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Z_Repos\masterthesis\topology-optimization\evoaproach\visualize\ergebnisse\Abgabe\Tabellen\"/>
    </mc:Choice>
  </mc:AlternateContent>
  <xr:revisionPtr revIDLastSave="0" documentId="13_ncr:1_{2ADD084A-3C2D-4A83-A9D7-FDA2A5F05341}" xr6:coauthVersionLast="47" xr6:coauthVersionMax="47" xr10:uidLastSave="{00000000-0000-0000-0000-000000000000}"/>
  <bookViews>
    <workbookView xWindow="338" yWindow="1402" windowWidth="27734" windowHeight="13216" xr2:uid="{2282B704-D2B4-415E-9082-45629DF2D9CC}"/>
  </bookViews>
  <sheets>
    <sheet name="Durchläufe" sheetId="4" r:id="rId1"/>
    <sheet name="Messaufbau Umgebung " sheetId="7" r:id="rId2"/>
    <sheet name="eingestzte Hardware Ressourcen" sheetId="1" r:id="rId3"/>
    <sheet name="genutzte Datensätze" sheetId="3" r:id="rId4"/>
    <sheet name="Verfahen" sheetId="6" r:id="rId5"/>
    <sheet name="SearchSpac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S18" i="4"/>
  <c r="L18" i="4"/>
  <c r="L17" i="4"/>
  <c r="L3" i="4"/>
  <c r="L4" i="4"/>
  <c r="L5" i="4"/>
  <c r="L6" i="4"/>
  <c r="L7" i="4"/>
  <c r="L8" i="4"/>
  <c r="L9" i="4"/>
  <c r="L10" i="4"/>
  <c r="L11" i="4"/>
  <c r="L12" i="4"/>
  <c r="L13" i="4"/>
  <c r="L14" i="4"/>
  <c r="L2" i="4"/>
  <c r="S20" i="4"/>
  <c r="V9" i="4"/>
  <c r="S9" i="4"/>
  <c r="U9" i="4" s="1"/>
  <c r="V14" i="4"/>
  <c r="S14" i="4"/>
  <c r="U14" i="4" s="1"/>
  <c r="O14" i="4"/>
  <c r="O9" i="4"/>
  <c r="V13" i="4"/>
  <c r="S13" i="4"/>
  <c r="U13" i="4" s="1"/>
  <c r="V12" i="4"/>
  <c r="S12" i="4"/>
  <c r="U12" i="4" s="1"/>
  <c r="O13" i="4"/>
  <c r="V11" i="4"/>
  <c r="O2" i="4"/>
  <c r="O3" i="4"/>
  <c r="O4" i="4"/>
  <c r="O5" i="4"/>
  <c r="O6" i="4"/>
  <c r="O7" i="4"/>
  <c r="O8" i="4"/>
  <c r="O10" i="4"/>
  <c r="O11" i="4"/>
  <c r="O12" i="4"/>
  <c r="V17" i="4"/>
  <c r="V18" i="4"/>
  <c r="V19" i="4"/>
  <c r="V10" i="4"/>
  <c r="S10" i="4"/>
  <c r="U10" i="4" s="1"/>
  <c r="S11" i="4"/>
  <c r="U11" i="4" s="1"/>
  <c r="S15" i="4"/>
  <c r="U15" i="4" s="1"/>
  <c r="S17" i="4"/>
  <c r="U17" i="4" s="1"/>
  <c r="U18" i="4"/>
  <c r="S19" i="4"/>
  <c r="U19" i="4" s="1"/>
  <c r="V8" i="4"/>
  <c r="V7" i="4"/>
  <c r="S8" i="4"/>
  <c r="U8" i="4" s="1"/>
  <c r="V6" i="4"/>
  <c r="V5" i="4"/>
  <c r="V4" i="4"/>
  <c r="V3" i="4"/>
  <c r="V2" i="4"/>
  <c r="S3" i="4"/>
  <c r="U3" i="4" s="1"/>
  <c r="S4" i="4"/>
  <c r="U4" i="4" s="1"/>
  <c r="S5" i="4"/>
  <c r="U5" i="4" s="1"/>
  <c r="S6" i="4"/>
  <c r="U6" i="4" s="1"/>
  <c r="S7" i="4"/>
  <c r="U7" i="4" s="1"/>
  <c r="S2" i="4"/>
  <c r="U2" i="4" s="1"/>
</calcChain>
</file>

<file path=xl/sharedStrings.xml><?xml version="1.0" encoding="utf-8"?>
<sst xmlns="http://schemas.openxmlformats.org/spreadsheetml/2006/main" count="314" uniqueCount="162">
  <si>
    <t>ID</t>
  </si>
  <si>
    <t>Ressource</t>
  </si>
  <si>
    <t>Ausprägung</t>
  </si>
  <si>
    <t>Arbeitsspeicher</t>
  </si>
  <si>
    <t>CPU</t>
  </si>
  <si>
    <t>GPU</t>
  </si>
  <si>
    <t>Speicher</t>
  </si>
  <si>
    <t>64GB DDR RAM (2400 MHz)</t>
  </si>
  <si>
    <t>Intel 6700K (8x4GHz)</t>
  </si>
  <si>
    <t>Nvidia RTX 3090 (~1,8GHZ 24GB GDDR6X)</t>
  </si>
  <si>
    <t>Gigabyte Aorus 2TB NVMe PCIe 4.0</t>
  </si>
  <si>
    <t>Name</t>
  </si>
  <si>
    <t>Dimension</t>
  </si>
  <si>
    <t>Trainset</t>
  </si>
  <si>
    <t>Testset</t>
  </si>
  <si>
    <t xml:space="preserve">Tencent </t>
  </si>
  <si>
    <t>Link</t>
  </si>
  <si>
    <t>MNIST</t>
  </si>
  <si>
    <t>Cifar10</t>
  </si>
  <si>
    <t>Cifar100</t>
  </si>
  <si>
    <t>Anzahl Klassen</t>
  </si>
  <si>
    <t>Betrachtung stattgefunden</t>
  </si>
  <si>
    <t>http://yann.lecun.com/exdb/mnist/</t>
  </si>
  <si>
    <t>Ja</t>
  </si>
  <si>
    <t>Nein</t>
  </si>
  <si>
    <t>28x28x1</t>
  </si>
  <si>
    <t>32x32x3</t>
  </si>
  <si>
    <t>https://github.com/Tencent/tencent-ml-images</t>
  </si>
  <si>
    <t>&gt;10000</t>
  </si>
  <si>
    <t>224x224x3</t>
  </si>
  <si>
    <t>&gt;17 Mio</t>
  </si>
  <si>
    <t>&gt;80000</t>
  </si>
  <si>
    <t>https://www.cs.toronto.edu/~kriz/cifar.html</t>
  </si>
  <si>
    <t>Eigenheiten</t>
  </si>
  <si>
    <t>Bezeichnung</t>
  </si>
  <si>
    <t>CIFAR10</t>
  </si>
  <si>
    <t>run-cifar10-v5</t>
  </si>
  <si>
    <t>Start</t>
  </si>
  <si>
    <t>End</t>
  </si>
  <si>
    <t>run-mnist</t>
  </si>
  <si>
    <t>run-cifar10-v1</t>
  </si>
  <si>
    <t>run-cifar10-v2</t>
  </si>
  <si>
    <t>run-cifar10-v3</t>
  </si>
  <si>
    <t>run-cifar10-v4</t>
  </si>
  <si>
    <t>GenomeHandler Version 0.8</t>
  </si>
  <si>
    <t>run-cifar10-v6</t>
  </si>
  <si>
    <t>run-autokeras-cifar10</t>
  </si>
  <si>
    <t>Epochen</t>
  </si>
  <si>
    <t>GenomeHandler Version 1.0,
Erweiterte Metriken (Tensorboard),
SeperatableConv2D-Layer, 
EarlyStopping patience 1 angepasst</t>
  </si>
  <si>
    <t>GenomeHandler Version 0.9,
Erweiterte Metriken (Tensorboard),
EarlyStopping patience 2 angepasst</t>
  </si>
  <si>
    <t>run-autokeras-mnist</t>
  </si>
  <si>
    <t>dense_layer_shape</t>
  </si>
  <si>
    <t>convolutional_layer_shape</t>
  </si>
  <si>
    <t>layer_params</t>
  </si>
  <si>
    <t>activations</t>
  </si>
  <si>
    <t>active</t>
  </si>
  <si>
    <t xml:space="preserve">num filters </t>
  </si>
  <si>
    <t>num nodes</t>
  </si>
  <si>
    <t xml:space="preserve">batch normalization </t>
  </si>
  <si>
    <t>activation</t>
  </si>
  <si>
    <t>dropout</t>
  </si>
  <si>
    <t xml:space="preserve">max pooling </t>
  </si>
  <si>
    <t>max pooling</t>
  </si>
  <si>
    <t>batch normalization</t>
  </si>
  <si>
    <t>num filters</t>
  </si>
  <si>
    <t>relu</t>
  </si>
  <si>
    <t>sigmoid</t>
  </si>
  <si>
    <t>softmax</t>
  </si>
  <si>
    <t>softplus</t>
  </si>
  <si>
    <t>softsign</t>
  </si>
  <si>
    <t>tanh</t>
  </si>
  <si>
    <t>selu</t>
  </si>
  <si>
    <t>elu</t>
  </si>
  <si>
    <t>exponential</t>
  </si>
  <si>
    <t>ftrl</t>
  </si>
  <si>
    <t>nadam</t>
  </si>
  <si>
    <t>adamax</t>
  </si>
  <si>
    <t>sgd</t>
  </si>
  <si>
    <t>adadelta</t>
  </si>
  <si>
    <t>adagrad</t>
  </si>
  <si>
    <t>rmsprop</t>
  </si>
  <si>
    <t>adam</t>
  </si>
  <si>
    <t>optimizers</t>
  </si>
  <si>
    <t>val Accuracy</t>
  </si>
  <si>
    <t>val Loss</t>
  </si>
  <si>
    <t>TFNE mnist</t>
  </si>
  <si>
    <t>TFNE cifar10</t>
  </si>
  <si>
    <t>Keine Generationen oder Populationen. Trails und Epochen</t>
  </si>
  <si>
    <t>run-cifar100-v2</t>
  </si>
  <si>
    <t>CIFAR100</t>
  </si>
  <si>
    <t>run-autokeras-cifar100</t>
  </si>
  <si>
    <t>run-cifar100-v1</t>
  </si>
  <si>
    <t>Keine Generationen oder Populationen. Trails und Epochen
zu wenige Trails</t>
  </si>
  <si>
    <t>Exp.
ID</t>
  </si>
  <si>
    <t>run-cifar100-v3</t>
  </si>
  <si>
    <t>-||- 
+ Epochen erhöht</t>
  </si>
  <si>
    <t>-||- 
+ Anpassung SeachSpace</t>
  </si>
  <si>
    <t>bestes Modell
in MByte</t>
  </si>
  <si>
    <t>Gesamtdauer
 (hh:mm:ss)</t>
  </si>
  <si>
    <t>run-cifar100-v4</t>
  </si>
  <si>
    <t>Popula-
tionen</t>
  </si>
  <si>
    <t>Voll-
ständig</t>
  </si>
  <si>
    <t>Modell
ID</t>
  </si>
  <si>
    <t>Anzahl 
Modelle</t>
  </si>
  <si>
    <t>dursch.
Evaluations-
zeit</t>
  </si>
  <si>
    <t>dursch.
Modellgröße
in Mbyte</t>
  </si>
  <si>
    <t>dursch.
val Acc</t>
  </si>
  <si>
    <t>dursch.
val Loss</t>
  </si>
  <si>
    <t>Daten-
satz</t>
  </si>
  <si>
    <t>Generat-
ionen</t>
  </si>
  <si>
    <t>-||-
+ Generationen erhöht</t>
  </si>
  <si>
    <t>run-cifar10-v7</t>
  </si>
  <si>
    <t>Logging</t>
  </si>
  <si>
    <t>Logging Umfang</t>
  </si>
  <si>
    <t>Metriken</t>
  </si>
  <si>
    <t>Titel</t>
  </si>
  <si>
    <t>ja</t>
  </si>
  <si>
    <t>Auto-Keras</t>
  </si>
  <si>
    <t>Auto-Sklearn</t>
  </si>
  <si>
    <t>Auto-Pytorch</t>
  </si>
  <si>
    <t>TFNE</t>
  </si>
  <si>
    <t>EvNAS</t>
  </si>
  <si>
    <t>nein</t>
  </si>
  <si>
    <t>GDAS</t>
  </si>
  <si>
    <t>sharpDARTS</t>
  </si>
  <si>
    <t>DARTS</t>
  </si>
  <si>
    <t xml:space="preserve">ja, aber anders </t>
  </si>
  <si>
    <t>Acc, Loss, Zeit</t>
  </si>
  <si>
    <t>https://github.com/csjunxu/GDAS</t>
  </si>
  <si>
    <t>https://github.com/ahundt/sharpDARTS</t>
  </si>
  <si>
    <t>https://github.com/quark0/darts</t>
  </si>
  <si>
    <t>https://github.com/nightstorm0909/EvNAS</t>
  </si>
  <si>
    <t>https://github.com/PaulPauls/Tensorflow-Neuroevolution</t>
  </si>
  <si>
    <t>https://github.com/automl/Auto-PyTorch</t>
  </si>
  <si>
    <t>https://github.com/automl/auto-sklearn</t>
  </si>
  <si>
    <t>https://github.com/keras-team/autokeras</t>
  </si>
  <si>
    <t>Acc, Zeit</t>
  </si>
  <si>
    <t>Code
öffentlich</t>
  </si>
  <si>
    <t>Umgebung 
kompatibel</t>
  </si>
  <si>
    <t>eigene 
Entwicklung</t>
  </si>
  <si>
    <t>Acc, Loss, Zeit, 
Struktur</t>
  </si>
  <si>
    <t>ja 
(Visualisierer nicht)</t>
  </si>
  <si>
    <t>Programmiersprache</t>
  </si>
  <si>
    <t>Python 3.X</t>
  </si>
  <si>
    <t>Paketmanager</t>
  </si>
  <si>
    <t>conda 4.10.1</t>
  </si>
  <si>
    <t>pip 21.1.1</t>
  </si>
  <si>
    <t>Betriebssystem</t>
  </si>
  <si>
    <t>Windows10 21H1</t>
  </si>
  <si>
    <t>run-cifar100-v5</t>
  </si>
  <si>
    <t>-||-
+ Generationen &amp; Epochen erhöht
+ Population gesenkt
+ Einschränkung SearchSpace</t>
  </si>
  <si>
    <t>Val Test 
Error 
Rate (%)</t>
  </si>
  <si>
    <t>= Experiment ID 7</t>
  </si>
  <si>
    <t>- ||-
+ Generationen &amp; Epochen erhöht
+ Population gesenkt
+ Einschränkung SearchSpace</t>
  </si>
  <si>
    <t>kann nicht visualisiert werden</t>
  </si>
  <si>
    <t>-</t>
  </si>
  <si>
    <t>run-autokeras-cifar100-v2</t>
  </si>
  <si>
    <t>GenomeHandler Version 0.9</t>
  </si>
  <si>
    <t>Test 
Error 
Rate (%)</t>
  </si>
  <si>
    <t xml:space="preserve">Acc nach
50 Epochen
128 Batchsize </t>
  </si>
  <si>
    <t>Loss nach 
50 Epochen
128 Batchsize</t>
  </si>
  <si>
    <t>https://github.com/MichaelSchwabe/conv-ebnas-thesis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</si>
</sst>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0\ &quot;MB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1" applyBorder="1"/>
    <xf numFmtId="0" fontId="0" fillId="3" borderId="2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0" fillId="0" borderId="0" xfId="0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5" fillId="0" borderId="21" xfId="1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5" fillId="0" borderId="19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22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11" fontId="4" fillId="0" borderId="0" xfId="0" applyNumberFormat="1" applyFont="1" applyBorder="1"/>
    <xf numFmtId="1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1" fontId="4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2">
    <cellStyle name="Link" xfId="1" builtinId="8"/>
    <cellStyle name="Standard" xfId="0" builtinId="0"/>
  </cellStyles>
  <dxfs count="90">
    <dxf>
      <font>
        <strike val="0"/>
        <outline val="0"/>
        <shadow val="0"/>
        <vertAlign val="baseline"/>
        <sz val="6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6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5" formatCode="0.00E+00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5" formatCode="0.00\ &quot;MB&quot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5" formatCode="0.00\ &quot;MB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5" formatCode="0.00\ &quot;MB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5" formatCode="0.00\ &quot;MB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5" formatCode="0.00\ &quot;MB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5" formatCode="0.00\ &quot;MB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5" formatCode="0.00\ &quot;MB&quot;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65" formatCode="0.00\ &quot;MB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fgColor indexed="64"/>
          <bgColor theme="2" tint="-0.49998474074526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fgColor indexed="64"/>
          <bgColor theme="2" tint="-0.499984740745262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87A845-447F-4587-B989-C98C07CDDE37}" name="Tabelle3" displayName="Tabelle3" ref="A1:X20" totalsRowShown="0" headerRowDxfId="63" dataDxfId="62" tableBorderDxfId="61">
  <autoFilter ref="A1:X20" xr:uid="{5D87A845-447F-4587-B989-C98C07CDDE37}"/>
  <sortState xmlns:xlrd2="http://schemas.microsoft.com/office/spreadsheetml/2017/richdata2" ref="A2:X20">
    <sortCondition ref="A1:A20"/>
  </sortState>
  <tableColumns count="24">
    <tableColumn id="1" xr3:uid="{88C2C894-E78E-48F3-A1AC-E01AFDACE3DA}" name="Exp._x000a_ID" dataDxfId="60" totalsRowDxfId="59"/>
    <tableColumn id="2" xr3:uid="{3BD2771C-92A9-4D1E-B25B-FA458107AA00}" name="Bezeichnung" dataDxfId="58" totalsRowDxfId="57"/>
    <tableColumn id="3" xr3:uid="{37FB7A8B-2BB2-4C37-97EE-9F346259CFBC}" name="Voll-_x000a_ständig" dataDxfId="56" totalsRowDxfId="55"/>
    <tableColumn id="4" xr3:uid="{A8EB2B3E-60B8-4B50-ACCE-0013F358D90A}" name="Daten-_x000a_satz" dataDxfId="54" totalsRowDxfId="53"/>
    <tableColumn id="6" xr3:uid="{6A898F9F-1E21-4788-84F7-48683A5DABBE}" name="Generat-_x000a_ionen" dataDxfId="52" totalsRowDxfId="51"/>
    <tableColumn id="7" xr3:uid="{F937D8EC-410C-4D8C-842B-BF0928974216}" name="Popula-_x000a_tionen" dataDxfId="50" totalsRowDxfId="49"/>
    <tableColumn id="8" xr3:uid="{3F29BFE5-21CA-4EDA-989D-4165C4217C8C}" name="Epochen" dataDxfId="48" totalsRowDxfId="47"/>
    <tableColumn id="9" xr3:uid="{7C2BC15F-89BB-4754-9AB2-33687DC790D6}" name="Eigenheiten" dataDxfId="46" totalsRowDxfId="45"/>
    <tableColumn id="10" xr3:uid="{74476310-06FA-44B8-9E08-50363B374A48}" name="bestes Modell_x000a_in MByte" dataDxfId="44" totalsRowDxfId="43"/>
    <tableColumn id="25" xr3:uid="{4590D8C5-EA57-4534-BE22-8546F2A33FD8}" name="Acc nach_x000a_50 Epochen_x000a_128 Batchsize " dataDxfId="42" totalsRowDxfId="41"/>
    <tableColumn id="24" xr3:uid="{677AB54E-C007-4D04-B776-7E99D1FA7C7D}" name="Loss nach _x000a_50 Epochen_x000a_128 Batchsize" dataDxfId="40" totalsRowDxfId="39"/>
    <tableColumn id="23" xr3:uid="{15FF65DE-EA85-4F90-A42D-29751881ADA4}" name="Test _x000a_Error _x000a_Rate (%)" dataDxfId="38" totalsRowDxfId="37"/>
    <tableColumn id="11" xr3:uid="{08EDF073-2197-4E84-803D-B57DD7640A10}" name="val Accuracy" dataDxfId="36" totalsRowDxfId="35"/>
    <tableColumn id="12" xr3:uid="{AF54823E-540C-4E16-AC4E-619F824878D1}" name="val Loss" dataDxfId="34" totalsRowDxfId="33"/>
    <tableColumn id="5" xr3:uid="{E512BB65-6739-4F9B-8DEA-8146776E96D9}" name="Val Test _x000a_Error _x000a_Rate (%)" dataDxfId="32" totalsRowDxfId="31">
      <calculatedColumnFormula>1-Tabelle3[[#This Row],[val Accuracy]]</calculatedColumnFormula>
    </tableColumn>
    <tableColumn id="21" xr3:uid="{12F236AC-E7DB-44C4-BA58-1E629A21955D}" name="Modell_x000a_ID" dataDxfId="30" totalsRowDxfId="29"/>
    <tableColumn id="13" xr3:uid="{74ABBC16-5D7F-4240-A090-6DC1E0F0BDBE}" name="Start" dataDxfId="28" totalsRowDxfId="27"/>
    <tableColumn id="14" xr3:uid="{68E7C7B8-19DB-40F7-A04C-6B7789A8AE99}" name="End" dataDxfId="26" totalsRowDxfId="25"/>
    <tableColumn id="15" xr3:uid="{236AA2FD-AD26-4E90-A7DC-7C48C9E5DA4D}" name="Gesamtdauer_x000a_ (hh:mm:ss)" dataDxfId="24" totalsRowDxfId="23"/>
    <tableColumn id="16" xr3:uid="{530C9E34-EE69-47D8-B8E1-4F8DB14EDF93}" name="Anzahl _x000a_Modelle" dataDxfId="22" totalsRowDxfId="21"/>
    <tableColumn id="17" xr3:uid="{8EAEE188-8076-4A52-9129-D6CF9802F719}" name="dursch._x000a_Evaluations-_x000a_zeit" dataDxfId="20" totalsRowDxfId="19"/>
    <tableColumn id="18" xr3:uid="{A46D0FA8-6E6E-467E-8556-5B7A7826BD7F}" name="dursch._x000a_Modellgröße_x000a_in Mbyte" dataDxfId="18" totalsRowDxfId="17"/>
    <tableColumn id="19" xr3:uid="{B4CAC368-6629-476E-BFB6-F2B373CDC1D1}" name="dursch._x000a_val Acc" dataDxfId="16" totalsRowDxfId="15"/>
    <tableColumn id="20" xr3:uid="{73DB9022-533C-4E44-B2C4-D3F4C951AB58}" name="dursch._x000a_val Loss" dataDxfId="14" totalsRowDxfId="1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219BA-6BF1-4E33-9554-9BBF95A47AC0}" name="Tabelle16" displayName="Tabelle16" ref="A1:C9" totalsRowShown="0" headerRowDxfId="89" headerRowBorderDxfId="88" tableBorderDxfId="87" totalsRowBorderDxfId="86">
  <autoFilter ref="A1:C9" xr:uid="{D6DF7A10-F613-4EDB-9DDF-6AD30DD8E470}"/>
  <tableColumns count="3">
    <tableColumn id="1" xr3:uid="{D9389FB5-0E7B-4E57-BB93-7DE6DD5866C6}" name="ID" dataDxfId="85"/>
    <tableColumn id="2" xr3:uid="{8C5B964C-0EBE-48F5-980F-05327CFDDE40}" name="Ressource" dataDxfId="84"/>
    <tableColumn id="3" xr3:uid="{E3D33883-5D50-4296-BEB6-FD2B7267C24A}" name="Ausprägung" dataDxfId="8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F7A10-F613-4EDB-9DDF-6AD30DD8E470}" name="Tabelle1" displayName="Tabelle1" ref="A1:C5" totalsRowShown="0" headerRowDxfId="82" headerRowBorderDxfId="81" tableBorderDxfId="80" totalsRowBorderDxfId="79">
  <autoFilter ref="A1:C5" xr:uid="{D6DF7A10-F613-4EDB-9DDF-6AD30DD8E470}"/>
  <tableColumns count="3">
    <tableColumn id="1" xr3:uid="{1E96E2AF-0385-4EB6-8B8E-E4189828CD8D}" name="ID" dataDxfId="78"/>
    <tableColumn id="2" xr3:uid="{28BCFC43-E3EB-40A6-9E7A-FD8C09F8B4B8}" name="Ressource" dataDxfId="77"/>
    <tableColumn id="3" xr3:uid="{ED4EE1E6-41B9-4498-B5C5-70B5F552C1C2}" name="Ausprägung" dataDxfId="7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ADC0AF-94B5-4D58-B9D0-00E9129D0EFA}" name="Tabelle2" displayName="Tabelle2" ref="A1:H5" totalsRowShown="0" headerRowDxfId="75" headerRowBorderDxfId="74" tableBorderDxfId="73" totalsRowBorderDxfId="72">
  <autoFilter ref="A1:H5" xr:uid="{ABADC0AF-94B5-4D58-B9D0-00E9129D0EFA}"/>
  <tableColumns count="8">
    <tableColumn id="1" xr3:uid="{07F606AC-D745-4F9E-8F76-82B8A7ECC2C3}" name="ID" dataDxfId="71"/>
    <tableColumn id="2" xr3:uid="{AD2719E9-145A-4603-9E8C-E0795449A84C}" name="Name" dataDxfId="70"/>
    <tableColumn id="3" xr3:uid="{006562D2-8544-42B4-9869-78EE495119AC}" name="Dimension" dataDxfId="69"/>
    <tableColumn id="4" xr3:uid="{7FA4ED16-C2C2-47FE-8AB4-2973FC5B4406}" name="Anzahl Klassen" dataDxfId="68"/>
    <tableColumn id="5" xr3:uid="{7B50B8A3-D334-4904-95AA-D4E45F542BE9}" name="Trainset" dataDxfId="67"/>
    <tableColumn id="6" xr3:uid="{4A2ED370-28A5-440C-A1A8-6DB63380DAE1}" name="Testset" dataDxfId="66"/>
    <tableColumn id="8" xr3:uid="{5EE36FDB-B8A9-4339-BA7D-EB1184BCB2C5}" name="Betrachtung stattgefunden" dataDxfId="65"/>
    <tableColumn id="7" xr3:uid="{0EA8172E-928A-453C-B433-9A357A236B04}" name="Link" dataDxfId="6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7134A1-512C-4762-91E7-7AAD8E81D6D1}" name="Tabelle4" displayName="Tabelle4" ref="A1:H10" totalsRowShown="0" headerRowDxfId="12" dataDxfId="10" headerRowBorderDxfId="11" tableBorderDxfId="9" totalsRowBorderDxfId="8">
  <autoFilter ref="A1:H10" xr:uid="{FF7134A1-512C-4762-91E7-7AAD8E81D6D1}"/>
  <tableColumns count="8">
    <tableColumn id="1" xr3:uid="{00A78188-3033-450A-8A96-674B9EB49F33}" name="ID" dataDxfId="7"/>
    <tableColumn id="2" xr3:uid="{75E2030D-52A8-48BF-8F4F-DEDA1BE148EF}" name="Titel" dataDxfId="6"/>
    <tableColumn id="3" xr3:uid="{264B570F-1CC6-413B-8745-FE0E15D4783B}" name="Code_x000a_öffentlich" dataDxfId="5"/>
    <tableColumn id="4" xr3:uid="{B3F93BFC-69F0-4CFD-A9E4-396E5C8307BC}" name="Umgebung _x000a_kompatibel" dataDxfId="4"/>
    <tableColumn id="5" xr3:uid="{08EAE53F-5C41-4928-8B3B-52CF06F400FC}" name="Logging" dataDxfId="3"/>
    <tableColumn id="6" xr3:uid="{0E072D9F-6DDF-44A6-8949-BA536D9DF5C1}" name="Logging Umfang" dataDxfId="2"/>
    <tableColumn id="7" xr3:uid="{F2C3CBD4-52A8-4FCA-9237-2E19A72D9B77}" name="Metriken" dataDxfId="1"/>
    <tableColumn id="8" xr3:uid="{AAC4ABD2-4976-47A8-AF8C-F0D1854EF2E4}" name="Link" dataDxfId="0" dataCellStyle="Link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s.toronto.edu/~kriz/cifar.html" TargetMode="External"/><Relationship Id="rId2" Type="http://schemas.openxmlformats.org/officeDocument/2006/relationships/hyperlink" Target="https://github.com/Tencent/tencent-ml-images" TargetMode="External"/><Relationship Id="rId1" Type="http://schemas.openxmlformats.org/officeDocument/2006/relationships/hyperlink" Target="http://yann.lecun.com/exdb/mnist/" TargetMode="External"/><Relationship Id="rId6" Type="http://schemas.openxmlformats.org/officeDocument/2006/relationships/table" Target="../tables/table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cs.toronto.edu/~kriz/cifar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ras-team/autokeras" TargetMode="External"/><Relationship Id="rId3" Type="http://schemas.openxmlformats.org/officeDocument/2006/relationships/hyperlink" Target="https://github.com/quark0/darts" TargetMode="External"/><Relationship Id="rId7" Type="http://schemas.openxmlformats.org/officeDocument/2006/relationships/hyperlink" Target="https://github.com/automl/auto-sklearn" TargetMode="External"/><Relationship Id="rId2" Type="http://schemas.openxmlformats.org/officeDocument/2006/relationships/hyperlink" Target="https://github.com/ahundt/sharpDARTS" TargetMode="External"/><Relationship Id="rId1" Type="http://schemas.openxmlformats.org/officeDocument/2006/relationships/hyperlink" Target="https://github.com/csjunxu/GDAS" TargetMode="External"/><Relationship Id="rId6" Type="http://schemas.openxmlformats.org/officeDocument/2006/relationships/hyperlink" Target="https://github.com/automl/Auto-PyTorch" TargetMode="External"/><Relationship Id="rId11" Type="http://schemas.openxmlformats.org/officeDocument/2006/relationships/table" Target="../tables/table5.xml"/><Relationship Id="rId5" Type="http://schemas.openxmlformats.org/officeDocument/2006/relationships/hyperlink" Target="https://github.com/PaulPauls/Tensorflow-Neuroevolution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github.com/nightstorm0909/EvNAS" TargetMode="External"/><Relationship Id="rId9" Type="http://schemas.openxmlformats.org/officeDocument/2006/relationships/hyperlink" Target="https://github.com/MichaelSchwabe/conv-ebnas-thesi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33AE-AA9B-4E03-ADCD-FEC8C71925C2}">
  <dimension ref="A1:X22"/>
  <sheetViews>
    <sheetView tabSelected="1" zoomScale="130" zoomScaleNormal="130" workbookViewId="0">
      <selection activeCell="H24" sqref="H24"/>
    </sheetView>
  </sheetViews>
  <sheetFormatPr baseColWidth="10" defaultRowHeight="6.4" x14ac:dyDescent="0.2"/>
  <cols>
    <col min="1" max="1" width="2.86328125" style="49" customWidth="1"/>
    <col min="2" max="2" width="7.73046875" style="51" customWidth="1"/>
    <col min="3" max="3" width="4.1328125" style="49" customWidth="1"/>
    <col min="4" max="4" width="5" style="50" customWidth="1"/>
    <col min="5" max="5" width="4.1328125" style="49" customWidth="1"/>
    <col min="6" max="6" width="3.53125" style="49" customWidth="1"/>
    <col min="7" max="7" width="3.9296875" style="49" customWidth="1"/>
    <col min="8" max="8" width="20.265625" style="51" customWidth="1"/>
    <col min="9" max="9" width="7.265625" style="49" customWidth="1"/>
    <col min="10" max="10" width="5.19921875" style="49" customWidth="1"/>
    <col min="11" max="11" width="6.19921875" style="49" customWidth="1"/>
    <col min="12" max="12" width="4.6640625" style="49" customWidth="1"/>
    <col min="13" max="13" width="6.6640625" style="53" customWidth="1"/>
    <col min="14" max="14" width="6.73046875" style="50" customWidth="1"/>
    <col min="15" max="15" width="4.86328125" style="49" customWidth="1"/>
    <col min="16" max="16" width="3.86328125" style="49" customWidth="1"/>
    <col min="17" max="17" width="9.73046875" style="50" hidden="1" customWidth="1"/>
    <col min="18" max="18" width="9.86328125" style="50" hidden="1" customWidth="1"/>
    <col min="19" max="19" width="6.3984375" style="49" customWidth="1"/>
    <col min="20" max="20" width="5.46484375" style="49" customWidth="1"/>
    <col min="21" max="21" width="4.796875" style="49" customWidth="1"/>
    <col min="22" max="22" width="6.46484375" style="49" customWidth="1"/>
    <col min="23" max="23" width="4.73046875" style="71" customWidth="1"/>
    <col min="24" max="24" width="4.9296875" style="71" customWidth="1"/>
    <col min="25" max="25" width="23.19921875" style="50" customWidth="1"/>
    <col min="26" max="16384" width="10.6640625" style="50"/>
  </cols>
  <sheetData>
    <row r="1" spans="1:24" s="49" customFormat="1" ht="39.4" x14ac:dyDescent="0.45">
      <c r="A1" s="54" t="s">
        <v>93</v>
      </c>
      <c r="B1" s="54" t="s">
        <v>34</v>
      </c>
      <c r="C1" s="54" t="s">
        <v>101</v>
      </c>
      <c r="D1" s="54" t="s">
        <v>108</v>
      </c>
      <c r="E1" s="54" t="s">
        <v>109</v>
      </c>
      <c r="F1" s="54" t="s">
        <v>100</v>
      </c>
      <c r="G1" s="55" t="s">
        <v>47</v>
      </c>
      <c r="H1" s="54" t="s">
        <v>33</v>
      </c>
      <c r="I1" s="54" t="s">
        <v>97</v>
      </c>
      <c r="J1" s="54" t="s">
        <v>159</v>
      </c>
      <c r="K1" s="54" t="s">
        <v>160</v>
      </c>
      <c r="L1" s="54" t="s">
        <v>158</v>
      </c>
      <c r="M1" s="55" t="s">
        <v>83</v>
      </c>
      <c r="N1" s="55" t="s">
        <v>84</v>
      </c>
      <c r="O1" s="54" t="s">
        <v>151</v>
      </c>
      <c r="P1" s="54" t="s">
        <v>102</v>
      </c>
      <c r="Q1" s="55" t="s">
        <v>37</v>
      </c>
      <c r="R1" s="55" t="s">
        <v>38</v>
      </c>
      <c r="S1" s="54" t="s">
        <v>98</v>
      </c>
      <c r="T1" s="54" t="s">
        <v>103</v>
      </c>
      <c r="U1" s="54" t="s">
        <v>104</v>
      </c>
      <c r="V1" s="54" t="s">
        <v>105</v>
      </c>
      <c r="W1" s="68" t="s">
        <v>106</v>
      </c>
      <c r="X1" s="68" t="s">
        <v>107</v>
      </c>
    </row>
    <row r="2" spans="1:24" ht="7.9" x14ac:dyDescent="0.45">
      <c r="A2" s="55">
        <v>1</v>
      </c>
      <c r="B2" s="56" t="s">
        <v>39</v>
      </c>
      <c r="C2" s="55" t="s">
        <v>23</v>
      </c>
      <c r="D2" s="57" t="s">
        <v>17</v>
      </c>
      <c r="E2" s="55">
        <v>20</v>
      </c>
      <c r="F2" s="55">
        <v>20</v>
      </c>
      <c r="G2" s="55">
        <v>5</v>
      </c>
      <c r="H2" s="56" t="s">
        <v>157</v>
      </c>
      <c r="I2" s="58">
        <v>862.66200000000003</v>
      </c>
      <c r="J2" s="57">
        <v>0.99939999999999996</v>
      </c>
      <c r="K2" s="57">
        <v>2E-3</v>
      </c>
      <c r="L2" s="59">
        <f>1-Tabelle3[[#This Row],[Acc nach
50 Epochen
128 Batchsize ]]</f>
        <v>6.0000000000004494E-4</v>
      </c>
      <c r="M2" s="57">
        <v>0.99239999055862405</v>
      </c>
      <c r="N2" s="57">
        <v>2.57587861269712E-2</v>
      </c>
      <c r="O2" s="59">
        <f>1-Tabelle3[[#This Row],[val Accuracy]]</f>
        <v>7.6000094413759545E-3</v>
      </c>
      <c r="P2" s="60">
        <v>303</v>
      </c>
      <c r="Q2" s="61">
        <v>44482.822708333333</v>
      </c>
      <c r="R2" s="61">
        <v>44483.418090277781</v>
      </c>
      <c r="S2" s="62">
        <f t="shared" ref="S2:S15" si="0">R2-Q2</f>
        <v>0.59538194444758119</v>
      </c>
      <c r="T2" s="55">
        <v>400</v>
      </c>
      <c r="U2" s="62">
        <f t="shared" ref="U2:U15" si="1">S2/T2</f>
        <v>1.488454861118953E-3</v>
      </c>
      <c r="V2" s="58">
        <f>139000/400</f>
        <v>347.5</v>
      </c>
      <c r="W2" s="69">
        <v>0.924768999721855</v>
      </c>
      <c r="X2" s="69">
        <v>0.35000536447856601</v>
      </c>
    </row>
    <row r="3" spans="1:24" ht="7.9" x14ac:dyDescent="0.45">
      <c r="A3" s="55">
        <v>2</v>
      </c>
      <c r="B3" s="56" t="s">
        <v>40</v>
      </c>
      <c r="C3" s="55" t="s">
        <v>24</v>
      </c>
      <c r="D3" s="57" t="s">
        <v>35</v>
      </c>
      <c r="E3" s="55">
        <v>20</v>
      </c>
      <c r="F3" s="55">
        <v>20</v>
      </c>
      <c r="G3" s="55">
        <v>5</v>
      </c>
      <c r="H3" s="56" t="s">
        <v>44</v>
      </c>
      <c r="I3" s="63">
        <v>146.62899999999999</v>
      </c>
      <c r="J3" s="57">
        <v>0.99070000000000003</v>
      </c>
      <c r="K3" s="57">
        <v>2.7900000000000001E-2</v>
      </c>
      <c r="L3" s="59">
        <f>1-Tabelle3[[#This Row],[Acc nach
50 Epochen
128 Batchsize ]]</f>
        <v>9.299999999999975E-3</v>
      </c>
      <c r="M3" s="57">
        <v>0.77319997549057007</v>
      </c>
      <c r="N3" s="57">
        <v>0.65077829360961914</v>
      </c>
      <c r="O3" s="59">
        <f>1-Tabelle3[[#This Row],[val Accuracy]]</f>
        <v>0.22680002450942993</v>
      </c>
      <c r="P3" s="64">
        <v>153</v>
      </c>
      <c r="Q3" s="61">
        <v>44483.500127314815</v>
      </c>
      <c r="R3" s="61">
        <v>44483.842511574076</v>
      </c>
      <c r="S3" s="62">
        <f t="shared" si="0"/>
        <v>0.34238425926014315</v>
      </c>
      <c r="T3" s="55">
        <v>206</v>
      </c>
      <c r="U3" s="62">
        <f t="shared" si="1"/>
        <v>1.6620595109715687E-3</v>
      </c>
      <c r="V3" s="58">
        <f>25000/206</f>
        <v>121.35922330097087</v>
      </c>
      <c r="W3" s="69">
        <v>0.53792378534246421</v>
      </c>
      <c r="X3" s="69">
        <v>1.630557764394611</v>
      </c>
    </row>
    <row r="4" spans="1:24" ht="7.9" x14ac:dyDescent="0.45">
      <c r="A4" s="55">
        <v>3</v>
      </c>
      <c r="B4" s="56" t="s">
        <v>41</v>
      </c>
      <c r="C4" s="55" t="s">
        <v>23</v>
      </c>
      <c r="D4" s="57" t="s">
        <v>35</v>
      </c>
      <c r="E4" s="55">
        <v>20</v>
      </c>
      <c r="F4" s="55">
        <v>20</v>
      </c>
      <c r="G4" s="55">
        <v>5</v>
      </c>
      <c r="H4" s="56" t="s">
        <v>157</v>
      </c>
      <c r="I4" s="58">
        <v>78.784000000000006</v>
      </c>
      <c r="J4" s="57">
        <v>0.99729999999999996</v>
      </c>
      <c r="K4" s="57">
        <v>8.6999999999999994E-3</v>
      </c>
      <c r="L4" s="59">
        <f>1-Tabelle3[[#This Row],[Acc nach
50 Epochen
128 Batchsize ]]</f>
        <v>2.7000000000000357E-3</v>
      </c>
      <c r="M4" s="57">
        <v>0.78920000791549605</v>
      </c>
      <c r="N4" s="57">
        <v>0.61967831850051802</v>
      </c>
      <c r="O4" s="59">
        <f>1-Tabelle3[[#This Row],[val Accuracy]]</f>
        <v>0.21079999208450395</v>
      </c>
      <c r="P4" s="60">
        <v>284</v>
      </c>
      <c r="Q4" s="61">
        <v>44484.064618055556</v>
      </c>
      <c r="R4" s="61">
        <v>44484.458865740744</v>
      </c>
      <c r="S4" s="62">
        <f t="shared" si="0"/>
        <v>0.39424768518802011</v>
      </c>
      <c r="T4" s="55">
        <v>400</v>
      </c>
      <c r="U4" s="62">
        <f t="shared" si="1"/>
        <v>9.8561921297005031E-4</v>
      </c>
      <c r="V4" s="58">
        <f>12600/400</f>
        <v>31.5</v>
      </c>
      <c r="W4" s="69">
        <v>0.54549549935385588</v>
      </c>
      <c r="X4" s="69">
        <v>1.3462430399899581</v>
      </c>
    </row>
    <row r="5" spans="1:24" ht="7.9" x14ac:dyDescent="0.45">
      <c r="A5" s="55">
        <v>4</v>
      </c>
      <c r="B5" s="56" t="s">
        <v>42</v>
      </c>
      <c r="C5" s="55" t="s">
        <v>24</v>
      </c>
      <c r="D5" s="57" t="s">
        <v>35</v>
      </c>
      <c r="E5" s="55">
        <v>40</v>
      </c>
      <c r="F5" s="55">
        <v>5</v>
      </c>
      <c r="G5" s="55">
        <v>5</v>
      </c>
      <c r="H5" s="56" t="s">
        <v>44</v>
      </c>
      <c r="I5" s="58">
        <v>80.414000000000001</v>
      </c>
      <c r="J5" s="57">
        <v>0.1009</v>
      </c>
      <c r="K5" s="57">
        <v>2.3031999999999999</v>
      </c>
      <c r="L5" s="59">
        <f>1-Tabelle3[[#This Row],[Acc nach
50 Epochen
128 Batchsize ]]</f>
        <v>0.89910000000000001</v>
      </c>
      <c r="M5" s="57">
        <v>0.10000000149011599</v>
      </c>
      <c r="N5" s="57">
        <v>2.30753302574157</v>
      </c>
      <c r="O5" s="59">
        <f>1-Tabelle3[[#This Row],[val Accuracy]]</f>
        <v>0.89999999850988399</v>
      </c>
      <c r="P5" s="60">
        <v>3</v>
      </c>
      <c r="Q5" s="61">
        <v>44484.522858796299</v>
      </c>
      <c r="R5" s="61">
        <v>44484.538090277776</v>
      </c>
      <c r="S5" s="62">
        <f t="shared" si="0"/>
        <v>1.523148147680331E-2</v>
      </c>
      <c r="T5" s="55">
        <v>15</v>
      </c>
      <c r="U5" s="62">
        <f t="shared" si="1"/>
        <v>1.015432098453554E-3</v>
      </c>
      <c r="V5" s="58">
        <f>5200/15</f>
        <v>346.66666666666669</v>
      </c>
      <c r="W5" s="69">
        <v>0.10000000149011599</v>
      </c>
      <c r="X5" s="69">
        <v>2.3047453165054299</v>
      </c>
    </row>
    <row r="6" spans="1:24" ht="7.9" x14ac:dyDescent="0.45">
      <c r="A6" s="55">
        <v>5</v>
      </c>
      <c r="B6" s="56" t="s">
        <v>43</v>
      </c>
      <c r="C6" s="55" t="s">
        <v>23</v>
      </c>
      <c r="D6" s="57" t="s">
        <v>35</v>
      </c>
      <c r="E6" s="55">
        <v>40</v>
      </c>
      <c r="F6" s="55">
        <v>10</v>
      </c>
      <c r="G6" s="55">
        <v>10</v>
      </c>
      <c r="H6" s="56" t="s">
        <v>157</v>
      </c>
      <c r="I6" s="58">
        <v>529.14499999999998</v>
      </c>
      <c r="J6" s="57">
        <v>0.99180000000000001</v>
      </c>
      <c r="K6" s="57">
        <v>2.5899999999999999E-2</v>
      </c>
      <c r="L6" s="59">
        <f>1-Tabelle3[[#This Row],[Acc nach
50 Epochen
128 Batchsize ]]</f>
        <v>8.1999999999999851E-3</v>
      </c>
      <c r="M6" s="57">
        <v>0.78869998455047596</v>
      </c>
      <c r="N6" s="57">
        <v>0.68904840946197499</v>
      </c>
      <c r="O6" s="59">
        <f>1-Tabelle3[[#This Row],[val Accuracy]]</f>
        <v>0.21130001544952404</v>
      </c>
      <c r="P6" s="60">
        <v>8</v>
      </c>
      <c r="Q6" s="61">
        <v>44484.541030092594</v>
      </c>
      <c r="R6" s="61">
        <v>44485.212789351855</v>
      </c>
      <c r="S6" s="62">
        <f t="shared" si="0"/>
        <v>0.67175925926130731</v>
      </c>
      <c r="T6" s="55">
        <v>400</v>
      </c>
      <c r="U6" s="62">
        <f t="shared" si="1"/>
        <v>1.6793981481532682E-3</v>
      </c>
      <c r="V6" s="58">
        <f>251000/400</f>
        <v>627.5</v>
      </c>
      <c r="W6" s="69">
        <v>0.56297424945980301</v>
      </c>
      <c r="X6" s="70">
        <v>5727.3786797089597</v>
      </c>
    </row>
    <row r="7" spans="1:24" ht="23.65" x14ac:dyDescent="0.45">
      <c r="A7" s="55">
        <v>6</v>
      </c>
      <c r="B7" s="56" t="s">
        <v>36</v>
      </c>
      <c r="C7" s="55" t="s">
        <v>23</v>
      </c>
      <c r="D7" s="57" t="s">
        <v>35</v>
      </c>
      <c r="E7" s="55">
        <v>20</v>
      </c>
      <c r="F7" s="55">
        <v>10</v>
      </c>
      <c r="G7" s="55">
        <v>10</v>
      </c>
      <c r="H7" s="56" t="s">
        <v>49</v>
      </c>
      <c r="I7" s="58">
        <v>94.248999999999995</v>
      </c>
      <c r="J7" s="57">
        <v>0.93230000000000002</v>
      </c>
      <c r="K7" s="57">
        <v>0.1968</v>
      </c>
      <c r="L7" s="59">
        <f>1-Tabelle3[[#This Row],[Acc nach
50 Epochen
128 Batchsize ]]</f>
        <v>6.7699999999999982E-2</v>
      </c>
      <c r="M7" s="57">
        <v>0.77050000429153398</v>
      </c>
      <c r="N7" s="57">
        <v>0.67268157005310003</v>
      </c>
      <c r="O7" s="59">
        <f>1-Tabelle3[[#This Row],[val Accuracy]]</f>
        <v>0.22949999570846602</v>
      </c>
      <c r="P7" s="60">
        <v>83</v>
      </c>
      <c r="Q7" s="61">
        <v>44485.438611111109</v>
      </c>
      <c r="R7" s="61">
        <v>44487.036643518521</v>
      </c>
      <c r="S7" s="62">
        <f t="shared" si="0"/>
        <v>1.5980324074116652</v>
      </c>
      <c r="T7" s="55">
        <v>400</v>
      </c>
      <c r="U7" s="62">
        <f t="shared" si="1"/>
        <v>3.9950810185291627E-3</v>
      </c>
      <c r="V7" s="58">
        <f>20100/400</f>
        <v>50.25</v>
      </c>
      <c r="W7" s="69">
        <v>0.50433349963277596</v>
      </c>
      <c r="X7" s="69">
        <v>1.48091244758083</v>
      </c>
    </row>
    <row r="8" spans="1:24" ht="31.5" x14ac:dyDescent="0.45">
      <c r="A8" s="55">
        <v>7</v>
      </c>
      <c r="B8" s="56" t="s">
        <v>45</v>
      </c>
      <c r="C8" s="55" t="s">
        <v>23</v>
      </c>
      <c r="D8" s="57" t="s">
        <v>35</v>
      </c>
      <c r="E8" s="55">
        <v>20</v>
      </c>
      <c r="F8" s="55">
        <v>20</v>
      </c>
      <c r="G8" s="55">
        <v>5</v>
      </c>
      <c r="H8" s="56" t="s">
        <v>48</v>
      </c>
      <c r="I8" s="58">
        <v>9.0619999999999994</v>
      </c>
      <c r="J8" s="57">
        <v>0.94840000000000002</v>
      </c>
      <c r="K8" s="57">
        <v>0.14960000000000001</v>
      </c>
      <c r="L8" s="59">
        <f>1-Tabelle3[[#This Row],[Acc nach
50 Epochen
128 Batchsize ]]</f>
        <v>5.1599999999999979E-2</v>
      </c>
      <c r="M8" s="57">
        <v>0.71820002794265703</v>
      </c>
      <c r="N8" s="57">
        <v>0.82566046714782704</v>
      </c>
      <c r="O8" s="59">
        <f>1-Tabelle3[[#This Row],[val Accuracy]]</f>
        <v>0.28179997205734297</v>
      </c>
      <c r="P8" s="60">
        <v>269</v>
      </c>
      <c r="Q8" s="61">
        <v>44487.489282407405</v>
      </c>
      <c r="R8" s="61">
        <v>44488.329641203702</v>
      </c>
      <c r="S8" s="62">
        <f t="shared" si="0"/>
        <v>0.84035879629664123</v>
      </c>
      <c r="T8" s="55">
        <v>400</v>
      </c>
      <c r="U8" s="62">
        <f t="shared" si="1"/>
        <v>2.100896990741603E-3</v>
      </c>
      <c r="V8" s="58">
        <f>10700/400</f>
        <v>26.75</v>
      </c>
      <c r="W8" s="69">
        <v>0.519763250052929</v>
      </c>
      <c r="X8" s="70">
        <v>3.3224522060229801E+22</v>
      </c>
    </row>
    <row r="9" spans="1:24" ht="31.5" x14ac:dyDescent="0.45">
      <c r="A9" s="55">
        <v>8</v>
      </c>
      <c r="B9" s="56" t="s">
        <v>111</v>
      </c>
      <c r="C9" s="55" t="s">
        <v>23</v>
      </c>
      <c r="D9" s="57" t="s">
        <v>35</v>
      </c>
      <c r="E9" s="55">
        <v>40</v>
      </c>
      <c r="F9" s="55">
        <v>10</v>
      </c>
      <c r="G9" s="55">
        <v>20</v>
      </c>
      <c r="H9" s="65" t="s">
        <v>153</v>
      </c>
      <c r="I9" s="58">
        <v>199.874</v>
      </c>
      <c r="J9" s="57">
        <v>0.99590000000000001</v>
      </c>
      <c r="K9" s="57">
        <v>1.21E-2</v>
      </c>
      <c r="L9" s="59">
        <f>1-Tabelle3[[#This Row],[Acc nach
50 Epochen
128 Batchsize ]]</f>
        <v>4.0999999999999925E-3</v>
      </c>
      <c r="M9" s="57">
        <v>0.68110001087188698</v>
      </c>
      <c r="N9" s="57">
        <v>0.98898220062255804</v>
      </c>
      <c r="O9" s="59">
        <f>1-Tabelle3[[#This Row],[val Accuracy]]</f>
        <v>0.31889998912811302</v>
      </c>
      <c r="P9" s="60">
        <v>273</v>
      </c>
      <c r="Q9" s="61">
        <v>44495.429398148146</v>
      </c>
      <c r="R9" s="61">
        <v>44495.813773148147</v>
      </c>
      <c r="S9" s="62">
        <f t="shared" si="0"/>
        <v>0.38437500000145519</v>
      </c>
      <c r="T9" s="55">
        <v>400</v>
      </c>
      <c r="U9" s="62">
        <f t="shared" si="1"/>
        <v>9.6093750000363803E-4</v>
      </c>
      <c r="V9" s="58">
        <f>66900/400</f>
        <v>167.25</v>
      </c>
      <c r="W9" s="69">
        <v>0.49420599993318298</v>
      </c>
      <c r="X9" s="70">
        <v>1.64099506735802</v>
      </c>
    </row>
    <row r="10" spans="1:24" ht="7.9" x14ac:dyDescent="0.25">
      <c r="A10" s="55">
        <v>9</v>
      </c>
      <c r="B10" s="56" t="s">
        <v>91</v>
      </c>
      <c r="C10" s="55" t="s">
        <v>23</v>
      </c>
      <c r="D10" s="57" t="s">
        <v>89</v>
      </c>
      <c r="E10" s="55">
        <v>20</v>
      </c>
      <c r="F10" s="55">
        <v>20</v>
      </c>
      <c r="G10" s="55">
        <v>5</v>
      </c>
      <c r="H10" s="65" t="s">
        <v>152</v>
      </c>
      <c r="I10" s="58">
        <v>13.029</v>
      </c>
      <c r="J10" s="57">
        <v>0.96960000000000002</v>
      </c>
      <c r="K10" s="57">
        <v>0.11409999999999999</v>
      </c>
      <c r="L10" s="59">
        <f>1-Tabelle3[[#This Row],[Acc nach
50 Epochen
128 Batchsize ]]</f>
        <v>3.0399999999999983E-2</v>
      </c>
      <c r="M10" s="57">
        <v>0.43430000543594399</v>
      </c>
      <c r="N10" s="66">
        <v>198000000</v>
      </c>
      <c r="O10" s="67">
        <f>1-Tabelle3[[#This Row],[val Accuracy]]</f>
        <v>0.56569999456405595</v>
      </c>
      <c r="P10" s="60">
        <v>302</v>
      </c>
      <c r="Q10" s="61">
        <v>44489.070324074077</v>
      </c>
      <c r="R10" s="61">
        <v>44489.668726851851</v>
      </c>
      <c r="S10" s="62">
        <f t="shared" si="0"/>
        <v>0.59840277777402662</v>
      </c>
      <c r="T10" s="55">
        <v>400</v>
      </c>
      <c r="U10" s="62">
        <f t="shared" si="1"/>
        <v>1.4960069444350666E-3</v>
      </c>
      <c r="V10" s="58">
        <f>10700/400</f>
        <v>26.75</v>
      </c>
      <c r="W10" s="69">
        <v>0.11926708260415</v>
      </c>
      <c r="X10" s="70">
        <v>494875.01416902698</v>
      </c>
    </row>
    <row r="11" spans="1:24" ht="15.75" x14ac:dyDescent="0.45">
      <c r="A11" s="55">
        <v>10</v>
      </c>
      <c r="B11" s="56" t="s">
        <v>88</v>
      </c>
      <c r="C11" s="55" t="s">
        <v>23</v>
      </c>
      <c r="D11" s="57" t="s">
        <v>89</v>
      </c>
      <c r="E11" s="55">
        <v>20</v>
      </c>
      <c r="F11" s="55">
        <v>20</v>
      </c>
      <c r="G11" s="55">
        <v>5</v>
      </c>
      <c r="H11" s="65" t="s">
        <v>96</v>
      </c>
      <c r="I11" s="58">
        <v>790.09699999999998</v>
      </c>
      <c r="J11" s="57">
        <v>0.93640000000000001</v>
      </c>
      <c r="K11" s="57">
        <v>0.20030000000000001</v>
      </c>
      <c r="L11" s="59">
        <f>1-Tabelle3[[#This Row],[Acc nach
50 Epochen
128 Batchsize ]]</f>
        <v>6.359999999999999E-2</v>
      </c>
      <c r="M11" s="57">
        <v>0.31020000576973</v>
      </c>
      <c r="N11" s="57">
        <v>2.7962183952331499</v>
      </c>
      <c r="O11" s="59">
        <f>1-Tabelle3[[#This Row],[val Accuracy]]</f>
        <v>0.68979999423026994</v>
      </c>
      <c r="P11" s="60">
        <v>310</v>
      </c>
      <c r="Q11" s="61">
        <v>44491.603981481479</v>
      </c>
      <c r="R11" s="61">
        <v>44492.663958333331</v>
      </c>
      <c r="S11" s="62">
        <f t="shared" si="0"/>
        <v>1.0599768518513883</v>
      </c>
      <c r="T11" s="55">
        <v>400</v>
      </c>
      <c r="U11" s="62">
        <f t="shared" si="1"/>
        <v>2.6499421296284709E-3</v>
      </c>
      <c r="V11" s="58">
        <f>84020/400</f>
        <v>210.05</v>
      </c>
      <c r="W11" s="69">
        <v>0.106401249750052</v>
      </c>
      <c r="X11" s="69">
        <v>4.8972501246851499</v>
      </c>
    </row>
    <row r="12" spans="1:24" ht="15.75" x14ac:dyDescent="0.45">
      <c r="A12" s="55">
        <v>11</v>
      </c>
      <c r="B12" s="56" t="s">
        <v>94</v>
      </c>
      <c r="C12" s="55" t="s">
        <v>23</v>
      </c>
      <c r="D12" s="57" t="s">
        <v>89</v>
      </c>
      <c r="E12" s="55">
        <v>20</v>
      </c>
      <c r="F12" s="55">
        <v>20</v>
      </c>
      <c r="G12" s="55">
        <v>20</v>
      </c>
      <c r="H12" s="65" t="s">
        <v>95</v>
      </c>
      <c r="I12" s="58">
        <v>221.416</v>
      </c>
      <c r="J12" s="57">
        <v>0.97319999999999995</v>
      </c>
      <c r="K12" s="57">
        <v>8.6800000000000002E-2</v>
      </c>
      <c r="L12" s="59">
        <f>1-Tabelle3[[#This Row],[Acc nach
50 Epochen
128 Batchsize ]]</f>
        <v>2.6800000000000046E-2</v>
      </c>
      <c r="M12" s="57">
        <v>0.37659999728202798</v>
      </c>
      <c r="N12" s="57">
        <v>2.6266496181488002</v>
      </c>
      <c r="O12" s="59">
        <f>1-Tabelle3[[#This Row],[val Accuracy]]</f>
        <v>0.62340000271797202</v>
      </c>
      <c r="P12" s="60">
        <v>325</v>
      </c>
      <c r="Q12" s="61">
        <v>44493.422152777777</v>
      </c>
      <c r="R12" s="61">
        <v>44494.470335648148</v>
      </c>
      <c r="S12" s="62">
        <f t="shared" si="0"/>
        <v>1.0481828703705105</v>
      </c>
      <c r="T12" s="55">
        <v>400</v>
      </c>
      <c r="U12" s="62">
        <f t="shared" si="1"/>
        <v>2.6204571759262762E-3</v>
      </c>
      <c r="V12" s="58">
        <f>25800/400</f>
        <v>64.5</v>
      </c>
      <c r="W12" s="69">
        <v>0.18522900028387099</v>
      </c>
      <c r="X12" s="70">
        <v>2338.8319438154599</v>
      </c>
    </row>
    <row r="13" spans="1:24" ht="15.75" x14ac:dyDescent="0.45">
      <c r="A13" s="55">
        <v>12</v>
      </c>
      <c r="B13" s="56" t="s">
        <v>99</v>
      </c>
      <c r="C13" s="55" t="s">
        <v>23</v>
      </c>
      <c r="D13" s="57" t="s">
        <v>89</v>
      </c>
      <c r="E13" s="55">
        <v>30</v>
      </c>
      <c r="F13" s="55">
        <v>20</v>
      </c>
      <c r="G13" s="55">
        <v>20</v>
      </c>
      <c r="H13" s="65" t="s">
        <v>110</v>
      </c>
      <c r="I13" s="58">
        <v>56.551000000000002</v>
      </c>
      <c r="J13" s="57">
        <v>0.9496</v>
      </c>
      <c r="K13" s="57">
        <v>0.1716</v>
      </c>
      <c r="L13" s="59">
        <f>1-Tabelle3[[#This Row],[Acc nach
50 Epochen
128 Batchsize ]]</f>
        <v>5.04E-2</v>
      </c>
      <c r="M13" s="57">
        <v>0.42550000548362699</v>
      </c>
      <c r="N13" s="57">
        <v>2.2051913738250701</v>
      </c>
      <c r="O13" s="59">
        <f>1-Tabelle3[[#This Row],[val Accuracy]]</f>
        <v>0.57449999451637301</v>
      </c>
      <c r="P13" s="60">
        <v>592</v>
      </c>
      <c r="Q13" s="61">
        <v>44494.503935185188</v>
      </c>
      <c r="R13" s="61">
        <v>44495.312442129631</v>
      </c>
      <c r="S13" s="62">
        <f t="shared" si="0"/>
        <v>0.8085069444423425</v>
      </c>
      <c r="T13" s="55">
        <v>600</v>
      </c>
      <c r="U13" s="62">
        <f t="shared" si="1"/>
        <v>1.3475115740705708E-3</v>
      </c>
      <c r="V13" s="58">
        <f>73370/600</f>
        <v>122.28333333333333</v>
      </c>
      <c r="W13" s="69">
        <v>0.267948833173141</v>
      </c>
      <c r="X13" s="70">
        <v>3.2486532736862901</v>
      </c>
    </row>
    <row r="14" spans="1:24" ht="31.5" x14ac:dyDescent="0.45">
      <c r="A14" s="55">
        <v>13</v>
      </c>
      <c r="B14" s="56" t="s">
        <v>149</v>
      </c>
      <c r="C14" s="55" t="s">
        <v>23</v>
      </c>
      <c r="D14" s="57" t="s">
        <v>89</v>
      </c>
      <c r="E14" s="55">
        <v>50</v>
      </c>
      <c r="F14" s="55">
        <v>10</v>
      </c>
      <c r="G14" s="55">
        <v>30</v>
      </c>
      <c r="H14" s="65" t="s">
        <v>150</v>
      </c>
      <c r="I14" s="58">
        <v>787.91300000000001</v>
      </c>
      <c r="J14" s="57">
        <v>0.99480000000000002</v>
      </c>
      <c r="K14" s="57">
        <v>1.9E-2</v>
      </c>
      <c r="L14" s="59">
        <f>1-Tabelle3[[#This Row],[Acc nach
50 Epochen
128 Batchsize ]]</f>
        <v>5.1999999999999824E-3</v>
      </c>
      <c r="M14" s="57">
        <v>0.37149998545646701</v>
      </c>
      <c r="N14" s="57">
        <v>2.6308300495147701</v>
      </c>
      <c r="O14" s="59">
        <f>1-Tabelle3[[#This Row],[val Accuracy]]</f>
        <v>0.62850001454353299</v>
      </c>
      <c r="P14" s="60">
        <v>143</v>
      </c>
      <c r="Q14" s="61">
        <v>44495.974305555559</v>
      </c>
      <c r="R14" s="61">
        <v>44496.533472222225</v>
      </c>
      <c r="S14" s="62">
        <f t="shared" si="0"/>
        <v>0.55916666666598758</v>
      </c>
      <c r="T14" s="55">
        <v>500</v>
      </c>
      <c r="U14" s="62">
        <f t="shared" si="1"/>
        <v>1.1183333333319751E-3</v>
      </c>
      <c r="V14" s="58">
        <f>290000/500</f>
        <v>580</v>
      </c>
      <c r="W14" s="69">
        <v>0.238649800138548</v>
      </c>
      <c r="X14" s="70">
        <v>3.6575974035263101</v>
      </c>
    </row>
    <row r="15" spans="1:24" ht="7.9" x14ac:dyDescent="0.45">
      <c r="A15" s="55">
        <v>14</v>
      </c>
      <c r="B15" s="56" t="s">
        <v>85</v>
      </c>
      <c r="C15" s="55" t="s">
        <v>23</v>
      </c>
      <c r="D15" s="57" t="s">
        <v>17</v>
      </c>
      <c r="E15" s="55">
        <v>20</v>
      </c>
      <c r="F15" s="55">
        <v>20</v>
      </c>
      <c r="G15" s="55">
        <v>5</v>
      </c>
      <c r="H15" s="56" t="s">
        <v>154</v>
      </c>
      <c r="I15" s="58">
        <v>1.8</v>
      </c>
      <c r="J15" s="57"/>
      <c r="K15" s="57"/>
      <c r="L15" s="59" t="s">
        <v>155</v>
      </c>
      <c r="M15" s="57" t="s">
        <v>155</v>
      </c>
      <c r="N15" s="57" t="s">
        <v>155</v>
      </c>
      <c r="O15" s="59" t="s">
        <v>155</v>
      </c>
      <c r="P15" s="60">
        <v>791</v>
      </c>
      <c r="Q15" s="61">
        <v>44490.547650462962</v>
      </c>
      <c r="R15" s="61">
        <v>44490.7265625</v>
      </c>
      <c r="S15" s="62">
        <f t="shared" si="0"/>
        <v>0.17891203703766223</v>
      </c>
      <c r="T15" s="55">
        <v>400</v>
      </c>
      <c r="U15" s="62">
        <f t="shared" si="1"/>
        <v>4.4728009259415558E-4</v>
      </c>
      <c r="V15" s="58" t="s">
        <v>155</v>
      </c>
      <c r="W15" s="69" t="s">
        <v>155</v>
      </c>
      <c r="X15" s="70" t="s">
        <v>155</v>
      </c>
    </row>
    <row r="16" spans="1:24" ht="7.9" x14ac:dyDescent="0.45">
      <c r="A16" s="55">
        <v>15</v>
      </c>
      <c r="B16" s="56" t="s">
        <v>86</v>
      </c>
      <c r="C16" s="55" t="s">
        <v>24</v>
      </c>
      <c r="D16" s="57" t="s">
        <v>35</v>
      </c>
      <c r="E16" s="55" t="s">
        <v>155</v>
      </c>
      <c r="F16" s="55" t="s">
        <v>155</v>
      </c>
      <c r="G16" s="55" t="s">
        <v>155</v>
      </c>
      <c r="H16" s="56"/>
      <c r="I16" s="58" t="s">
        <v>155</v>
      </c>
      <c r="J16" s="57"/>
      <c r="K16" s="57"/>
      <c r="L16" s="59" t="s">
        <v>155</v>
      </c>
      <c r="M16" s="57" t="s">
        <v>155</v>
      </c>
      <c r="N16" s="57" t="s">
        <v>155</v>
      </c>
      <c r="O16" s="59" t="s">
        <v>155</v>
      </c>
      <c r="P16" s="60" t="s">
        <v>155</v>
      </c>
      <c r="Q16" s="61" t="s">
        <v>155</v>
      </c>
      <c r="R16" s="61" t="s">
        <v>155</v>
      </c>
      <c r="S16" s="62" t="s">
        <v>155</v>
      </c>
      <c r="T16" s="55" t="s">
        <v>155</v>
      </c>
      <c r="U16" s="62" t="s">
        <v>155</v>
      </c>
      <c r="V16" s="58" t="s">
        <v>155</v>
      </c>
      <c r="W16" s="69" t="s">
        <v>155</v>
      </c>
      <c r="X16" s="70" t="s">
        <v>155</v>
      </c>
    </row>
    <row r="17" spans="1:24" ht="15.75" x14ac:dyDescent="0.45">
      <c r="A17" s="55">
        <v>16</v>
      </c>
      <c r="B17" s="56" t="s">
        <v>50</v>
      </c>
      <c r="C17" s="55" t="s">
        <v>23</v>
      </c>
      <c r="D17" s="57" t="s">
        <v>17</v>
      </c>
      <c r="E17" s="55">
        <v>10</v>
      </c>
      <c r="F17" s="55">
        <v>1</v>
      </c>
      <c r="G17" s="55">
        <v>5</v>
      </c>
      <c r="H17" s="56" t="s">
        <v>87</v>
      </c>
      <c r="I17" s="58">
        <v>81.835999999999999</v>
      </c>
      <c r="J17" s="57">
        <v>0.99260419607162398</v>
      </c>
      <c r="K17" s="57">
        <v>2.51716151833534E-2</v>
      </c>
      <c r="L17" s="59">
        <f>1-Tabelle3[[#This Row],[Acc nach
50 Epochen
128 Batchsize ]]</f>
        <v>7.3958039283760213E-3</v>
      </c>
      <c r="M17" s="57" t="s">
        <v>155</v>
      </c>
      <c r="N17" s="57" t="s">
        <v>155</v>
      </c>
      <c r="O17" s="59" t="s">
        <v>155</v>
      </c>
      <c r="P17" s="60"/>
      <c r="Q17" s="61">
        <v>44488.699849537035</v>
      </c>
      <c r="R17" s="61">
        <v>44488.754895833335</v>
      </c>
      <c r="S17" s="62">
        <f>R17-Q17</f>
        <v>5.504629630013369E-2</v>
      </c>
      <c r="T17" s="55">
        <v>10</v>
      </c>
      <c r="U17" s="62">
        <f>S17/T17</f>
        <v>5.5046296300133692E-3</v>
      </c>
      <c r="V17" s="58">
        <f>1250/10</f>
        <v>125</v>
      </c>
      <c r="W17" s="69">
        <v>0.618593335002661</v>
      </c>
      <c r="X17" s="69">
        <v>165328816814.27399</v>
      </c>
    </row>
    <row r="18" spans="1:24" ht="23.65" x14ac:dyDescent="0.45">
      <c r="A18" s="55">
        <v>17</v>
      </c>
      <c r="B18" s="56" t="s">
        <v>46</v>
      </c>
      <c r="C18" s="55" t="s">
        <v>23</v>
      </c>
      <c r="D18" s="57" t="s">
        <v>35</v>
      </c>
      <c r="E18" s="55">
        <v>10</v>
      </c>
      <c r="F18" s="55">
        <v>1</v>
      </c>
      <c r="G18" s="55">
        <v>5</v>
      </c>
      <c r="H18" s="56" t="s">
        <v>92</v>
      </c>
      <c r="I18" s="58">
        <v>92.552000000000007</v>
      </c>
      <c r="J18" s="57">
        <v>0.92703998088836703</v>
      </c>
      <c r="K18" s="57">
        <v>0.21598906815051999</v>
      </c>
      <c r="L18" s="59">
        <f>1-Tabelle3[[#This Row],[Acc nach
50 Epochen
128 Batchsize ]]</f>
        <v>7.2960019111632968E-2</v>
      </c>
      <c r="M18" s="57" t="s">
        <v>155</v>
      </c>
      <c r="N18" s="57" t="s">
        <v>155</v>
      </c>
      <c r="O18" s="59" t="s">
        <v>155</v>
      </c>
      <c r="P18" s="60"/>
      <c r="Q18" s="61">
        <v>44488.787141203706</v>
      </c>
      <c r="R18" s="61">
        <v>44488.858900462961</v>
      </c>
      <c r="S18" s="62">
        <f>R18-Q18</f>
        <v>7.175925925548654E-2</v>
      </c>
      <c r="T18" s="55">
        <v>10</v>
      </c>
      <c r="U18" s="62">
        <f>S18/T18</f>
        <v>7.1759259255486539E-3</v>
      </c>
      <c r="V18" s="58">
        <f>2701/10</f>
        <v>270.10000000000002</v>
      </c>
      <c r="W18" s="69">
        <v>0.29252608150243797</v>
      </c>
      <c r="X18" s="69">
        <v>2.04840599536896</v>
      </c>
    </row>
    <row r="19" spans="1:24" ht="15.75" x14ac:dyDescent="0.45">
      <c r="A19" s="55">
        <v>18</v>
      </c>
      <c r="B19" s="56" t="s">
        <v>90</v>
      </c>
      <c r="C19" s="55" t="s">
        <v>23</v>
      </c>
      <c r="D19" s="57" t="s">
        <v>89</v>
      </c>
      <c r="E19" s="55">
        <v>50</v>
      </c>
      <c r="F19" s="55">
        <v>1</v>
      </c>
      <c r="G19" s="55">
        <v>15</v>
      </c>
      <c r="H19" s="56" t="s">
        <v>87</v>
      </c>
      <c r="I19" s="58">
        <v>267.971</v>
      </c>
      <c r="J19" s="57">
        <v>0.22746802866458901</v>
      </c>
      <c r="K19" s="57">
        <v>3.3333864212036102</v>
      </c>
      <c r="L19" s="59">
        <f>1-Tabelle3[[#This Row],[Acc nach
50 Epochen
128 Batchsize ]]</f>
        <v>0.77253197133541096</v>
      </c>
      <c r="M19" s="57" t="s">
        <v>155</v>
      </c>
      <c r="N19" s="57" t="s">
        <v>155</v>
      </c>
      <c r="O19" s="59" t="s">
        <v>155</v>
      </c>
      <c r="P19" s="60"/>
      <c r="Q19" s="61">
        <v>44490.067002314812</v>
      </c>
      <c r="R19" s="61">
        <v>44490.447337962964</v>
      </c>
      <c r="S19" s="62">
        <f>R19-Q19</f>
        <v>0.380335648151231</v>
      </c>
      <c r="T19" s="55">
        <v>50</v>
      </c>
      <c r="U19" s="62">
        <f>S19/T19</f>
        <v>7.60671296302462E-3</v>
      </c>
      <c r="V19" s="58">
        <f>14551/50</f>
        <v>291.02</v>
      </c>
      <c r="W19" s="69">
        <v>0.102042134802788</v>
      </c>
      <c r="X19" s="70">
        <v>1348073.7330707901</v>
      </c>
    </row>
    <row r="20" spans="1:24" ht="15.75" x14ac:dyDescent="0.45">
      <c r="A20" s="55">
        <v>19</v>
      </c>
      <c r="B20" s="56" t="s">
        <v>156</v>
      </c>
      <c r="C20" s="55" t="s">
        <v>24</v>
      </c>
      <c r="D20" s="57" t="s">
        <v>89</v>
      </c>
      <c r="E20" s="55" t="s">
        <v>155</v>
      </c>
      <c r="F20" s="55" t="s">
        <v>155</v>
      </c>
      <c r="G20" s="55" t="s">
        <v>155</v>
      </c>
      <c r="H20" s="56" t="s">
        <v>87</v>
      </c>
      <c r="I20" s="58" t="s">
        <v>155</v>
      </c>
      <c r="J20" s="57"/>
      <c r="K20" s="57"/>
      <c r="L20" s="59" t="s">
        <v>155</v>
      </c>
      <c r="M20" s="57" t="s">
        <v>155</v>
      </c>
      <c r="N20" s="57" t="s">
        <v>155</v>
      </c>
      <c r="O20" s="59" t="s">
        <v>155</v>
      </c>
      <c r="P20" s="60" t="s">
        <v>155</v>
      </c>
      <c r="Q20" s="61">
        <v>44496.917824074073</v>
      </c>
      <c r="R20" s="61">
        <v>44497.180451388886</v>
      </c>
      <c r="S20" s="62">
        <f>R20-Q20</f>
        <v>0.26262731481256196</v>
      </c>
      <c r="T20" s="55" t="s">
        <v>155</v>
      </c>
      <c r="U20" s="62" t="s">
        <v>155</v>
      </c>
      <c r="V20" s="58" t="s">
        <v>155</v>
      </c>
      <c r="W20" s="69" t="s">
        <v>155</v>
      </c>
      <c r="X20" s="70" t="s">
        <v>155</v>
      </c>
    </row>
    <row r="22" spans="1:24" x14ac:dyDescent="0.2">
      <c r="S22" s="52"/>
    </row>
  </sheetData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CD4E-3CF8-4029-B846-F09D6F9AFACF}">
  <dimension ref="A1:C9"/>
  <sheetViews>
    <sheetView workbookViewId="0">
      <selection activeCell="C9" sqref="A1:C9"/>
    </sheetView>
  </sheetViews>
  <sheetFormatPr baseColWidth="10" defaultRowHeight="14.25" x14ac:dyDescent="0.45"/>
  <cols>
    <col min="1" max="1" width="4.265625" style="1" customWidth="1"/>
    <col min="2" max="2" width="20.46484375" customWidth="1"/>
    <col min="3" max="3" width="39.73046875" customWidth="1"/>
  </cols>
  <sheetData>
    <row r="1" spans="1:3" x14ac:dyDescent="0.45">
      <c r="A1" s="2" t="s">
        <v>0</v>
      </c>
      <c r="B1" s="3" t="s">
        <v>1</v>
      </c>
      <c r="C1" s="4" t="s">
        <v>2</v>
      </c>
    </row>
    <row r="2" spans="1:3" x14ac:dyDescent="0.45">
      <c r="A2" s="5">
        <v>1</v>
      </c>
      <c r="B2" s="6" t="s">
        <v>3</v>
      </c>
      <c r="C2" s="7" t="s">
        <v>7</v>
      </c>
    </row>
    <row r="3" spans="1:3" x14ac:dyDescent="0.45">
      <c r="A3" s="5">
        <v>2</v>
      </c>
      <c r="B3" s="6" t="s">
        <v>4</v>
      </c>
      <c r="C3" s="7" t="s">
        <v>8</v>
      </c>
    </row>
    <row r="4" spans="1:3" x14ac:dyDescent="0.45">
      <c r="A4" s="5">
        <v>3</v>
      </c>
      <c r="B4" s="6" t="s">
        <v>5</v>
      </c>
      <c r="C4" s="8" t="s">
        <v>9</v>
      </c>
    </row>
    <row r="5" spans="1:3" x14ac:dyDescent="0.45">
      <c r="A5" s="9">
        <v>4</v>
      </c>
      <c r="B5" s="10" t="s">
        <v>6</v>
      </c>
      <c r="C5" s="11" t="s">
        <v>10</v>
      </c>
    </row>
    <row r="6" spans="1:3" x14ac:dyDescent="0.45">
      <c r="A6" s="5">
        <v>5</v>
      </c>
      <c r="B6" s="6" t="s">
        <v>142</v>
      </c>
      <c r="C6" s="7" t="s">
        <v>143</v>
      </c>
    </row>
    <row r="7" spans="1:3" x14ac:dyDescent="0.45">
      <c r="A7" s="5">
        <v>6</v>
      </c>
      <c r="B7" s="6" t="s">
        <v>144</v>
      </c>
      <c r="C7" s="7" t="s">
        <v>145</v>
      </c>
    </row>
    <row r="8" spans="1:3" x14ac:dyDescent="0.45">
      <c r="A8" s="5">
        <v>7</v>
      </c>
      <c r="B8" s="6" t="s">
        <v>144</v>
      </c>
      <c r="C8" s="7" t="s">
        <v>146</v>
      </c>
    </row>
    <row r="9" spans="1:3" x14ac:dyDescent="0.45">
      <c r="A9" s="5">
        <v>8</v>
      </c>
      <c r="B9" s="6" t="s">
        <v>147</v>
      </c>
      <c r="C9" s="7" t="s">
        <v>148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7745-BF69-420A-9F88-91A1914ADF3B}">
  <dimension ref="A1:C5"/>
  <sheetViews>
    <sheetView workbookViewId="0">
      <selection activeCell="C1" sqref="C1"/>
    </sheetView>
  </sheetViews>
  <sheetFormatPr baseColWidth="10" defaultRowHeight="14.25" x14ac:dyDescent="0.45"/>
  <cols>
    <col min="1" max="1" width="4.265625" style="1" customWidth="1"/>
    <col min="2" max="2" width="17.59765625" customWidth="1"/>
    <col min="3" max="3" width="39.73046875" customWidth="1"/>
  </cols>
  <sheetData>
    <row r="1" spans="1:3" x14ac:dyDescent="0.45">
      <c r="A1" s="2" t="s">
        <v>0</v>
      </c>
      <c r="B1" s="3" t="s">
        <v>1</v>
      </c>
      <c r="C1" s="4" t="s">
        <v>2</v>
      </c>
    </row>
    <row r="2" spans="1:3" x14ac:dyDescent="0.45">
      <c r="A2" s="5">
        <v>1</v>
      </c>
      <c r="B2" s="6" t="s">
        <v>3</v>
      </c>
      <c r="C2" s="7" t="s">
        <v>7</v>
      </c>
    </row>
    <row r="3" spans="1:3" x14ac:dyDescent="0.45">
      <c r="A3" s="5">
        <v>2</v>
      </c>
      <c r="B3" s="6" t="s">
        <v>4</v>
      </c>
      <c r="C3" s="7" t="s">
        <v>8</v>
      </c>
    </row>
    <row r="4" spans="1:3" x14ac:dyDescent="0.45">
      <c r="A4" s="5">
        <v>3</v>
      </c>
      <c r="B4" s="6" t="s">
        <v>5</v>
      </c>
      <c r="C4" s="8" t="s">
        <v>9</v>
      </c>
    </row>
    <row r="5" spans="1:3" x14ac:dyDescent="0.45">
      <c r="A5" s="9">
        <v>4</v>
      </c>
      <c r="B5" s="10" t="s">
        <v>6</v>
      </c>
      <c r="C5" s="11" t="s">
        <v>10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5B77-7EDA-4BF6-B87C-A6DCDA8A7AD1}">
  <dimension ref="A1:H5"/>
  <sheetViews>
    <sheetView workbookViewId="0">
      <selection activeCell="H18" sqref="H18"/>
    </sheetView>
  </sheetViews>
  <sheetFormatPr baseColWidth="10" defaultRowHeight="14.25" x14ac:dyDescent="0.45"/>
  <cols>
    <col min="1" max="1" width="4.265625" style="14" customWidth="1"/>
    <col min="2" max="2" width="7.265625" customWidth="1"/>
    <col min="3" max="3" width="17.53125" customWidth="1"/>
    <col min="4" max="4" width="13.46484375" style="1" customWidth="1"/>
    <col min="5" max="5" width="10.9296875" style="27" customWidth="1"/>
    <col min="6" max="6" width="11.19921875" style="27" customWidth="1"/>
    <col min="7" max="7" width="27.6640625" style="1" customWidth="1"/>
    <col min="8" max="8" width="47.53125" customWidth="1"/>
  </cols>
  <sheetData>
    <row r="1" spans="1:8" x14ac:dyDescent="0.45">
      <c r="A1" s="15" t="s">
        <v>0</v>
      </c>
      <c r="B1" s="16" t="s">
        <v>11</v>
      </c>
      <c r="C1" s="16" t="s">
        <v>12</v>
      </c>
      <c r="D1" s="16" t="s">
        <v>20</v>
      </c>
      <c r="E1" s="24" t="s">
        <v>13</v>
      </c>
      <c r="F1" s="24" t="s">
        <v>14</v>
      </c>
      <c r="G1" s="17" t="s">
        <v>21</v>
      </c>
      <c r="H1" s="17" t="s">
        <v>16</v>
      </c>
    </row>
    <row r="2" spans="1:8" x14ac:dyDescent="0.45">
      <c r="A2" s="12">
        <v>1</v>
      </c>
      <c r="B2" s="6" t="s">
        <v>17</v>
      </c>
      <c r="C2" s="6" t="s">
        <v>25</v>
      </c>
      <c r="D2" s="18">
        <v>10</v>
      </c>
      <c r="E2" s="25">
        <v>60000</v>
      </c>
      <c r="F2" s="25">
        <v>10000</v>
      </c>
      <c r="G2" s="21" t="s">
        <v>23</v>
      </c>
      <c r="H2" s="20" t="s">
        <v>22</v>
      </c>
    </row>
    <row r="3" spans="1:8" x14ac:dyDescent="0.45">
      <c r="A3" s="12">
        <v>2</v>
      </c>
      <c r="B3" s="6" t="s">
        <v>18</v>
      </c>
      <c r="C3" s="6" t="s">
        <v>26</v>
      </c>
      <c r="D3" s="18">
        <v>10</v>
      </c>
      <c r="E3" s="25">
        <v>50000</v>
      </c>
      <c r="F3" s="25">
        <v>10000</v>
      </c>
      <c r="G3" s="21" t="s">
        <v>23</v>
      </c>
      <c r="H3" s="28" t="s">
        <v>32</v>
      </c>
    </row>
    <row r="4" spans="1:8" x14ac:dyDescent="0.45">
      <c r="A4" s="12">
        <v>3</v>
      </c>
      <c r="B4" s="6" t="s">
        <v>19</v>
      </c>
      <c r="C4" s="6" t="s">
        <v>26</v>
      </c>
      <c r="D4" s="18">
        <v>100</v>
      </c>
      <c r="E4" s="25">
        <v>50000</v>
      </c>
      <c r="F4" s="25">
        <v>10000</v>
      </c>
      <c r="G4" s="21" t="s">
        <v>23</v>
      </c>
      <c r="H4" s="28" t="s">
        <v>32</v>
      </c>
    </row>
    <row r="5" spans="1:8" x14ac:dyDescent="0.45">
      <c r="A5" s="13">
        <v>4</v>
      </c>
      <c r="B5" s="10" t="s">
        <v>15</v>
      </c>
      <c r="C5" s="10" t="s">
        <v>29</v>
      </c>
      <c r="D5" s="19" t="s">
        <v>28</v>
      </c>
      <c r="E5" s="26" t="s">
        <v>30</v>
      </c>
      <c r="F5" s="26" t="s">
        <v>31</v>
      </c>
      <c r="G5" s="22" t="s">
        <v>24</v>
      </c>
      <c r="H5" s="23" t="s">
        <v>27</v>
      </c>
    </row>
  </sheetData>
  <hyperlinks>
    <hyperlink ref="H2" r:id="rId1" xr:uid="{67B7F6B6-1661-4B0F-AF9B-74EB29B2EC85}"/>
    <hyperlink ref="H5" r:id="rId2" xr:uid="{9E62F330-5566-4398-9809-1BD65D5B2333}"/>
    <hyperlink ref="H4" r:id="rId3" xr:uid="{74FE4DCC-6243-4209-AD58-2FFA2276836C}"/>
    <hyperlink ref="H3" r:id="rId4" xr:uid="{F8A6C9C5-BD7A-4925-9E84-4BB603BB8176}"/>
  </hyperlinks>
  <pageMargins left="0.7" right="0.7" top="0.78740157499999996" bottom="0.78740157499999996" header="0.3" footer="0.3"/>
  <pageSetup paperSize="9" orientation="portrait"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2D34-59F7-47C0-B2C8-87FF5D684492}">
  <dimension ref="A1:H10"/>
  <sheetViews>
    <sheetView workbookViewId="0">
      <selection activeCell="H10" sqref="A1:H10"/>
    </sheetView>
  </sheetViews>
  <sheetFormatPr baseColWidth="10" defaultRowHeight="14.25" x14ac:dyDescent="0.45"/>
  <cols>
    <col min="1" max="1" width="2.3984375" customWidth="1"/>
    <col min="2" max="2" width="8.265625" style="1" customWidth="1"/>
    <col min="3" max="3" width="5.33203125" style="1" customWidth="1"/>
    <col min="4" max="4" width="10.6640625" style="1" customWidth="1"/>
    <col min="5" max="5" width="5.59765625" style="1" customWidth="1"/>
    <col min="6" max="6" width="9.46484375" style="1" customWidth="1"/>
    <col min="7" max="7" width="9.06640625" bestFit="1" customWidth="1"/>
    <col min="8" max="8" width="25.3984375" bestFit="1" customWidth="1"/>
  </cols>
  <sheetData>
    <row r="1" spans="1:8" ht="16.149999999999999" thickBot="1" x14ac:dyDescent="0.5">
      <c r="A1" s="39" t="s">
        <v>0</v>
      </c>
      <c r="B1" s="39" t="s">
        <v>115</v>
      </c>
      <c r="C1" s="40" t="s">
        <v>137</v>
      </c>
      <c r="D1" s="40" t="s">
        <v>138</v>
      </c>
      <c r="E1" s="39" t="s">
        <v>112</v>
      </c>
      <c r="F1" s="39" t="s">
        <v>113</v>
      </c>
      <c r="G1" s="39" t="s">
        <v>114</v>
      </c>
      <c r="H1" s="39" t="s">
        <v>16</v>
      </c>
    </row>
    <row r="2" spans="1:8" ht="16.149999999999999" thickBot="1" x14ac:dyDescent="0.5">
      <c r="A2" s="41">
        <v>1</v>
      </c>
      <c r="B2" s="44" t="s">
        <v>139</v>
      </c>
      <c r="C2" s="43" t="s">
        <v>116</v>
      </c>
      <c r="D2" s="43" t="s">
        <v>116</v>
      </c>
      <c r="E2" s="43" t="s">
        <v>116</v>
      </c>
      <c r="F2" s="43" t="s">
        <v>116</v>
      </c>
      <c r="G2" s="42" t="s">
        <v>140</v>
      </c>
      <c r="H2" s="45" t="s">
        <v>161</v>
      </c>
    </row>
    <row r="3" spans="1:8" ht="14.65" thickBot="1" x14ac:dyDescent="0.5">
      <c r="A3" s="41">
        <v>2</v>
      </c>
      <c r="B3" s="43" t="s">
        <v>117</v>
      </c>
      <c r="C3" s="43" t="s">
        <v>116</v>
      </c>
      <c r="D3" s="43" t="s">
        <v>116</v>
      </c>
      <c r="E3" s="43" t="s">
        <v>116</v>
      </c>
      <c r="F3" s="43" t="s">
        <v>116</v>
      </c>
      <c r="G3" s="41" t="s">
        <v>127</v>
      </c>
      <c r="H3" s="45" t="s">
        <v>135</v>
      </c>
    </row>
    <row r="4" spans="1:8" ht="14.65" thickBot="1" x14ac:dyDescent="0.5">
      <c r="A4" s="41">
        <v>3</v>
      </c>
      <c r="B4" s="43" t="s">
        <v>118</v>
      </c>
      <c r="C4" s="43" t="s">
        <v>116</v>
      </c>
      <c r="D4" s="43" t="s">
        <v>122</v>
      </c>
      <c r="E4" s="43" t="s">
        <v>116</v>
      </c>
      <c r="F4" s="43" t="s">
        <v>116</v>
      </c>
      <c r="G4" s="41" t="s">
        <v>127</v>
      </c>
      <c r="H4" s="45" t="s">
        <v>134</v>
      </c>
    </row>
    <row r="5" spans="1:8" ht="14.65" thickBot="1" x14ac:dyDescent="0.5">
      <c r="A5" s="41">
        <v>4</v>
      </c>
      <c r="B5" s="43" t="s">
        <v>119</v>
      </c>
      <c r="C5" s="43" t="s">
        <v>116</v>
      </c>
      <c r="D5" s="43" t="s">
        <v>122</v>
      </c>
      <c r="E5" s="43" t="s">
        <v>116</v>
      </c>
      <c r="F5" s="43" t="s">
        <v>116</v>
      </c>
      <c r="G5" s="41" t="s">
        <v>127</v>
      </c>
      <c r="H5" s="45" t="s">
        <v>133</v>
      </c>
    </row>
    <row r="6" spans="1:8" ht="16.149999999999999" thickBot="1" x14ac:dyDescent="0.5">
      <c r="A6" s="41">
        <v>5</v>
      </c>
      <c r="B6" s="43" t="s">
        <v>120</v>
      </c>
      <c r="C6" s="43" t="s">
        <v>116</v>
      </c>
      <c r="D6" s="44" t="s">
        <v>141</v>
      </c>
      <c r="E6" s="43" t="s">
        <v>116</v>
      </c>
      <c r="F6" s="43" t="s">
        <v>126</v>
      </c>
      <c r="G6" s="42" t="s">
        <v>140</v>
      </c>
      <c r="H6" s="45" t="s">
        <v>132</v>
      </c>
    </row>
    <row r="7" spans="1:8" ht="14.65" thickBot="1" x14ac:dyDescent="0.5">
      <c r="A7" s="41">
        <v>6</v>
      </c>
      <c r="B7" s="43" t="s">
        <v>121</v>
      </c>
      <c r="C7" s="43" t="s">
        <v>116</v>
      </c>
      <c r="D7" s="43" t="s">
        <v>122</v>
      </c>
      <c r="E7" s="43" t="s">
        <v>116</v>
      </c>
      <c r="F7" s="43" t="s">
        <v>126</v>
      </c>
      <c r="G7" s="41" t="s">
        <v>136</v>
      </c>
      <c r="H7" s="45" t="s">
        <v>131</v>
      </c>
    </row>
    <row r="8" spans="1:8" ht="14.65" thickBot="1" x14ac:dyDescent="0.5">
      <c r="A8" s="41">
        <v>7</v>
      </c>
      <c r="B8" s="43" t="s">
        <v>123</v>
      </c>
      <c r="C8" s="43" t="s">
        <v>116</v>
      </c>
      <c r="D8" s="43" t="s">
        <v>122</v>
      </c>
      <c r="E8" s="43" t="s">
        <v>116</v>
      </c>
      <c r="F8" s="43" t="s">
        <v>126</v>
      </c>
      <c r="G8" s="41" t="s">
        <v>127</v>
      </c>
      <c r="H8" s="45" t="s">
        <v>128</v>
      </c>
    </row>
    <row r="9" spans="1:8" ht="14.65" thickBot="1" x14ac:dyDescent="0.5">
      <c r="A9" s="41">
        <v>8</v>
      </c>
      <c r="B9" s="43" t="s">
        <v>124</v>
      </c>
      <c r="C9" s="43" t="s">
        <v>116</v>
      </c>
      <c r="D9" s="43" t="s">
        <v>122</v>
      </c>
      <c r="E9" s="43" t="s">
        <v>116</v>
      </c>
      <c r="F9" s="43" t="s">
        <v>126</v>
      </c>
      <c r="G9" s="41" t="s">
        <v>127</v>
      </c>
      <c r="H9" s="45" t="s">
        <v>129</v>
      </c>
    </row>
    <row r="10" spans="1:8" x14ac:dyDescent="0.45">
      <c r="A10" s="46">
        <v>9</v>
      </c>
      <c r="B10" s="47" t="s">
        <v>125</v>
      </c>
      <c r="C10" s="47" t="s">
        <v>116</v>
      </c>
      <c r="D10" s="47" t="s">
        <v>122</v>
      </c>
      <c r="E10" s="47" t="s">
        <v>116</v>
      </c>
      <c r="F10" s="47" t="s">
        <v>126</v>
      </c>
      <c r="G10" s="46" t="s">
        <v>127</v>
      </c>
      <c r="H10" s="48" t="s">
        <v>130</v>
      </c>
    </row>
  </sheetData>
  <hyperlinks>
    <hyperlink ref="H8" r:id="rId1" xr:uid="{FE600663-FBF8-494C-99AE-6D9CFE28154A}"/>
    <hyperlink ref="H9" r:id="rId2" xr:uid="{70F4F2EB-B5B6-4DE3-8C9F-43C7422B491F}"/>
    <hyperlink ref="H10" r:id="rId3" xr:uid="{BA4F7F0D-01BC-4CE3-9D68-51153FCAB2DF}"/>
    <hyperlink ref="H7" r:id="rId4" xr:uid="{85756FD1-40C1-4BB0-8154-ECCC4C2951EE}"/>
    <hyperlink ref="H6" r:id="rId5" xr:uid="{6A76D62C-F7FA-42F5-82E3-11F9AEA8315A}"/>
    <hyperlink ref="H5" r:id="rId6" xr:uid="{4B3580BF-13C7-4D6D-AC93-EE6443089774}"/>
    <hyperlink ref="H4" r:id="rId7" xr:uid="{25BCBE03-F84B-4FF7-96BC-D8A85EB3E0C8}"/>
    <hyperlink ref="H3" r:id="rId8" xr:uid="{D0698A95-57FF-4F0E-87F7-D1C6C7CBD3E0}"/>
    <hyperlink ref="H2" r:id="rId9" xr:uid="{64EA619C-D714-41D1-A410-FEC0CC545EBE}"/>
  </hyperlinks>
  <pageMargins left="0.7" right="0.7" top="0.78740157499999996" bottom="0.78740157499999996" header="0.3" footer="0.3"/>
  <pageSetup paperSize="9" orientation="portrait" r:id="rId10"/>
  <tableParts count="1"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D038-6CB0-4D31-AECD-E0DFEF4D78BA}">
  <dimension ref="A1:E10"/>
  <sheetViews>
    <sheetView workbookViewId="0"/>
  </sheetViews>
  <sheetFormatPr baseColWidth="10" defaultRowHeight="14.25" x14ac:dyDescent="0.45"/>
  <cols>
    <col min="1" max="1" width="17" style="29" bestFit="1" customWidth="1"/>
    <col min="2" max="2" width="22.73046875" style="29" bestFit="1" customWidth="1"/>
    <col min="3" max="3" width="16.53125" style="29" bestFit="1" customWidth="1"/>
    <col min="4" max="4" width="10" style="29" bestFit="1" customWidth="1"/>
    <col min="5" max="5" width="9.33203125" style="29" bestFit="1" customWidth="1"/>
  </cols>
  <sheetData>
    <row r="1" spans="1:5" ht="14.65" thickBot="1" x14ac:dyDescent="0.5">
      <c r="A1" s="36" t="s">
        <v>53</v>
      </c>
      <c r="B1" s="37" t="s">
        <v>52</v>
      </c>
      <c r="C1" s="37" t="s">
        <v>51</v>
      </c>
      <c r="D1" s="37" t="s">
        <v>54</v>
      </c>
      <c r="E1" s="38" t="s">
        <v>82</v>
      </c>
    </row>
    <row r="2" spans="1:5" x14ac:dyDescent="0.45">
      <c r="A2" s="30" t="s">
        <v>55</v>
      </c>
      <c r="B2" s="31" t="s">
        <v>55</v>
      </c>
      <c r="C2" s="31" t="s">
        <v>55</v>
      </c>
      <c r="D2" s="31" t="s">
        <v>65</v>
      </c>
      <c r="E2" s="32" t="s">
        <v>81</v>
      </c>
    </row>
    <row r="3" spans="1:5" x14ac:dyDescent="0.45">
      <c r="A3" s="30" t="s">
        <v>56</v>
      </c>
      <c r="B3" s="31" t="s">
        <v>64</v>
      </c>
      <c r="C3" s="31" t="s">
        <v>57</v>
      </c>
      <c r="D3" s="31" t="s">
        <v>66</v>
      </c>
      <c r="E3" s="32" t="s">
        <v>80</v>
      </c>
    </row>
    <row r="4" spans="1:5" x14ac:dyDescent="0.45">
      <c r="A4" s="30" t="s">
        <v>57</v>
      </c>
      <c r="B4" s="31" t="s">
        <v>63</v>
      </c>
      <c r="C4" s="31" t="s">
        <v>63</v>
      </c>
      <c r="D4" s="31" t="s">
        <v>67</v>
      </c>
      <c r="E4" s="32" t="s">
        <v>79</v>
      </c>
    </row>
    <row r="5" spans="1:5" x14ac:dyDescent="0.45">
      <c r="A5" s="30" t="s">
        <v>58</v>
      </c>
      <c r="B5" s="31" t="s">
        <v>59</v>
      </c>
      <c r="C5" s="31" t="s">
        <v>59</v>
      </c>
      <c r="D5" s="31" t="s">
        <v>68</v>
      </c>
      <c r="E5" s="32" t="s">
        <v>78</v>
      </c>
    </row>
    <row r="6" spans="1:5" x14ac:dyDescent="0.45">
      <c r="A6" s="30" t="s">
        <v>59</v>
      </c>
      <c r="B6" s="31" t="s">
        <v>60</v>
      </c>
      <c r="C6" s="31" t="s">
        <v>60</v>
      </c>
      <c r="D6" s="31" t="s">
        <v>69</v>
      </c>
      <c r="E6" s="32" t="s">
        <v>77</v>
      </c>
    </row>
    <row r="7" spans="1:5" x14ac:dyDescent="0.45">
      <c r="A7" s="30" t="s">
        <v>60</v>
      </c>
      <c r="B7" s="31" t="s">
        <v>62</v>
      </c>
      <c r="C7" s="31"/>
      <c r="D7" s="31" t="s">
        <v>70</v>
      </c>
      <c r="E7" s="32" t="s">
        <v>76</v>
      </c>
    </row>
    <row r="8" spans="1:5" x14ac:dyDescent="0.45">
      <c r="A8" s="30" t="s">
        <v>61</v>
      </c>
      <c r="B8" s="31"/>
      <c r="C8" s="31"/>
      <c r="D8" s="31" t="s">
        <v>71</v>
      </c>
      <c r="E8" s="32" t="s">
        <v>75</v>
      </c>
    </row>
    <row r="9" spans="1:5" x14ac:dyDescent="0.45">
      <c r="A9" s="30"/>
      <c r="B9" s="31"/>
      <c r="C9" s="31"/>
      <c r="D9" s="31" t="s">
        <v>72</v>
      </c>
      <c r="E9" s="32" t="s">
        <v>74</v>
      </c>
    </row>
    <row r="10" spans="1:5" ht="14.65" thickBot="1" x14ac:dyDescent="0.5">
      <c r="A10" s="33"/>
      <c r="B10" s="34"/>
      <c r="C10" s="34"/>
      <c r="D10" s="34" t="s">
        <v>73</v>
      </c>
      <c r="E10" s="3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Durchläufe</vt:lpstr>
      <vt:lpstr>Messaufbau Umgebung </vt:lpstr>
      <vt:lpstr>eingestzte Hardware Ressourcen</vt:lpstr>
      <vt:lpstr>genutzte Datensätze</vt:lpstr>
      <vt:lpstr>Verfahen</vt:lpstr>
      <vt:lpstr>SearchSpace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</dc:creator>
  <cp:lastModifiedBy>Michael S.</cp:lastModifiedBy>
  <dcterms:created xsi:type="dcterms:W3CDTF">2021-10-15T14:39:42Z</dcterms:created>
  <dcterms:modified xsi:type="dcterms:W3CDTF">2021-11-02T00:11:44Z</dcterms:modified>
</cp:coreProperties>
</file>