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.University\5th Year\STA5066Z\Project\MMID_Project\SBRMIC008_MMID_App\"/>
    </mc:Choice>
  </mc:AlternateContent>
  <xr:revisionPtr revIDLastSave="0" documentId="13_ncr:1_{412E0569-0FBE-4C6D-944F-F2E06238A7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umans" sheetId="1" r:id="rId1"/>
    <sheet name="migrationMatrix" sheetId="2" r:id="rId2"/>
    <sheet name="provinceWeather" sheetId="4" r:id="rId3"/>
    <sheet name="Mosquit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7" i="3"/>
  <c r="C8" i="3"/>
  <c r="C9" i="3"/>
  <c r="C6" i="3"/>
  <c r="D4" i="1"/>
  <c r="D25" i="1" s="1"/>
  <c r="C25" i="1" s="1"/>
  <c r="C3" i="1"/>
  <c r="D2" i="1"/>
  <c r="C2" i="1" s="1"/>
  <c r="D6" i="1"/>
  <c r="C6" i="1" s="1"/>
  <c r="D5" i="3"/>
  <c r="D5" i="1"/>
  <c r="C5" i="1" s="1"/>
  <c r="D4" i="3"/>
  <c r="D3" i="3"/>
  <c r="C3" i="3" s="1"/>
  <c r="D32" i="1"/>
  <c r="C32" i="1" s="1"/>
  <c r="D30" i="1"/>
  <c r="C30" i="1" s="1"/>
  <c r="D27" i="1"/>
  <c r="C27" i="1" s="1"/>
  <c r="D19" i="1"/>
  <c r="C19" i="1" s="1"/>
  <c r="D18" i="1"/>
  <c r="C18" i="1" s="1"/>
  <c r="D17" i="1"/>
  <c r="C17" i="1" s="1"/>
  <c r="D33" i="1"/>
  <c r="C33" i="1" s="1"/>
  <c r="C28" i="1"/>
  <c r="C29" i="1"/>
  <c r="C31" i="1"/>
  <c r="C20" i="1"/>
  <c r="D16" i="1"/>
  <c r="C16" i="1" s="1"/>
  <c r="C15" i="1"/>
  <c r="D14" i="1"/>
  <c r="C14" i="1" s="1"/>
  <c r="D13" i="1"/>
  <c r="C13" i="1" s="1"/>
  <c r="D12" i="1"/>
  <c r="C12" i="1" s="1"/>
  <c r="C8" i="1"/>
  <c r="C9" i="1"/>
  <c r="C10" i="1"/>
  <c r="C11" i="1"/>
  <c r="C7" i="1"/>
  <c r="C4" i="3"/>
  <c r="C5" i="3"/>
  <c r="C2" i="3"/>
  <c r="D26" i="1" l="1"/>
  <c r="C26" i="1" s="1"/>
  <c r="D23" i="1"/>
  <c r="C23" i="1" s="1"/>
  <c r="D21" i="1"/>
  <c r="C21" i="1" s="1"/>
  <c r="C4" i="1"/>
  <c r="D22" i="1"/>
  <c r="C22" i="1" s="1"/>
  <c r="D24" i="1"/>
  <c r="C24" i="1" s="1"/>
</calcChain>
</file>

<file path=xl/sharedStrings.xml><?xml version="1.0" encoding="utf-8"?>
<sst xmlns="http://schemas.openxmlformats.org/spreadsheetml/2006/main" count="142" uniqueCount="110">
  <si>
    <t>Name</t>
  </si>
  <si>
    <t>Description</t>
  </si>
  <si>
    <t>Value</t>
  </si>
  <si>
    <t>b</t>
  </si>
  <si>
    <t>eta</t>
  </si>
  <si>
    <t>mu</t>
  </si>
  <si>
    <t>pA_v</t>
  </si>
  <si>
    <t>sigma_v</t>
  </si>
  <si>
    <t>pFN_M</t>
  </si>
  <si>
    <t>pFN_RDT</t>
  </si>
  <si>
    <t>pTP_M</t>
  </si>
  <si>
    <t>pRDT</t>
  </si>
  <si>
    <t>delta_v</t>
  </si>
  <si>
    <t>tau</t>
  </si>
  <si>
    <t>smallOmega</t>
  </si>
  <si>
    <t>pCT</t>
  </si>
  <si>
    <t>r</t>
  </si>
  <si>
    <t>phi</t>
  </si>
  <si>
    <t>theta</t>
  </si>
  <si>
    <t>rho</t>
  </si>
  <si>
    <t>pTD</t>
  </si>
  <si>
    <t>average Birth Rate</t>
  </si>
  <si>
    <t>Rate of Loss of Immunity for Babies</t>
  </si>
  <si>
    <t>Natural Death Rate</t>
  </si>
  <si>
    <t>Proportion of Being Asymptomatic with Vivax</t>
  </si>
  <si>
    <t>Rate of being infected with Vivax</t>
  </si>
  <si>
    <t>Proportion of False Negatives for RDT</t>
  </si>
  <si>
    <t xml:space="preserve">proportion of False Negative for Microscopy </t>
  </si>
  <si>
    <t>Proportion of True Positive for RDT</t>
  </si>
  <si>
    <t>Proportion of True Positive for Microscopy</t>
  </si>
  <si>
    <t>Proportion of Tests being RDT</t>
  </si>
  <si>
    <t>Force of Invection from Ev^D</t>
  </si>
  <si>
    <t xml:space="preserve">Rate of Getting Treatement </t>
  </si>
  <si>
    <t>Proportion that Complete the First Treatment</t>
  </si>
  <si>
    <t>Rate of those Who Don’t Complete 1st Vivax Treatement Moving to Ev^D</t>
  </si>
  <si>
    <t xml:space="preserve">Rate of Moving from Recovered to Susceptible </t>
  </si>
  <si>
    <t xml:space="preserve">Proportion of People who don't Complete 2nd Vivax Treatment </t>
  </si>
  <si>
    <t>Development Rate of Plasmodium Vivax Parasites in Mosquito</t>
  </si>
  <si>
    <t>Development Rate of Plasmodium Falciparum Parasites in Mosquito</t>
  </si>
  <si>
    <t>Afar</t>
  </si>
  <si>
    <t>Amhara</t>
  </si>
  <si>
    <t>BenishangulGumuz</t>
  </si>
  <si>
    <t>CentralEthiopia</t>
  </si>
  <si>
    <t>Gambela</t>
  </si>
  <si>
    <t>Harari</t>
  </si>
  <si>
    <t>Oromia</t>
  </si>
  <si>
    <t>Siama</t>
  </si>
  <si>
    <t>Somali</t>
  </si>
  <si>
    <t>SouthEthiopia</t>
  </si>
  <si>
    <t>Southwest</t>
  </si>
  <si>
    <t>Tigray</t>
  </si>
  <si>
    <t>mu_ch_F</t>
  </si>
  <si>
    <t>mu_wp_F</t>
  </si>
  <si>
    <t>Additional Mortality Rate for Child with Falciparum</t>
  </si>
  <si>
    <t>Additional Mortality Rate for Pregnant Woman with Falciparum</t>
  </si>
  <si>
    <t>mu_wp_V</t>
  </si>
  <si>
    <t>mu_ch_V</t>
  </si>
  <si>
    <t>Additional Mortality Rate for Child with Vivax</t>
  </si>
  <si>
    <t>Additional Mortality Rate for Pregnant Woman with Vivax</t>
  </si>
  <si>
    <t>mu_F</t>
  </si>
  <si>
    <t>mu_V</t>
  </si>
  <si>
    <t>Additional Mortality Rate with Falciparum</t>
  </si>
  <si>
    <t>Additional Mortality Rate with Vivax</t>
  </si>
  <si>
    <t>mu_mos</t>
  </si>
  <si>
    <t>b_mos</t>
  </si>
  <si>
    <t>gamma_mos_V</t>
  </si>
  <si>
    <t>gamma_mos_F</t>
  </si>
  <si>
    <t>Natural Rate of Recovery from blood parasites for Vivax</t>
  </si>
  <si>
    <t>Rate of Moving out of Treated</t>
  </si>
  <si>
    <t>Rate of Moving out of getting second Treatment</t>
  </si>
  <si>
    <t>delta_F</t>
  </si>
  <si>
    <t>sigma_F</t>
  </si>
  <si>
    <t>pA_F</t>
  </si>
  <si>
    <t>a</t>
  </si>
  <si>
    <t>pMal</t>
  </si>
  <si>
    <t>pregnant</t>
  </si>
  <si>
    <t>Proportion of Being Asymptomatic with Falciparum</t>
  </si>
  <si>
    <t>Rate of being infected with Falciparum</t>
  </si>
  <si>
    <t>Natural Rate of Recovery from blood parasites for Falciparum</t>
  </si>
  <si>
    <t>Proportion being Male</t>
  </si>
  <si>
    <t>Rate of becoming Pregnant</t>
  </si>
  <si>
    <t>Rate of Aging</t>
  </si>
  <si>
    <t>YearlyValue</t>
  </si>
  <si>
    <t>pTP_RDT</t>
  </si>
  <si>
    <t>notPregnant</t>
  </si>
  <si>
    <t>Rate of moving from pregnant to not pregnant</t>
  </si>
  <si>
    <t>beta_BN</t>
  </si>
  <si>
    <t>pBN</t>
  </si>
  <si>
    <t>beta_Spray</t>
  </si>
  <si>
    <t>beta_v_ch</t>
  </si>
  <si>
    <t>beta_F_ch</t>
  </si>
  <si>
    <t>beta_v_wp</t>
  </si>
  <si>
    <t>beta_F_wp</t>
  </si>
  <si>
    <t>Bite rate of mosquitos</t>
  </si>
  <si>
    <t>beta_Mos</t>
  </si>
  <si>
    <t>Reduction in infection of mosquitos due to bednets</t>
  </si>
  <si>
    <t>Proportion of people using bed nets</t>
  </si>
  <si>
    <t xml:space="preserve">Increase in vivax infectivity in children </t>
  </si>
  <si>
    <t xml:space="preserve">Increase in Falciparum infectivity in children </t>
  </si>
  <si>
    <t>Increase in vivax infectivity for pregnant women</t>
  </si>
  <si>
    <t>Increase in Falciparum infectivity for pregnant women</t>
  </si>
  <si>
    <t>beta_Temp</t>
  </si>
  <si>
    <t>beta_Rain</t>
  </si>
  <si>
    <t>Reduction in birth rate of mosquitos due to spraying</t>
  </si>
  <si>
    <t>Reduction in birth rate of mosquitos due to ITN</t>
  </si>
  <si>
    <t>Change in birthrate of mosquitos due to rainfall</t>
  </si>
  <si>
    <t>Change in birthrate of mosquitos due to temperature</t>
  </si>
  <si>
    <t>beta_BN_b</t>
  </si>
  <si>
    <t>avgTemp</t>
  </si>
  <si>
    <t>avgRain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</si>
</sst>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10" workbookViewId="0">
      <selection activeCell="B35" sqref="B35"/>
    </sheetView>
  </sheetViews>
  <sheetFormatPr defaultRowHeight="15" x14ac:dyDescent="0.25"/>
  <cols>
    <col min="1" max="1" width="20" customWidth="1"/>
    <col min="2" max="2" width="66.7109375" bestFit="1" customWidth="1"/>
    <col min="3" max="3" width="15.710937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82</v>
      </c>
    </row>
    <row r="2" spans="1:4" x14ac:dyDescent="0.25">
      <c r="A2" t="s">
        <v>3</v>
      </c>
      <c r="B2" t="s">
        <v>21</v>
      </c>
      <c r="C2">
        <f>D2/52</f>
        <v>6.1153846153846154E-4</v>
      </c>
      <c r="D2">
        <f>31.8/1000</f>
        <v>3.1800000000000002E-2</v>
      </c>
    </row>
    <row r="3" spans="1:4" x14ac:dyDescent="0.25">
      <c r="A3" t="s">
        <v>4</v>
      </c>
      <c r="B3" t="s">
        <v>22</v>
      </c>
      <c r="C3">
        <f t="shared" ref="C3:C33" si="0">D3/52</f>
        <v>1</v>
      </c>
      <c r="D3">
        <v>52</v>
      </c>
    </row>
    <row r="4" spans="1:4" x14ac:dyDescent="0.25">
      <c r="A4" t="s">
        <v>5</v>
      </c>
      <c r="B4" t="s">
        <v>23</v>
      </c>
      <c r="C4">
        <f t="shared" si="0"/>
        <v>1.2494230769230771E-4</v>
      </c>
      <c r="D4">
        <f>6.497/1000</f>
        <v>6.4970000000000002E-3</v>
      </c>
    </row>
    <row r="5" spans="1:4" x14ac:dyDescent="0.25">
      <c r="A5" t="s">
        <v>6</v>
      </c>
      <c r="B5" t="s">
        <v>24</v>
      </c>
      <c r="C5">
        <f>D5</f>
        <v>0.8</v>
      </c>
      <c r="D5" s="2">
        <f>0.8</f>
        <v>0.8</v>
      </c>
    </row>
    <row r="6" spans="1:4" x14ac:dyDescent="0.25">
      <c r="A6" t="s">
        <v>7</v>
      </c>
      <c r="B6" t="s">
        <v>25</v>
      </c>
      <c r="C6">
        <f t="shared" si="0"/>
        <v>2.6343519494204424E-4</v>
      </c>
      <c r="D6">
        <f>5/365</f>
        <v>1.3698630136986301E-2</v>
      </c>
    </row>
    <row r="7" spans="1:4" x14ac:dyDescent="0.25">
      <c r="A7" t="s">
        <v>9</v>
      </c>
      <c r="B7" t="s">
        <v>26</v>
      </c>
      <c r="C7">
        <f>D7</f>
        <v>0.03</v>
      </c>
      <c r="D7" s="2">
        <v>0.03</v>
      </c>
    </row>
    <row r="8" spans="1:4" x14ac:dyDescent="0.25">
      <c r="A8" t="s">
        <v>8</v>
      </c>
      <c r="B8" t="s">
        <v>27</v>
      </c>
      <c r="C8">
        <f t="shared" ref="C8:C11" si="1">D8</f>
        <v>5.0000000000000001E-3</v>
      </c>
      <c r="D8" s="3">
        <v>5.0000000000000001E-3</v>
      </c>
    </row>
    <row r="9" spans="1:4" x14ac:dyDescent="0.25">
      <c r="A9" t="s">
        <v>83</v>
      </c>
      <c r="B9" t="s">
        <v>28</v>
      </c>
      <c r="C9">
        <f t="shared" si="1"/>
        <v>0.97</v>
      </c>
      <c r="D9" s="2">
        <v>0.97</v>
      </c>
    </row>
    <row r="10" spans="1:4" x14ac:dyDescent="0.25">
      <c r="A10" t="s">
        <v>10</v>
      </c>
      <c r="B10" t="s">
        <v>29</v>
      </c>
      <c r="C10">
        <f t="shared" si="1"/>
        <v>0.995</v>
      </c>
      <c r="D10" s="3">
        <v>0.995</v>
      </c>
    </row>
    <row r="11" spans="1:4" x14ac:dyDescent="0.25">
      <c r="A11" t="s">
        <v>11</v>
      </c>
      <c r="B11" t="s">
        <v>30</v>
      </c>
      <c r="C11">
        <f t="shared" si="1"/>
        <v>0.95</v>
      </c>
      <c r="D11" s="2">
        <v>0.95</v>
      </c>
    </row>
    <row r="12" spans="1:4" x14ac:dyDescent="0.25">
      <c r="A12" t="s">
        <v>12</v>
      </c>
      <c r="B12" t="s">
        <v>67</v>
      </c>
      <c r="C12">
        <f t="shared" si="0"/>
        <v>1.5806111696522654E-4</v>
      </c>
      <c r="D12">
        <f>3/365</f>
        <v>8.21917808219178E-3</v>
      </c>
    </row>
    <row r="13" spans="1:4" x14ac:dyDescent="0.25">
      <c r="A13" t="s">
        <v>14</v>
      </c>
      <c r="B13" t="s">
        <v>31</v>
      </c>
      <c r="C13">
        <f t="shared" si="0"/>
        <v>9.6153846153846159E-3</v>
      </c>
      <c r="D13" s="1">
        <f>6/12</f>
        <v>0.5</v>
      </c>
    </row>
    <row r="14" spans="1:4" x14ac:dyDescent="0.25">
      <c r="A14" t="s">
        <v>13</v>
      </c>
      <c r="B14" t="s">
        <v>32</v>
      </c>
      <c r="C14">
        <f t="shared" si="0"/>
        <v>7.3964497041420127E-4</v>
      </c>
      <c r="D14">
        <f>2/52</f>
        <v>3.8461538461538464E-2</v>
      </c>
    </row>
    <row r="15" spans="1:4" x14ac:dyDescent="0.25">
      <c r="A15" t="s">
        <v>15</v>
      </c>
      <c r="B15" t="s">
        <v>33</v>
      </c>
      <c r="C15" s="2">
        <f>D15</f>
        <v>0.5</v>
      </c>
      <c r="D15" s="2">
        <v>0.5</v>
      </c>
    </row>
    <row r="16" spans="1:4" x14ac:dyDescent="0.25">
      <c r="A16" t="s">
        <v>16</v>
      </c>
      <c r="B16" t="s">
        <v>68</v>
      </c>
      <c r="C16">
        <f t="shared" si="0"/>
        <v>1.5806111696522654E-4</v>
      </c>
      <c r="D16">
        <f>3/365</f>
        <v>8.21917808219178E-3</v>
      </c>
    </row>
    <row r="17" spans="1:4" x14ac:dyDescent="0.25">
      <c r="A17" t="s">
        <v>17</v>
      </c>
      <c r="B17" t="s">
        <v>34</v>
      </c>
      <c r="C17">
        <f t="shared" si="0"/>
        <v>3.6982248520710064E-4</v>
      </c>
      <c r="D17">
        <f>1/52</f>
        <v>1.9230769230769232E-2</v>
      </c>
    </row>
    <row r="18" spans="1:4" x14ac:dyDescent="0.25">
      <c r="A18" t="s">
        <v>18</v>
      </c>
      <c r="B18" t="s">
        <v>69</v>
      </c>
      <c r="C18">
        <f t="shared" si="0"/>
        <v>7.3964497041420127E-4</v>
      </c>
      <c r="D18">
        <f>2/52</f>
        <v>3.8461538461538464E-2</v>
      </c>
    </row>
    <row r="19" spans="1:4" x14ac:dyDescent="0.25">
      <c r="A19" t="s">
        <v>19</v>
      </c>
      <c r="B19" t="s">
        <v>35</v>
      </c>
      <c r="C19">
        <f t="shared" si="0"/>
        <v>1.4792899408284025E-3</v>
      </c>
      <c r="D19">
        <f>4/52</f>
        <v>7.6923076923076927E-2</v>
      </c>
    </row>
    <row r="20" spans="1:4" x14ac:dyDescent="0.25">
      <c r="A20" t="s">
        <v>20</v>
      </c>
      <c r="B20" t="s">
        <v>36</v>
      </c>
      <c r="C20" s="2">
        <f>D20</f>
        <v>0.25</v>
      </c>
      <c r="D20" s="2">
        <v>0.25</v>
      </c>
    </row>
    <row r="21" spans="1:4" x14ac:dyDescent="0.25">
      <c r="A21" t="s">
        <v>51</v>
      </c>
      <c r="B21" t="s">
        <v>53</v>
      </c>
      <c r="C21">
        <f t="shared" si="0"/>
        <v>1.8741346153846155E-4</v>
      </c>
      <c r="D21">
        <f>D4*1.5</f>
        <v>9.7455000000000007E-3</v>
      </c>
    </row>
    <row r="22" spans="1:4" x14ac:dyDescent="0.25">
      <c r="A22" t="s">
        <v>56</v>
      </c>
      <c r="B22" t="s">
        <v>57</v>
      </c>
      <c r="C22">
        <f t="shared" si="0"/>
        <v>1.4993076923076925E-4</v>
      </c>
      <c r="D22">
        <f>D4*1.2</f>
        <v>7.7964000000000002E-3</v>
      </c>
    </row>
    <row r="23" spans="1:4" x14ac:dyDescent="0.25">
      <c r="A23" t="s">
        <v>52</v>
      </c>
      <c r="B23" t="s">
        <v>54</v>
      </c>
      <c r="C23">
        <f t="shared" si="0"/>
        <v>1.8741346153846155E-4</v>
      </c>
      <c r="D23">
        <f>D4*1.5</f>
        <v>9.7455000000000007E-3</v>
      </c>
    </row>
    <row r="24" spans="1:4" x14ac:dyDescent="0.25">
      <c r="A24" t="s">
        <v>55</v>
      </c>
      <c r="B24" t="s">
        <v>58</v>
      </c>
      <c r="C24">
        <f t="shared" si="0"/>
        <v>1.4993076923076925E-4</v>
      </c>
      <c r="D24">
        <f>D4*1.2</f>
        <v>7.7964000000000002E-3</v>
      </c>
    </row>
    <row r="25" spans="1:4" x14ac:dyDescent="0.25">
      <c r="A25" t="s">
        <v>59</v>
      </c>
      <c r="B25" t="s">
        <v>61</v>
      </c>
      <c r="C25">
        <f t="shared" si="0"/>
        <v>1.3743653846153846E-4</v>
      </c>
      <c r="D25">
        <f>D4*1.1</f>
        <v>7.1467000000000006E-3</v>
      </c>
    </row>
    <row r="26" spans="1:4" x14ac:dyDescent="0.25">
      <c r="A26" t="s">
        <v>60</v>
      </c>
      <c r="B26" t="s">
        <v>62</v>
      </c>
      <c r="C26">
        <f t="shared" si="0"/>
        <v>1.3743653846153846E-4</v>
      </c>
      <c r="D26">
        <f>D4*1.1</f>
        <v>7.1467000000000006E-3</v>
      </c>
    </row>
    <row r="27" spans="1:4" x14ac:dyDescent="0.25">
      <c r="A27" t="s">
        <v>70</v>
      </c>
      <c r="B27" t="s">
        <v>78</v>
      </c>
      <c r="C27">
        <f t="shared" si="0"/>
        <v>2.5887573964497039E-3</v>
      </c>
      <c r="D27">
        <f>7/52</f>
        <v>0.13461538461538461</v>
      </c>
    </row>
    <row r="28" spans="1:4" x14ac:dyDescent="0.25">
      <c r="A28" t="s">
        <v>71</v>
      </c>
      <c r="B28" t="s">
        <v>77</v>
      </c>
      <c r="C28">
        <f t="shared" si="0"/>
        <v>1.5384615384615385E-2</v>
      </c>
      <c r="D28">
        <v>0.8</v>
      </c>
    </row>
    <row r="29" spans="1:4" x14ac:dyDescent="0.25">
      <c r="A29" t="s">
        <v>72</v>
      </c>
      <c r="B29" t="s">
        <v>76</v>
      </c>
      <c r="C29">
        <f t="shared" si="0"/>
        <v>1.9230769230769231E-4</v>
      </c>
      <c r="D29" s="2">
        <v>0.01</v>
      </c>
    </row>
    <row r="30" spans="1:4" x14ac:dyDescent="0.25">
      <c r="A30" t="s">
        <v>73</v>
      </c>
      <c r="B30" t="s">
        <v>81</v>
      </c>
      <c r="C30">
        <f t="shared" si="0"/>
        <v>3.205128205128205E-3</v>
      </c>
      <c r="D30" s="1">
        <f>1/6</f>
        <v>0.16666666666666666</v>
      </c>
    </row>
    <row r="31" spans="1:4" x14ac:dyDescent="0.25">
      <c r="A31" t="s">
        <v>74</v>
      </c>
      <c r="B31" t="s">
        <v>79</v>
      </c>
      <c r="C31" s="3">
        <f>D31</f>
        <v>0.505</v>
      </c>
      <c r="D31" s="3">
        <v>0.505</v>
      </c>
    </row>
    <row r="32" spans="1:4" x14ac:dyDescent="0.25">
      <c r="A32" t="s">
        <v>75</v>
      </c>
      <c r="B32" t="s">
        <v>80</v>
      </c>
      <c r="C32">
        <f t="shared" si="0"/>
        <v>1.8491124260355032E-4</v>
      </c>
      <c r="D32">
        <f>1/104</f>
        <v>9.6153846153846159E-3</v>
      </c>
    </row>
    <row r="33" spans="1:4" x14ac:dyDescent="0.25">
      <c r="A33" t="s">
        <v>84</v>
      </c>
      <c r="B33" t="s">
        <v>85</v>
      </c>
      <c r="C33">
        <f t="shared" si="0"/>
        <v>1.4423076923076924E-2</v>
      </c>
      <c r="D33" s="1">
        <f>9/12</f>
        <v>0.75</v>
      </c>
    </row>
    <row r="34" spans="1:4" x14ac:dyDescent="0.25">
      <c r="A34" t="s">
        <v>94</v>
      </c>
      <c r="B34" t="s">
        <v>93</v>
      </c>
      <c r="C34">
        <v>5</v>
      </c>
    </row>
    <row r="35" spans="1:4" x14ac:dyDescent="0.25">
      <c r="A35" t="s">
        <v>86</v>
      </c>
      <c r="B35" t="s">
        <v>95</v>
      </c>
      <c r="C35">
        <v>0.7</v>
      </c>
    </row>
    <row r="36" spans="1:4" x14ac:dyDescent="0.25">
      <c r="A36" t="s">
        <v>87</v>
      </c>
      <c r="B36" t="s">
        <v>96</v>
      </c>
      <c r="C36">
        <v>0.6</v>
      </c>
    </row>
    <row r="37" spans="1:4" x14ac:dyDescent="0.25">
      <c r="A37" t="s">
        <v>89</v>
      </c>
      <c r="B37" t="s">
        <v>97</v>
      </c>
      <c r="C37">
        <v>1.4</v>
      </c>
    </row>
    <row r="38" spans="1:4" x14ac:dyDescent="0.25">
      <c r="A38" t="s">
        <v>90</v>
      </c>
      <c r="B38" t="s">
        <v>98</v>
      </c>
      <c r="C38">
        <v>1.4</v>
      </c>
    </row>
    <row r="39" spans="1:4" x14ac:dyDescent="0.25">
      <c r="A39" t="s">
        <v>91</v>
      </c>
      <c r="B39" t="s">
        <v>99</v>
      </c>
      <c r="C39">
        <v>1.4</v>
      </c>
    </row>
    <row r="40" spans="1:4" x14ac:dyDescent="0.25">
      <c r="A40" t="s">
        <v>92</v>
      </c>
      <c r="B40" t="s">
        <v>100</v>
      </c>
      <c r="C40"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6194-644C-436C-98A9-9C6652DCD47D}">
  <dimension ref="A1:M13"/>
  <sheetViews>
    <sheetView workbookViewId="0">
      <selection activeCell="A2" sqref="A2:A13"/>
    </sheetView>
  </sheetViews>
  <sheetFormatPr defaultRowHeight="15" x14ac:dyDescent="0.25"/>
  <cols>
    <col min="1" max="1" width="18.28515625" bestFit="1" customWidth="1"/>
    <col min="11" max="11" width="13.5703125" bestFit="1" customWidth="1"/>
  </cols>
  <sheetData>
    <row r="1" spans="1:13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39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1518-542B-4604-8DAF-E197D1BDC2C3}">
  <dimension ref="A1:C13"/>
  <sheetViews>
    <sheetView workbookViewId="0">
      <selection activeCell="K19" sqref="K19"/>
    </sheetView>
  </sheetViews>
  <sheetFormatPr defaultRowHeight="15" x14ac:dyDescent="0.25"/>
  <cols>
    <col min="1" max="1" width="18.28515625" bestFit="1" customWidth="1"/>
  </cols>
  <sheetData>
    <row r="1" spans="1:3" x14ac:dyDescent="0.25">
      <c r="B1" t="s">
        <v>108</v>
      </c>
      <c r="C1" t="s">
        <v>109</v>
      </c>
    </row>
    <row r="2" spans="1:3" x14ac:dyDescent="0.25">
      <c r="A2" t="s">
        <v>39</v>
      </c>
      <c r="B2">
        <v>0</v>
      </c>
      <c r="C2">
        <v>0</v>
      </c>
    </row>
    <row r="3" spans="1:3" x14ac:dyDescent="0.25">
      <c r="A3" t="s">
        <v>40</v>
      </c>
      <c r="B3">
        <v>0</v>
      </c>
      <c r="C3">
        <v>0</v>
      </c>
    </row>
    <row r="4" spans="1:3" x14ac:dyDescent="0.25">
      <c r="A4" t="s">
        <v>41</v>
      </c>
      <c r="B4">
        <v>0</v>
      </c>
      <c r="C4">
        <v>0</v>
      </c>
    </row>
    <row r="5" spans="1:3" x14ac:dyDescent="0.25">
      <c r="A5" t="s">
        <v>42</v>
      </c>
      <c r="B5">
        <v>0</v>
      </c>
      <c r="C5">
        <v>0</v>
      </c>
    </row>
    <row r="6" spans="1:3" x14ac:dyDescent="0.25">
      <c r="A6" t="s">
        <v>43</v>
      </c>
      <c r="B6">
        <v>0</v>
      </c>
      <c r="C6">
        <v>0</v>
      </c>
    </row>
    <row r="7" spans="1:3" x14ac:dyDescent="0.25">
      <c r="A7" t="s">
        <v>44</v>
      </c>
      <c r="B7">
        <v>0</v>
      </c>
      <c r="C7">
        <v>0</v>
      </c>
    </row>
    <row r="8" spans="1:3" x14ac:dyDescent="0.25">
      <c r="A8" t="s">
        <v>45</v>
      </c>
      <c r="B8">
        <v>0</v>
      </c>
      <c r="C8">
        <v>0</v>
      </c>
    </row>
    <row r="9" spans="1:3" x14ac:dyDescent="0.25">
      <c r="A9" t="s">
        <v>46</v>
      </c>
      <c r="B9">
        <v>0</v>
      </c>
      <c r="C9">
        <v>0</v>
      </c>
    </row>
    <row r="10" spans="1:3" x14ac:dyDescent="0.25">
      <c r="A10" t="s">
        <v>47</v>
      </c>
      <c r="B10">
        <v>0</v>
      </c>
      <c r="C10">
        <v>0</v>
      </c>
    </row>
    <row r="11" spans="1:3" x14ac:dyDescent="0.25">
      <c r="A11" t="s">
        <v>48</v>
      </c>
      <c r="B11">
        <v>0</v>
      </c>
      <c r="C11">
        <v>0</v>
      </c>
    </row>
    <row r="12" spans="1:3" x14ac:dyDescent="0.25">
      <c r="A12" t="s">
        <v>49</v>
      </c>
      <c r="B12">
        <v>0</v>
      </c>
      <c r="C12">
        <v>0</v>
      </c>
    </row>
    <row r="13" spans="1:3" x14ac:dyDescent="0.25">
      <c r="A13" t="s">
        <v>50</v>
      </c>
      <c r="B13">
        <v>0</v>
      </c>
      <c r="C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28B0-9E97-4C28-A8EA-4055C9F5F2DA}">
  <dimension ref="A1:D10"/>
  <sheetViews>
    <sheetView workbookViewId="0">
      <selection activeCell="C6" sqref="C6"/>
    </sheetView>
  </sheetViews>
  <sheetFormatPr defaultRowHeight="15" x14ac:dyDescent="0.25"/>
  <cols>
    <col min="1" max="1" width="15.7109375" customWidth="1"/>
    <col min="2" max="2" width="6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82</v>
      </c>
    </row>
    <row r="2" spans="1:4" x14ac:dyDescent="0.25">
      <c r="A2" t="s">
        <v>64</v>
      </c>
      <c r="B2" t="s">
        <v>21</v>
      </c>
      <c r="C2">
        <f>D2/52</f>
        <v>0.96153846153846156</v>
      </c>
      <c r="D2">
        <v>50</v>
      </c>
    </row>
    <row r="3" spans="1:4" x14ac:dyDescent="0.25">
      <c r="A3" t="s">
        <v>63</v>
      </c>
      <c r="B3" t="s">
        <v>23</v>
      </c>
      <c r="C3">
        <f t="shared" ref="C3:C5" si="0">D3/52</f>
        <v>7.3964497041420127E-4</v>
      </c>
      <c r="D3">
        <f>2/52</f>
        <v>3.8461538461538464E-2</v>
      </c>
    </row>
    <row r="4" spans="1:4" x14ac:dyDescent="0.25">
      <c r="A4" t="s">
        <v>65</v>
      </c>
      <c r="B4" t="s">
        <v>37</v>
      </c>
      <c r="C4">
        <f t="shared" si="0"/>
        <v>2.6343519494204424E-4</v>
      </c>
      <c r="D4">
        <f>5/365</f>
        <v>1.3698630136986301E-2</v>
      </c>
    </row>
    <row r="5" spans="1:4" x14ac:dyDescent="0.25">
      <c r="A5" t="s">
        <v>66</v>
      </c>
      <c r="B5" t="s">
        <v>38</v>
      </c>
      <c r="C5">
        <f t="shared" si="0"/>
        <v>2.6343519494204424E-4</v>
      </c>
      <c r="D5">
        <f>5/365</f>
        <v>1.3698630136986301E-2</v>
      </c>
    </row>
    <row r="6" spans="1:4" x14ac:dyDescent="0.25">
      <c r="A6" t="s">
        <v>101</v>
      </c>
      <c r="B6" t="s">
        <v>106</v>
      </c>
      <c r="C6">
        <f>0</f>
        <v>0</v>
      </c>
    </row>
    <row r="7" spans="1:4" x14ac:dyDescent="0.25">
      <c r="A7" t="s">
        <v>102</v>
      </c>
      <c r="B7" t="s">
        <v>105</v>
      </c>
      <c r="C7">
        <f>0</f>
        <v>0</v>
      </c>
    </row>
    <row r="8" spans="1:4" x14ac:dyDescent="0.25">
      <c r="A8" t="s">
        <v>107</v>
      </c>
      <c r="B8" t="s">
        <v>104</v>
      </c>
      <c r="C8">
        <f>0</f>
        <v>0</v>
      </c>
    </row>
    <row r="9" spans="1:4" x14ac:dyDescent="0.25">
      <c r="A9" t="s">
        <v>88</v>
      </c>
      <c r="B9" t="s">
        <v>103</v>
      </c>
      <c r="C9">
        <f>0</f>
        <v>0</v>
      </c>
    </row>
    <row r="10" spans="1:4" x14ac:dyDescent="0.25">
      <c r="A10" t="s">
        <v>94</v>
      </c>
      <c r="B10" t="s">
        <v>93</v>
      </c>
      <c r="C10">
        <f>Humans!C34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Humans</vt:lpstr>
      <vt:lpstr>migrationMatrix</vt:lpstr>
      <vt:lpstr>provinceWeather</vt:lpstr>
      <vt:lpstr>Mosquitos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seebregts</dc:creator>
  <cp:lastModifiedBy>michael seebregts</cp:lastModifiedBy>
  <dcterms:created xsi:type="dcterms:W3CDTF">2015-06-05T18:17:20Z</dcterms:created>
  <dcterms:modified xsi:type="dcterms:W3CDTF">2025-09-04T09:46:05Z</dcterms:modified>
</cp:coreProperties>
</file>