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colin\OneDrive - ZHAW\Schule\_KT - Kommunikationstechnik\Praktika\"/>
    </mc:Choice>
  </mc:AlternateContent>
  <xr:revisionPtr revIDLastSave="47" documentId="8_{58A2A947-4EA9-457D-97C6-7B70317BAE0E}" xr6:coauthVersionLast="37" xr6:coauthVersionMax="37" xr10:uidLastSave="{55A82CB3-5BE8-468D-B32A-E02604C7FB4E}"/>
  <bookViews>
    <workbookView xWindow="0" yWindow="0" windowWidth="15000" windowHeight="790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7" i="1" l="1"/>
  <c r="G38" i="1"/>
  <c r="G39" i="1"/>
  <c r="G40" i="1"/>
  <c r="G41" i="1"/>
  <c r="E37" i="1"/>
  <c r="E38" i="1"/>
  <c r="E39" i="1"/>
  <c r="E40" i="1"/>
  <c r="E41" i="1"/>
  <c r="G36" i="1"/>
  <c r="E36" i="1"/>
  <c r="C37" i="1"/>
  <c r="C38" i="1"/>
  <c r="C39" i="1"/>
  <c r="C40" i="1"/>
  <c r="C41" i="1"/>
  <c r="C36" i="1"/>
  <c r="G26" i="1"/>
  <c r="G27" i="1"/>
  <c r="G28" i="1"/>
  <c r="G29" i="1"/>
  <c r="G30" i="1"/>
  <c r="E26" i="1"/>
  <c r="E27" i="1"/>
  <c r="E28" i="1"/>
  <c r="E29" i="1"/>
  <c r="E30" i="1"/>
  <c r="G25" i="1"/>
  <c r="E25" i="1"/>
  <c r="C26" i="1"/>
  <c r="C27" i="1"/>
  <c r="C28" i="1"/>
  <c r="C29" i="1"/>
  <c r="C30" i="1"/>
  <c r="C25" i="1"/>
  <c r="I14" i="1"/>
  <c r="G15" i="1"/>
  <c r="G16" i="1"/>
  <c r="G17" i="1"/>
  <c r="G18" i="1"/>
  <c r="G19" i="1"/>
  <c r="G14" i="1"/>
  <c r="E15" i="1"/>
  <c r="E16" i="1"/>
  <c r="E17" i="1"/>
  <c r="E18" i="1"/>
  <c r="E14" i="1"/>
  <c r="B9" i="1"/>
  <c r="C15" i="1"/>
  <c r="C16" i="1"/>
  <c r="C17" i="1"/>
  <c r="C18" i="1"/>
  <c r="C19" i="1"/>
  <c r="E19" i="1" s="1"/>
  <c r="C14" i="1"/>
  <c r="I11" i="1" l="1"/>
  <c r="I33" i="1"/>
  <c r="I22" i="1"/>
  <c r="B8" i="1" l="1"/>
  <c r="I18" i="1" l="1"/>
  <c r="I36" i="1"/>
  <c r="I16" i="1"/>
  <c r="I40" i="1"/>
  <c r="I30" i="1"/>
  <c r="I39" i="1"/>
  <c r="I29" i="1"/>
  <c r="I28" i="1"/>
  <c r="I17" i="1"/>
  <c r="I19" i="1"/>
  <c r="I27" i="1"/>
  <c r="I25" i="1"/>
  <c r="I41" i="1"/>
  <c r="I26" i="1"/>
  <c r="I38" i="1"/>
  <c r="I37" i="1"/>
  <c r="I15" i="1"/>
</calcChain>
</file>

<file path=xl/sharedStrings.xml><?xml version="1.0" encoding="utf-8"?>
<sst xmlns="http://schemas.openxmlformats.org/spreadsheetml/2006/main" count="98" uniqueCount="28">
  <si>
    <t>Frame Count</t>
  </si>
  <si>
    <t>[Byte]</t>
  </si>
  <si>
    <t>FCS</t>
  </si>
  <si>
    <t>IPG</t>
  </si>
  <si>
    <t>Total Overhead</t>
  </si>
  <si>
    <t>CRC-32</t>
  </si>
  <si>
    <t>96 Bitzeiten</t>
  </si>
  <si>
    <t>Preamble /SFD</t>
  </si>
  <si>
    <t>SA</t>
  </si>
  <si>
    <t>DA</t>
  </si>
  <si>
    <t>Source Address</t>
  </si>
  <si>
    <t>Destination  Address</t>
  </si>
  <si>
    <t>Type</t>
  </si>
  <si>
    <t>Synchronisation</t>
  </si>
  <si>
    <t>Feld</t>
  </si>
  <si>
    <t>Messung</t>
  </si>
  <si>
    <t>Funktion (S)</t>
  </si>
  <si>
    <t>Gemessene Sendedauer (S) [s]</t>
  </si>
  <si>
    <t>Theoretische Nutz-Bit-Rate  [Mbit/s]</t>
  </si>
  <si>
    <t>(Gemessene) Frame-Rate [Frames/s]</t>
  </si>
  <si>
    <t>(Gemessene) Nutz-Bit-Rate [Mbit/s]</t>
  </si>
  <si>
    <t>Summe</t>
  </si>
  <si>
    <t>Zweck</t>
  </si>
  <si>
    <t>Payload Size [Byte]</t>
  </si>
  <si>
    <t>Frame Länge inkl. IPG [Byte]</t>
  </si>
  <si>
    <t>Type / Length</t>
  </si>
  <si>
    <t>Theoretische Frame-Rate  [Frames/s]</t>
  </si>
  <si>
    <t>[Mbit/s]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</si>
</sst>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6">
    <xf numFmtId="0" fontId="0" fillId="0" borderId="0" xfId="0"/>
    <xf numFmtId="4" fontId="0" fillId="0" borderId="0" xfId="0" applyNumberFormat="1"/>
    <xf numFmtId="2" fontId="4" fillId="0" borderId="0" xfId="0" applyNumberFormat="1" applyFont="1"/>
    <xf numFmtId="2" fontId="0" fillId="0" borderId="0" xfId="0" applyNumberFormat="1"/>
    <xf numFmtId="2" fontId="0" fillId="2" borderId="1" xfId="0" applyNumberFormat="1" applyFill="1" applyBorder="1"/>
    <xf numFmtId="2" fontId="0" fillId="2" borderId="2" xfId="0" applyNumberFormat="1" applyFill="1" applyBorder="1"/>
    <xf numFmtId="1" fontId="0" fillId="2" borderId="2" xfId="0" applyNumberFormat="1" applyFill="1" applyBorder="1"/>
    <xf numFmtId="1" fontId="0" fillId="0" borderId="0" xfId="0" applyNumberFormat="1"/>
    <xf numFmtId="1" fontId="1" fillId="4" borderId="4" xfId="0" applyNumberFormat="1" applyFont="1" applyFill="1" applyBorder="1" applyAlignment="1">
      <alignment horizontal="right"/>
    </xf>
    <xf numFmtId="2" fontId="4" fillId="2" borderId="4" xfId="0" applyNumberFormat="1" applyFont="1" applyFill="1" applyBorder="1"/>
    <xf numFmtId="2" fontId="4" fillId="2" borderId="4" xfId="0" applyNumberFormat="1" applyFont="1" applyFill="1" applyBorder="1" applyAlignment="1">
      <alignment horizontal="center"/>
    </xf>
    <xf numFmtId="2" fontId="4" fillId="2" borderId="1" xfId="0" applyNumberFormat="1" applyFont="1" applyFill="1" applyBorder="1"/>
    <xf numFmtId="2" fontId="4" fillId="2" borderId="2" xfId="0" applyNumberFormat="1" applyFont="1" applyFill="1" applyBorder="1"/>
    <xf numFmtId="1" fontId="4" fillId="2" borderId="2" xfId="0" applyNumberFormat="1" applyFont="1" applyFill="1" applyBorder="1"/>
    <xf numFmtId="2" fontId="4" fillId="2" borderId="5" xfId="0" applyNumberFormat="1" applyFont="1" applyFill="1" applyBorder="1"/>
    <xf numFmtId="2" fontId="0" fillId="2" borderId="4" xfId="0" applyNumberFormat="1" applyFill="1" applyBorder="1"/>
    <xf numFmtId="2" fontId="0" fillId="2" borderId="5" xfId="0" applyNumberFormat="1" applyFill="1" applyBorder="1"/>
    <xf numFmtId="1" fontId="4" fillId="2" borderId="4" xfId="0" applyNumberFormat="1" applyFont="1" applyFill="1" applyBorder="1"/>
    <xf numFmtId="3" fontId="3" fillId="3" borderId="4" xfId="1" applyNumberFormat="1" applyFont="1" applyFill="1" applyBorder="1" applyAlignment="1">
      <alignment horizontal="right" vertical="center" wrapText="1"/>
    </xf>
    <xf numFmtId="3" fontId="2" fillId="3" borderId="4" xfId="1" applyNumberFormat="1" applyFont="1" applyFill="1" applyBorder="1" applyAlignment="1">
      <alignment horizontal="right" vertical="center" wrapText="1"/>
    </xf>
    <xf numFmtId="3" fontId="1" fillId="2" borderId="4" xfId="1" applyNumberFormat="1" applyFont="1" applyFill="1" applyBorder="1" applyAlignment="1">
      <alignment horizontal="right" vertical="center" wrapText="1"/>
    </xf>
    <xf numFmtId="4" fontId="1" fillId="4" borderId="4" xfId="0" applyNumberFormat="1" applyFont="1" applyFill="1" applyBorder="1" applyAlignment="1">
      <alignment horizontal="right" vertical="center" wrapText="1"/>
    </xf>
    <xf numFmtId="2" fontId="6" fillId="5" borderId="0" xfId="0" applyNumberFormat="1" applyFont="1" applyFill="1" applyBorder="1" applyAlignment="1">
      <alignment vertical="center" wrapText="1"/>
    </xf>
    <xf numFmtId="1" fontId="6" fillId="5" borderId="0" xfId="0" applyNumberFormat="1" applyFont="1" applyFill="1" applyBorder="1" applyAlignment="1">
      <alignment vertical="center" wrapText="1"/>
    </xf>
    <xf numFmtId="4" fontId="6" fillId="5" borderId="0" xfId="0" applyNumberFormat="1" applyFont="1" applyFill="1" applyBorder="1" applyAlignment="1">
      <alignment vertical="center" wrapText="1"/>
    </xf>
    <xf numFmtId="164" fontId="1" fillId="4" borderId="4" xfId="1" applyNumberFormat="1" applyFont="1" applyFill="1" applyBorder="1" applyAlignment="1">
      <alignment horizontal="right" vertical="center" wrapText="1"/>
    </xf>
    <xf numFmtId="4" fontId="7" fillId="4" borderId="3" xfId="0" applyNumberFormat="1" applyFont="1" applyFill="1" applyBorder="1" applyAlignment="1">
      <alignment horizontal="center" vertical="center" wrapText="1"/>
    </xf>
    <xf numFmtId="4" fontId="7" fillId="4" borderId="4" xfId="0" applyNumberFormat="1" applyFont="1" applyFill="1" applyBorder="1" applyAlignment="1">
      <alignment horizontal="center" vertical="center" wrapText="1"/>
    </xf>
    <xf numFmtId="4" fontId="7" fillId="2" borderId="3" xfId="0" applyNumberFormat="1" applyFont="1" applyFill="1" applyBorder="1" applyAlignment="1">
      <alignment horizontal="center" vertical="center" wrapText="1"/>
    </xf>
    <xf numFmtId="4" fontId="7" fillId="2" borderId="4" xfId="0" applyNumberFormat="1" applyFont="1" applyFill="1" applyBorder="1" applyAlignment="1">
      <alignment horizontal="center" vertical="center" wrapText="1"/>
    </xf>
    <xf numFmtId="1" fontId="7" fillId="4" borderId="3" xfId="0" applyNumberFormat="1" applyFont="1" applyFill="1" applyBorder="1" applyAlignment="1">
      <alignment horizontal="center" vertical="center" wrapText="1"/>
    </xf>
    <xf numFmtId="1" fontId="7" fillId="4" borderId="4" xfId="0" applyNumberFormat="1" applyFont="1" applyFill="1" applyBorder="1" applyAlignment="1">
      <alignment horizontal="center" vertical="center" wrapText="1"/>
    </xf>
    <xf numFmtId="2" fontId="7" fillId="3" borderId="3" xfId="0" applyNumberFormat="1" applyFont="1" applyFill="1" applyBorder="1" applyAlignment="1">
      <alignment horizontal="center" vertical="center" wrapText="1"/>
    </xf>
    <xf numFmtId="2" fontId="7" fillId="3" borderId="4" xfId="0" applyNumberFormat="1" applyFont="1" applyFill="1" applyBorder="1" applyAlignment="1">
      <alignment horizontal="center" vertical="center" wrapText="1"/>
    </xf>
    <xf numFmtId="2" fontId="7" fillId="2" borderId="3" xfId="0" applyNumberFormat="1" applyFont="1" applyFill="1" applyBorder="1" applyAlignment="1">
      <alignment horizontal="center" vertical="center" wrapText="1"/>
    </xf>
    <xf numFmtId="2" fontId="7" fillId="2" borderId="4" xfId="0" applyNumberFormat="1" applyFont="1" applyFill="1" applyBorder="1" applyAlignment="1">
      <alignment horizontal="center" vertic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Sheet1!$G$11</c:f>
              <c:strCache>
                <c:ptCount val="1"/>
                <c:pt idx="0">
                  <c:v>Theoretische Nutz-Bit-Rate  [Mbit/s]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Sheet1!$G$14:$G$19</c:f>
              <c:numCache>
                <c:formatCode>#,##0</c:formatCode>
                <c:ptCount val="6"/>
                <c:pt idx="0">
                  <c:v>83886080</c:v>
                </c:pt>
                <c:pt idx="1">
                  <c:v>1677721.6000000001</c:v>
                </c:pt>
                <c:pt idx="2">
                  <c:v>838860.80000000005</c:v>
                </c:pt>
                <c:pt idx="3">
                  <c:v>167772.16</c:v>
                </c:pt>
                <c:pt idx="4">
                  <c:v>83886.080000000002</c:v>
                </c:pt>
                <c:pt idx="5">
                  <c:v>55924.053333333337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61-4426-8C5C-3271DB90DB68}"/>
            </c:ext>
          </c:extLst>
        </c:ser>
        <c:ser>
          <c:idx val="1"/>
          <c:order val="1"/>
          <c:tx>
            <c:strRef>
              <c:f>Sheet1!$H$11</c:f>
              <c:strCache>
                <c:ptCount val="1"/>
                <c:pt idx="0">
                  <c:v>(Gemessene) Nutz-Bit-Rate [Mbit/s]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Sheet1!$B$14:$B$19</c:f>
              <c:numCache>
                <c:formatCode>#,##0</c:formatCode>
                <c:ptCount val="6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</c:numCache>
            </c:numRef>
          </c:cat>
          <c:val>
            <c:numRef>
              <c:f>Sheet1!$H$14:$H$19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61-4426-8C5C-3271DB90DB68}"/>
            </c:ext>
          </c:extLst>
        </c:ser>
        <c:ser>
          <c:idx val="2"/>
          <c:order val="2"/>
          <c:tx>
            <c:strRef>
              <c:f>Sheet1!$I$11</c:f>
              <c:strCache>
                <c:ptCount val="1"/>
                <c:pt idx="0">
                  <c:v>Erreichte Bit-Rate (von
10 Mbit/s)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Sheet1!$B$14:$B$19</c:f>
              <c:numCache>
                <c:formatCode>#,##0</c:formatCode>
                <c:ptCount val="6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</c:numCache>
            </c:numRef>
          </c:cat>
          <c:val>
            <c:numRef>
              <c:f>Sheet1!$I$14:$I$19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61-4426-8C5C-3271DB90D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428509024"/>
        <c:axId val="428506280"/>
      </c:lineChart>
      <c:catAx>
        <c:axId val="42850902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506280"/>
        <c:crosses val="autoZero"/>
        <c:auto val="1"/>
        <c:lblAlgn val="ctr"/>
        <c:lblOffset val="100"/>
        <c:noMultiLvlLbl val="0"/>
      </c:catAx>
      <c:valAx>
        <c:axId val="42850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50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476410979582372"/>
          <c:y val="0.31818031736467012"/>
          <c:w val="0.28523589643887104"/>
          <c:h val="0.54680268414724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Sheet1!$G$22</c:f>
              <c:strCache>
                <c:ptCount val="1"/>
                <c:pt idx="0">
                  <c:v>Theoretische Nutz-Bit-Rate  [Mbit/s]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Sheet1!$B$25:$B$30</c:f>
              <c:numCache>
                <c:formatCode>#,##0</c:formatCode>
                <c:ptCount val="6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</c:numCache>
            </c:numRef>
          </c:cat>
          <c:val>
            <c:numRef>
              <c:f>Sheet1!$G$25:$G$30</c:f>
              <c:numCache>
                <c:formatCode>#,##0</c:formatCode>
                <c:ptCount val="6"/>
                <c:pt idx="0">
                  <c:v>838860800</c:v>
                </c:pt>
                <c:pt idx="1">
                  <c:v>16777216</c:v>
                </c:pt>
                <c:pt idx="2">
                  <c:v>8388608</c:v>
                </c:pt>
                <c:pt idx="3">
                  <c:v>1677721.6000000001</c:v>
                </c:pt>
                <c:pt idx="4">
                  <c:v>838860.80000000005</c:v>
                </c:pt>
                <c:pt idx="5">
                  <c:v>559240.53333333333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5C-463D-A83E-9E4E1A13FC19}"/>
            </c:ext>
          </c:extLst>
        </c:ser>
        <c:ser>
          <c:idx val="1"/>
          <c:order val="1"/>
          <c:tx>
            <c:strRef>
              <c:f>Sheet1!$H$22</c:f>
              <c:strCache>
                <c:ptCount val="1"/>
                <c:pt idx="0">
                  <c:v>(Gemessene) Nutz-Bit-Rate [Mbit/s]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Sheet1!$B$25:$B$30</c:f>
              <c:numCache>
                <c:formatCode>#,##0</c:formatCode>
                <c:ptCount val="6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</c:numCache>
            </c:numRef>
          </c:cat>
          <c:val>
            <c:numRef>
              <c:f>Sheet1!$H$25:$H$30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5C-463D-A83E-9E4E1A13FC19}"/>
            </c:ext>
          </c:extLst>
        </c:ser>
        <c:ser>
          <c:idx val="2"/>
          <c:order val="2"/>
          <c:tx>
            <c:strRef>
              <c:f>Sheet1!$I$22</c:f>
              <c:strCache>
                <c:ptCount val="1"/>
                <c:pt idx="0">
                  <c:v>Erreichte Bit-Rate (von
100 Mbit/s)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Sheet1!$B$25:$B$30</c:f>
              <c:numCache>
                <c:formatCode>#,##0</c:formatCode>
                <c:ptCount val="6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</c:numCache>
            </c:numRef>
          </c:cat>
          <c:val>
            <c:numRef>
              <c:f>Sheet1!$I$25:$I$30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5C-463D-A83E-9E4E1A13F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424970784"/>
        <c:axId val="424971568"/>
      </c:lineChart>
      <c:catAx>
        <c:axId val="42497078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4971568"/>
        <c:crosses val="autoZero"/>
        <c:auto val="1"/>
        <c:lblAlgn val="ctr"/>
        <c:lblOffset val="100"/>
        <c:noMultiLvlLbl val="0"/>
      </c:catAx>
      <c:valAx>
        <c:axId val="42497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497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32806850515595"/>
          <c:y val="0.31818031736467012"/>
          <c:w val="0.29167185120378469"/>
          <c:h val="0.54680268414724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Sheet1!$G$33</c:f>
              <c:strCache>
                <c:ptCount val="1"/>
                <c:pt idx="0">
                  <c:v>Theoretische Nutz-Bit-Rate  [Mbit/s]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Sheet1!$B$36:$B$41</c:f>
              <c:numCache>
                <c:formatCode>#,##0</c:formatCode>
                <c:ptCount val="6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</c:numCache>
            </c:numRef>
          </c:cat>
          <c:val>
            <c:numRef>
              <c:f>Sheet1!$G$36:$G$41</c:f>
              <c:numCache>
                <c:formatCode>#,##0</c:formatCode>
                <c:ptCount val="6"/>
                <c:pt idx="0">
                  <c:v>8388608000</c:v>
                </c:pt>
                <c:pt idx="1">
                  <c:v>167772160</c:v>
                </c:pt>
                <c:pt idx="2">
                  <c:v>83886080</c:v>
                </c:pt>
                <c:pt idx="3">
                  <c:v>16777216</c:v>
                </c:pt>
                <c:pt idx="4">
                  <c:v>8388608</c:v>
                </c:pt>
                <c:pt idx="5">
                  <c:v>5592405.333333333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B5-4375-B68C-84C62464809B}"/>
            </c:ext>
          </c:extLst>
        </c:ser>
        <c:ser>
          <c:idx val="1"/>
          <c:order val="1"/>
          <c:tx>
            <c:strRef>
              <c:f>Sheet1!$H$33</c:f>
              <c:strCache>
                <c:ptCount val="1"/>
                <c:pt idx="0">
                  <c:v>(Gemessene) Nutz-Bit-Rate [Mbit/s]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Sheet1!$B$36:$B$41</c:f>
              <c:numCache>
                <c:formatCode>#,##0</c:formatCode>
                <c:ptCount val="6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</c:numCache>
            </c:numRef>
          </c:cat>
          <c:val>
            <c:numRef>
              <c:f>Sheet1!$H$36:$H$41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B5-4375-B68C-84C62464809B}"/>
            </c:ext>
          </c:extLst>
        </c:ser>
        <c:ser>
          <c:idx val="2"/>
          <c:order val="2"/>
          <c:tx>
            <c:strRef>
              <c:f>Sheet1!$I$33</c:f>
              <c:strCache>
                <c:ptCount val="1"/>
                <c:pt idx="0">
                  <c:v>Erreichte Bit-Rate (von
1000 Mbit/s)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Sheet1!$B$36:$B$41</c:f>
              <c:numCache>
                <c:formatCode>#,##0</c:formatCode>
                <c:ptCount val="6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</c:numCache>
            </c:numRef>
          </c:cat>
          <c:val>
            <c:numRef>
              <c:f>Sheet1!$I$36:$I$41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B5-4375-B68C-84C624648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424968040"/>
        <c:axId val="424971960"/>
      </c:lineChart>
      <c:catAx>
        <c:axId val="424968040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4971960"/>
        <c:crosses val="autoZero"/>
        <c:auto val="1"/>
        <c:lblAlgn val="ctr"/>
        <c:lblOffset val="100"/>
        <c:noMultiLvlLbl val="0"/>
      </c:catAx>
      <c:valAx>
        <c:axId val="42497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496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32806850515595"/>
          <c:y val="0.31818031736467012"/>
          <c:w val="0.29167185120378469"/>
          <c:h val="0.54680268414724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9</xdr:row>
      <xdr:rowOff>0</xdr:rowOff>
    </xdr:from>
    <xdr:to>
      <xdr:col>19</xdr:col>
      <xdr:colOff>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20</xdr:row>
      <xdr:rowOff>0</xdr:rowOff>
    </xdr:from>
    <xdr:to>
      <xdr:col>19</xdr:col>
      <xdr:colOff>0</xdr:colOff>
      <xdr:row>30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19</xdr:col>
      <xdr:colOff>0</xdr:colOff>
      <xdr:row>41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7" workbookViewId="0">
      <selection activeCell="J26" sqref="J26"/>
    </sheetView>
  </sheetViews>
  <sheetFormatPr baseColWidth="10" defaultColWidth="9" defaultRowHeight="14.25" x14ac:dyDescent="0.45"/>
  <cols>
    <col min="1" max="1" width="14" style="3" customWidth="1"/>
    <col min="2" max="5" width="12" style="3" customWidth="1"/>
    <col min="6" max="6" width="12" style="7" customWidth="1"/>
    <col min="7" max="8" width="12" style="3" customWidth="1"/>
    <col min="9" max="9" width="13.265625" style="3" customWidth="1"/>
    <col min="10" max="16384" width="9" style="3"/>
  </cols>
  <sheetData>
    <row r="1" spans="1:9" s="2" customFormat="1" x14ac:dyDescent="0.45">
      <c r="A1" s="9" t="s">
        <v>14</v>
      </c>
      <c r="B1" s="10" t="s">
        <v>1</v>
      </c>
      <c r="C1" s="11" t="s">
        <v>22</v>
      </c>
      <c r="D1" s="12"/>
      <c r="E1" s="12"/>
      <c r="F1" s="13"/>
      <c r="G1" s="12"/>
      <c r="H1" s="12"/>
      <c r="I1" s="14"/>
    </row>
    <row r="2" spans="1:9" x14ac:dyDescent="0.45">
      <c r="A2" s="15" t="s">
        <v>7</v>
      </c>
      <c r="B2" s="8">
        <v>8</v>
      </c>
      <c r="C2" s="4" t="s">
        <v>13</v>
      </c>
      <c r="D2" s="5"/>
      <c r="E2" s="5"/>
      <c r="F2" s="6"/>
      <c r="G2" s="5"/>
      <c r="H2" s="5"/>
      <c r="I2" s="16"/>
    </row>
    <row r="3" spans="1:9" x14ac:dyDescent="0.45">
      <c r="A3" s="15" t="s">
        <v>8</v>
      </c>
      <c r="B3" s="8">
        <v>6</v>
      </c>
      <c r="C3" s="4" t="s">
        <v>10</v>
      </c>
      <c r="D3" s="5"/>
      <c r="E3" s="5"/>
      <c r="F3" s="6"/>
      <c r="G3" s="5"/>
      <c r="H3" s="5"/>
      <c r="I3" s="16"/>
    </row>
    <row r="4" spans="1:9" x14ac:dyDescent="0.45">
      <c r="A4" s="15" t="s">
        <v>9</v>
      </c>
      <c r="B4" s="8">
        <v>6</v>
      </c>
      <c r="C4" s="4" t="s">
        <v>11</v>
      </c>
      <c r="D4" s="5"/>
      <c r="E4" s="5"/>
      <c r="F4" s="6"/>
      <c r="G4" s="5"/>
      <c r="H4" s="5"/>
      <c r="I4" s="16"/>
    </row>
    <row r="5" spans="1:9" x14ac:dyDescent="0.45">
      <c r="A5" s="15" t="s">
        <v>12</v>
      </c>
      <c r="B5" s="8">
        <v>2</v>
      </c>
      <c r="C5" s="4" t="s">
        <v>25</v>
      </c>
      <c r="D5" s="5"/>
      <c r="E5" s="5"/>
      <c r="F5" s="6"/>
      <c r="G5" s="5"/>
      <c r="H5" s="5"/>
      <c r="I5" s="16"/>
    </row>
    <row r="6" spans="1:9" x14ac:dyDescent="0.45">
      <c r="A6" s="15" t="s">
        <v>2</v>
      </c>
      <c r="B6" s="8">
        <v>4</v>
      </c>
      <c r="C6" s="4" t="s">
        <v>5</v>
      </c>
      <c r="D6" s="5"/>
      <c r="E6" s="5"/>
      <c r="F6" s="6"/>
      <c r="G6" s="5"/>
      <c r="H6" s="5"/>
      <c r="I6" s="16"/>
    </row>
    <row r="7" spans="1:9" x14ac:dyDescent="0.45">
      <c r="A7" s="15" t="s">
        <v>3</v>
      </c>
      <c r="B7" s="8">
        <v>12</v>
      </c>
      <c r="C7" s="4" t="s">
        <v>6</v>
      </c>
      <c r="D7" s="5"/>
      <c r="E7" s="5"/>
      <c r="F7" s="6"/>
      <c r="G7" s="5"/>
      <c r="H7" s="5"/>
      <c r="I7" s="16"/>
    </row>
    <row r="8" spans="1:9" s="2" customFormat="1" x14ac:dyDescent="0.45">
      <c r="A8" s="9" t="s">
        <v>4</v>
      </c>
      <c r="B8" s="17">
        <f>SUM(B2:B7)</f>
        <v>38</v>
      </c>
      <c r="C8" s="11" t="s">
        <v>21</v>
      </c>
      <c r="D8" s="12"/>
      <c r="E8" s="12"/>
      <c r="F8" s="13"/>
      <c r="G8" s="12"/>
      <c r="H8" s="12"/>
      <c r="I8" s="14"/>
    </row>
    <row r="9" spans="1:9" x14ac:dyDescent="0.45">
      <c r="B9" s="3">
        <f>B8*8</f>
        <v>304</v>
      </c>
    </row>
    <row r="10" spans="1:9" s="2" customFormat="1" x14ac:dyDescent="0.45">
      <c r="A10" s="23">
        <v>10</v>
      </c>
      <c r="B10" s="22" t="s">
        <v>27</v>
      </c>
      <c r="C10" s="22"/>
      <c r="D10" s="22"/>
      <c r="E10" s="22"/>
      <c r="F10" s="23"/>
      <c r="G10" s="22"/>
      <c r="H10" s="22"/>
      <c r="I10" s="22"/>
    </row>
    <row r="11" spans="1:9" ht="15" customHeight="1" x14ac:dyDescent="0.45">
      <c r="A11" s="32" t="s">
        <v>0</v>
      </c>
      <c r="B11" s="32" t="s">
        <v>23</v>
      </c>
      <c r="C11" s="34" t="s">
        <v>24</v>
      </c>
      <c r="D11" s="26" t="s">
        <v>17</v>
      </c>
      <c r="E11" s="28" t="s">
        <v>26</v>
      </c>
      <c r="F11" s="30" t="s">
        <v>19</v>
      </c>
      <c r="G11" s="28" t="s">
        <v>18</v>
      </c>
      <c r="H11" s="26" t="s">
        <v>20</v>
      </c>
      <c r="I11" s="26" t="str">
        <f>"Erreichte Bit-Rate (von" &amp; CHAR(10) &amp; A10 &amp;" Mbit/s)"</f>
        <v>Erreichte Bit-Rate (von
10 Mbit/s)</v>
      </c>
    </row>
    <row r="12" spans="1:9" x14ac:dyDescent="0.45">
      <c r="A12" s="33"/>
      <c r="B12" s="33"/>
      <c r="C12" s="35"/>
      <c r="D12" s="27"/>
      <c r="E12" s="29"/>
      <c r="F12" s="31"/>
      <c r="G12" s="29"/>
      <c r="H12" s="27"/>
      <c r="I12" s="27"/>
    </row>
    <row r="13" spans="1:9" x14ac:dyDescent="0.45">
      <c r="A13" s="33"/>
      <c r="B13" s="33"/>
      <c r="C13" s="35"/>
      <c r="D13" s="27"/>
      <c r="E13" s="29"/>
      <c r="F13" s="31"/>
      <c r="G13" s="29"/>
      <c r="H13" s="27"/>
      <c r="I13" s="27"/>
    </row>
    <row r="14" spans="1:9" x14ac:dyDescent="0.45">
      <c r="A14" s="18">
        <v>20000</v>
      </c>
      <c r="B14" s="19">
        <v>1</v>
      </c>
      <c r="C14" s="20">
        <f>$B$8+B14</f>
        <v>39</v>
      </c>
      <c r="D14" s="21" t="s">
        <v>15</v>
      </c>
      <c r="E14" s="20">
        <f>($A$10*1048576)/C14*8</f>
        <v>2150925.128205128</v>
      </c>
      <c r="F14" s="25" t="s">
        <v>16</v>
      </c>
      <c r="G14" s="20">
        <f>($A$10*1048576)/B14*8</f>
        <v>83886080</v>
      </c>
      <c r="H14" s="21" t="s">
        <v>16</v>
      </c>
      <c r="I14" s="21" t="e">
        <f>F14*C14*8/10^6</f>
        <v>#VALUE!</v>
      </c>
    </row>
    <row r="15" spans="1:9" x14ac:dyDescent="0.45">
      <c r="A15" s="18">
        <v>20000</v>
      </c>
      <c r="B15" s="19">
        <v>50</v>
      </c>
      <c r="C15" s="20">
        <f t="shared" ref="C15:C19" si="0">$B$8+B15</f>
        <v>88</v>
      </c>
      <c r="D15" s="21" t="s">
        <v>15</v>
      </c>
      <c r="E15" s="20">
        <f t="shared" ref="E15:E19" si="1">($A$10*1048576)/C15*8</f>
        <v>953250.90909090906</v>
      </c>
      <c r="F15" s="25" t="s">
        <v>16</v>
      </c>
      <c r="G15" s="20">
        <f t="shared" ref="G15:G19" si="2">($A$10*1048576)/B15*8</f>
        <v>1677721.6000000001</v>
      </c>
      <c r="H15" s="21" t="s">
        <v>16</v>
      </c>
      <c r="I15" s="21" t="e">
        <f t="shared" ref="I15:I19" si="3">F15*C15*8/10^6</f>
        <v>#VALUE!</v>
      </c>
    </row>
    <row r="16" spans="1:9" x14ac:dyDescent="0.45">
      <c r="A16" s="18">
        <v>20000</v>
      </c>
      <c r="B16" s="19">
        <v>100</v>
      </c>
      <c r="C16" s="20">
        <f t="shared" si="0"/>
        <v>138</v>
      </c>
      <c r="D16" s="21" t="s">
        <v>15</v>
      </c>
      <c r="E16" s="20">
        <f t="shared" si="1"/>
        <v>607870.14492753625</v>
      </c>
      <c r="F16" s="25" t="s">
        <v>16</v>
      </c>
      <c r="G16" s="20">
        <f t="shared" si="2"/>
        <v>838860.80000000005</v>
      </c>
      <c r="H16" s="21" t="s">
        <v>16</v>
      </c>
      <c r="I16" s="21" t="e">
        <f t="shared" si="3"/>
        <v>#VALUE!</v>
      </c>
    </row>
    <row r="17" spans="1:9" x14ac:dyDescent="0.45">
      <c r="A17" s="18">
        <v>20000</v>
      </c>
      <c r="B17" s="19">
        <v>500</v>
      </c>
      <c r="C17" s="20">
        <f t="shared" si="0"/>
        <v>538</v>
      </c>
      <c r="D17" s="21" t="s">
        <v>15</v>
      </c>
      <c r="E17" s="20">
        <f t="shared" si="1"/>
        <v>155922.08178438662</v>
      </c>
      <c r="F17" s="25" t="s">
        <v>16</v>
      </c>
      <c r="G17" s="20">
        <f t="shared" si="2"/>
        <v>167772.16</v>
      </c>
      <c r="H17" s="21" t="s">
        <v>16</v>
      </c>
      <c r="I17" s="21" t="e">
        <f t="shared" si="3"/>
        <v>#VALUE!</v>
      </c>
    </row>
    <row r="18" spans="1:9" x14ac:dyDescent="0.45">
      <c r="A18" s="18">
        <v>20000</v>
      </c>
      <c r="B18" s="19">
        <v>1000</v>
      </c>
      <c r="C18" s="20">
        <f t="shared" si="0"/>
        <v>1038</v>
      </c>
      <c r="D18" s="21" t="s">
        <v>15</v>
      </c>
      <c r="E18" s="20">
        <f t="shared" si="1"/>
        <v>80815.105973025042</v>
      </c>
      <c r="F18" s="25" t="s">
        <v>16</v>
      </c>
      <c r="G18" s="20">
        <f t="shared" si="2"/>
        <v>83886.080000000002</v>
      </c>
      <c r="H18" s="21" t="s">
        <v>16</v>
      </c>
      <c r="I18" s="21" t="e">
        <f t="shared" si="3"/>
        <v>#VALUE!</v>
      </c>
    </row>
    <row r="19" spans="1:9" x14ac:dyDescent="0.45">
      <c r="A19" s="18">
        <v>20000</v>
      </c>
      <c r="B19" s="19">
        <v>1500</v>
      </c>
      <c r="C19" s="20">
        <f t="shared" si="0"/>
        <v>1538</v>
      </c>
      <c r="D19" s="21" t="s">
        <v>15</v>
      </c>
      <c r="E19" s="20">
        <f t="shared" si="1"/>
        <v>54542.31469440832</v>
      </c>
      <c r="F19" s="25" t="s">
        <v>16</v>
      </c>
      <c r="G19" s="20">
        <f t="shared" si="2"/>
        <v>55924.053333333337</v>
      </c>
      <c r="H19" s="21" t="s">
        <v>16</v>
      </c>
      <c r="I19" s="21" t="e">
        <f t="shared" si="3"/>
        <v>#VALUE!</v>
      </c>
    </row>
    <row r="20" spans="1:9" x14ac:dyDescent="0.45">
      <c r="D20" s="1"/>
      <c r="E20" s="1"/>
      <c r="G20" s="1"/>
      <c r="H20" s="1"/>
      <c r="I20" s="1"/>
    </row>
    <row r="21" spans="1:9" s="2" customFormat="1" x14ac:dyDescent="0.45">
      <c r="A21" s="23">
        <v>100</v>
      </c>
      <c r="B21" s="22" t="s">
        <v>27</v>
      </c>
      <c r="C21" s="22"/>
      <c r="D21" s="24"/>
      <c r="E21" s="24"/>
      <c r="F21" s="23"/>
      <c r="G21" s="24"/>
      <c r="H21" s="24"/>
      <c r="I21" s="24"/>
    </row>
    <row r="22" spans="1:9" ht="15" customHeight="1" x14ac:dyDescent="0.45">
      <c r="A22" s="32" t="s">
        <v>0</v>
      </c>
      <c r="B22" s="32" t="s">
        <v>23</v>
      </c>
      <c r="C22" s="34" t="s">
        <v>24</v>
      </c>
      <c r="D22" s="26" t="s">
        <v>17</v>
      </c>
      <c r="E22" s="28" t="s">
        <v>26</v>
      </c>
      <c r="F22" s="30" t="s">
        <v>19</v>
      </c>
      <c r="G22" s="28" t="s">
        <v>18</v>
      </c>
      <c r="H22" s="26" t="s">
        <v>20</v>
      </c>
      <c r="I22" s="26" t="str">
        <f>"Erreichte Bit-Rate (von" &amp; CHAR(10) &amp; A21 &amp;" Mbit/s)"</f>
        <v>Erreichte Bit-Rate (von
100 Mbit/s)</v>
      </c>
    </row>
    <row r="23" spans="1:9" x14ac:dyDescent="0.45">
      <c r="A23" s="33"/>
      <c r="B23" s="33"/>
      <c r="C23" s="35"/>
      <c r="D23" s="27"/>
      <c r="E23" s="29"/>
      <c r="F23" s="31"/>
      <c r="G23" s="29"/>
      <c r="H23" s="27"/>
      <c r="I23" s="27"/>
    </row>
    <row r="24" spans="1:9" x14ac:dyDescent="0.45">
      <c r="A24" s="33"/>
      <c r="B24" s="33"/>
      <c r="C24" s="35"/>
      <c r="D24" s="27"/>
      <c r="E24" s="29"/>
      <c r="F24" s="31"/>
      <c r="G24" s="29"/>
      <c r="H24" s="27"/>
      <c r="I24" s="27"/>
    </row>
    <row r="25" spans="1:9" x14ac:dyDescent="0.45">
      <c r="A25" s="18">
        <v>200000</v>
      </c>
      <c r="B25" s="19">
        <v>1</v>
      </c>
      <c r="C25" s="20">
        <f>$B$8+B25</f>
        <v>39</v>
      </c>
      <c r="D25" s="21" t="s">
        <v>15</v>
      </c>
      <c r="E25" s="20">
        <f>($A$21*1048576)/C25*8</f>
        <v>21509251.282051284</v>
      </c>
      <c r="F25" s="25" t="s">
        <v>16</v>
      </c>
      <c r="G25" s="20">
        <f>($A$21*1048576)/B25*8</f>
        <v>838860800</v>
      </c>
      <c r="H25" s="21" t="s">
        <v>16</v>
      </c>
      <c r="I25" s="21" t="e">
        <f>F25*C25*8/10^6</f>
        <v>#VALUE!</v>
      </c>
    </row>
    <row r="26" spans="1:9" x14ac:dyDescent="0.45">
      <c r="A26" s="18">
        <v>200000</v>
      </c>
      <c r="B26" s="19">
        <v>50</v>
      </c>
      <c r="C26" s="20">
        <f t="shared" ref="C26:C30" si="4">$B$8+B26</f>
        <v>88</v>
      </c>
      <c r="D26" s="21" t="s">
        <v>15</v>
      </c>
      <c r="E26" s="20">
        <f t="shared" ref="E26:E30" si="5">($A$21*1048576)/C26*8</f>
        <v>9532509.0909090918</v>
      </c>
      <c r="F26" s="25" t="s">
        <v>16</v>
      </c>
      <c r="G26" s="20">
        <f t="shared" ref="G26:G30" si="6">($A$21*1048576)/B26*8</f>
        <v>16777216</v>
      </c>
      <c r="H26" s="21" t="s">
        <v>16</v>
      </c>
      <c r="I26" s="21" t="e">
        <f t="shared" ref="I26:I30" si="7">F26*C26*8/10^6</f>
        <v>#VALUE!</v>
      </c>
    </row>
    <row r="27" spans="1:9" x14ac:dyDescent="0.45">
      <c r="A27" s="18">
        <v>200000</v>
      </c>
      <c r="B27" s="19">
        <v>100</v>
      </c>
      <c r="C27" s="20">
        <f t="shared" si="4"/>
        <v>138</v>
      </c>
      <c r="D27" s="21" t="s">
        <v>15</v>
      </c>
      <c r="E27" s="20">
        <f t="shared" si="5"/>
        <v>6078701.4492753623</v>
      </c>
      <c r="F27" s="25" t="s">
        <v>16</v>
      </c>
      <c r="G27" s="20">
        <f t="shared" si="6"/>
        <v>8388608</v>
      </c>
      <c r="H27" s="21" t="s">
        <v>16</v>
      </c>
      <c r="I27" s="21" t="e">
        <f t="shared" si="7"/>
        <v>#VALUE!</v>
      </c>
    </row>
    <row r="28" spans="1:9" x14ac:dyDescent="0.45">
      <c r="A28" s="18">
        <v>200000</v>
      </c>
      <c r="B28" s="19">
        <v>500</v>
      </c>
      <c r="C28" s="20">
        <f t="shared" si="4"/>
        <v>538</v>
      </c>
      <c r="D28" s="21" t="s">
        <v>15</v>
      </c>
      <c r="E28" s="20">
        <f t="shared" si="5"/>
        <v>1559220.8178438661</v>
      </c>
      <c r="F28" s="25" t="s">
        <v>16</v>
      </c>
      <c r="G28" s="20">
        <f t="shared" si="6"/>
        <v>1677721.6000000001</v>
      </c>
      <c r="H28" s="21" t="s">
        <v>16</v>
      </c>
      <c r="I28" s="21" t="e">
        <f t="shared" si="7"/>
        <v>#VALUE!</v>
      </c>
    </row>
    <row r="29" spans="1:9" x14ac:dyDescent="0.45">
      <c r="A29" s="18">
        <v>200000</v>
      </c>
      <c r="B29" s="19">
        <v>1000</v>
      </c>
      <c r="C29" s="20">
        <f t="shared" si="4"/>
        <v>1038</v>
      </c>
      <c r="D29" s="21" t="s">
        <v>15</v>
      </c>
      <c r="E29" s="20">
        <f t="shared" si="5"/>
        <v>808151.0597302505</v>
      </c>
      <c r="F29" s="25" t="s">
        <v>16</v>
      </c>
      <c r="G29" s="20">
        <f t="shared" si="6"/>
        <v>838860.80000000005</v>
      </c>
      <c r="H29" s="21" t="s">
        <v>16</v>
      </c>
      <c r="I29" s="21" t="e">
        <f t="shared" si="7"/>
        <v>#VALUE!</v>
      </c>
    </row>
    <row r="30" spans="1:9" x14ac:dyDescent="0.45">
      <c r="A30" s="18">
        <v>200000</v>
      </c>
      <c r="B30" s="19">
        <v>1500</v>
      </c>
      <c r="C30" s="20">
        <f t="shared" si="4"/>
        <v>1538</v>
      </c>
      <c r="D30" s="21" t="s">
        <v>15</v>
      </c>
      <c r="E30" s="20">
        <f t="shared" si="5"/>
        <v>545423.14694408327</v>
      </c>
      <c r="F30" s="25" t="s">
        <v>16</v>
      </c>
      <c r="G30" s="20">
        <f t="shared" si="6"/>
        <v>559240.53333333333</v>
      </c>
      <c r="H30" s="21" t="s">
        <v>16</v>
      </c>
      <c r="I30" s="21" t="e">
        <f t="shared" si="7"/>
        <v>#VALUE!</v>
      </c>
    </row>
    <row r="31" spans="1:9" x14ac:dyDescent="0.45">
      <c r="D31" s="1"/>
      <c r="E31" s="1"/>
      <c r="G31" s="1"/>
      <c r="H31" s="1"/>
      <c r="I31" s="1"/>
    </row>
    <row r="32" spans="1:9" s="2" customFormat="1" x14ac:dyDescent="0.45">
      <c r="A32" s="23">
        <v>1000</v>
      </c>
      <c r="B32" s="22" t="s">
        <v>27</v>
      </c>
      <c r="C32" s="22"/>
      <c r="D32" s="24"/>
      <c r="E32" s="24"/>
      <c r="F32" s="23"/>
      <c r="G32" s="24"/>
      <c r="H32" s="24"/>
      <c r="I32" s="24"/>
    </row>
    <row r="33" spans="1:9" ht="15" customHeight="1" x14ac:dyDescent="0.45">
      <c r="A33" s="32" t="s">
        <v>0</v>
      </c>
      <c r="B33" s="32" t="s">
        <v>23</v>
      </c>
      <c r="C33" s="34" t="s">
        <v>24</v>
      </c>
      <c r="D33" s="26" t="s">
        <v>17</v>
      </c>
      <c r="E33" s="28" t="s">
        <v>26</v>
      </c>
      <c r="F33" s="30" t="s">
        <v>19</v>
      </c>
      <c r="G33" s="28" t="s">
        <v>18</v>
      </c>
      <c r="H33" s="26" t="s">
        <v>20</v>
      </c>
      <c r="I33" s="26" t="str">
        <f>"Erreichte Bit-Rate (von" &amp; CHAR(10) &amp; A32 &amp;" Mbit/s)"</f>
        <v>Erreichte Bit-Rate (von
1000 Mbit/s)</v>
      </c>
    </row>
    <row r="34" spans="1:9" x14ac:dyDescent="0.45">
      <c r="A34" s="33"/>
      <c r="B34" s="33"/>
      <c r="C34" s="35"/>
      <c r="D34" s="27"/>
      <c r="E34" s="29"/>
      <c r="F34" s="31"/>
      <c r="G34" s="29"/>
      <c r="H34" s="27"/>
      <c r="I34" s="27"/>
    </row>
    <row r="35" spans="1:9" x14ac:dyDescent="0.45">
      <c r="A35" s="33"/>
      <c r="B35" s="33"/>
      <c r="C35" s="35"/>
      <c r="D35" s="27"/>
      <c r="E35" s="29"/>
      <c r="F35" s="31"/>
      <c r="G35" s="29"/>
      <c r="H35" s="27"/>
      <c r="I35" s="27"/>
    </row>
    <row r="36" spans="1:9" x14ac:dyDescent="0.45">
      <c r="A36" s="18">
        <v>2000000</v>
      </c>
      <c r="B36" s="19">
        <v>1</v>
      </c>
      <c r="C36" s="20">
        <f>$B$8+B36</f>
        <v>39</v>
      </c>
      <c r="D36" s="21" t="s">
        <v>15</v>
      </c>
      <c r="E36" s="20">
        <f>($A$32*1048576)/C36*8</f>
        <v>215092512.82051283</v>
      </c>
      <c r="F36" s="25" t="s">
        <v>16</v>
      </c>
      <c r="G36" s="20">
        <f>($A$32*1048576)/B36*8</f>
        <v>8388608000</v>
      </c>
      <c r="H36" s="21" t="s">
        <v>16</v>
      </c>
      <c r="I36" s="21" t="e">
        <f>F36*C36*8/10^6</f>
        <v>#VALUE!</v>
      </c>
    </row>
    <row r="37" spans="1:9" x14ac:dyDescent="0.45">
      <c r="A37" s="18">
        <v>2000000</v>
      </c>
      <c r="B37" s="19">
        <v>50</v>
      </c>
      <c r="C37" s="20">
        <f t="shared" ref="C37:C41" si="8">$B$8+B37</f>
        <v>88</v>
      </c>
      <c r="D37" s="21" t="s">
        <v>15</v>
      </c>
      <c r="E37" s="20">
        <f t="shared" ref="E37:E41" si="9">($A$32*1048576)/C37*8</f>
        <v>95325090.909090906</v>
      </c>
      <c r="F37" s="25" t="s">
        <v>16</v>
      </c>
      <c r="G37" s="20">
        <f t="shared" ref="G37:G41" si="10">($A$32*1048576)/B37*8</f>
        <v>167772160</v>
      </c>
      <c r="H37" s="21" t="s">
        <v>16</v>
      </c>
      <c r="I37" s="21" t="e">
        <f t="shared" ref="I37:I41" si="11">F37*C37*8/10^6</f>
        <v>#VALUE!</v>
      </c>
    </row>
    <row r="38" spans="1:9" x14ac:dyDescent="0.45">
      <c r="A38" s="18">
        <v>2000000</v>
      </c>
      <c r="B38" s="19">
        <v>100</v>
      </c>
      <c r="C38" s="20">
        <f t="shared" si="8"/>
        <v>138</v>
      </c>
      <c r="D38" s="21" t="s">
        <v>15</v>
      </c>
      <c r="E38" s="20">
        <f t="shared" si="9"/>
        <v>60787014.492753625</v>
      </c>
      <c r="F38" s="25" t="s">
        <v>16</v>
      </c>
      <c r="G38" s="20">
        <f t="shared" si="10"/>
        <v>83886080</v>
      </c>
      <c r="H38" s="21" t="s">
        <v>16</v>
      </c>
      <c r="I38" s="21" t="e">
        <f t="shared" si="11"/>
        <v>#VALUE!</v>
      </c>
    </row>
    <row r="39" spans="1:9" x14ac:dyDescent="0.45">
      <c r="A39" s="18">
        <v>2000000</v>
      </c>
      <c r="B39" s="19">
        <v>500</v>
      </c>
      <c r="C39" s="20">
        <f t="shared" si="8"/>
        <v>538</v>
      </c>
      <c r="D39" s="21" t="s">
        <v>15</v>
      </c>
      <c r="E39" s="20">
        <f t="shared" si="9"/>
        <v>15592208.178438662</v>
      </c>
      <c r="F39" s="25" t="s">
        <v>16</v>
      </c>
      <c r="G39" s="20">
        <f t="shared" si="10"/>
        <v>16777216</v>
      </c>
      <c r="H39" s="21" t="s">
        <v>16</v>
      </c>
      <c r="I39" s="21" t="e">
        <f t="shared" si="11"/>
        <v>#VALUE!</v>
      </c>
    </row>
    <row r="40" spans="1:9" x14ac:dyDescent="0.45">
      <c r="A40" s="18">
        <v>2000000</v>
      </c>
      <c r="B40" s="19">
        <v>1000</v>
      </c>
      <c r="C40" s="20">
        <f t="shared" si="8"/>
        <v>1038</v>
      </c>
      <c r="D40" s="21" t="s">
        <v>15</v>
      </c>
      <c r="E40" s="20">
        <f t="shared" si="9"/>
        <v>8081510.5973025048</v>
      </c>
      <c r="F40" s="25" t="s">
        <v>16</v>
      </c>
      <c r="G40" s="20">
        <f t="shared" si="10"/>
        <v>8388608</v>
      </c>
      <c r="H40" s="21" t="s">
        <v>16</v>
      </c>
      <c r="I40" s="21" t="e">
        <f t="shared" si="11"/>
        <v>#VALUE!</v>
      </c>
    </row>
    <row r="41" spans="1:9" x14ac:dyDescent="0.45">
      <c r="A41" s="18">
        <v>2000000</v>
      </c>
      <c r="B41" s="19">
        <v>1500</v>
      </c>
      <c r="C41" s="20">
        <f t="shared" si="8"/>
        <v>1538</v>
      </c>
      <c r="D41" s="21" t="s">
        <v>15</v>
      </c>
      <c r="E41" s="20">
        <f t="shared" si="9"/>
        <v>5454231.4694408318</v>
      </c>
      <c r="F41" s="25" t="s">
        <v>16</v>
      </c>
      <c r="G41" s="20">
        <f t="shared" si="10"/>
        <v>5592405.333333333</v>
      </c>
      <c r="H41" s="21" t="s">
        <v>16</v>
      </c>
      <c r="I41" s="21" t="e">
        <f t="shared" si="11"/>
        <v>#VALUE!</v>
      </c>
    </row>
  </sheetData>
  <mergeCells count="27">
    <mergeCell ref="A33:A35"/>
    <mergeCell ref="I33:I35"/>
    <mergeCell ref="A11:A13"/>
    <mergeCell ref="I11:I13"/>
    <mergeCell ref="A22:A24"/>
    <mergeCell ref="I22:I24"/>
    <mergeCell ref="B11:B13"/>
    <mergeCell ref="C11:C13"/>
    <mergeCell ref="B22:B24"/>
    <mergeCell ref="C22:C24"/>
    <mergeCell ref="B33:B35"/>
    <mergeCell ref="C33:C35"/>
    <mergeCell ref="H11:H13"/>
    <mergeCell ref="H22:H24"/>
    <mergeCell ref="H33:H35"/>
    <mergeCell ref="D11:D13"/>
    <mergeCell ref="D22:D24"/>
    <mergeCell ref="D33:D35"/>
    <mergeCell ref="G11:G13"/>
    <mergeCell ref="G22:G24"/>
    <mergeCell ref="G33:G35"/>
    <mergeCell ref="F11:F13"/>
    <mergeCell ref="F22:F24"/>
    <mergeCell ref="F33:F35"/>
    <mergeCell ref="E11:E13"/>
    <mergeCell ref="E22:E24"/>
    <mergeCell ref="E33:E35"/>
  </mergeCells>
  <pageMargins left="0.7" right="0.7" top="0.75" bottom="0.75" header="0.3" footer="0.3"/>
  <pageSetup paperSize="9" orientation="portrait" horizontalDpi="4294967292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ul xmlns="2254a690-d14d-4536-9a6e-28622ef8098d" xsi:nil="true"/>
    <Semester xmlns="2254a690-d14d-4536-9a6e-28622ef8098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5937CCF4CB584292CEF54C63ACBE0C" ma:contentTypeVersion="10" ma:contentTypeDescription="Create a new document." ma:contentTypeScope="" ma:versionID="0743ca85a9b671206ef8803f66039295">
  <xsd:schema xmlns:xsd="http://www.w3.org/2001/XMLSchema" xmlns:xs="http://www.w3.org/2001/XMLSchema" xmlns:p="http://schemas.microsoft.com/office/2006/metadata/properties" xmlns:ns1="http://schemas.microsoft.com/sharepoint/v3" xmlns:ns2="a0749e8f-c386-43e4-a5fa-2299d5db227e" xmlns:ns3="695ab857-ecfb-42b8-8eca-69a2bd2662e9" targetNamespace="http://schemas.microsoft.com/office/2006/metadata/properties" ma:root="true" ma:fieldsID="d68f1afbfbccf5b8966a1c00bcddf136" ns1:_="" ns2:_="" ns3:_="">
    <xsd:import namespace="http://schemas.microsoft.com/sharepoint/v3"/>
    <xsd:import namespace="a0749e8f-c386-43e4-a5fa-2299d5db227e"/>
    <xsd:import namespace="695ab857-ecfb-42b8-8eca-69a2bd2662e9"/>
    <xsd:element name="properties">
      <xsd:complexType>
        <xsd:sequence>
          <xsd:element name="documentManagement">
            <xsd:complexType>
              <xsd:all>
                <xsd:element ref="ns2:Status"/>
                <xsd:element ref="ns2:Gepr_x00fc_ft_x0020_am" minOccurs="0"/>
                <xsd:element ref="ns2:Publiziert_x0020_am" minOccurs="0"/>
                <xsd:element ref="ns2:Autostatus" minOccurs="0"/>
                <xsd:element ref="ns1:_dlc_Exempt" minOccurs="0"/>
                <xsd:element ref="ns2:DLCPolicyLabelValue" minOccurs="0"/>
                <xsd:element ref="ns2:DLCPolicyLabelClientValue" minOccurs="0"/>
                <xsd:element ref="ns2:DLCPolicyLabelLock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8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49e8f-c386-43e4-a5fa-2299d5db227e" elementFormDefault="qualified">
    <xsd:import namespace="http://schemas.microsoft.com/office/2006/documentManagement/types"/>
    <xsd:import namespace="http://schemas.microsoft.com/office/infopath/2007/PartnerControls"/>
    <xsd:element name="Status" ma:index="2" ma:displayName="Status" ma:default="neu" ma:format="Dropdown" ma:internalName="Status">
      <xsd:simpleType>
        <xsd:union memberTypes="dms:Text">
          <xsd:simpleType>
            <xsd:restriction base="dms:Choice">
              <xsd:enumeration value="neu"/>
              <xsd:enumeration value="in Bearbeitung"/>
              <xsd:enumeration value="abgeschlossen"/>
              <xsd:enumeration value="überprüft"/>
              <xsd:enumeration value="publiziert"/>
            </xsd:restriction>
          </xsd:simpleType>
        </xsd:union>
      </xsd:simpleType>
    </xsd:element>
    <xsd:element name="Gepr_x00fc_ft_x0020_am" ma:index="3" nillable="true" ma:displayName="Geprüft am" ma:description="Datum der letzten Prüfung (Durchspielen des ganzen Versuchs im Labor)" ma:format="DateOnly" ma:internalName="Gepr_x00fc_ft_x0020_am">
      <xsd:simpleType>
        <xsd:restriction base="dms:DateTime"/>
      </xsd:simpleType>
    </xsd:element>
    <xsd:element name="Publiziert_x0020_am" ma:index="4" nillable="true" ma:displayName="Publiziert am" ma:description="Datum der Übertragung der PDF-Anleitung auf OLAT" ma:format="DateOnly" ma:internalName="Publiziert_x0020_am">
      <xsd:simpleType>
        <xsd:restriction base="dms:DateTime"/>
      </xsd:simpleType>
    </xsd:element>
    <xsd:element name="Autostatus" ma:index="5" nillable="true" ma:displayName="Autostatus" ma:description="Versuch" ma:internalName="Autostatus">
      <xsd:simpleType>
        <xsd:restriction base="dms:Text">
          <xsd:maxLength value="255"/>
        </xsd:restriction>
      </xsd:simpleType>
    </xsd:element>
    <xsd:element name="DLCPolicyLabelValue" ma:index="9" nillable="true" ma:displayName="Label" ma:description="Stores the current value of the label." ma:internalName="DLCPolicyLabelValue" ma:readOnly="true">
      <xsd:simpleType>
        <xsd:restriction base="dms:Note">
          <xsd:maxLength value="255"/>
        </xsd:restriction>
      </xsd:simpleType>
    </xsd:element>
    <xsd:element name="DLCPolicyLabelClientValue" ma:index="10" nillable="true" ma:displayName="Client Label Value" ma:description="Stores the last label value computed on the client." ma:hidden="true" ma:internalName="DLCPolicyLabelClientValue" ma:readOnly="false">
      <xsd:simpleType>
        <xsd:restriction base="dms:Note"/>
      </xsd:simpleType>
    </xsd:element>
    <xsd:element name="DLCPolicyLabelLock" ma:index="11" nillable="true" ma:displayName="Label Locked" ma:description="Indicates whether the label should be updated when item properties are modified." ma:hidden="true" ma:internalName="DLCPolicyLabelLock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ab857-ecfb-42b8-8eca-69a2bd2662e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tudiumdokumente" ma:contentTypeID="0x010100679B5FBF2B474642A1F6B7FD653B09CB00FCE67A5709042C4BBE05733EB9F522CC" ma:contentTypeVersion="4" ma:contentTypeDescription="" ma:contentTypeScope="" ma:versionID="493f6aaf5260ef4e67c4b4e9fbfe3992">
  <xsd:schema xmlns:xsd="http://www.w3.org/2001/XMLSchema" xmlns:xs="http://www.w3.org/2001/XMLSchema" xmlns:p="http://schemas.microsoft.com/office/2006/metadata/properties" xmlns:ns2="2254a690-d14d-4536-9a6e-28622ef8098d" targetNamespace="http://schemas.microsoft.com/office/2006/metadata/properties" ma:root="true" ma:fieldsID="a2877606005f23ad1a7db00f33f21bf9" ns2:_="">
    <xsd:import namespace="2254a690-d14d-4536-9a6e-28622ef8098d"/>
    <xsd:element name="properties">
      <xsd:complexType>
        <xsd:sequence>
          <xsd:element name="documentManagement">
            <xsd:complexType>
              <xsd:all>
                <xsd:element ref="ns2:Modul" minOccurs="0"/>
                <xsd:element ref="ns2:Semest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4a690-d14d-4536-9a6e-28622ef8098d" elementFormDefault="qualified">
    <xsd:import namespace="http://schemas.microsoft.com/office/2006/documentManagement/types"/>
    <xsd:import namespace="http://schemas.microsoft.com/office/infopath/2007/PartnerControls"/>
    <xsd:element name="Modul" ma:index="8" nillable="true" ma:displayName="Kürzel" ma:list="{9387ac7e-4aa3-42da-ba9a-321b5e3ce16f}" ma:internalName="Modul" ma:showField="K_x00fc_rzel" ma:web="2254a690-d14d-4536-9a6e-28622ef8098d">
      <xsd:simpleType>
        <xsd:restriction base="dms:Lookup"/>
      </xsd:simpleType>
    </xsd:element>
    <xsd:element name="Semester" ma:index="9" nillable="true" ma:displayName="Semester" ma:list="{9387ac7e-4aa3-42da-ba9a-321b5e3ce16f}" ma:internalName="Semester" ma:showField="Title" ma:web="2254a690-d14d-4536-9a6e-28622ef8098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3EE8B1-0372-4D6E-99F5-9544E5D1E050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695ab857-ecfb-42b8-8eca-69a2bd2662e9"/>
    <ds:schemaRef ds:uri="a0749e8f-c386-43e4-a5fa-2299d5db227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E32F186-E487-4EA0-9FB6-4F1206C96C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0749e8f-c386-43e4-a5fa-2299d5db227e"/>
    <ds:schemaRef ds:uri="695ab857-ecfb-42b8-8eca-69a2bd266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939E30-3C76-4CFA-BD86-04CC3238D21C}"/>
</file>

<file path=customXml/itemProps4.xml><?xml version="1.0" encoding="utf-8"?>
<ds:datastoreItem xmlns:ds="http://schemas.openxmlformats.org/officeDocument/2006/customXml" ds:itemID="{72C92FAA-E569-4090-A303-F155BD55F1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ZHAW / 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Müller</dc:creator>
  <cp:lastModifiedBy>Colin talamona</cp:lastModifiedBy>
  <dcterms:created xsi:type="dcterms:W3CDTF">2016-10-11T11:45:55Z</dcterms:created>
  <dcterms:modified xsi:type="dcterms:W3CDTF">2018-10-13T10:09:40Z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0x010100679B5FBF2B474642A1F6B7FD653B09CB00FCE67A5709042C4BBE05733EB9F522CC</vt:lpwstr>
  </property>
</Properties>
</file>