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michaelvasey/Desktop/"/>
    </mc:Choice>
  </mc:AlternateContent>
  <bookViews>
    <workbookView xWindow="0" yWindow="460" windowWidth="25600" windowHeight="15460" tabRatio="500"/>
  </bookViews>
  <sheets>
    <sheet name="Rnd-Ctrl ALL" sheetId="1" r:id="rId1"/>
    <sheet name="Rnd-Ctrl MLT - PLB" sheetId="3" r:id="rId2"/>
    <sheet name="Rnd-Ctrl MLT - PLB Summary" sheetId="4" r:id="rId3"/>
    <sheet name="Long-term (≥ 3mths)" sheetId="5" r:id="rId4"/>
    <sheet name="≥ 50 Patients" sheetId="6" r:id="rId5"/>
    <sheet name="Rnd-Ctrl Sleep Efficacy" sheetId="2" r:id="rId6"/>
    <sheet name="AE+" sheetId="7" r:id="rId7"/>
    <sheet name="AE-" sheetId="8" r:id="rId8"/>
  </sheets>
  <externalReferences>
    <externalReference r:id="rId9"/>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O61" i="8" l="1"/>
  <c r="AM61" i="8"/>
  <c r="AK61" i="8"/>
  <c r="AI61" i="8"/>
  <c r="AG61" i="8"/>
  <c r="AE61" i="8"/>
  <c r="AC61" i="8"/>
  <c r="AA61" i="8"/>
  <c r="Y61" i="8"/>
  <c r="W61" i="8"/>
  <c r="U61" i="8"/>
  <c r="S61" i="8"/>
  <c r="Q61" i="8"/>
  <c r="O61" i="8"/>
  <c r="M61" i="8"/>
  <c r="U42" i="7"/>
  <c r="Q42" i="7"/>
  <c r="O42" i="7"/>
  <c r="BA38" i="7"/>
  <c r="AY38" i="7"/>
  <c r="AW38" i="7"/>
  <c r="AU38" i="7"/>
  <c r="AS38" i="7"/>
  <c r="AQ38" i="7"/>
  <c r="AO38" i="7"/>
  <c r="AM38" i="7"/>
  <c r="AK38" i="7"/>
  <c r="AG38" i="7"/>
  <c r="AI38" i="7"/>
  <c r="AE38" i="7"/>
  <c r="AC38" i="7"/>
  <c r="AA38" i="7"/>
  <c r="Y38" i="7"/>
  <c r="W38" i="7"/>
  <c r="U38" i="7"/>
  <c r="S38" i="7"/>
  <c r="Q38" i="7"/>
  <c r="O38" i="7"/>
  <c r="M38" i="7"/>
  <c r="M35" i="7"/>
  <c r="O35" i="7"/>
  <c r="Q35" i="7"/>
  <c r="S35" i="7"/>
  <c r="U35" i="7"/>
  <c r="W35" i="7"/>
  <c r="Y35" i="7"/>
  <c r="AA35" i="7"/>
  <c r="AC35" i="7"/>
  <c r="AE35" i="7"/>
  <c r="AI35" i="7"/>
  <c r="AG35" i="7"/>
  <c r="AK35" i="7"/>
  <c r="AM35" i="7"/>
  <c r="AO35" i="7"/>
  <c r="AQ35" i="7"/>
  <c r="AS35" i="7"/>
  <c r="AU35" i="7"/>
  <c r="AW35" i="7"/>
  <c r="AY35" i="7"/>
  <c r="BA35" i="7"/>
  <c r="M30" i="7"/>
  <c r="O30" i="7"/>
  <c r="Q30" i="7"/>
  <c r="S30" i="7"/>
  <c r="U30" i="7"/>
  <c r="W30" i="7"/>
  <c r="Y30" i="7"/>
  <c r="AA30" i="7"/>
  <c r="AC30" i="7"/>
  <c r="AE30" i="7"/>
  <c r="AI30" i="7"/>
  <c r="AG30" i="7"/>
  <c r="AK30" i="7"/>
  <c r="AM30" i="7"/>
  <c r="AO30" i="7"/>
  <c r="AQ30" i="7"/>
  <c r="AS30" i="7"/>
  <c r="AU30" i="7"/>
  <c r="AW30" i="7"/>
  <c r="AY30" i="7"/>
  <c r="BA30" i="7"/>
  <c r="M27" i="7"/>
  <c r="O27" i="7"/>
  <c r="Q27" i="7"/>
  <c r="S27" i="7"/>
  <c r="U27" i="7"/>
  <c r="W27" i="7"/>
  <c r="Y27" i="7"/>
  <c r="AA27" i="7"/>
  <c r="AC27" i="7"/>
  <c r="AE27" i="7"/>
  <c r="AI27" i="7"/>
  <c r="AG27" i="7"/>
  <c r="AK27" i="7"/>
  <c r="AM27" i="7"/>
  <c r="AO27" i="7"/>
  <c r="AQ27" i="7"/>
  <c r="AS27" i="7"/>
  <c r="AU27" i="7"/>
  <c r="AW27" i="7"/>
  <c r="AY27" i="7"/>
  <c r="BA27" i="7"/>
  <c r="M17" i="7"/>
  <c r="O17" i="7"/>
  <c r="Q17" i="7"/>
  <c r="S17" i="7"/>
  <c r="U17" i="7"/>
  <c r="W17" i="7"/>
  <c r="Y17" i="7"/>
  <c r="AA17" i="7"/>
  <c r="AC17" i="7"/>
  <c r="AE17" i="7"/>
  <c r="AI17" i="7"/>
  <c r="AG17" i="7"/>
  <c r="AK17" i="7"/>
  <c r="AM17" i="7"/>
  <c r="AO17" i="7"/>
  <c r="AQ17" i="7"/>
  <c r="AS17" i="7"/>
  <c r="AU17" i="7"/>
  <c r="AW17" i="7"/>
  <c r="AY17" i="7"/>
  <c r="BA17" i="7"/>
  <c r="AZ60" i="8"/>
  <c r="AZ61" i="8"/>
  <c r="BA61" i="8"/>
  <c r="AX60" i="8"/>
  <c r="AX61" i="8"/>
  <c r="AY61" i="8"/>
  <c r="AV60" i="8"/>
  <c r="AV61" i="8"/>
  <c r="AW61" i="8"/>
  <c r="AT60" i="8"/>
  <c r="AT61" i="8"/>
  <c r="AU61" i="8"/>
  <c r="AR60" i="8"/>
  <c r="AR61" i="8"/>
  <c r="AS61" i="8"/>
  <c r="AP60" i="8"/>
  <c r="AP61" i="8"/>
  <c r="AQ61" i="8"/>
  <c r="AN60" i="8"/>
  <c r="AN61" i="8"/>
  <c r="AL60" i="8"/>
  <c r="AL61" i="8"/>
  <c r="AJ60" i="8"/>
  <c r="AJ61" i="8"/>
  <c r="AH60" i="8"/>
  <c r="AH61" i="8"/>
  <c r="AF60" i="8"/>
  <c r="AF61" i="8"/>
  <c r="AD60" i="8"/>
  <c r="AD61" i="8"/>
  <c r="AB60" i="8"/>
  <c r="AB61" i="8"/>
  <c r="Z60" i="8"/>
  <c r="Z61" i="8"/>
  <c r="X60" i="8"/>
  <c r="X61" i="8"/>
  <c r="V60" i="8"/>
  <c r="V61" i="8"/>
  <c r="T60" i="8"/>
  <c r="T61" i="8"/>
  <c r="R60" i="8"/>
  <c r="R61" i="8"/>
  <c r="P60" i="8"/>
  <c r="P61" i="8"/>
  <c r="N60" i="8"/>
  <c r="N61" i="8"/>
  <c r="L60" i="8"/>
  <c r="L61" i="8"/>
  <c r="I60" i="8"/>
  <c r="BA60" i="8"/>
  <c r="AY60" i="8"/>
  <c r="AW60" i="8"/>
  <c r="AU60" i="8"/>
  <c r="AS60" i="8"/>
  <c r="AQ60" i="8"/>
  <c r="AO60" i="8"/>
  <c r="AM60" i="8"/>
  <c r="AK60" i="8"/>
  <c r="AI60" i="8"/>
  <c r="AG60" i="8"/>
  <c r="AE60" i="8"/>
  <c r="AC60" i="8"/>
  <c r="AA60" i="8"/>
  <c r="Y60" i="8"/>
  <c r="W60" i="8"/>
  <c r="U60" i="8"/>
  <c r="S60" i="8"/>
  <c r="Q60" i="8"/>
  <c r="O60" i="8"/>
  <c r="M60" i="8"/>
  <c r="BA58" i="8"/>
  <c r="AY58" i="8"/>
  <c r="AW58" i="8"/>
  <c r="AU58" i="8"/>
  <c r="AS58" i="8"/>
  <c r="AQ58" i="8"/>
  <c r="AO58" i="8"/>
  <c r="AM58" i="8"/>
  <c r="AK58" i="8"/>
  <c r="AI58" i="8"/>
  <c r="AG58" i="8"/>
  <c r="AE58" i="8"/>
  <c r="AC58" i="8"/>
  <c r="AA58" i="8"/>
  <c r="Y58" i="8"/>
  <c r="W58" i="8"/>
  <c r="U58" i="8"/>
  <c r="S58" i="8"/>
  <c r="Q58" i="8"/>
  <c r="O58" i="8"/>
  <c r="M58" i="8"/>
  <c r="BA57" i="8"/>
  <c r="AY57" i="8"/>
  <c r="AW57" i="8"/>
  <c r="AU57" i="8"/>
  <c r="AS57" i="8"/>
  <c r="AQ57" i="8"/>
  <c r="AO57" i="8"/>
  <c r="AM57" i="8"/>
  <c r="AK57" i="8"/>
  <c r="AI57" i="8"/>
  <c r="AG57" i="8"/>
  <c r="AE57" i="8"/>
  <c r="AC57" i="8"/>
  <c r="AA57" i="8"/>
  <c r="Y57" i="8"/>
  <c r="W57" i="8"/>
  <c r="U57" i="8"/>
  <c r="S57" i="8"/>
  <c r="Q57" i="8"/>
  <c r="O57" i="8"/>
  <c r="M57" i="8"/>
  <c r="BA55" i="8"/>
  <c r="AY55" i="8"/>
  <c r="AW55" i="8"/>
  <c r="AU55" i="8"/>
  <c r="AS55" i="8"/>
  <c r="AQ55" i="8"/>
  <c r="AO55" i="8"/>
  <c r="AM55" i="8"/>
  <c r="AK55" i="8"/>
  <c r="AI55" i="8"/>
  <c r="AG55" i="8"/>
  <c r="AE55" i="8"/>
  <c r="AC55" i="8"/>
  <c r="AA55" i="8"/>
  <c r="Y55" i="8"/>
  <c r="W55" i="8"/>
  <c r="U55" i="8"/>
  <c r="S55" i="8"/>
  <c r="Q55" i="8"/>
  <c r="O55" i="8"/>
  <c r="M55" i="8"/>
  <c r="BA52" i="8"/>
  <c r="AY52" i="8"/>
  <c r="AW52" i="8"/>
  <c r="AU52" i="8"/>
  <c r="AS52" i="8"/>
  <c r="AQ52" i="8"/>
  <c r="AO52" i="8"/>
  <c r="AM52" i="8"/>
  <c r="AK52" i="8"/>
  <c r="AI52" i="8"/>
  <c r="AG52" i="8"/>
  <c r="AE52" i="8"/>
  <c r="AC52" i="8"/>
  <c r="AA52" i="8"/>
  <c r="Y52" i="8"/>
  <c r="W52" i="8"/>
  <c r="U52" i="8"/>
  <c r="S52" i="8"/>
  <c r="Q52" i="8"/>
  <c r="O52" i="8"/>
  <c r="M52" i="8"/>
  <c r="BA50" i="8"/>
  <c r="AY50" i="8"/>
  <c r="AW50" i="8"/>
  <c r="AU50" i="8"/>
  <c r="AS50" i="8"/>
  <c r="AQ50" i="8"/>
  <c r="AO50" i="8"/>
  <c r="AM50" i="8"/>
  <c r="AK50" i="8"/>
  <c r="AI50" i="8"/>
  <c r="AG50" i="8"/>
  <c r="AE50" i="8"/>
  <c r="AC50" i="8"/>
  <c r="AA50" i="8"/>
  <c r="Y50" i="8"/>
  <c r="W50" i="8"/>
  <c r="U50" i="8"/>
  <c r="S50" i="8"/>
  <c r="Q50" i="8"/>
  <c r="O50" i="8"/>
  <c r="M50" i="8"/>
  <c r="BA49" i="8"/>
  <c r="AY49" i="8"/>
  <c r="AW49" i="8"/>
  <c r="AU49" i="8"/>
  <c r="AS49" i="8"/>
  <c r="AQ49" i="8"/>
  <c r="AO49" i="8"/>
  <c r="AM49" i="8"/>
  <c r="AK49" i="8"/>
  <c r="AI49" i="8"/>
  <c r="AG49" i="8"/>
  <c r="AE49" i="8"/>
  <c r="AC49" i="8"/>
  <c r="AA49" i="8"/>
  <c r="Y49" i="8"/>
  <c r="W49" i="8"/>
  <c r="U49" i="8"/>
  <c r="S49" i="8"/>
  <c r="Q49" i="8"/>
  <c r="O49" i="8"/>
  <c r="M49" i="8"/>
  <c r="BA48" i="8"/>
  <c r="AY48" i="8"/>
  <c r="AW48" i="8"/>
  <c r="AU48" i="8"/>
  <c r="AS48" i="8"/>
  <c r="AQ48" i="8"/>
  <c r="AO48" i="8"/>
  <c r="AM48" i="8"/>
  <c r="AK48" i="8"/>
  <c r="AI48" i="8"/>
  <c r="AE48" i="8"/>
  <c r="AC48" i="8"/>
  <c r="AA48" i="8"/>
  <c r="Y48" i="8"/>
  <c r="W48" i="8"/>
  <c r="U48" i="8"/>
  <c r="S48" i="8"/>
  <c r="Q48" i="8"/>
  <c r="O48" i="8"/>
  <c r="M48" i="8"/>
  <c r="BA47" i="8"/>
  <c r="AY47" i="8"/>
  <c r="AW47" i="8"/>
  <c r="AU47" i="8"/>
  <c r="AS47" i="8"/>
  <c r="AQ47" i="8"/>
  <c r="AO47" i="8"/>
  <c r="AM47" i="8"/>
  <c r="AK47" i="8"/>
  <c r="AI47" i="8"/>
  <c r="AG47" i="8"/>
  <c r="AE47" i="8"/>
  <c r="AC47" i="8"/>
  <c r="AA47" i="8"/>
  <c r="Y47" i="8"/>
  <c r="W47" i="8"/>
  <c r="U47" i="8"/>
  <c r="S47" i="8"/>
  <c r="Q47" i="8"/>
  <c r="O47" i="8"/>
  <c r="M47" i="8"/>
  <c r="BA46" i="8"/>
  <c r="AY46" i="8"/>
  <c r="AW46" i="8"/>
  <c r="AU46" i="8"/>
  <c r="AS46" i="8"/>
  <c r="AQ46" i="8"/>
  <c r="AO46" i="8"/>
  <c r="AM46" i="8"/>
  <c r="AK46" i="8"/>
  <c r="AI46" i="8"/>
  <c r="AG46" i="8"/>
  <c r="AE46" i="8"/>
  <c r="AC46" i="8"/>
  <c r="AA46" i="8"/>
  <c r="Y46" i="8"/>
  <c r="W46" i="8"/>
  <c r="U46" i="8"/>
  <c r="S46" i="8"/>
  <c r="Q46" i="8"/>
  <c r="O46" i="8"/>
  <c r="M46" i="8"/>
  <c r="BA43" i="8"/>
  <c r="AY43" i="8"/>
  <c r="AW43" i="8"/>
  <c r="AU43" i="8"/>
  <c r="AS43" i="8"/>
  <c r="AQ43" i="8"/>
  <c r="AO43" i="8"/>
  <c r="AM43" i="8"/>
  <c r="AK43" i="8"/>
  <c r="AI43" i="8"/>
  <c r="AG43" i="8"/>
  <c r="AE43" i="8"/>
  <c r="AC43" i="8"/>
  <c r="AA43" i="8"/>
  <c r="Y43" i="8"/>
  <c r="W43" i="8"/>
  <c r="U43" i="8"/>
  <c r="S43" i="8"/>
  <c r="Q43" i="8"/>
  <c r="O43" i="8"/>
  <c r="M43" i="8"/>
  <c r="BA42" i="8"/>
  <c r="AY42" i="8"/>
  <c r="AW42" i="8"/>
  <c r="AU42" i="8"/>
  <c r="AS42" i="8"/>
  <c r="AQ42" i="8"/>
  <c r="AO42" i="8"/>
  <c r="AM42" i="8"/>
  <c r="AK42" i="8"/>
  <c r="AI42" i="8"/>
  <c r="AG42" i="8"/>
  <c r="AE42" i="8"/>
  <c r="AC42" i="8"/>
  <c r="AA42" i="8"/>
  <c r="Y42" i="8"/>
  <c r="W42" i="8"/>
  <c r="U42" i="8"/>
  <c r="S42" i="8"/>
  <c r="O42" i="8"/>
  <c r="M42" i="8"/>
  <c r="BA39" i="8"/>
  <c r="AY39" i="8"/>
  <c r="AW39" i="8"/>
  <c r="AU39" i="8"/>
  <c r="AS39" i="8"/>
  <c r="AQ39" i="8"/>
  <c r="AO39" i="8"/>
  <c r="AM39" i="8"/>
  <c r="AK39" i="8"/>
  <c r="AI39" i="8"/>
  <c r="AG39" i="8"/>
  <c r="AE39" i="8"/>
  <c r="AC39" i="8"/>
  <c r="AA39" i="8"/>
  <c r="Y39" i="8"/>
  <c r="W39" i="8"/>
  <c r="U39" i="8"/>
  <c r="S39" i="8"/>
  <c r="Q39" i="8"/>
  <c r="O39" i="8"/>
  <c r="M39" i="8"/>
  <c r="BA33" i="8"/>
  <c r="AY33" i="8"/>
  <c r="AW33" i="8"/>
  <c r="AU33" i="8"/>
  <c r="AS33" i="8"/>
  <c r="AQ33" i="8"/>
  <c r="AO33" i="8"/>
  <c r="AM33" i="8"/>
  <c r="AK33" i="8"/>
  <c r="AI33" i="8"/>
  <c r="AG33" i="8"/>
  <c r="AE33" i="8"/>
  <c r="AC33" i="8"/>
  <c r="AA33" i="8"/>
  <c r="Y33" i="8"/>
  <c r="W33" i="8"/>
  <c r="U33" i="8"/>
  <c r="S33" i="8"/>
  <c r="Q33" i="8"/>
  <c r="O33" i="8"/>
  <c r="M33" i="8"/>
  <c r="BA31" i="8"/>
  <c r="AY31" i="8"/>
  <c r="AW31" i="8"/>
  <c r="AU31" i="8"/>
  <c r="AS31" i="8"/>
  <c r="AQ31" i="8"/>
  <c r="AO31" i="8"/>
  <c r="AM31" i="8"/>
  <c r="AK31" i="8"/>
  <c r="AI31" i="8"/>
  <c r="AG31" i="8"/>
  <c r="AE31" i="8"/>
  <c r="AC31" i="8"/>
  <c r="AA31" i="8"/>
  <c r="Y31" i="8"/>
  <c r="W31" i="8"/>
  <c r="U31" i="8"/>
  <c r="S31" i="8"/>
  <c r="Q31" i="8"/>
  <c r="O31" i="8"/>
  <c r="M31" i="8"/>
  <c r="BA30" i="8"/>
  <c r="AY30" i="8"/>
  <c r="AW30" i="8"/>
  <c r="AU30" i="8"/>
  <c r="AS30" i="8"/>
  <c r="AQ30" i="8"/>
  <c r="AO30" i="8"/>
  <c r="AM30" i="8"/>
  <c r="AK30" i="8"/>
  <c r="AI30" i="8"/>
  <c r="AG30" i="8"/>
  <c r="AE30" i="8"/>
  <c r="AC30" i="8"/>
  <c r="AA30" i="8"/>
  <c r="Y30" i="8"/>
  <c r="W30" i="8"/>
  <c r="U30" i="8"/>
  <c r="S30" i="8"/>
  <c r="Q30" i="8"/>
  <c r="O30" i="8"/>
  <c r="M30" i="8"/>
  <c r="BA28" i="8"/>
  <c r="AY28" i="8"/>
  <c r="AW28" i="8"/>
  <c r="AU28" i="8"/>
  <c r="AS28" i="8"/>
  <c r="AQ28" i="8"/>
  <c r="AO28" i="8"/>
  <c r="AM28" i="8"/>
  <c r="AK28" i="8"/>
  <c r="AI28" i="8"/>
  <c r="AG28" i="8"/>
  <c r="AE28" i="8"/>
  <c r="AC28" i="8"/>
  <c r="AA28" i="8"/>
  <c r="Y28" i="8"/>
  <c r="W28" i="8"/>
  <c r="U28" i="8"/>
  <c r="S28" i="8"/>
  <c r="Q28" i="8"/>
  <c r="O28" i="8"/>
  <c r="M28" i="8"/>
  <c r="BA27" i="8"/>
  <c r="AY27" i="8"/>
  <c r="AW27" i="8"/>
  <c r="AU27" i="8"/>
  <c r="AS27" i="8"/>
  <c r="AQ27" i="8"/>
  <c r="AO27" i="8"/>
  <c r="AM27" i="8"/>
  <c r="AK27" i="8"/>
  <c r="AI27" i="8"/>
  <c r="AG27" i="8"/>
  <c r="AE27" i="8"/>
  <c r="AC27" i="8"/>
  <c r="AA27" i="8"/>
  <c r="Y27" i="8"/>
  <c r="W27" i="8"/>
  <c r="U27" i="8"/>
  <c r="S27" i="8"/>
  <c r="Q27" i="8"/>
  <c r="O27" i="8"/>
  <c r="M27" i="8"/>
  <c r="BA25" i="8"/>
  <c r="AY25" i="8"/>
  <c r="AW25" i="8"/>
  <c r="AU25" i="8"/>
  <c r="AS25" i="8"/>
  <c r="AQ25" i="8"/>
  <c r="AO25" i="8"/>
  <c r="AM25" i="8"/>
  <c r="AK25" i="8"/>
  <c r="AI25" i="8"/>
  <c r="AG25" i="8"/>
  <c r="AE25" i="8"/>
  <c r="AC25" i="8"/>
  <c r="AA25" i="8"/>
  <c r="Y25" i="8"/>
  <c r="W25" i="8"/>
  <c r="U25" i="8"/>
  <c r="S25" i="8"/>
  <c r="Q25" i="8"/>
  <c r="O25" i="8"/>
  <c r="M25" i="8"/>
  <c r="BA24" i="8"/>
  <c r="AY24" i="8"/>
  <c r="AW24" i="8"/>
  <c r="AU24" i="8"/>
  <c r="AS24" i="8"/>
  <c r="AQ24" i="8"/>
  <c r="AO24" i="8"/>
  <c r="AM24" i="8"/>
  <c r="AK24" i="8"/>
  <c r="AI24" i="8"/>
  <c r="AG24" i="8"/>
  <c r="AE24" i="8"/>
  <c r="AC24" i="8"/>
  <c r="AA24" i="8"/>
  <c r="Y24" i="8"/>
  <c r="W24" i="8"/>
  <c r="U24" i="8"/>
  <c r="S24" i="8"/>
  <c r="Q24" i="8"/>
  <c r="O24" i="8"/>
  <c r="M24" i="8"/>
  <c r="BA22" i="8"/>
  <c r="AY22" i="8"/>
  <c r="AW22" i="8"/>
  <c r="AU22" i="8"/>
  <c r="AS22" i="8"/>
  <c r="AQ22" i="8"/>
  <c r="AO22" i="8"/>
  <c r="AM22" i="8"/>
  <c r="AK22" i="8"/>
  <c r="AI22" i="8"/>
  <c r="AG22" i="8"/>
  <c r="AE22" i="8"/>
  <c r="AC22" i="8"/>
  <c r="AA22" i="8"/>
  <c r="Y22" i="8"/>
  <c r="W22" i="8"/>
  <c r="U22" i="8"/>
  <c r="S22" i="8"/>
  <c r="Q22" i="8"/>
  <c r="O22" i="8"/>
  <c r="M22" i="8"/>
  <c r="BA21" i="8"/>
  <c r="AY21" i="8"/>
  <c r="AW21" i="8"/>
  <c r="AU21" i="8"/>
  <c r="AS21" i="8"/>
  <c r="AQ21" i="8"/>
  <c r="AO21" i="8"/>
  <c r="AM21" i="8"/>
  <c r="AK21" i="8"/>
  <c r="AI21" i="8"/>
  <c r="AG21" i="8"/>
  <c r="AE21" i="8"/>
  <c r="AC21" i="8"/>
  <c r="AA21" i="8"/>
  <c r="Y21" i="8"/>
  <c r="W21" i="8"/>
  <c r="U21" i="8"/>
  <c r="S21" i="8"/>
  <c r="Q21" i="8"/>
  <c r="O21" i="8"/>
  <c r="M21" i="8"/>
  <c r="BA20" i="8"/>
  <c r="AY20" i="8"/>
  <c r="AW20" i="8"/>
  <c r="AU20" i="8"/>
  <c r="AS20" i="8"/>
  <c r="AQ20" i="8"/>
  <c r="AO20" i="8"/>
  <c r="AM20" i="8"/>
  <c r="AK20" i="8"/>
  <c r="AI20" i="8"/>
  <c r="AG20" i="8"/>
  <c r="AE20" i="8"/>
  <c r="AC20" i="8"/>
  <c r="AA20" i="8"/>
  <c r="Y20" i="8"/>
  <c r="W20" i="8"/>
  <c r="U20" i="8"/>
  <c r="S20" i="8"/>
  <c r="Q20" i="8"/>
  <c r="O20" i="8"/>
  <c r="M20" i="8"/>
  <c r="BA19" i="8"/>
  <c r="AY19" i="8"/>
  <c r="AW19" i="8"/>
  <c r="AU19" i="8"/>
  <c r="AS19" i="8"/>
  <c r="AQ19" i="8"/>
  <c r="AO19" i="8"/>
  <c r="AM19" i="8"/>
  <c r="AK19" i="8"/>
  <c r="AI19" i="8"/>
  <c r="AG19" i="8"/>
  <c r="AE19" i="8"/>
  <c r="AC19" i="8"/>
  <c r="AA19" i="8"/>
  <c r="Y19" i="8"/>
  <c r="W19" i="8"/>
  <c r="U19" i="8"/>
  <c r="S19" i="8"/>
  <c r="Q19" i="8"/>
  <c r="O19" i="8"/>
  <c r="M19" i="8"/>
  <c r="BA16" i="8"/>
  <c r="AY16" i="8"/>
  <c r="AW16" i="8"/>
  <c r="AU16" i="8"/>
  <c r="AS16" i="8"/>
  <c r="AQ16" i="8"/>
  <c r="AO16" i="8"/>
  <c r="AM16" i="8"/>
  <c r="AK16" i="8"/>
  <c r="AI16" i="8"/>
  <c r="AG16" i="8"/>
  <c r="AE16" i="8"/>
  <c r="AC16" i="8"/>
  <c r="AA16" i="8"/>
  <c r="Y16" i="8"/>
  <c r="W16" i="8"/>
  <c r="U16" i="8"/>
  <c r="S16" i="8"/>
  <c r="Q16" i="8"/>
  <c r="O16" i="8"/>
  <c r="M16" i="8"/>
  <c r="BA12" i="8"/>
  <c r="AY12" i="8"/>
  <c r="AW12" i="8"/>
  <c r="AU12" i="8"/>
  <c r="AS12" i="8"/>
  <c r="AQ12" i="8"/>
  <c r="AO12" i="8"/>
  <c r="AM12" i="8"/>
  <c r="AK12" i="8"/>
  <c r="AI12" i="8"/>
  <c r="AG12" i="8"/>
  <c r="AE12" i="8"/>
  <c r="AC12" i="8"/>
  <c r="AA12" i="8"/>
  <c r="Y12" i="8"/>
  <c r="W12" i="8"/>
  <c r="U12" i="8"/>
  <c r="S12" i="8"/>
  <c r="Q12" i="8"/>
  <c r="O12" i="8"/>
  <c r="M12" i="8"/>
  <c r="BA11" i="8"/>
  <c r="AY11" i="8"/>
  <c r="AW11" i="8"/>
  <c r="AU11" i="8"/>
  <c r="AS11" i="8"/>
  <c r="AQ11" i="8"/>
  <c r="AO11" i="8"/>
  <c r="AM11" i="8"/>
  <c r="AK11" i="8"/>
  <c r="AI11" i="8"/>
  <c r="AG11" i="8"/>
  <c r="AE11" i="8"/>
  <c r="AC11" i="8"/>
  <c r="AA11" i="8"/>
  <c r="Y11" i="8"/>
  <c r="W11" i="8"/>
  <c r="U11" i="8"/>
  <c r="S11" i="8"/>
  <c r="Q11" i="8"/>
  <c r="O11" i="8"/>
  <c r="M11" i="8"/>
  <c r="AZ50" i="7"/>
  <c r="AZ51" i="7"/>
  <c r="BA51" i="7"/>
  <c r="AJ50" i="7"/>
  <c r="AJ51" i="7"/>
  <c r="AK51" i="7"/>
  <c r="AX50" i="7"/>
  <c r="AX51" i="7"/>
  <c r="AY51" i="7"/>
  <c r="AV50" i="7"/>
  <c r="AV51" i="7"/>
  <c r="AW51" i="7"/>
  <c r="AT50" i="7"/>
  <c r="AT51" i="7"/>
  <c r="AU51" i="7"/>
  <c r="AR50" i="7"/>
  <c r="AR51" i="7"/>
  <c r="AS51" i="7"/>
  <c r="AP50" i="7"/>
  <c r="AP51" i="7"/>
  <c r="AQ51" i="7"/>
  <c r="AB50" i="7"/>
  <c r="AB51" i="7"/>
  <c r="AC51" i="7"/>
  <c r="AH50" i="7"/>
  <c r="AH51" i="7"/>
  <c r="AI51" i="7"/>
  <c r="AD50" i="7"/>
  <c r="AD51" i="7"/>
  <c r="AE51" i="7"/>
  <c r="N50" i="7"/>
  <c r="N51" i="7"/>
  <c r="O51" i="7"/>
  <c r="X50" i="7"/>
  <c r="X51" i="7"/>
  <c r="Y51" i="7"/>
  <c r="R50" i="7"/>
  <c r="R51" i="7"/>
  <c r="S51" i="7"/>
  <c r="Z50" i="7"/>
  <c r="Z51" i="7"/>
  <c r="AA51" i="7"/>
  <c r="AN50" i="7"/>
  <c r="AN51" i="7"/>
  <c r="AO51" i="7"/>
  <c r="T50" i="7"/>
  <c r="T51" i="7"/>
  <c r="U51" i="7"/>
  <c r="P50" i="7"/>
  <c r="P51" i="7"/>
  <c r="Q51" i="7"/>
  <c r="AL50" i="7"/>
  <c r="AL51" i="7"/>
  <c r="AM51" i="7"/>
  <c r="L50" i="7"/>
  <c r="L51" i="7"/>
  <c r="M51" i="7"/>
  <c r="V50" i="7"/>
  <c r="V51" i="7"/>
  <c r="W51" i="7"/>
  <c r="AF50" i="7"/>
  <c r="AF51" i="7"/>
  <c r="AG51" i="7"/>
  <c r="I50" i="7"/>
  <c r="BA50" i="7"/>
  <c r="AK50" i="7"/>
  <c r="AY50" i="7"/>
  <c r="AW50" i="7"/>
  <c r="AU50" i="7"/>
  <c r="AS50" i="7"/>
  <c r="AQ50" i="7"/>
  <c r="AC50" i="7"/>
  <c r="AI50" i="7"/>
  <c r="AE50" i="7"/>
  <c r="O50" i="7"/>
  <c r="Y50" i="7"/>
  <c r="S50" i="7"/>
  <c r="AA50" i="7"/>
  <c r="AO50" i="7"/>
  <c r="U50" i="7"/>
  <c r="Q50" i="7"/>
  <c r="AM50" i="7"/>
  <c r="M50" i="7"/>
  <c r="W50" i="7"/>
  <c r="AG50" i="7"/>
  <c r="BA49" i="7"/>
  <c r="AK49" i="7"/>
  <c r="AY49" i="7"/>
  <c r="AW49" i="7"/>
  <c r="AU49" i="7"/>
  <c r="AS49" i="7"/>
  <c r="AQ49" i="7"/>
  <c r="AC49" i="7"/>
  <c r="AI49" i="7"/>
  <c r="AE49" i="7"/>
  <c r="O49" i="7"/>
  <c r="Y49" i="7"/>
  <c r="S49" i="7"/>
  <c r="AA49" i="7"/>
  <c r="AO49" i="7"/>
  <c r="U49" i="7"/>
  <c r="Q49" i="7"/>
  <c r="AM49" i="7"/>
  <c r="M49" i="7"/>
  <c r="W49" i="7"/>
  <c r="AG49" i="7"/>
  <c r="BA48" i="7"/>
  <c r="AK48" i="7"/>
  <c r="AY48" i="7"/>
  <c r="AW48" i="7"/>
  <c r="AU48" i="7"/>
  <c r="AS48" i="7"/>
  <c r="AQ48" i="7"/>
  <c r="AC48" i="7"/>
  <c r="AI48" i="7"/>
  <c r="AE48" i="7"/>
  <c r="O48" i="7"/>
  <c r="Y48" i="7"/>
  <c r="S48" i="7"/>
  <c r="AO48" i="7"/>
  <c r="U48" i="7"/>
  <c r="Q48" i="7"/>
  <c r="AM48" i="7"/>
  <c r="M48" i="7"/>
  <c r="W48" i="7"/>
  <c r="AG48" i="7"/>
  <c r="BA47" i="7"/>
  <c r="AK47" i="7"/>
  <c r="AY47" i="7"/>
  <c r="AW47" i="7"/>
  <c r="AU47" i="7"/>
  <c r="AS47" i="7"/>
  <c r="AQ47" i="7"/>
  <c r="AC47" i="7"/>
  <c r="AI47" i="7"/>
  <c r="AE47" i="7"/>
  <c r="O47" i="7"/>
  <c r="Y47" i="7"/>
  <c r="S47" i="7"/>
  <c r="AA47" i="7"/>
  <c r="AO47" i="7"/>
  <c r="U47" i="7"/>
  <c r="Q47" i="7"/>
  <c r="AM47" i="7"/>
  <c r="M47" i="7"/>
  <c r="W47" i="7"/>
  <c r="AG47" i="7"/>
  <c r="BA46" i="7"/>
  <c r="AK46" i="7"/>
  <c r="AY46" i="7"/>
  <c r="AW46" i="7"/>
  <c r="AU46" i="7"/>
  <c r="AS46" i="7"/>
  <c r="AQ46" i="7"/>
  <c r="AC46" i="7"/>
  <c r="AI46" i="7"/>
  <c r="AE46" i="7"/>
  <c r="O46" i="7"/>
  <c r="Y46" i="7"/>
  <c r="S46" i="7"/>
  <c r="AA46" i="7"/>
  <c r="AO46" i="7"/>
  <c r="U46" i="7"/>
  <c r="Q46" i="7"/>
  <c r="AM46" i="7"/>
  <c r="M46" i="7"/>
  <c r="W46" i="7"/>
  <c r="AG46" i="7"/>
  <c r="BA43" i="7"/>
  <c r="AK43" i="7"/>
  <c r="AY43" i="7"/>
  <c r="AW43" i="7"/>
  <c r="AU43" i="7"/>
  <c r="AS43" i="7"/>
  <c r="AQ43" i="7"/>
  <c r="AC43" i="7"/>
  <c r="AI43" i="7"/>
  <c r="AE43" i="7"/>
  <c r="O43" i="7"/>
  <c r="Y43" i="7"/>
  <c r="S43" i="7"/>
  <c r="AA43" i="7"/>
  <c r="AO43" i="7"/>
  <c r="U43" i="7"/>
  <c r="Q43" i="7"/>
  <c r="AM43" i="7"/>
  <c r="M43" i="7"/>
  <c r="W43" i="7"/>
  <c r="AG43" i="7"/>
  <c r="BA41" i="7"/>
  <c r="AK41" i="7"/>
  <c r="AY41" i="7"/>
  <c r="AW41" i="7"/>
  <c r="AU41" i="7"/>
  <c r="AS41" i="7"/>
  <c r="AQ41" i="7"/>
  <c r="AC41" i="7"/>
  <c r="AI41" i="7"/>
  <c r="AE41" i="7"/>
  <c r="O41" i="7"/>
  <c r="Y41" i="7"/>
  <c r="S41" i="7"/>
  <c r="AA41" i="7"/>
  <c r="AO41" i="7"/>
  <c r="U41" i="7"/>
  <c r="Q41" i="7"/>
  <c r="AM41" i="7"/>
  <c r="M41" i="7"/>
  <c r="W41" i="7"/>
  <c r="AG41" i="7"/>
  <c r="BA40" i="7"/>
  <c r="AK40" i="7"/>
  <c r="AY40" i="7"/>
  <c r="AW40" i="7"/>
  <c r="AU40" i="7"/>
  <c r="AS40" i="7"/>
  <c r="AQ40" i="7"/>
  <c r="AC40" i="7"/>
  <c r="AI40" i="7"/>
  <c r="AE40" i="7"/>
  <c r="O40" i="7"/>
  <c r="Y40" i="7"/>
  <c r="S40" i="7"/>
  <c r="AA40" i="7"/>
  <c r="AO40" i="7"/>
  <c r="U40" i="7"/>
  <c r="Q40" i="7"/>
  <c r="AM40" i="7"/>
  <c r="M40" i="7"/>
  <c r="W40" i="7"/>
  <c r="AG40" i="7"/>
  <c r="BA39" i="7"/>
  <c r="AK39" i="7"/>
  <c r="AY39" i="7"/>
  <c r="AW39" i="7"/>
  <c r="AU39" i="7"/>
  <c r="AS39" i="7"/>
  <c r="AQ39" i="7"/>
  <c r="AC39" i="7"/>
  <c r="AI39" i="7"/>
  <c r="AE39" i="7"/>
  <c r="O39" i="7"/>
  <c r="Y39" i="7"/>
  <c r="S39" i="7"/>
  <c r="AA39" i="7"/>
  <c r="AO39" i="7"/>
  <c r="U39" i="7"/>
  <c r="Q39" i="7"/>
  <c r="AM39" i="7"/>
  <c r="M39" i="7"/>
  <c r="W39" i="7"/>
  <c r="AG39" i="7"/>
  <c r="AC37" i="7"/>
  <c r="AE37" i="7"/>
  <c r="S37" i="7"/>
  <c r="AA37" i="7"/>
  <c r="Q37" i="7"/>
  <c r="M37" i="7"/>
  <c r="W37" i="7"/>
  <c r="BA36" i="7"/>
  <c r="AK36" i="7"/>
  <c r="AY36" i="7"/>
  <c r="AW36" i="7"/>
  <c r="AU36" i="7"/>
  <c r="AS36" i="7"/>
  <c r="AQ36" i="7"/>
  <c r="AC36" i="7"/>
  <c r="AI36" i="7"/>
  <c r="AE36" i="7"/>
  <c r="O36" i="7"/>
  <c r="Y36" i="7"/>
  <c r="S36" i="7"/>
  <c r="AA36" i="7"/>
  <c r="AO36" i="7"/>
  <c r="U36" i="7"/>
  <c r="Q36" i="7"/>
  <c r="AM36" i="7"/>
  <c r="M36" i="7"/>
  <c r="W36" i="7"/>
  <c r="AG36" i="7"/>
  <c r="M34" i="7"/>
  <c r="Q33" i="7"/>
  <c r="BA32" i="7"/>
  <c r="AK32" i="7"/>
  <c r="AY32" i="7"/>
  <c r="AW32" i="7"/>
  <c r="AU32" i="7"/>
  <c r="AS32" i="7"/>
  <c r="AQ32" i="7"/>
  <c r="AC32" i="7"/>
  <c r="AI32" i="7"/>
  <c r="AE32" i="7"/>
  <c r="O32" i="7"/>
  <c r="Y32" i="7"/>
  <c r="S32" i="7"/>
  <c r="AA32" i="7"/>
  <c r="AO32" i="7"/>
  <c r="U32" i="7"/>
  <c r="Q32" i="7"/>
  <c r="AM32" i="7"/>
  <c r="M32" i="7"/>
  <c r="W32" i="7"/>
  <c r="AG32" i="7"/>
  <c r="BA31" i="7"/>
  <c r="AK31" i="7"/>
  <c r="AY31" i="7"/>
  <c r="AW31" i="7"/>
  <c r="AU31" i="7"/>
  <c r="AS31" i="7"/>
  <c r="AQ31" i="7"/>
  <c r="AC31" i="7"/>
  <c r="AI31" i="7"/>
  <c r="AE31" i="7"/>
  <c r="O31" i="7"/>
  <c r="Y31" i="7"/>
  <c r="S31" i="7"/>
  <c r="AA31" i="7"/>
  <c r="AO31" i="7"/>
  <c r="U31" i="7"/>
  <c r="Q31" i="7"/>
  <c r="AM31" i="7"/>
  <c r="M31" i="7"/>
  <c r="W31" i="7"/>
  <c r="AG31" i="7"/>
  <c r="BA29" i="7"/>
  <c r="AK29" i="7"/>
  <c r="AY29" i="7"/>
  <c r="AW29" i="7"/>
  <c r="AU29" i="7"/>
  <c r="AS29" i="7"/>
  <c r="AQ29" i="7"/>
  <c r="AC29" i="7"/>
  <c r="AI29" i="7"/>
  <c r="AE29" i="7"/>
  <c r="O29" i="7"/>
  <c r="Y29" i="7"/>
  <c r="S29" i="7"/>
  <c r="AA29" i="7"/>
  <c r="AO29" i="7"/>
  <c r="U29" i="7"/>
  <c r="Q29" i="7"/>
  <c r="AM29" i="7"/>
  <c r="M29" i="7"/>
  <c r="W29" i="7"/>
  <c r="AG29" i="7"/>
  <c r="BA28" i="7"/>
  <c r="AK28" i="7"/>
  <c r="AY28" i="7"/>
  <c r="AW28" i="7"/>
  <c r="AU28" i="7"/>
  <c r="AS28" i="7"/>
  <c r="AQ28" i="7"/>
  <c r="AC28" i="7"/>
  <c r="AI28" i="7"/>
  <c r="AE28" i="7"/>
  <c r="O28" i="7"/>
  <c r="Y28" i="7"/>
  <c r="S28" i="7"/>
  <c r="AA28" i="7"/>
  <c r="AO28" i="7"/>
  <c r="U28" i="7"/>
  <c r="Q28" i="7"/>
  <c r="AM28" i="7"/>
  <c r="M28" i="7"/>
  <c r="W28" i="7"/>
  <c r="AG28" i="7"/>
  <c r="BA26" i="7"/>
  <c r="AK26" i="7"/>
  <c r="AY26" i="7"/>
  <c r="AW26" i="7"/>
  <c r="AU26" i="7"/>
  <c r="AS26" i="7"/>
  <c r="AQ26" i="7"/>
  <c r="AC26" i="7"/>
  <c r="AI26" i="7"/>
  <c r="AE26" i="7"/>
  <c r="O26" i="7"/>
  <c r="Y26" i="7"/>
  <c r="S26" i="7"/>
  <c r="AA26" i="7"/>
  <c r="AO26" i="7"/>
  <c r="U26" i="7"/>
  <c r="Q26" i="7"/>
  <c r="AM26" i="7"/>
  <c r="M26" i="7"/>
  <c r="W26" i="7"/>
  <c r="AG26" i="7"/>
  <c r="M25" i="7"/>
  <c r="W25" i="7"/>
  <c r="S24" i="7"/>
  <c r="M23" i="7"/>
  <c r="BA22" i="7"/>
  <c r="AK22" i="7"/>
  <c r="AY22" i="7"/>
  <c r="AW22" i="7"/>
  <c r="AU22" i="7"/>
  <c r="AS22" i="7"/>
  <c r="AQ22" i="7"/>
  <c r="AC22" i="7"/>
  <c r="AI22" i="7"/>
  <c r="AE22" i="7"/>
  <c r="O22" i="7"/>
  <c r="Y22" i="7"/>
  <c r="S22" i="7"/>
  <c r="AA22" i="7"/>
  <c r="AO22" i="7"/>
  <c r="U22" i="7"/>
  <c r="Q22" i="7"/>
  <c r="AM22" i="7"/>
  <c r="M22" i="7"/>
  <c r="W22" i="7"/>
  <c r="AG22" i="7"/>
  <c r="BA21" i="7"/>
  <c r="AK21" i="7"/>
  <c r="AY21" i="7"/>
  <c r="AW21" i="7"/>
  <c r="AU21" i="7"/>
  <c r="AS21" i="7"/>
  <c r="AQ21" i="7"/>
  <c r="AC21" i="7"/>
  <c r="AI21" i="7"/>
  <c r="AE21" i="7"/>
  <c r="O21" i="7"/>
  <c r="Y21" i="7"/>
  <c r="S21" i="7"/>
  <c r="AA21" i="7"/>
  <c r="AO21" i="7"/>
  <c r="U21" i="7"/>
  <c r="Q21" i="7"/>
  <c r="AM21" i="7"/>
  <c r="M21" i="7"/>
  <c r="W21" i="7"/>
  <c r="AG21" i="7"/>
  <c r="BA19" i="7"/>
  <c r="AK19" i="7"/>
  <c r="AY19" i="7"/>
  <c r="AW19" i="7"/>
  <c r="AU19" i="7"/>
  <c r="AS19" i="7"/>
  <c r="AQ19" i="7"/>
  <c r="AC19" i="7"/>
  <c r="AI19" i="7"/>
  <c r="AE19" i="7"/>
  <c r="O19" i="7"/>
  <c r="Y19" i="7"/>
  <c r="S19" i="7"/>
  <c r="AA19" i="7"/>
  <c r="AO19" i="7"/>
  <c r="U19" i="7"/>
  <c r="Q19" i="7"/>
  <c r="AM19" i="7"/>
  <c r="M19" i="7"/>
  <c r="W19" i="7"/>
  <c r="AG19" i="7"/>
  <c r="BA18" i="7"/>
  <c r="AK18" i="7"/>
  <c r="AY18" i="7"/>
  <c r="AW18" i="7"/>
  <c r="AU18" i="7"/>
  <c r="AS18" i="7"/>
  <c r="AQ18" i="7"/>
  <c r="AC18" i="7"/>
  <c r="AI18" i="7"/>
  <c r="AE18" i="7"/>
  <c r="O18" i="7"/>
  <c r="Y18" i="7"/>
  <c r="S18" i="7"/>
  <c r="AA18" i="7"/>
  <c r="AO18" i="7"/>
  <c r="U18" i="7"/>
  <c r="Q18" i="7"/>
  <c r="AM18" i="7"/>
  <c r="M18" i="7"/>
  <c r="W18" i="7"/>
  <c r="AG18" i="7"/>
  <c r="BA16" i="7"/>
  <c r="AK16" i="7"/>
  <c r="AY16" i="7"/>
  <c r="AW16" i="7"/>
  <c r="AU16" i="7"/>
  <c r="AS16" i="7"/>
  <c r="AQ16" i="7"/>
  <c r="AC16" i="7"/>
  <c r="AI16" i="7"/>
  <c r="AE16" i="7"/>
  <c r="O16" i="7"/>
  <c r="Y16" i="7"/>
  <c r="S16" i="7"/>
  <c r="AA16" i="7"/>
  <c r="AO16" i="7"/>
  <c r="U16" i="7"/>
  <c r="Q16" i="7"/>
  <c r="AM16" i="7"/>
  <c r="M16" i="7"/>
  <c r="W16" i="7"/>
  <c r="AG16" i="7"/>
  <c r="BA15" i="7"/>
  <c r="AK15" i="7"/>
  <c r="AY15" i="7"/>
  <c r="AW15" i="7"/>
  <c r="AU15" i="7"/>
  <c r="AS15" i="7"/>
  <c r="AQ15" i="7"/>
  <c r="AC15" i="7"/>
  <c r="AI15" i="7"/>
  <c r="AE15" i="7"/>
  <c r="O15" i="7"/>
  <c r="Y15" i="7"/>
  <c r="S15" i="7"/>
  <c r="AA15" i="7"/>
  <c r="AO15" i="7"/>
  <c r="U15" i="7"/>
  <c r="Q15" i="7"/>
  <c r="AM15" i="7"/>
  <c r="M15" i="7"/>
  <c r="W15" i="7"/>
  <c r="AG15" i="7"/>
  <c r="BA14" i="7"/>
  <c r="AK14" i="7"/>
  <c r="AY14" i="7"/>
  <c r="AW14" i="7"/>
  <c r="AU14" i="7"/>
  <c r="AS14" i="7"/>
  <c r="AQ14" i="7"/>
  <c r="AC14" i="7"/>
  <c r="AI14" i="7"/>
  <c r="AE14" i="7"/>
  <c r="O14" i="7"/>
  <c r="Y14" i="7"/>
  <c r="S14" i="7"/>
  <c r="AA14" i="7"/>
  <c r="AO14" i="7"/>
  <c r="U14" i="7"/>
  <c r="Q14" i="7"/>
  <c r="AM14" i="7"/>
  <c r="M14" i="7"/>
  <c r="W14" i="7"/>
  <c r="AG14" i="7"/>
  <c r="BA13" i="7"/>
  <c r="AK13" i="7"/>
  <c r="AY13" i="7"/>
  <c r="AW13" i="7"/>
  <c r="AU13" i="7"/>
  <c r="AS13" i="7"/>
  <c r="AQ13" i="7"/>
  <c r="AC13" i="7"/>
  <c r="AI13" i="7"/>
  <c r="AE13" i="7"/>
  <c r="O13" i="7"/>
  <c r="Y13" i="7"/>
  <c r="S13" i="7"/>
  <c r="AA13" i="7"/>
  <c r="AO13" i="7"/>
  <c r="U13" i="7"/>
  <c r="Q13" i="7"/>
  <c r="AM13" i="7"/>
  <c r="M13" i="7"/>
  <c r="W13" i="7"/>
  <c r="AG13" i="7"/>
  <c r="AC11" i="7"/>
  <c r="Y11" i="7"/>
  <c r="S11" i="7"/>
  <c r="U11" i="7"/>
  <c r="Q11" i="7"/>
  <c r="M11" i="7"/>
  <c r="CQ12" i="6"/>
  <c r="CQ13" i="6"/>
  <c r="CQ14" i="6"/>
  <c r="CQ15" i="6"/>
  <c r="CQ16" i="6"/>
  <c r="CQ17" i="6"/>
  <c r="CQ19" i="6"/>
  <c r="CQ20" i="6"/>
  <c r="CP21" i="6"/>
  <c r="CN22" i="6"/>
  <c r="CQ22" i="6"/>
  <c r="CP22" i="6"/>
  <c r="CN21" i="6"/>
  <c r="CO22" i="6"/>
  <c r="CM12" i="6"/>
  <c r="CM13" i="6"/>
  <c r="CM14" i="6"/>
  <c r="CM15" i="6"/>
  <c r="CM16" i="6"/>
  <c r="CM17" i="6"/>
  <c r="CM19" i="6"/>
  <c r="CM20" i="6"/>
  <c r="CL21" i="6"/>
  <c r="CJ22" i="6"/>
  <c r="CM22" i="6"/>
  <c r="CL22" i="6"/>
  <c r="CJ21" i="6"/>
  <c r="CK22" i="6"/>
  <c r="CI12" i="6"/>
  <c r="CI13" i="6"/>
  <c r="CI14" i="6"/>
  <c r="CI15" i="6"/>
  <c r="CI16" i="6"/>
  <c r="CI17" i="6"/>
  <c r="CI19" i="6"/>
  <c r="CI20" i="6"/>
  <c r="CH21" i="6"/>
  <c r="CF22" i="6"/>
  <c r="CI22" i="6"/>
  <c r="CH22" i="6"/>
  <c r="CF21" i="6"/>
  <c r="CG22" i="6"/>
  <c r="CE12" i="6"/>
  <c r="CE13" i="6"/>
  <c r="CE14" i="6"/>
  <c r="CE15" i="6"/>
  <c r="CE16" i="6"/>
  <c r="CE17" i="6"/>
  <c r="CE19" i="6"/>
  <c r="CE20" i="6"/>
  <c r="CD21" i="6"/>
  <c r="CB22" i="6"/>
  <c r="CE22" i="6"/>
  <c r="CD22" i="6"/>
  <c r="CB21" i="6"/>
  <c r="CC22" i="6"/>
  <c r="CA12" i="6"/>
  <c r="CA13" i="6"/>
  <c r="CA14" i="6"/>
  <c r="CA15" i="6"/>
  <c r="CA16" i="6"/>
  <c r="CA17" i="6"/>
  <c r="CA19" i="6"/>
  <c r="CA20" i="6"/>
  <c r="BZ21" i="6"/>
  <c r="BX22" i="6"/>
  <c r="CA22" i="6"/>
  <c r="BZ22" i="6"/>
  <c r="BX21" i="6"/>
  <c r="BY22" i="6"/>
  <c r="BW12" i="6"/>
  <c r="BW13" i="6"/>
  <c r="BW14" i="6"/>
  <c r="BW15" i="6"/>
  <c r="BW16" i="6"/>
  <c r="BW17" i="6"/>
  <c r="BW19" i="6"/>
  <c r="BW20" i="6"/>
  <c r="BV21" i="6"/>
  <c r="BT22" i="6"/>
  <c r="BW22" i="6"/>
  <c r="BV22" i="6"/>
  <c r="BT21" i="6"/>
  <c r="BU22" i="6"/>
  <c r="BS12" i="6"/>
  <c r="BS13" i="6"/>
  <c r="BS14" i="6"/>
  <c r="BS15" i="6"/>
  <c r="BS16" i="6"/>
  <c r="BS17" i="6"/>
  <c r="BS19" i="6"/>
  <c r="BS20" i="6"/>
  <c r="BR21" i="6"/>
  <c r="BP22" i="6"/>
  <c r="BS22" i="6"/>
  <c r="BR22" i="6"/>
  <c r="BP21" i="6"/>
  <c r="BQ22" i="6"/>
  <c r="BO12" i="6"/>
  <c r="BO13" i="6"/>
  <c r="BO14" i="6"/>
  <c r="BO15" i="6"/>
  <c r="BO16" i="6"/>
  <c r="BO17" i="6"/>
  <c r="BO19" i="6"/>
  <c r="BO20" i="6"/>
  <c r="BN21" i="6"/>
  <c r="BL22" i="6"/>
  <c r="BO22" i="6"/>
  <c r="BN22" i="6"/>
  <c r="BL21" i="6"/>
  <c r="BM22" i="6"/>
  <c r="BK12" i="6"/>
  <c r="BK13" i="6"/>
  <c r="BK14" i="6"/>
  <c r="BK15" i="6"/>
  <c r="BK16" i="6"/>
  <c r="BK17" i="6"/>
  <c r="BK19" i="6"/>
  <c r="BK20" i="6"/>
  <c r="BJ21" i="6"/>
  <c r="BH22" i="6"/>
  <c r="BK22" i="6"/>
  <c r="BJ22" i="6"/>
  <c r="BH21" i="6"/>
  <c r="BI22" i="6"/>
  <c r="BG11" i="6"/>
  <c r="BG12" i="6"/>
  <c r="BG13" i="6"/>
  <c r="BG14" i="6"/>
  <c r="BG15" i="6"/>
  <c r="BG16" i="6"/>
  <c r="BG17" i="6"/>
  <c r="BG19" i="6"/>
  <c r="BG20" i="6"/>
  <c r="BF21" i="6"/>
  <c r="BD22" i="6"/>
  <c r="BG22" i="6"/>
  <c r="BF22" i="6"/>
  <c r="BD21" i="6"/>
  <c r="BE22" i="6"/>
  <c r="BC11" i="6"/>
  <c r="BC12" i="6"/>
  <c r="BC13" i="6"/>
  <c r="BC15" i="6"/>
  <c r="BC16" i="6"/>
  <c r="BC17" i="6"/>
  <c r="BC19" i="6"/>
  <c r="BC20" i="6"/>
  <c r="BB21" i="6"/>
  <c r="AZ22" i="6"/>
  <c r="BC22" i="6"/>
  <c r="BB22" i="6"/>
  <c r="AZ21" i="6"/>
  <c r="BA22" i="6"/>
  <c r="AY11" i="6"/>
  <c r="AY12" i="6"/>
  <c r="AY13" i="6"/>
  <c r="AY14" i="6"/>
  <c r="AY15" i="6"/>
  <c r="AY16" i="6"/>
  <c r="AY17" i="6"/>
  <c r="AY19" i="6"/>
  <c r="AY20" i="6"/>
  <c r="AX21" i="6"/>
  <c r="AV22" i="6"/>
  <c r="AY22" i="6"/>
  <c r="AX22" i="6"/>
  <c r="AV21" i="6"/>
  <c r="AW22" i="6"/>
  <c r="AU12" i="6"/>
  <c r="AU13" i="6"/>
  <c r="AU14" i="6"/>
  <c r="AU15" i="6"/>
  <c r="AU16" i="6"/>
  <c r="AU17" i="6"/>
  <c r="AU19" i="6"/>
  <c r="AU20" i="6"/>
  <c r="AT21" i="6"/>
  <c r="AR22" i="6"/>
  <c r="AU22" i="6"/>
  <c r="AT22" i="6"/>
  <c r="AR21" i="6"/>
  <c r="AS22" i="6"/>
  <c r="AQ12" i="6"/>
  <c r="AQ13" i="6"/>
  <c r="AQ14" i="6"/>
  <c r="AQ15" i="6"/>
  <c r="AQ16" i="6"/>
  <c r="AQ17" i="6"/>
  <c r="AQ19" i="6"/>
  <c r="AQ20" i="6"/>
  <c r="AP21" i="6"/>
  <c r="AN22" i="6"/>
  <c r="AQ22" i="6"/>
  <c r="AP22" i="6"/>
  <c r="AN21" i="6"/>
  <c r="AO22" i="6"/>
  <c r="AM11" i="6"/>
  <c r="AM12" i="6"/>
  <c r="AM13" i="6"/>
  <c r="AM14" i="6"/>
  <c r="AM15" i="6"/>
  <c r="AM16" i="6"/>
  <c r="AM17" i="6"/>
  <c r="AM19" i="6"/>
  <c r="AM20" i="6"/>
  <c r="AL21" i="6"/>
  <c r="AJ22" i="6"/>
  <c r="AM22" i="6"/>
  <c r="AL22" i="6"/>
  <c r="AJ21" i="6"/>
  <c r="AK22" i="6"/>
  <c r="AI12" i="6"/>
  <c r="AI13" i="6"/>
  <c r="AI14" i="6"/>
  <c r="AI15" i="6"/>
  <c r="AI16" i="6"/>
  <c r="AI17" i="6"/>
  <c r="AI19" i="6"/>
  <c r="AI20" i="6"/>
  <c r="AH21" i="6"/>
  <c r="AF22" i="6"/>
  <c r="AI22" i="6"/>
  <c r="AH22" i="6"/>
  <c r="AF21" i="6"/>
  <c r="AG22" i="6"/>
  <c r="AE12" i="6"/>
  <c r="AE13" i="6"/>
  <c r="AE14" i="6"/>
  <c r="AE15" i="6"/>
  <c r="AE16" i="6"/>
  <c r="AE17" i="6"/>
  <c r="AE19" i="6"/>
  <c r="AE20" i="6"/>
  <c r="AD21" i="6"/>
  <c r="AB22" i="6"/>
  <c r="AE22" i="6"/>
  <c r="AD22" i="6"/>
  <c r="AB21" i="6"/>
  <c r="AC22" i="6"/>
  <c r="AA12" i="6"/>
  <c r="AA13" i="6"/>
  <c r="AA14" i="6"/>
  <c r="AA15" i="6"/>
  <c r="AA16" i="6"/>
  <c r="AA17" i="6"/>
  <c r="AA19" i="6"/>
  <c r="AA20" i="6"/>
  <c r="Z21" i="6"/>
  <c r="X22" i="6"/>
  <c r="AA22" i="6"/>
  <c r="Z22" i="6"/>
  <c r="X21" i="6"/>
  <c r="Y22" i="6"/>
  <c r="W11" i="6"/>
  <c r="W12" i="6"/>
  <c r="W13" i="6"/>
  <c r="W14" i="6"/>
  <c r="W15" i="6"/>
  <c r="W16" i="6"/>
  <c r="W17" i="6"/>
  <c r="W19" i="6"/>
  <c r="W20" i="6"/>
  <c r="V21" i="6"/>
  <c r="T22" i="6"/>
  <c r="W22" i="6"/>
  <c r="V22" i="6"/>
  <c r="T21" i="6"/>
  <c r="U22" i="6"/>
  <c r="S11" i="6"/>
  <c r="S12" i="6"/>
  <c r="S13" i="6"/>
  <c r="S14" i="6"/>
  <c r="S15" i="6"/>
  <c r="S16" i="6"/>
  <c r="S17" i="6"/>
  <c r="S19" i="6"/>
  <c r="S20" i="6"/>
  <c r="R21" i="6"/>
  <c r="P22" i="6"/>
  <c r="S22" i="6"/>
  <c r="R22" i="6"/>
  <c r="P21" i="6"/>
  <c r="Q22" i="6"/>
  <c r="O11" i="6"/>
  <c r="O12" i="6"/>
  <c r="O13" i="6"/>
  <c r="O14" i="6"/>
  <c r="O15" i="6"/>
  <c r="O16" i="6"/>
  <c r="O17" i="6"/>
  <c r="O19" i="6"/>
  <c r="O20" i="6"/>
  <c r="N21" i="6"/>
  <c r="L22" i="6"/>
  <c r="O22" i="6"/>
  <c r="N22" i="6"/>
  <c r="L21" i="6"/>
  <c r="M22" i="6"/>
  <c r="I21" i="6"/>
  <c r="CQ21" i="6"/>
  <c r="CO21" i="6"/>
  <c r="CM21" i="6"/>
  <c r="CK21" i="6"/>
  <c r="CI21" i="6"/>
  <c r="CG21" i="6"/>
  <c r="CE21" i="6"/>
  <c r="CC21" i="6"/>
  <c r="CA21" i="6"/>
  <c r="BY21" i="6"/>
  <c r="BW21" i="6"/>
  <c r="BU21" i="6"/>
  <c r="BS21" i="6"/>
  <c r="BQ21" i="6"/>
  <c r="BO21" i="6"/>
  <c r="BM21" i="6"/>
  <c r="BK21" i="6"/>
  <c r="BI21" i="6"/>
  <c r="BG21" i="6"/>
  <c r="BE21" i="6"/>
  <c r="BC21" i="6"/>
  <c r="BA21" i="6"/>
  <c r="AY21" i="6"/>
  <c r="AW21" i="6"/>
  <c r="AU21" i="6"/>
  <c r="AS21" i="6"/>
  <c r="AQ21" i="6"/>
  <c r="AO21" i="6"/>
  <c r="AM21" i="6"/>
  <c r="AK21" i="6"/>
  <c r="AI21" i="6"/>
  <c r="AG21" i="6"/>
  <c r="AE21" i="6"/>
  <c r="AC21" i="6"/>
  <c r="AA21" i="6"/>
  <c r="Y21" i="6"/>
  <c r="W21" i="6"/>
  <c r="U21" i="6"/>
  <c r="S21" i="6"/>
  <c r="Q21" i="6"/>
  <c r="O21" i="6"/>
  <c r="M21" i="6"/>
  <c r="CO20" i="6"/>
  <c r="CK20" i="6"/>
  <c r="CG20" i="6"/>
  <c r="CC20" i="6"/>
  <c r="BY20" i="6"/>
  <c r="BU20" i="6"/>
  <c r="BQ20" i="6"/>
  <c r="BM20" i="6"/>
  <c r="BI20" i="6"/>
  <c r="BE20" i="6"/>
  <c r="BA20" i="6"/>
  <c r="AW20" i="6"/>
  <c r="AS20" i="6"/>
  <c r="AO20" i="6"/>
  <c r="AK20" i="6"/>
  <c r="AG20" i="6"/>
  <c r="AC20" i="6"/>
  <c r="Y20" i="6"/>
  <c r="U20" i="6"/>
  <c r="Q20" i="6"/>
  <c r="M20" i="6"/>
  <c r="CO19" i="6"/>
  <c r="CK19" i="6"/>
  <c r="CG19" i="6"/>
  <c r="CC19" i="6"/>
  <c r="BY19" i="6"/>
  <c r="BU19" i="6"/>
  <c r="BQ19" i="6"/>
  <c r="BM19" i="6"/>
  <c r="BI19" i="6"/>
  <c r="BE19" i="6"/>
  <c r="BA19" i="6"/>
  <c r="AW19" i="6"/>
  <c r="AS19" i="6"/>
  <c r="AO19" i="6"/>
  <c r="AK19" i="6"/>
  <c r="AG19" i="6"/>
  <c r="AC19" i="6"/>
  <c r="Y19" i="6"/>
  <c r="U19" i="6"/>
  <c r="Q19" i="6"/>
  <c r="M19" i="6"/>
  <c r="CO17" i="6"/>
  <c r="CK17" i="6"/>
  <c r="CG17" i="6"/>
  <c r="CC17" i="6"/>
  <c r="BY17" i="6"/>
  <c r="BU17" i="6"/>
  <c r="BQ17" i="6"/>
  <c r="BM17" i="6"/>
  <c r="BI17" i="6"/>
  <c r="BE17" i="6"/>
  <c r="BA17" i="6"/>
  <c r="AW17" i="6"/>
  <c r="AS17" i="6"/>
  <c r="AO17" i="6"/>
  <c r="AK17" i="6"/>
  <c r="AG17" i="6"/>
  <c r="AC17" i="6"/>
  <c r="Y17" i="6"/>
  <c r="U17" i="6"/>
  <c r="Q17" i="6"/>
  <c r="M17" i="6"/>
  <c r="CO16" i="6"/>
  <c r="CK16" i="6"/>
  <c r="CG16" i="6"/>
  <c r="CC16" i="6"/>
  <c r="BY16" i="6"/>
  <c r="BU16" i="6"/>
  <c r="BQ16" i="6"/>
  <c r="BM16" i="6"/>
  <c r="BI16" i="6"/>
  <c r="BE16" i="6"/>
  <c r="BA16" i="6"/>
  <c r="AW16" i="6"/>
  <c r="AS16" i="6"/>
  <c r="AO16" i="6"/>
  <c r="AK16" i="6"/>
  <c r="AG16" i="6"/>
  <c r="AC16" i="6"/>
  <c r="Y16" i="6"/>
  <c r="U16" i="6"/>
  <c r="Q16" i="6"/>
  <c r="M16" i="6"/>
  <c r="CO15" i="6"/>
  <c r="CK15" i="6"/>
  <c r="CG15" i="6"/>
  <c r="CC15" i="6"/>
  <c r="BY15" i="6"/>
  <c r="BU15" i="6"/>
  <c r="BQ15" i="6"/>
  <c r="BM15" i="6"/>
  <c r="BI15" i="6"/>
  <c r="BE15" i="6"/>
  <c r="BA15" i="6"/>
  <c r="AW15" i="6"/>
  <c r="AS15" i="6"/>
  <c r="AO15" i="6"/>
  <c r="AK15" i="6"/>
  <c r="AG15" i="6"/>
  <c r="AC15" i="6"/>
  <c r="Y15" i="6"/>
  <c r="U15" i="6"/>
  <c r="Q15" i="6"/>
  <c r="M15" i="6"/>
  <c r="CO14" i="6"/>
  <c r="CK14" i="6"/>
  <c r="CG14" i="6"/>
  <c r="CC14" i="6"/>
  <c r="BY14" i="6"/>
  <c r="BU14" i="6"/>
  <c r="BQ14" i="6"/>
  <c r="BM14" i="6"/>
  <c r="BI14" i="6"/>
  <c r="BE14" i="6"/>
  <c r="AW14" i="6"/>
  <c r="AS14" i="6"/>
  <c r="AO14" i="6"/>
  <c r="AK14" i="6"/>
  <c r="AG14" i="6"/>
  <c r="AC14" i="6"/>
  <c r="Y14" i="6"/>
  <c r="U14" i="6"/>
  <c r="Q14" i="6"/>
  <c r="M14" i="6"/>
  <c r="CO13" i="6"/>
  <c r="CK13" i="6"/>
  <c r="CG13" i="6"/>
  <c r="CC13" i="6"/>
  <c r="BY13" i="6"/>
  <c r="BU13" i="6"/>
  <c r="BQ13" i="6"/>
  <c r="BM13" i="6"/>
  <c r="BI13" i="6"/>
  <c r="BE13" i="6"/>
  <c r="BA13" i="6"/>
  <c r="AW13" i="6"/>
  <c r="AS13" i="6"/>
  <c r="AO13" i="6"/>
  <c r="AK13" i="6"/>
  <c r="AG13" i="6"/>
  <c r="AC13" i="6"/>
  <c r="Y13" i="6"/>
  <c r="U13" i="6"/>
  <c r="Q13" i="6"/>
  <c r="M13" i="6"/>
  <c r="CO12" i="6"/>
  <c r="CK12" i="6"/>
  <c r="CG12" i="6"/>
  <c r="CC12" i="6"/>
  <c r="BY12" i="6"/>
  <c r="BU12" i="6"/>
  <c r="BQ12" i="6"/>
  <c r="BM12" i="6"/>
  <c r="BI12" i="6"/>
  <c r="BE12" i="6"/>
  <c r="BA12" i="6"/>
  <c r="AW12" i="6"/>
  <c r="AS12" i="6"/>
  <c r="AO12" i="6"/>
  <c r="AK12" i="6"/>
  <c r="AG12" i="6"/>
  <c r="AC12" i="6"/>
  <c r="Y12" i="6"/>
  <c r="U12" i="6"/>
  <c r="Q12" i="6"/>
  <c r="M12" i="6"/>
  <c r="BE11" i="6"/>
  <c r="BA11" i="6"/>
  <c r="AW11" i="6"/>
  <c r="AK11" i="6"/>
  <c r="U11" i="6"/>
  <c r="Q11" i="6"/>
  <c r="M11" i="6"/>
  <c r="CQ11" i="5"/>
  <c r="CQ14" i="5"/>
  <c r="CQ15" i="5"/>
  <c r="CQ19" i="5"/>
  <c r="CQ20" i="5"/>
  <c r="CQ21" i="5"/>
  <c r="CQ22" i="5"/>
  <c r="CQ27" i="5"/>
  <c r="CQ28" i="5"/>
  <c r="CQ29" i="5"/>
  <c r="CQ30" i="5"/>
  <c r="CP31" i="5"/>
  <c r="CN32" i="5"/>
  <c r="CQ32" i="5"/>
  <c r="CP32" i="5"/>
  <c r="CN31" i="5"/>
  <c r="CO32" i="5"/>
  <c r="CM11" i="5"/>
  <c r="CM14" i="5"/>
  <c r="CM15" i="5"/>
  <c r="CM19" i="5"/>
  <c r="CM20" i="5"/>
  <c r="CM21" i="5"/>
  <c r="CM22" i="5"/>
  <c r="CM27" i="5"/>
  <c r="CM28" i="5"/>
  <c r="CM29" i="5"/>
  <c r="CM30" i="5"/>
  <c r="CL31" i="5"/>
  <c r="CJ32" i="5"/>
  <c r="CM32" i="5"/>
  <c r="CL32" i="5"/>
  <c r="CJ31" i="5"/>
  <c r="CK32" i="5"/>
  <c r="CI11" i="5"/>
  <c r="CI14" i="5"/>
  <c r="CI15" i="5"/>
  <c r="CI19" i="5"/>
  <c r="CI20" i="5"/>
  <c r="CI21" i="5"/>
  <c r="CI22" i="5"/>
  <c r="CI27" i="5"/>
  <c r="CI28" i="5"/>
  <c r="CI29" i="5"/>
  <c r="CI30" i="5"/>
  <c r="CH31" i="5"/>
  <c r="CF32" i="5"/>
  <c r="CI32" i="5"/>
  <c r="CH32" i="5"/>
  <c r="CF31" i="5"/>
  <c r="CG32" i="5"/>
  <c r="CE11" i="5"/>
  <c r="CE14" i="5"/>
  <c r="CE15" i="5"/>
  <c r="CE19" i="5"/>
  <c r="CE20" i="5"/>
  <c r="CE21" i="5"/>
  <c r="CE22" i="5"/>
  <c r="CE27" i="5"/>
  <c r="CE28" i="5"/>
  <c r="CE29" i="5"/>
  <c r="CE30" i="5"/>
  <c r="CD31" i="5"/>
  <c r="CB32" i="5"/>
  <c r="CE32" i="5"/>
  <c r="CD32" i="5"/>
  <c r="CB31" i="5"/>
  <c r="CC32" i="5"/>
  <c r="CA11" i="5"/>
  <c r="CA14" i="5"/>
  <c r="CA15" i="5"/>
  <c r="CA19" i="5"/>
  <c r="CA20" i="5"/>
  <c r="CA21" i="5"/>
  <c r="CA22" i="5"/>
  <c r="CA27" i="5"/>
  <c r="CA28" i="5"/>
  <c r="CA29" i="5"/>
  <c r="CA30" i="5"/>
  <c r="BZ31" i="5"/>
  <c r="BX32" i="5"/>
  <c r="CA32" i="5"/>
  <c r="BZ32" i="5"/>
  <c r="BX31" i="5"/>
  <c r="BY32" i="5"/>
  <c r="BW11" i="5"/>
  <c r="BW14" i="5"/>
  <c r="BW15" i="5"/>
  <c r="BW19" i="5"/>
  <c r="BW20" i="5"/>
  <c r="BW21" i="5"/>
  <c r="BW22" i="5"/>
  <c r="BW27" i="5"/>
  <c r="BW28" i="5"/>
  <c r="BW29" i="5"/>
  <c r="BW30" i="5"/>
  <c r="BV31" i="5"/>
  <c r="BT32" i="5"/>
  <c r="BW32" i="5"/>
  <c r="BV32" i="5"/>
  <c r="BT31" i="5"/>
  <c r="BU32" i="5"/>
  <c r="BS11" i="5"/>
  <c r="BS14" i="5"/>
  <c r="BS15" i="5"/>
  <c r="BS19" i="5"/>
  <c r="BS20" i="5"/>
  <c r="BS21" i="5"/>
  <c r="BS22" i="5"/>
  <c r="BS27" i="5"/>
  <c r="BS28" i="5"/>
  <c r="BS29" i="5"/>
  <c r="BS30" i="5"/>
  <c r="BR31" i="5"/>
  <c r="BP32" i="5"/>
  <c r="BS32" i="5"/>
  <c r="BR32" i="5"/>
  <c r="BP31" i="5"/>
  <c r="BQ32" i="5"/>
  <c r="BO11" i="5"/>
  <c r="BO14" i="5"/>
  <c r="BO15" i="5"/>
  <c r="BO19" i="5"/>
  <c r="BO20" i="5"/>
  <c r="BO21" i="5"/>
  <c r="BO22" i="5"/>
  <c r="BO27" i="5"/>
  <c r="BO28" i="5"/>
  <c r="BO29" i="5"/>
  <c r="BO30" i="5"/>
  <c r="BN31" i="5"/>
  <c r="BL32" i="5"/>
  <c r="BO32" i="5"/>
  <c r="BN32" i="5"/>
  <c r="BL31" i="5"/>
  <c r="BM32" i="5"/>
  <c r="BK11" i="5"/>
  <c r="BK14" i="5"/>
  <c r="BK15" i="5"/>
  <c r="BK19" i="5"/>
  <c r="BK20" i="5"/>
  <c r="BK21" i="5"/>
  <c r="BK22" i="5"/>
  <c r="BK27" i="5"/>
  <c r="BK28" i="5"/>
  <c r="BK29" i="5"/>
  <c r="BK30" i="5"/>
  <c r="BJ31" i="5"/>
  <c r="BH32" i="5"/>
  <c r="BK32" i="5"/>
  <c r="BJ32" i="5"/>
  <c r="BH31" i="5"/>
  <c r="BI32" i="5"/>
  <c r="BG11" i="5"/>
  <c r="BG14" i="5"/>
  <c r="BG15" i="5"/>
  <c r="BG19" i="5"/>
  <c r="BG20" i="5"/>
  <c r="BG21" i="5"/>
  <c r="BG22" i="5"/>
  <c r="BG27" i="5"/>
  <c r="BG28" i="5"/>
  <c r="BG29" i="5"/>
  <c r="BG30" i="5"/>
  <c r="BF31" i="5"/>
  <c r="BD32" i="5"/>
  <c r="BG32" i="5"/>
  <c r="BF32" i="5"/>
  <c r="BD31" i="5"/>
  <c r="BE32" i="5"/>
  <c r="BC11" i="5"/>
  <c r="BC12" i="5"/>
  <c r="BC14" i="5"/>
  <c r="BC15" i="5"/>
  <c r="BC19" i="5"/>
  <c r="BC20" i="5"/>
  <c r="BC21" i="5"/>
  <c r="BC22" i="5"/>
  <c r="BC27" i="5"/>
  <c r="BC28" i="5"/>
  <c r="BC29" i="5"/>
  <c r="BC30" i="5"/>
  <c r="BB31" i="5"/>
  <c r="AZ32" i="5"/>
  <c r="BC32" i="5"/>
  <c r="BB32" i="5"/>
  <c r="AZ31" i="5"/>
  <c r="BA32" i="5"/>
  <c r="AY11" i="5"/>
  <c r="AY12" i="5"/>
  <c r="AY14" i="5"/>
  <c r="AY15" i="5"/>
  <c r="AY18" i="5"/>
  <c r="AY19" i="5"/>
  <c r="AY20" i="5"/>
  <c r="AY21" i="5"/>
  <c r="AY22" i="5"/>
  <c r="AY27" i="5"/>
  <c r="AY28" i="5"/>
  <c r="AY29" i="5"/>
  <c r="AY30" i="5"/>
  <c r="AX31" i="5"/>
  <c r="AV32" i="5"/>
  <c r="AY32" i="5"/>
  <c r="AX32" i="5"/>
  <c r="AV31" i="5"/>
  <c r="AW32" i="5"/>
  <c r="AU11" i="5"/>
  <c r="AU12" i="5"/>
  <c r="AU14" i="5"/>
  <c r="AU15" i="5"/>
  <c r="AU19" i="5"/>
  <c r="AU20" i="5"/>
  <c r="AU21" i="5"/>
  <c r="AU22" i="5"/>
  <c r="AU27" i="5"/>
  <c r="AU28" i="5"/>
  <c r="AU29" i="5"/>
  <c r="AU30" i="5"/>
  <c r="AT31" i="5"/>
  <c r="AR32" i="5"/>
  <c r="AU32" i="5"/>
  <c r="AT32" i="5"/>
  <c r="AR31" i="5"/>
  <c r="AS32" i="5"/>
  <c r="AQ11" i="5"/>
  <c r="AQ14" i="5"/>
  <c r="AQ15" i="5"/>
  <c r="AQ19" i="5"/>
  <c r="AQ20" i="5"/>
  <c r="AQ21" i="5"/>
  <c r="AQ22" i="5"/>
  <c r="AQ27" i="5"/>
  <c r="AQ28" i="5"/>
  <c r="AQ29" i="5"/>
  <c r="AQ30" i="5"/>
  <c r="AP31" i="5"/>
  <c r="AN32" i="5"/>
  <c r="AQ32" i="5"/>
  <c r="AP32" i="5"/>
  <c r="AN31" i="5"/>
  <c r="AO32" i="5"/>
  <c r="AM11" i="5"/>
  <c r="AM14" i="5"/>
  <c r="AM15" i="5"/>
  <c r="AM19" i="5"/>
  <c r="AM20" i="5"/>
  <c r="AM21" i="5"/>
  <c r="AM22" i="5"/>
  <c r="AM27" i="5"/>
  <c r="AM28" i="5"/>
  <c r="AM29" i="5"/>
  <c r="AM30" i="5"/>
  <c r="AL31" i="5"/>
  <c r="AJ32" i="5"/>
  <c r="AM32" i="5"/>
  <c r="AL32" i="5"/>
  <c r="AJ31" i="5"/>
  <c r="AK32" i="5"/>
  <c r="AI11" i="5"/>
  <c r="AI12" i="5"/>
  <c r="AI14" i="5"/>
  <c r="AI15" i="5"/>
  <c r="AI19" i="5"/>
  <c r="AI20" i="5"/>
  <c r="AI21" i="5"/>
  <c r="AI22" i="5"/>
  <c r="AI27" i="5"/>
  <c r="AI28" i="5"/>
  <c r="AI29" i="5"/>
  <c r="AI30" i="5"/>
  <c r="AH31" i="5"/>
  <c r="AF32" i="5"/>
  <c r="AI32" i="5"/>
  <c r="AH32" i="5"/>
  <c r="AF31" i="5"/>
  <c r="AG32" i="5"/>
  <c r="AE11" i="5"/>
  <c r="AE14" i="5"/>
  <c r="AE15" i="5"/>
  <c r="AE18" i="5"/>
  <c r="AE19" i="5"/>
  <c r="AE20" i="5"/>
  <c r="AE21" i="5"/>
  <c r="AE22" i="5"/>
  <c r="AE27" i="5"/>
  <c r="AE28" i="5"/>
  <c r="AE29" i="5"/>
  <c r="AE30" i="5"/>
  <c r="AD31" i="5"/>
  <c r="AB32" i="5"/>
  <c r="AE32" i="5"/>
  <c r="AD32" i="5"/>
  <c r="AB31" i="5"/>
  <c r="AC32" i="5"/>
  <c r="AA11" i="5"/>
  <c r="AA14" i="5"/>
  <c r="AA15" i="5"/>
  <c r="AA19" i="5"/>
  <c r="AA20" i="5"/>
  <c r="AA21" i="5"/>
  <c r="AA22" i="5"/>
  <c r="AA27" i="5"/>
  <c r="AA28" i="5"/>
  <c r="AA29" i="5"/>
  <c r="AA30" i="5"/>
  <c r="Z31" i="5"/>
  <c r="X32" i="5"/>
  <c r="AA32" i="5"/>
  <c r="Z32" i="5"/>
  <c r="X31" i="5"/>
  <c r="Y32" i="5"/>
  <c r="W11" i="5"/>
  <c r="W12" i="5"/>
  <c r="W14" i="5"/>
  <c r="W15" i="5"/>
  <c r="W17" i="5"/>
  <c r="W19" i="5"/>
  <c r="W20" i="5"/>
  <c r="W21" i="5"/>
  <c r="W22" i="5"/>
  <c r="W27" i="5"/>
  <c r="W28" i="5"/>
  <c r="W29" i="5"/>
  <c r="W30" i="5"/>
  <c r="V31" i="5"/>
  <c r="T32" i="5"/>
  <c r="W32" i="5"/>
  <c r="V32" i="5"/>
  <c r="T31" i="5"/>
  <c r="U32" i="5"/>
  <c r="S11" i="5"/>
  <c r="S12" i="5"/>
  <c r="S14" i="5"/>
  <c r="S15" i="5"/>
  <c r="S19" i="5"/>
  <c r="S20" i="5"/>
  <c r="S21" i="5"/>
  <c r="S22" i="5"/>
  <c r="S27" i="5"/>
  <c r="S28" i="5"/>
  <c r="S29" i="5"/>
  <c r="S30" i="5"/>
  <c r="R31" i="5"/>
  <c r="P32" i="5"/>
  <c r="S32" i="5"/>
  <c r="R32" i="5"/>
  <c r="P31" i="5"/>
  <c r="Q32" i="5"/>
  <c r="O11" i="5"/>
  <c r="O12" i="5"/>
  <c r="O14" i="5"/>
  <c r="O15" i="5"/>
  <c r="O18" i="5"/>
  <c r="O19" i="5"/>
  <c r="O20" i="5"/>
  <c r="O21" i="5"/>
  <c r="O22" i="5"/>
  <c r="O27" i="5"/>
  <c r="O28" i="5"/>
  <c r="O29" i="5"/>
  <c r="O30" i="5"/>
  <c r="N31" i="5"/>
  <c r="L32" i="5"/>
  <c r="O32" i="5"/>
  <c r="N32" i="5"/>
  <c r="L31" i="5"/>
  <c r="M32" i="5"/>
  <c r="I31" i="5"/>
  <c r="CQ31" i="5"/>
  <c r="CO31" i="5"/>
  <c r="CM31" i="5"/>
  <c r="CK31" i="5"/>
  <c r="CI31" i="5"/>
  <c r="CG31" i="5"/>
  <c r="CE31" i="5"/>
  <c r="CC31" i="5"/>
  <c r="CA31" i="5"/>
  <c r="BY31" i="5"/>
  <c r="BW31" i="5"/>
  <c r="BU31" i="5"/>
  <c r="BS31" i="5"/>
  <c r="BQ31" i="5"/>
  <c r="BO31" i="5"/>
  <c r="BM31" i="5"/>
  <c r="BK31" i="5"/>
  <c r="BI31" i="5"/>
  <c r="BG31" i="5"/>
  <c r="BE31" i="5"/>
  <c r="BC31" i="5"/>
  <c r="BA31" i="5"/>
  <c r="AY31" i="5"/>
  <c r="AW31" i="5"/>
  <c r="AU31" i="5"/>
  <c r="AS31" i="5"/>
  <c r="AQ31" i="5"/>
  <c r="AO31" i="5"/>
  <c r="AM31" i="5"/>
  <c r="AK31" i="5"/>
  <c r="AI31" i="5"/>
  <c r="AG31" i="5"/>
  <c r="AE31" i="5"/>
  <c r="AC31" i="5"/>
  <c r="AA31" i="5"/>
  <c r="Y31" i="5"/>
  <c r="W31" i="5"/>
  <c r="U31" i="5"/>
  <c r="S31" i="5"/>
  <c r="Q31" i="5"/>
  <c r="O31" i="5"/>
  <c r="M31" i="5"/>
  <c r="CO30" i="5"/>
  <c r="CK30" i="5"/>
  <c r="CG30" i="5"/>
  <c r="CC30" i="5"/>
  <c r="BY30" i="5"/>
  <c r="BU30" i="5"/>
  <c r="BQ30" i="5"/>
  <c r="BM30" i="5"/>
  <c r="BI30" i="5"/>
  <c r="BE30" i="5"/>
  <c r="BA30" i="5"/>
  <c r="AW30" i="5"/>
  <c r="AS30" i="5"/>
  <c r="AO30" i="5"/>
  <c r="AK30" i="5"/>
  <c r="AG30" i="5"/>
  <c r="AC30" i="5"/>
  <c r="Y30" i="5"/>
  <c r="U30" i="5"/>
  <c r="Q30" i="5"/>
  <c r="M30" i="5"/>
  <c r="CO29" i="5"/>
  <c r="CK29" i="5"/>
  <c r="CG29" i="5"/>
  <c r="CC29" i="5"/>
  <c r="BY29" i="5"/>
  <c r="BU29" i="5"/>
  <c r="BQ29" i="5"/>
  <c r="BM29" i="5"/>
  <c r="BI29" i="5"/>
  <c r="BE29" i="5"/>
  <c r="BA29" i="5"/>
  <c r="AW29" i="5"/>
  <c r="AS29" i="5"/>
  <c r="AO29" i="5"/>
  <c r="AK29" i="5"/>
  <c r="AG29" i="5"/>
  <c r="AC29" i="5"/>
  <c r="Y29" i="5"/>
  <c r="U29" i="5"/>
  <c r="Q29" i="5"/>
  <c r="M29" i="5"/>
  <c r="CO28" i="5"/>
  <c r="CK28" i="5"/>
  <c r="CG28" i="5"/>
  <c r="CC28" i="5"/>
  <c r="BY28" i="5"/>
  <c r="BU28" i="5"/>
  <c r="BM28" i="5"/>
  <c r="BI28" i="5"/>
  <c r="BE28" i="5"/>
  <c r="BA28" i="5"/>
  <c r="AW28" i="5"/>
  <c r="AS28" i="5"/>
  <c r="AO28" i="5"/>
  <c r="AK28" i="5"/>
  <c r="AG28" i="5"/>
  <c r="AC28" i="5"/>
  <c r="Y28" i="5"/>
  <c r="U28" i="5"/>
  <c r="Q28" i="5"/>
  <c r="M28" i="5"/>
  <c r="CO27" i="5"/>
  <c r="CK27" i="5"/>
  <c r="CG27" i="5"/>
  <c r="CC27" i="5"/>
  <c r="BY27" i="5"/>
  <c r="BU27" i="5"/>
  <c r="BQ27" i="5"/>
  <c r="BM27" i="5"/>
  <c r="BI27" i="5"/>
  <c r="BE27" i="5"/>
  <c r="BA27" i="5"/>
  <c r="AW27" i="5"/>
  <c r="AS27" i="5"/>
  <c r="AO27" i="5"/>
  <c r="AK27" i="5"/>
  <c r="AG27" i="5"/>
  <c r="AC27" i="5"/>
  <c r="Y27" i="5"/>
  <c r="U27" i="5"/>
  <c r="Q27" i="5"/>
  <c r="M27" i="5"/>
  <c r="CO22" i="5"/>
  <c r="CK22" i="5"/>
  <c r="CG22" i="5"/>
  <c r="CC22" i="5"/>
  <c r="BY22" i="5"/>
  <c r="BU22" i="5"/>
  <c r="BQ22" i="5"/>
  <c r="BM22" i="5"/>
  <c r="BI22" i="5"/>
  <c r="BE22" i="5"/>
  <c r="BA22" i="5"/>
  <c r="AW22" i="5"/>
  <c r="AS22" i="5"/>
  <c r="AO22" i="5"/>
  <c r="AK22" i="5"/>
  <c r="AG22" i="5"/>
  <c r="AC22" i="5"/>
  <c r="Y22" i="5"/>
  <c r="U22" i="5"/>
  <c r="Q22" i="5"/>
  <c r="M22" i="5"/>
  <c r="CO21" i="5"/>
  <c r="CK21" i="5"/>
  <c r="CG21" i="5"/>
  <c r="CC21" i="5"/>
  <c r="BY21" i="5"/>
  <c r="BU21" i="5"/>
  <c r="BQ21" i="5"/>
  <c r="BM21" i="5"/>
  <c r="BI21" i="5"/>
  <c r="BE21" i="5"/>
  <c r="BA21" i="5"/>
  <c r="AW21" i="5"/>
  <c r="AS21" i="5"/>
  <c r="AO21" i="5"/>
  <c r="AK21" i="5"/>
  <c r="AG21" i="5"/>
  <c r="AC21" i="5"/>
  <c r="Y21" i="5"/>
  <c r="U21" i="5"/>
  <c r="Q21" i="5"/>
  <c r="M21" i="5"/>
  <c r="CO20" i="5"/>
  <c r="CK20" i="5"/>
  <c r="CG20" i="5"/>
  <c r="CC20" i="5"/>
  <c r="BY20" i="5"/>
  <c r="BU20" i="5"/>
  <c r="BQ20" i="5"/>
  <c r="BM20" i="5"/>
  <c r="BI20" i="5"/>
  <c r="BE20" i="5"/>
  <c r="BA20" i="5"/>
  <c r="AW20" i="5"/>
  <c r="AS20" i="5"/>
  <c r="AO20" i="5"/>
  <c r="AK20" i="5"/>
  <c r="AG20" i="5"/>
  <c r="AC20" i="5"/>
  <c r="Y20" i="5"/>
  <c r="U20" i="5"/>
  <c r="Q20" i="5"/>
  <c r="M20" i="5"/>
  <c r="CO19" i="5"/>
  <c r="CK19" i="5"/>
  <c r="CG19" i="5"/>
  <c r="CC19" i="5"/>
  <c r="BY19" i="5"/>
  <c r="BU19" i="5"/>
  <c r="BQ19" i="5"/>
  <c r="BM19" i="5"/>
  <c r="BI19" i="5"/>
  <c r="BE19" i="5"/>
  <c r="BA19" i="5"/>
  <c r="AW19" i="5"/>
  <c r="AS19" i="5"/>
  <c r="AO19" i="5"/>
  <c r="AK19" i="5"/>
  <c r="AG19" i="5"/>
  <c r="AC19" i="5"/>
  <c r="Y19" i="5"/>
  <c r="U19" i="5"/>
  <c r="Q19" i="5"/>
  <c r="M19" i="5"/>
  <c r="AW18" i="5"/>
  <c r="AC18" i="5"/>
  <c r="M18" i="5"/>
  <c r="U17" i="5"/>
  <c r="CO15" i="5"/>
  <c r="CK15" i="5"/>
  <c r="CG15" i="5"/>
  <c r="CC15" i="5"/>
  <c r="BY15" i="5"/>
  <c r="BU15" i="5"/>
  <c r="BQ15" i="5"/>
  <c r="BM15" i="5"/>
  <c r="BI15" i="5"/>
  <c r="BE15" i="5"/>
  <c r="BA15" i="5"/>
  <c r="AW15" i="5"/>
  <c r="AS15" i="5"/>
  <c r="AO15" i="5"/>
  <c r="AK15" i="5"/>
  <c r="AG15" i="5"/>
  <c r="AC15" i="5"/>
  <c r="Y15" i="5"/>
  <c r="U15" i="5"/>
  <c r="Q15" i="5"/>
  <c r="M15" i="5"/>
  <c r="CO14" i="5"/>
  <c r="CK14" i="5"/>
  <c r="CG14" i="5"/>
  <c r="CC14" i="5"/>
  <c r="BY14" i="5"/>
  <c r="BU14" i="5"/>
  <c r="BQ14" i="5"/>
  <c r="BM14" i="5"/>
  <c r="BI14" i="5"/>
  <c r="BE14" i="5"/>
  <c r="BA14" i="5"/>
  <c r="AW14" i="5"/>
  <c r="AS14" i="5"/>
  <c r="AO14" i="5"/>
  <c r="AK14" i="5"/>
  <c r="AG14" i="5"/>
  <c r="AC14" i="5"/>
  <c r="Y14" i="5"/>
  <c r="U14" i="5"/>
  <c r="Q14" i="5"/>
  <c r="M14" i="5"/>
  <c r="BA12" i="5"/>
  <c r="AW12" i="5"/>
  <c r="AS12" i="5"/>
  <c r="AG12" i="5"/>
  <c r="U12" i="5"/>
  <c r="Q12" i="5"/>
  <c r="M12" i="5"/>
  <c r="CO11" i="5"/>
  <c r="CK11" i="5"/>
  <c r="CG11" i="5"/>
  <c r="CC11" i="5"/>
  <c r="BY11" i="5"/>
  <c r="BU11" i="5"/>
  <c r="BQ11" i="5"/>
  <c r="BM11" i="5"/>
  <c r="BI11" i="5"/>
  <c r="BE11" i="5"/>
  <c r="BA11" i="5"/>
  <c r="AW11" i="5"/>
  <c r="AS11" i="5"/>
  <c r="AO11" i="5"/>
  <c r="AK11" i="5"/>
  <c r="AG11" i="5"/>
  <c r="AC11" i="5"/>
  <c r="Y11" i="5"/>
  <c r="U11" i="5"/>
  <c r="Q11" i="5"/>
  <c r="M11" i="5"/>
  <c r="B87" i="4"/>
  <c r="C87" i="4"/>
  <c r="D87" i="4"/>
  <c r="E87" i="4"/>
  <c r="F87" i="4"/>
  <c r="B86" i="4"/>
  <c r="C86" i="4"/>
  <c r="D86" i="4"/>
  <c r="E86" i="4"/>
  <c r="F86" i="4"/>
  <c r="B85" i="4"/>
  <c r="C85" i="4"/>
  <c r="D85" i="4"/>
  <c r="E85" i="4"/>
  <c r="F85" i="4"/>
  <c r="B84" i="4"/>
  <c r="C84" i="4"/>
  <c r="D84" i="4"/>
  <c r="E84" i="4"/>
  <c r="F84" i="4"/>
  <c r="B83" i="4"/>
  <c r="C83" i="4"/>
  <c r="D83" i="4"/>
  <c r="E83" i="4"/>
  <c r="F83" i="4"/>
  <c r="B82" i="4"/>
  <c r="C82" i="4"/>
  <c r="D82" i="4"/>
  <c r="E82" i="4"/>
  <c r="F82" i="4"/>
  <c r="B81" i="4"/>
  <c r="C81" i="4"/>
  <c r="D81" i="4"/>
  <c r="E81" i="4"/>
  <c r="F81" i="4"/>
  <c r="B80" i="4"/>
  <c r="C80" i="4"/>
  <c r="D80" i="4"/>
  <c r="E80" i="4"/>
  <c r="F80" i="4"/>
  <c r="B79" i="4"/>
  <c r="C79" i="4"/>
  <c r="D79" i="4"/>
  <c r="E79" i="4"/>
  <c r="F79" i="4"/>
  <c r="B78" i="4"/>
  <c r="C78" i="4"/>
  <c r="D78" i="4"/>
  <c r="E78" i="4"/>
  <c r="F78" i="4"/>
  <c r="B77" i="4"/>
  <c r="C77" i="4"/>
  <c r="D77" i="4"/>
  <c r="E77" i="4"/>
  <c r="F77" i="4"/>
  <c r="B76" i="4"/>
  <c r="C76" i="4"/>
  <c r="D76" i="4"/>
  <c r="E76" i="4"/>
  <c r="F76" i="4"/>
  <c r="B75" i="4"/>
  <c r="C75" i="4"/>
  <c r="D75" i="4"/>
  <c r="E75" i="4"/>
  <c r="F75" i="4"/>
  <c r="B74" i="4"/>
  <c r="C74" i="4"/>
  <c r="D74" i="4"/>
  <c r="E74" i="4"/>
  <c r="F74" i="4"/>
  <c r="B73" i="4"/>
  <c r="C73" i="4"/>
  <c r="D73" i="4"/>
  <c r="E73" i="4"/>
  <c r="F73" i="4"/>
  <c r="B72" i="4"/>
  <c r="C72" i="4"/>
  <c r="D72" i="4"/>
  <c r="E72" i="4"/>
  <c r="F72" i="4"/>
  <c r="B71" i="4"/>
  <c r="C71" i="4"/>
  <c r="D71" i="4"/>
  <c r="E71" i="4"/>
  <c r="F71" i="4"/>
  <c r="B70" i="4"/>
  <c r="C70" i="4"/>
  <c r="D70" i="4"/>
  <c r="E70" i="4"/>
  <c r="F70" i="4"/>
  <c r="B69" i="4"/>
  <c r="C69" i="4"/>
  <c r="D69" i="4"/>
  <c r="E69" i="4"/>
  <c r="F69" i="4"/>
  <c r="B68" i="4"/>
  <c r="C68" i="4"/>
  <c r="D68" i="4"/>
  <c r="E68" i="4"/>
  <c r="F68" i="4"/>
  <c r="B67" i="4"/>
  <c r="C67" i="4"/>
  <c r="D67" i="4"/>
  <c r="E67" i="4"/>
  <c r="F67" i="4"/>
  <c r="B57" i="4"/>
  <c r="C57" i="4"/>
  <c r="D57" i="4"/>
  <c r="E57" i="4"/>
  <c r="F57" i="4"/>
  <c r="B56" i="4"/>
  <c r="C56" i="4"/>
  <c r="D56" i="4"/>
  <c r="E56" i="4"/>
  <c r="F56" i="4"/>
  <c r="B55" i="4"/>
  <c r="C55" i="4"/>
  <c r="D55" i="4"/>
  <c r="E55" i="4"/>
  <c r="F55" i="4"/>
  <c r="B54" i="4"/>
  <c r="C54" i="4"/>
  <c r="D54" i="4"/>
  <c r="E54" i="4"/>
  <c r="F54" i="4"/>
  <c r="B53" i="4"/>
  <c r="C53" i="4"/>
  <c r="D53" i="4"/>
  <c r="E53" i="4"/>
  <c r="F53" i="4"/>
  <c r="B52" i="4"/>
  <c r="C52" i="4"/>
  <c r="D52" i="4"/>
  <c r="E52" i="4"/>
  <c r="F52" i="4"/>
  <c r="B51" i="4"/>
  <c r="C51" i="4"/>
  <c r="D51" i="4"/>
  <c r="E51" i="4"/>
  <c r="F51" i="4"/>
  <c r="B50" i="4"/>
  <c r="C50" i="4"/>
  <c r="D50" i="4"/>
  <c r="E50" i="4"/>
  <c r="F50" i="4"/>
  <c r="B49" i="4"/>
  <c r="C49" i="4"/>
  <c r="D49" i="4"/>
  <c r="E49" i="4"/>
  <c r="F49" i="4"/>
  <c r="B48" i="4"/>
  <c r="C48" i="4"/>
  <c r="D48" i="4"/>
  <c r="E48" i="4"/>
  <c r="F48" i="4"/>
  <c r="B47" i="4"/>
  <c r="C47" i="4"/>
  <c r="D47" i="4"/>
  <c r="E47" i="4"/>
  <c r="F47" i="4"/>
  <c r="B46" i="4"/>
  <c r="C46" i="4"/>
  <c r="D46" i="4"/>
  <c r="E46" i="4"/>
  <c r="F46" i="4"/>
  <c r="B45" i="4"/>
  <c r="C45" i="4"/>
  <c r="D45" i="4"/>
  <c r="E45" i="4"/>
  <c r="F45" i="4"/>
  <c r="B44" i="4"/>
  <c r="C44" i="4"/>
  <c r="D44" i="4"/>
  <c r="E44" i="4"/>
  <c r="F44" i="4"/>
  <c r="B43" i="4"/>
  <c r="C43" i="4"/>
  <c r="D43" i="4"/>
  <c r="E43" i="4"/>
  <c r="F43" i="4"/>
  <c r="B42" i="4"/>
  <c r="C42" i="4"/>
  <c r="D42" i="4"/>
  <c r="E42" i="4"/>
  <c r="F42" i="4"/>
  <c r="B41" i="4"/>
  <c r="C41" i="4"/>
  <c r="D41" i="4"/>
  <c r="E41" i="4"/>
  <c r="F41" i="4"/>
  <c r="B40" i="4"/>
  <c r="C40" i="4"/>
  <c r="D40" i="4"/>
  <c r="E40" i="4"/>
  <c r="F40" i="4"/>
  <c r="B39" i="4"/>
  <c r="C39" i="4"/>
  <c r="D39" i="4"/>
  <c r="E39" i="4"/>
  <c r="F39" i="4"/>
  <c r="B38" i="4"/>
  <c r="C38" i="4"/>
  <c r="D38" i="4"/>
  <c r="E38" i="4"/>
  <c r="F38" i="4"/>
  <c r="B37" i="4"/>
  <c r="C37" i="4"/>
  <c r="D37" i="4"/>
  <c r="E37" i="4"/>
  <c r="F37" i="4"/>
  <c r="B27" i="4"/>
  <c r="C27" i="4"/>
  <c r="D27" i="4"/>
  <c r="E27" i="4"/>
  <c r="F27" i="4"/>
  <c r="B26" i="4"/>
  <c r="C26" i="4"/>
  <c r="D26" i="4"/>
  <c r="E26" i="4"/>
  <c r="F26" i="4"/>
  <c r="B25" i="4"/>
  <c r="C25" i="4"/>
  <c r="D25" i="4"/>
  <c r="E25" i="4"/>
  <c r="F25" i="4"/>
  <c r="B24" i="4"/>
  <c r="C24" i="4"/>
  <c r="D24" i="4"/>
  <c r="E24" i="4"/>
  <c r="F24" i="4"/>
  <c r="B23" i="4"/>
  <c r="C23" i="4"/>
  <c r="D23" i="4"/>
  <c r="E23" i="4"/>
  <c r="F23" i="4"/>
  <c r="B22" i="4"/>
  <c r="C22" i="4"/>
  <c r="D22" i="4"/>
  <c r="E22" i="4"/>
  <c r="F22" i="4"/>
  <c r="B21" i="4"/>
  <c r="C21" i="4"/>
  <c r="D21" i="4"/>
  <c r="E21" i="4"/>
  <c r="F21" i="4"/>
  <c r="B20" i="4"/>
  <c r="C20" i="4"/>
  <c r="D20" i="4"/>
  <c r="E20" i="4"/>
  <c r="F20" i="4"/>
  <c r="B19" i="4"/>
  <c r="C19" i="4"/>
  <c r="D19" i="4"/>
  <c r="E19" i="4"/>
  <c r="F19" i="4"/>
  <c r="B18" i="4"/>
  <c r="C18" i="4"/>
  <c r="D18" i="4"/>
  <c r="E18" i="4"/>
  <c r="F18" i="4"/>
  <c r="B17" i="4"/>
  <c r="C17" i="4"/>
  <c r="D17" i="4"/>
  <c r="E17" i="4"/>
  <c r="F17" i="4"/>
  <c r="B16" i="4"/>
  <c r="C16" i="4"/>
  <c r="D16" i="4"/>
  <c r="E16" i="4"/>
  <c r="F16" i="4"/>
  <c r="B15" i="4"/>
  <c r="C15" i="4"/>
  <c r="D15" i="4"/>
  <c r="E15" i="4"/>
  <c r="F15" i="4"/>
  <c r="B14" i="4"/>
  <c r="C14" i="4"/>
  <c r="D14" i="4"/>
  <c r="E14" i="4"/>
  <c r="F14" i="4"/>
  <c r="B13" i="4"/>
  <c r="C13" i="4"/>
  <c r="D13" i="4"/>
  <c r="E13" i="4"/>
  <c r="F13" i="4"/>
  <c r="B12" i="4"/>
  <c r="C12" i="4"/>
  <c r="D12" i="4"/>
  <c r="E12" i="4"/>
  <c r="F12" i="4"/>
  <c r="B11" i="4"/>
  <c r="C11" i="4"/>
  <c r="D11" i="4"/>
  <c r="E11" i="4"/>
  <c r="F11" i="4"/>
  <c r="B10" i="4"/>
  <c r="C10" i="4"/>
  <c r="D10" i="4"/>
  <c r="E10" i="4"/>
  <c r="F10" i="4"/>
  <c r="B9" i="4"/>
  <c r="C9" i="4"/>
  <c r="D9" i="4"/>
  <c r="E9" i="4"/>
  <c r="F9" i="4"/>
  <c r="B8" i="4"/>
  <c r="C8" i="4"/>
  <c r="D8" i="4"/>
  <c r="E8" i="4"/>
  <c r="F8" i="4"/>
  <c r="B7" i="4"/>
  <c r="C7" i="4"/>
  <c r="D7" i="4"/>
  <c r="E7" i="4"/>
  <c r="F7" i="4"/>
  <c r="CQ11" i="3"/>
  <c r="CQ12" i="3"/>
  <c r="CQ17" i="3"/>
  <c r="CQ18" i="3"/>
  <c r="CQ19" i="3"/>
  <c r="CQ20" i="3"/>
  <c r="CQ21" i="3"/>
  <c r="CQ23" i="3"/>
  <c r="CQ24" i="3"/>
  <c r="CQ28" i="3"/>
  <c r="CQ30" i="3"/>
  <c r="CQ31" i="3"/>
  <c r="CQ32" i="3"/>
  <c r="CQ36" i="3"/>
  <c r="CQ37" i="3"/>
  <c r="CQ39" i="3"/>
  <c r="CQ40" i="3"/>
  <c r="CQ41" i="3"/>
  <c r="CQ42" i="3"/>
  <c r="CQ43" i="3"/>
  <c r="CQ44" i="3"/>
  <c r="CQ45" i="3"/>
  <c r="CQ47" i="3"/>
  <c r="CQ48" i="3"/>
  <c r="CQ49" i="3"/>
  <c r="CQ50" i="3"/>
  <c r="CQ54" i="3"/>
  <c r="CQ55" i="3"/>
  <c r="CQ56" i="3"/>
  <c r="CQ58" i="3"/>
  <c r="CQ60" i="3"/>
  <c r="CQ65" i="3"/>
  <c r="CQ69" i="3"/>
  <c r="CQ70" i="3"/>
  <c r="CQ71" i="3"/>
  <c r="CQ73" i="3"/>
  <c r="CQ75" i="3"/>
  <c r="CQ76" i="3"/>
  <c r="CQ77" i="3"/>
  <c r="CQ78" i="3"/>
  <c r="CQ80" i="3"/>
  <c r="CQ81" i="3"/>
  <c r="CQ83" i="3"/>
  <c r="CQ86" i="3"/>
  <c r="CQ89" i="3"/>
  <c r="CQ90" i="3"/>
  <c r="CQ91" i="3"/>
  <c r="CQ92" i="3"/>
  <c r="CQ94" i="3"/>
  <c r="CQ96" i="3"/>
  <c r="CQ97" i="3"/>
  <c r="CP99" i="3"/>
  <c r="CN100" i="3"/>
  <c r="CQ100" i="3"/>
  <c r="CP100" i="3"/>
  <c r="CN99" i="3"/>
  <c r="CO100" i="3"/>
  <c r="CM11" i="3"/>
  <c r="CM12" i="3"/>
  <c r="CM17" i="3"/>
  <c r="CM18" i="3"/>
  <c r="CM19" i="3"/>
  <c r="CM20" i="3"/>
  <c r="CM21" i="3"/>
  <c r="CM23" i="3"/>
  <c r="CM24" i="3"/>
  <c r="CM28" i="3"/>
  <c r="CM30" i="3"/>
  <c r="CM31" i="3"/>
  <c r="CM32" i="3"/>
  <c r="CM36" i="3"/>
  <c r="CM37" i="3"/>
  <c r="CM39" i="3"/>
  <c r="CM40" i="3"/>
  <c r="CM41" i="3"/>
  <c r="CM42" i="3"/>
  <c r="CM43" i="3"/>
  <c r="CM44" i="3"/>
  <c r="CM45" i="3"/>
  <c r="CM47" i="3"/>
  <c r="CM48" i="3"/>
  <c r="CM49" i="3"/>
  <c r="CM50" i="3"/>
  <c r="CM54" i="3"/>
  <c r="CM55" i="3"/>
  <c r="CM56" i="3"/>
  <c r="CM58" i="3"/>
  <c r="CM60" i="3"/>
  <c r="CM65" i="3"/>
  <c r="CM69" i="3"/>
  <c r="CM70" i="3"/>
  <c r="CM71" i="3"/>
  <c r="CM73" i="3"/>
  <c r="CM75" i="3"/>
  <c r="CM76" i="3"/>
  <c r="CM77" i="3"/>
  <c r="CM78" i="3"/>
  <c r="CM80" i="3"/>
  <c r="CM81" i="3"/>
  <c r="CM83" i="3"/>
  <c r="CM86" i="3"/>
  <c r="CM89" i="3"/>
  <c r="CM90" i="3"/>
  <c r="CM91" i="3"/>
  <c r="CM92" i="3"/>
  <c r="CM94" i="3"/>
  <c r="CM96" i="3"/>
  <c r="CM97" i="3"/>
  <c r="CL99" i="3"/>
  <c r="CJ100" i="3"/>
  <c r="CM100" i="3"/>
  <c r="CL100" i="3"/>
  <c r="CJ99" i="3"/>
  <c r="CK100" i="3"/>
  <c r="CI11" i="3"/>
  <c r="CI12" i="3"/>
  <c r="CI17" i="3"/>
  <c r="CI18" i="3"/>
  <c r="CI19" i="3"/>
  <c r="CI20" i="3"/>
  <c r="CI21" i="3"/>
  <c r="CI23" i="3"/>
  <c r="CI24" i="3"/>
  <c r="CI28" i="3"/>
  <c r="CI30" i="3"/>
  <c r="CI31" i="3"/>
  <c r="CI32" i="3"/>
  <c r="CI36" i="3"/>
  <c r="CI37" i="3"/>
  <c r="CI39" i="3"/>
  <c r="CI40" i="3"/>
  <c r="CI41" i="3"/>
  <c r="CI42" i="3"/>
  <c r="CI43" i="3"/>
  <c r="CI44" i="3"/>
  <c r="CI45" i="3"/>
  <c r="CI47" i="3"/>
  <c r="CI48" i="3"/>
  <c r="CI49" i="3"/>
  <c r="CI50" i="3"/>
  <c r="CI54" i="3"/>
  <c r="CI55" i="3"/>
  <c r="CI56" i="3"/>
  <c r="CI58" i="3"/>
  <c r="CI60" i="3"/>
  <c r="CI65" i="3"/>
  <c r="CI69" i="3"/>
  <c r="CI70" i="3"/>
  <c r="CI71" i="3"/>
  <c r="CI73" i="3"/>
  <c r="CI75" i="3"/>
  <c r="CI76" i="3"/>
  <c r="CI77" i="3"/>
  <c r="CI78" i="3"/>
  <c r="CI80" i="3"/>
  <c r="CI81" i="3"/>
  <c r="CI83" i="3"/>
  <c r="CI86" i="3"/>
  <c r="CI89" i="3"/>
  <c r="CI90" i="3"/>
  <c r="CI91" i="3"/>
  <c r="CI92" i="3"/>
  <c r="CI94" i="3"/>
  <c r="CI96" i="3"/>
  <c r="CI97" i="3"/>
  <c r="CH99" i="3"/>
  <c r="CF100" i="3"/>
  <c r="CI100" i="3"/>
  <c r="CH100" i="3"/>
  <c r="CF99" i="3"/>
  <c r="CG100" i="3"/>
  <c r="CE11" i="3"/>
  <c r="CE12" i="3"/>
  <c r="CE17" i="3"/>
  <c r="CE18" i="3"/>
  <c r="CE19" i="3"/>
  <c r="CE20" i="3"/>
  <c r="CE21" i="3"/>
  <c r="CE23" i="3"/>
  <c r="CE24" i="3"/>
  <c r="CE28" i="3"/>
  <c r="CE30" i="3"/>
  <c r="CE31" i="3"/>
  <c r="CE32" i="3"/>
  <c r="CE36" i="3"/>
  <c r="CE37" i="3"/>
  <c r="CE39" i="3"/>
  <c r="CE40" i="3"/>
  <c r="CE41" i="3"/>
  <c r="CE42" i="3"/>
  <c r="CE43" i="3"/>
  <c r="CE44" i="3"/>
  <c r="CE45" i="3"/>
  <c r="CE47" i="3"/>
  <c r="CE48" i="3"/>
  <c r="CE49" i="3"/>
  <c r="CE50" i="3"/>
  <c r="CE54" i="3"/>
  <c r="CE55" i="3"/>
  <c r="CE56" i="3"/>
  <c r="CE58" i="3"/>
  <c r="CE60" i="3"/>
  <c r="CE65" i="3"/>
  <c r="CE69" i="3"/>
  <c r="CE70" i="3"/>
  <c r="CE71" i="3"/>
  <c r="CE73" i="3"/>
  <c r="CE75" i="3"/>
  <c r="CE76" i="3"/>
  <c r="CE77" i="3"/>
  <c r="CE78" i="3"/>
  <c r="CE80" i="3"/>
  <c r="CE81" i="3"/>
  <c r="CE83" i="3"/>
  <c r="CE86" i="3"/>
  <c r="CE89" i="3"/>
  <c r="CE90" i="3"/>
  <c r="CE91" i="3"/>
  <c r="CE92" i="3"/>
  <c r="CE94" i="3"/>
  <c r="CE96" i="3"/>
  <c r="CE97" i="3"/>
  <c r="CD99" i="3"/>
  <c r="CB100" i="3"/>
  <c r="CE100" i="3"/>
  <c r="CD100" i="3"/>
  <c r="CB99" i="3"/>
  <c r="CC100" i="3"/>
  <c r="CA11" i="3"/>
  <c r="CA12" i="3"/>
  <c r="CA17" i="3"/>
  <c r="CA18" i="3"/>
  <c r="CA19" i="3"/>
  <c r="CA20" i="3"/>
  <c r="CA21" i="3"/>
  <c r="CA23" i="3"/>
  <c r="CA24" i="3"/>
  <c r="CA28" i="3"/>
  <c r="CA30" i="3"/>
  <c r="CA31" i="3"/>
  <c r="CA32" i="3"/>
  <c r="CA36" i="3"/>
  <c r="CA37" i="3"/>
  <c r="CA39" i="3"/>
  <c r="CA40" i="3"/>
  <c r="CA41" i="3"/>
  <c r="CA42" i="3"/>
  <c r="CA43" i="3"/>
  <c r="CA44" i="3"/>
  <c r="CA45" i="3"/>
  <c r="CA47" i="3"/>
  <c r="CA48" i="3"/>
  <c r="CA49" i="3"/>
  <c r="CA50" i="3"/>
  <c r="CA54" i="3"/>
  <c r="CA55" i="3"/>
  <c r="CA56" i="3"/>
  <c r="CA58" i="3"/>
  <c r="CA60" i="3"/>
  <c r="CA65" i="3"/>
  <c r="CA69" i="3"/>
  <c r="CA70" i="3"/>
  <c r="CA71" i="3"/>
  <c r="CA73" i="3"/>
  <c r="CA75" i="3"/>
  <c r="CA76" i="3"/>
  <c r="CA77" i="3"/>
  <c r="CA78" i="3"/>
  <c r="CA80" i="3"/>
  <c r="CA81" i="3"/>
  <c r="CA83" i="3"/>
  <c r="CA86" i="3"/>
  <c r="CA89" i="3"/>
  <c r="CA90" i="3"/>
  <c r="CA91" i="3"/>
  <c r="CA92" i="3"/>
  <c r="CA94" i="3"/>
  <c r="CA96" i="3"/>
  <c r="CA97" i="3"/>
  <c r="BZ99" i="3"/>
  <c r="BX100" i="3"/>
  <c r="CA100" i="3"/>
  <c r="BZ100" i="3"/>
  <c r="BX99" i="3"/>
  <c r="BY100" i="3"/>
  <c r="BW11" i="3"/>
  <c r="BW12" i="3"/>
  <c r="BW17" i="3"/>
  <c r="BW18" i="3"/>
  <c r="BW19" i="3"/>
  <c r="BW20" i="3"/>
  <c r="BW21" i="3"/>
  <c r="BW23" i="3"/>
  <c r="BW24" i="3"/>
  <c r="BW28" i="3"/>
  <c r="BW30" i="3"/>
  <c r="BW31" i="3"/>
  <c r="BW32" i="3"/>
  <c r="BW36" i="3"/>
  <c r="BW37" i="3"/>
  <c r="BW39" i="3"/>
  <c r="BW40" i="3"/>
  <c r="BW41" i="3"/>
  <c r="BW42" i="3"/>
  <c r="BW43" i="3"/>
  <c r="BW44" i="3"/>
  <c r="BW45" i="3"/>
  <c r="BW47" i="3"/>
  <c r="BW48" i="3"/>
  <c r="BW49" i="3"/>
  <c r="BW50" i="3"/>
  <c r="BW54" i="3"/>
  <c r="BW55" i="3"/>
  <c r="BW56" i="3"/>
  <c r="BW58" i="3"/>
  <c r="BW60" i="3"/>
  <c r="BW65" i="3"/>
  <c r="BW69" i="3"/>
  <c r="BW70" i="3"/>
  <c r="BW71" i="3"/>
  <c r="BW73" i="3"/>
  <c r="BW75" i="3"/>
  <c r="BW76" i="3"/>
  <c r="BW77" i="3"/>
  <c r="BW78" i="3"/>
  <c r="BW80" i="3"/>
  <c r="BW81" i="3"/>
  <c r="BW83" i="3"/>
  <c r="BW86" i="3"/>
  <c r="BW89" i="3"/>
  <c r="BW90" i="3"/>
  <c r="BW91" i="3"/>
  <c r="BW92" i="3"/>
  <c r="BW94" i="3"/>
  <c r="BW96" i="3"/>
  <c r="BW97" i="3"/>
  <c r="BV99" i="3"/>
  <c r="BT100" i="3"/>
  <c r="BW100" i="3"/>
  <c r="BV100" i="3"/>
  <c r="BT99" i="3"/>
  <c r="BU100" i="3"/>
  <c r="BS11" i="3"/>
  <c r="BS12" i="3"/>
  <c r="BS17" i="3"/>
  <c r="BS18" i="3"/>
  <c r="BS19" i="3"/>
  <c r="BS20" i="3"/>
  <c r="BS21" i="3"/>
  <c r="BS23" i="3"/>
  <c r="BS24" i="3"/>
  <c r="BS28" i="3"/>
  <c r="BS30" i="3"/>
  <c r="BS31" i="3"/>
  <c r="BS32" i="3"/>
  <c r="BS36" i="3"/>
  <c r="BS37" i="3"/>
  <c r="BS39" i="3"/>
  <c r="BS40" i="3"/>
  <c r="BS41" i="3"/>
  <c r="BS42" i="3"/>
  <c r="BS43" i="3"/>
  <c r="BS44" i="3"/>
  <c r="BS45" i="3"/>
  <c r="BS47" i="3"/>
  <c r="BS48" i="3"/>
  <c r="BS49" i="3"/>
  <c r="BS50" i="3"/>
  <c r="BS54" i="3"/>
  <c r="BS55" i="3"/>
  <c r="BS56" i="3"/>
  <c r="BS58" i="3"/>
  <c r="BS60" i="3"/>
  <c r="BS65" i="3"/>
  <c r="BS69" i="3"/>
  <c r="BS70" i="3"/>
  <c r="BS71" i="3"/>
  <c r="BS73" i="3"/>
  <c r="BS75" i="3"/>
  <c r="BS76" i="3"/>
  <c r="BS77" i="3"/>
  <c r="BS78" i="3"/>
  <c r="BS80" i="3"/>
  <c r="BS81" i="3"/>
  <c r="BS83" i="3"/>
  <c r="BS86" i="3"/>
  <c r="BS89" i="3"/>
  <c r="BS90" i="3"/>
  <c r="BS91" i="3"/>
  <c r="BS92" i="3"/>
  <c r="BS94" i="3"/>
  <c r="BS96" i="3"/>
  <c r="BS97" i="3"/>
  <c r="BR99" i="3"/>
  <c r="BP100" i="3"/>
  <c r="BS100" i="3"/>
  <c r="BR100" i="3"/>
  <c r="BP99" i="3"/>
  <c r="BQ100" i="3"/>
  <c r="BO11" i="3"/>
  <c r="BO12" i="3"/>
  <c r="BO13" i="3"/>
  <c r="BO17" i="3"/>
  <c r="BO18" i="3"/>
  <c r="BO19" i="3"/>
  <c r="BO20" i="3"/>
  <c r="BO21" i="3"/>
  <c r="BO23" i="3"/>
  <c r="BO24" i="3"/>
  <c r="BO28" i="3"/>
  <c r="BO30" i="3"/>
  <c r="BO31" i="3"/>
  <c r="BO32" i="3"/>
  <c r="BO36" i="3"/>
  <c r="BO37" i="3"/>
  <c r="BO39" i="3"/>
  <c r="BO40" i="3"/>
  <c r="BO41" i="3"/>
  <c r="BO42" i="3"/>
  <c r="BO43" i="3"/>
  <c r="BO44" i="3"/>
  <c r="BO45" i="3"/>
  <c r="BO47" i="3"/>
  <c r="BO48" i="3"/>
  <c r="BO49" i="3"/>
  <c r="BO50" i="3"/>
  <c r="BO54" i="3"/>
  <c r="BO55" i="3"/>
  <c r="BO56" i="3"/>
  <c r="BO58" i="3"/>
  <c r="BO60" i="3"/>
  <c r="BO65" i="3"/>
  <c r="BO66" i="3"/>
  <c r="BO67" i="3"/>
  <c r="BO69" i="3"/>
  <c r="BO70" i="3"/>
  <c r="BO71" i="3"/>
  <c r="BO73" i="3"/>
  <c r="BO75" i="3"/>
  <c r="BO76" i="3"/>
  <c r="BO77" i="3"/>
  <c r="BO78" i="3"/>
  <c r="BO80" i="3"/>
  <c r="BO81" i="3"/>
  <c r="BO83" i="3"/>
  <c r="BO86" i="3"/>
  <c r="BO89" i="3"/>
  <c r="BO90" i="3"/>
  <c r="BO91" i="3"/>
  <c r="BO92" i="3"/>
  <c r="BO94" i="3"/>
  <c r="BO96" i="3"/>
  <c r="BO97" i="3"/>
  <c r="BN99" i="3"/>
  <c r="BL100" i="3"/>
  <c r="BO100" i="3"/>
  <c r="BN100" i="3"/>
  <c r="BL99" i="3"/>
  <c r="BM100" i="3"/>
  <c r="BK11" i="3"/>
  <c r="BK12" i="3"/>
  <c r="BK17" i="3"/>
  <c r="BK18" i="3"/>
  <c r="BK19" i="3"/>
  <c r="BK20" i="3"/>
  <c r="BK21" i="3"/>
  <c r="BK23" i="3"/>
  <c r="BK24" i="3"/>
  <c r="BK28" i="3"/>
  <c r="BK30" i="3"/>
  <c r="BK31" i="3"/>
  <c r="BK32" i="3"/>
  <c r="BK36" i="3"/>
  <c r="BK37" i="3"/>
  <c r="BK39" i="3"/>
  <c r="BK40" i="3"/>
  <c r="BK41" i="3"/>
  <c r="BK42" i="3"/>
  <c r="BK43" i="3"/>
  <c r="BK44" i="3"/>
  <c r="BK45" i="3"/>
  <c r="BK47" i="3"/>
  <c r="BK48" i="3"/>
  <c r="BK49" i="3"/>
  <c r="BK50" i="3"/>
  <c r="BK54" i="3"/>
  <c r="BK55" i="3"/>
  <c r="BK56" i="3"/>
  <c r="BK58" i="3"/>
  <c r="BK60" i="3"/>
  <c r="BK65" i="3"/>
  <c r="BK69" i="3"/>
  <c r="BK70" i="3"/>
  <c r="BK71" i="3"/>
  <c r="BK73" i="3"/>
  <c r="BK75" i="3"/>
  <c r="BK76" i="3"/>
  <c r="BK77" i="3"/>
  <c r="BK78" i="3"/>
  <c r="BK80" i="3"/>
  <c r="BK81" i="3"/>
  <c r="BK83" i="3"/>
  <c r="BK86" i="3"/>
  <c r="BK89" i="3"/>
  <c r="BK90" i="3"/>
  <c r="BK91" i="3"/>
  <c r="BK92" i="3"/>
  <c r="BK94" i="3"/>
  <c r="BK96" i="3"/>
  <c r="BK97" i="3"/>
  <c r="BJ99" i="3"/>
  <c r="BH100" i="3"/>
  <c r="BK100" i="3"/>
  <c r="BJ100" i="3"/>
  <c r="BH99" i="3"/>
  <c r="BI100" i="3"/>
  <c r="BG11" i="3"/>
  <c r="BG12" i="3"/>
  <c r="BG17" i="3"/>
  <c r="BG18" i="3"/>
  <c r="BG19" i="3"/>
  <c r="BG20" i="3"/>
  <c r="BG21" i="3"/>
  <c r="BG23" i="3"/>
  <c r="BG24" i="3"/>
  <c r="BG28" i="3"/>
  <c r="BG30" i="3"/>
  <c r="BG31" i="3"/>
  <c r="BG32" i="3"/>
  <c r="BG36" i="3"/>
  <c r="BG37" i="3"/>
  <c r="BG39" i="3"/>
  <c r="BG40" i="3"/>
  <c r="BG41" i="3"/>
  <c r="BG42" i="3"/>
  <c r="BG43" i="3"/>
  <c r="BG44" i="3"/>
  <c r="BG45" i="3"/>
  <c r="BG47" i="3"/>
  <c r="BG48" i="3"/>
  <c r="BG49" i="3"/>
  <c r="BG50" i="3"/>
  <c r="BG54" i="3"/>
  <c r="BG55" i="3"/>
  <c r="BG56" i="3"/>
  <c r="BG58" i="3"/>
  <c r="BG60" i="3"/>
  <c r="BG65" i="3"/>
  <c r="BG66" i="3"/>
  <c r="BG67" i="3"/>
  <c r="BG69" i="3"/>
  <c r="BG70" i="3"/>
  <c r="BG71" i="3"/>
  <c r="BG73" i="3"/>
  <c r="BG75" i="3"/>
  <c r="BG76" i="3"/>
  <c r="BG77" i="3"/>
  <c r="BG78" i="3"/>
  <c r="BG80" i="3"/>
  <c r="BG81" i="3"/>
  <c r="BG83" i="3"/>
  <c r="BG86" i="3"/>
  <c r="BG89" i="3"/>
  <c r="BG90" i="3"/>
  <c r="BG91" i="3"/>
  <c r="BG92" i="3"/>
  <c r="BG94" i="3"/>
  <c r="BG96" i="3"/>
  <c r="BG97" i="3"/>
  <c r="BF99" i="3"/>
  <c r="BD100" i="3"/>
  <c r="BG100" i="3"/>
  <c r="BF100" i="3"/>
  <c r="BD99" i="3"/>
  <c r="BE100" i="3"/>
  <c r="BC11" i="3"/>
  <c r="BC12" i="3"/>
  <c r="BC13" i="3"/>
  <c r="BC17" i="3"/>
  <c r="BC18" i="3"/>
  <c r="BC19" i="3"/>
  <c r="BC20" i="3"/>
  <c r="BC21" i="3"/>
  <c r="BC23" i="3"/>
  <c r="BC24" i="3"/>
  <c r="BC26" i="3"/>
  <c r="BC28" i="3"/>
  <c r="BC30" i="3"/>
  <c r="BC31" i="3"/>
  <c r="BC32" i="3"/>
  <c r="BC36" i="3"/>
  <c r="BC37" i="3"/>
  <c r="BC39" i="3"/>
  <c r="BC40" i="3"/>
  <c r="BC41" i="3"/>
  <c r="BC42" i="3"/>
  <c r="BC43" i="3"/>
  <c r="BC44" i="3"/>
  <c r="BC45" i="3"/>
  <c r="BC47" i="3"/>
  <c r="BC48" i="3"/>
  <c r="BC49" i="3"/>
  <c r="BC50" i="3"/>
  <c r="BC54" i="3"/>
  <c r="BC55" i="3"/>
  <c r="BC56" i="3"/>
  <c r="BC58" i="3"/>
  <c r="BC60" i="3"/>
  <c r="BC65" i="3"/>
  <c r="BC69" i="3"/>
  <c r="BC70" i="3"/>
  <c r="BC71" i="3"/>
  <c r="BC73" i="3"/>
  <c r="BC75" i="3"/>
  <c r="BC76" i="3"/>
  <c r="BC77" i="3"/>
  <c r="BC78" i="3"/>
  <c r="BC80" i="3"/>
  <c r="BC81" i="3"/>
  <c r="BC83" i="3"/>
  <c r="BC86" i="3"/>
  <c r="BC89" i="3"/>
  <c r="BC90" i="3"/>
  <c r="BC91" i="3"/>
  <c r="BC92" i="3"/>
  <c r="BC94" i="3"/>
  <c r="BC96" i="3"/>
  <c r="BC97" i="3"/>
  <c r="BB99" i="3"/>
  <c r="AZ100" i="3"/>
  <c r="BC100" i="3"/>
  <c r="BB100" i="3"/>
  <c r="AZ99" i="3"/>
  <c r="BA100" i="3"/>
  <c r="AY11" i="3"/>
  <c r="AY12" i="3"/>
  <c r="AY13" i="3"/>
  <c r="AY17" i="3"/>
  <c r="AY18" i="3"/>
  <c r="AY19" i="3"/>
  <c r="AY20" i="3"/>
  <c r="AY21" i="3"/>
  <c r="AY23" i="3"/>
  <c r="AY24" i="3"/>
  <c r="AY28" i="3"/>
  <c r="AY30" i="3"/>
  <c r="AY31" i="3"/>
  <c r="AY32" i="3"/>
  <c r="AY36" i="3"/>
  <c r="AY37" i="3"/>
  <c r="AY39" i="3"/>
  <c r="AY40" i="3"/>
  <c r="AY41" i="3"/>
  <c r="AY42" i="3"/>
  <c r="AY43" i="3"/>
  <c r="AY44" i="3"/>
  <c r="AY45" i="3"/>
  <c r="AY47" i="3"/>
  <c r="AY48" i="3"/>
  <c r="AY49" i="3"/>
  <c r="AY50" i="3"/>
  <c r="AY54" i="3"/>
  <c r="AY55" i="3"/>
  <c r="AY56" i="3"/>
  <c r="AY58" i="3"/>
  <c r="AY60" i="3"/>
  <c r="AY65" i="3"/>
  <c r="AY69" i="3"/>
  <c r="AY70" i="3"/>
  <c r="AY71" i="3"/>
  <c r="AY73" i="3"/>
  <c r="AY75" i="3"/>
  <c r="AY76" i="3"/>
  <c r="AY77" i="3"/>
  <c r="AY78" i="3"/>
  <c r="AY80" i="3"/>
  <c r="AY81" i="3"/>
  <c r="AY83" i="3"/>
  <c r="AY86" i="3"/>
  <c r="AY89" i="3"/>
  <c r="AY90" i="3"/>
  <c r="AY91" i="3"/>
  <c r="AY92" i="3"/>
  <c r="AY94" i="3"/>
  <c r="AY96" i="3"/>
  <c r="AY97" i="3"/>
  <c r="AX99" i="3"/>
  <c r="AV100" i="3"/>
  <c r="AY100" i="3"/>
  <c r="AX100" i="3"/>
  <c r="AV99" i="3"/>
  <c r="AW100" i="3"/>
  <c r="AU11" i="3"/>
  <c r="AU12" i="3"/>
  <c r="AU13" i="3"/>
  <c r="AU17" i="3"/>
  <c r="AU18" i="3"/>
  <c r="AU19" i="3"/>
  <c r="AU20" i="3"/>
  <c r="AU21" i="3"/>
  <c r="AU23" i="3"/>
  <c r="AU24" i="3"/>
  <c r="AU28" i="3"/>
  <c r="AU30" i="3"/>
  <c r="AU31" i="3"/>
  <c r="AU32" i="3"/>
  <c r="AU34" i="3"/>
  <c r="AU36" i="3"/>
  <c r="AU37" i="3"/>
  <c r="AU39" i="3"/>
  <c r="AU40" i="3"/>
  <c r="AU41" i="3"/>
  <c r="AU42" i="3"/>
  <c r="AU43" i="3"/>
  <c r="AU44" i="3"/>
  <c r="AU45" i="3"/>
  <c r="AU47" i="3"/>
  <c r="AU48" i="3"/>
  <c r="AU49" i="3"/>
  <c r="AU50" i="3"/>
  <c r="AU54" i="3"/>
  <c r="AU55" i="3"/>
  <c r="AU56" i="3"/>
  <c r="AU58" i="3"/>
  <c r="AU60" i="3"/>
  <c r="AU65" i="3"/>
  <c r="AU66" i="3"/>
  <c r="AU67" i="3"/>
  <c r="AU69" i="3"/>
  <c r="AU70" i="3"/>
  <c r="AU71" i="3"/>
  <c r="AU73" i="3"/>
  <c r="AU75" i="3"/>
  <c r="AU76" i="3"/>
  <c r="AU77" i="3"/>
  <c r="AU78" i="3"/>
  <c r="AU80" i="3"/>
  <c r="AU81" i="3"/>
  <c r="AU83" i="3"/>
  <c r="AU86" i="3"/>
  <c r="AU89" i="3"/>
  <c r="AU90" i="3"/>
  <c r="AU91" i="3"/>
  <c r="AU92" i="3"/>
  <c r="AU94" i="3"/>
  <c r="AU96" i="3"/>
  <c r="AU97" i="3"/>
  <c r="AT99" i="3"/>
  <c r="AR100" i="3"/>
  <c r="AU100" i="3"/>
  <c r="AT100" i="3"/>
  <c r="AR99" i="3"/>
  <c r="AS100" i="3"/>
  <c r="AQ11" i="3"/>
  <c r="AQ12" i="3"/>
  <c r="AQ17" i="3"/>
  <c r="AQ18" i="3"/>
  <c r="AQ19" i="3"/>
  <c r="AQ20" i="3"/>
  <c r="AQ21" i="3"/>
  <c r="AQ23" i="3"/>
  <c r="AQ24" i="3"/>
  <c r="AQ28" i="3"/>
  <c r="AQ30" i="3"/>
  <c r="AQ31" i="3"/>
  <c r="AQ32" i="3"/>
  <c r="AQ36" i="3"/>
  <c r="AQ37" i="3"/>
  <c r="AQ39" i="3"/>
  <c r="AQ40" i="3"/>
  <c r="AQ41" i="3"/>
  <c r="AQ42" i="3"/>
  <c r="AQ43" i="3"/>
  <c r="AQ44" i="3"/>
  <c r="AQ45" i="3"/>
  <c r="AQ47" i="3"/>
  <c r="AQ48" i="3"/>
  <c r="AQ49" i="3"/>
  <c r="AQ50" i="3"/>
  <c r="AQ54" i="3"/>
  <c r="AQ55" i="3"/>
  <c r="AQ56" i="3"/>
  <c r="AQ58" i="3"/>
  <c r="AQ60" i="3"/>
  <c r="AQ65" i="3"/>
  <c r="AQ66" i="3"/>
  <c r="AQ67" i="3"/>
  <c r="AQ69" i="3"/>
  <c r="AQ70" i="3"/>
  <c r="AQ71" i="3"/>
  <c r="AQ73" i="3"/>
  <c r="AQ75" i="3"/>
  <c r="AQ76" i="3"/>
  <c r="AQ77" i="3"/>
  <c r="AQ78" i="3"/>
  <c r="AQ80" i="3"/>
  <c r="AQ81" i="3"/>
  <c r="AQ83" i="3"/>
  <c r="AQ86" i="3"/>
  <c r="AQ89" i="3"/>
  <c r="AQ90" i="3"/>
  <c r="AQ91" i="3"/>
  <c r="AQ92" i="3"/>
  <c r="AQ94" i="3"/>
  <c r="AQ96" i="3"/>
  <c r="AQ97" i="3"/>
  <c r="AP99" i="3"/>
  <c r="AN100" i="3"/>
  <c r="AQ100" i="3"/>
  <c r="AP100" i="3"/>
  <c r="AN99" i="3"/>
  <c r="AO100" i="3"/>
  <c r="AM11" i="3"/>
  <c r="AM12" i="3"/>
  <c r="AM17" i="3"/>
  <c r="AM18" i="3"/>
  <c r="AM19" i="3"/>
  <c r="AM20" i="3"/>
  <c r="AM21" i="3"/>
  <c r="AM23" i="3"/>
  <c r="AM24" i="3"/>
  <c r="AM28" i="3"/>
  <c r="AM30" i="3"/>
  <c r="AM31" i="3"/>
  <c r="AM32" i="3"/>
  <c r="AM36" i="3"/>
  <c r="AM37" i="3"/>
  <c r="AM39" i="3"/>
  <c r="AM40" i="3"/>
  <c r="AM41" i="3"/>
  <c r="AM42" i="3"/>
  <c r="AM43" i="3"/>
  <c r="AM44" i="3"/>
  <c r="AM45" i="3"/>
  <c r="AM47" i="3"/>
  <c r="AM48" i="3"/>
  <c r="AM49" i="3"/>
  <c r="AM50" i="3"/>
  <c r="AM54" i="3"/>
  <c r="AM55" i="3"/>
  <c r="AM56" i="3"/>
  <c r="AM58" i="3"/>
  <c r="AM60" i="3"/>
  <c r="AM65" i="3"/>
  <c r="AM69" i="3"/>
  <c r="AM70" i="3"/>
  <c r="AM71" i="3"/>
  <c r="AM73" i="3"/>
  <c r="AM75" i="3"/>
  <c r="AM76" i="3"/>
  <c r="AM77" i="3"/>
  <c r="AM78" i="3"/>
  <c r="AM80" i="3"/>
  <c r="AM81" i="3"/>
  <c r="AM83" i="3"/>
  <c r="AM86" i="3"/>
  <c r="AM89" i="3"/>
  <c r="AM90" i="3"/>
  <c r="AM91" i="3"/>
  <c r="AM92" i="3"/>
  <c r="AM94" i="3"/>
  <c r="AM96" i="3"/>
  <c r="AM97" i="3"/>
  <c r="AL99" i="3"/>
  <c r="AJ100" i="3"/>
  <c r="AM100" i="3"/>
  <c r="AL100" i="3"/>
  <c r="AJ99" i="3"/>
  <c r="AK100" i="3"/>
  <c r="AI11" i="3"/>
  <c r="AI12" i="3"/>
  <c r="AI13" i="3"/>
  <c r="AI17" i="3"/>
  <c r="AI18" i="3"/>
  <c r="AI19" i="3"/>
  <c r="AI20" i="3"/>
  <c r="AI21" i="3"/>
  <c r="AI23" i="3"/>
  <c r="AI24" i="3"/>
  <c r="AI28" i="3"/>
  <c r="AI30" i="3"/>
  <c r="AI31" i="3"/>
  <c r="AI32" i="3"/>
  <c r="AI36" i="3"/>
  <c r="AI37" i="3"/>
  <c r="AI39" i="3"/>
  <c r="AI40" i="3"/>
  <c r="AI41" i="3"/>
  <c r="AI42" i="3"/>
  <c r="AI43" i="3"/>
  <c r="AI44" i="3"/>
  <c r="AI45" i="3"/>
  <c r="AI47" i="3"/>
  <c r="AI48" i="3"/>
  <c r="AI49" i="3"/>
  <c r="AI50" i="3"/>
  <c r="AI54" i="3"/>
  <c r="AI55" i="3"/>
  <c r="AI56" i="3"/>
  <c r="AI58" i="3"/>
  <c r="AI60" i="3"/>
  <c r="AI65" i="3"/>
  <c r="AI69" i="3"/>
  <c r="AI70" i="3"/>
  <c r="AI71" i="3"/>
  <c r="AI73" i="3"/>
  <c r="AI75" i="3"/>
  <c r="AI76" i="3"/>
  <c r="AI77" i="3"/>
  <c r="AI78" i="3"/>
  <c r="AI80" i="3"/>
  <c r="AI81" i="3"/>
  <c r="AI83" i="3"/>
  <c r="AI86" i="3"/>
  <c r="AI89" i="3"/>
  <c r="AI90" i="3"/>
  <c r="AI91" i="3"/>
  <c r="AI92" i="3"/>
  <c r="AI94" i="3"/>
  <c r="AI96" i="3"/>
  <c r="AI97" i="3"/>
  <c r="AH99" i="3"/>
  <c r="AF100" i="3"/>
  <c r="AI100" i="3"/>
  <c r="AH100" i="3"/>
  <c r="AF99" i="3"/>
  <c r="AG100" i="3"/>
  <c r="AE11" i="3"/>
  <c r="AE12" i="3"/>
  <c r="AE13" i="3"/>
  <c r="AE17" i="3"/>
  <c r="AE18" i="3"/>
  <c r="AE19" i="3"/>
  <c r="AE20" i="3"/>
  <c r="AE21" i="3"/>
  <c r="AE23" i="3"/>
  <c r="AE24" i="3"/>
  <c r="AE28" i="3"/>
  <c r="AE30" i="3"/>
  <c r="AE31" i="3"/>
  <c r="AE32" i="3"/>
  <c r="AE35" i="3"/>
  <c r="AE36" i="3"/>
  <c r="AE37" i="3"/>
  <c r="AE39" i="3"/>
  <c r="AE40" i="3"/>
  <c r="AE41" i="3"/>
  <c r="AE42" i="3"/>
  <c r="AE43" i="3"/>
  <c r="AE44" i="3"/>
  <c r="AE45" i="3"/>
  <c r="AE47" i="3"/>
  <c r="AE48" i="3"/>
  <c r="AE49" i="3"/>
  <c r="AE50" i="3"/>
  <c r="AE51" i="3"/>
  <c r="AE54" i="3"/>
  <c r="AE55" i="3"/>
  <c r="AE56" i="3"/>
  <c r="AE58" i="3"/>
  <c r="AE60" i="3"/>
  <c r="AE65" i="3"/>
  <c r="AE66" i="3"/>
  <c r="AE67" i="3"/>
  <c r="AE69" i="3"/>
  <c r="AE70" i="3"/>
  <c r="AE71" i="3"/>
  <c r="AE73" i="3"/>
  <c r="AE75" i="3"/>
  <c r="AE76" i="3"/>
  <c r="AE77" i="3"/>
  <c r="AE78" i="3"/>
  <c r="AE80" i="3"/>
  <c r="AE81" i="3"/>
  <c r="AE83" i="3"/>
  <c r="AE85" i="3"/>
  <c r="AE86" i="3"/>
  <c r="AE89" i="3"/>
  <c r="AE90" i="3"/>
  <c r="AE91" i="3"/>
  <c r="AE92" i="3"/>
  <c r="AE94" i="3"/>
  <c r="AE96" i="3"/>
  <c r="AE97" i="3"/>
  <c r="AD99" i="3"/>
  <c r="AB100" i="3"/>
  <c r="AE100" i="3"/>
  <c r="AD100" i="3"/>
  <c r="AB99" i="3"/>
  <c r="AC100" i="3"/>
  <c r="AA11" i="3"/>
  <c r="AA12" i="3"/>
  <c r="AA17" i="3"/>
  <c r="AA18" i="3"/>
  <c r="AA19" i="3"/>
  <c r="AA20" i="3"/>
  <c r="AA21" i="3"/>
  <c r="AA23" i="3"/>
  <c r="AA24" i="3"/>
  <c r="AA28" i="3"/>
  <c r="AA30" i="3"/>
  <c r="AA31" i="3"/>
  <c r="AA32" i="3"/>
  <c r="AA36" i="3"/>
  <c r="AA37" i="3"/>
  <c r="AA39" i="3"/>
  <c r="AA40" i="3"/>
  <c r="AA41" i="3"/>
  <c r="AA42" i="3"/>
  <c r="AA43" i="3"/>
  <c r="AA44" i="3"/>
  <c r="AA45" i="3"/>
  <c r="AA47" i="3"/>
  <c r="AA48" i="3"/>
  <c r="AA49" i="3"/>
  <c r="AA50" i="3"/>
  <c r="AA54" i="3"/>
  <c r="AA55" i="3"/>
  <c r="AA56" i="3"/>
  <c r="AA58" i="3"/>
  <c r="AA60" i="3"/>
  <c r="AA65" i="3"/>
  <c r="AA69" i="3"/>
  <c r="AA70" i="3"/>
  <c r="AA71" i="3"/>
  <c r="AA73" i="3"/>
  <c r="AA75" i="3"/>
  <c r="AA76" i="3"/>
  <c r="AA77" i="3"/>
  <c r="AA78" i="3"/>
  <c r="AA80" i="3"/>
  <c r="AA81" i="3"/>
  <c r="AA83" i="3"/>
  <c r="AA86" i="3"/>
  <c r="AA89" i="3"/>
  <c r="AA90" i="3"/>
  <c r="AA91" i="3"/>
  <c r="AA92" i="3"/>
  <c r="AA94" i="3"/>
  <c r="AA96" i="3"/>
  <c r="AA97" i="3"/>
  <c r="Z99" i="3"/>
  <c r="X100" i="3"/>
  <c r="AA100" i="3"/>
  <c r="Z100" i="3"/>
  <c r="X99" i="3"/>
  <c r="Y100" i="3"/>
  <c r="W11" i="3"/>
  <c r="W12" i="3"/>
  <c r="W13" i="3"/>
  <c r="W17" i="3"/>
  <c r="W18" i="3"/>
  <c r="W19" i="3"/>
  <c r="W20" i="3"/>
  <c r="W21" i="3"/>
  <c r="W23" i="3"/>
  <c r="W24" i="3"/>
  <c r="W28" i="3"/>
  <c r="W30" i="3"/>
  <c r="W31" i="3"/>
  <c r="W32" i="3"/>
  <c r="W33" i="3"/>
  <c r="W35" i="3"/>
  <c r="W36" i="3"/>
  <c r="W37" i="3"/>
  <c r="W39" i="3"/>
  <c r="W40" i="3"/>
  <c r="W41" i="3"/>
  <c r="W42" i="3"/>
  <c r="W43" i="3"/>
  <c r="W44" i="3"/>
  <c r="W45" i="3"/>
  <c r="W47" i="3"/>
  <c r="W48" i="3"/>
  <c r="W49" i="3"/>
  <c r="W50" i="3"/>
  <c r="W52" i="3"/>
  <c r="W54" i="3"/>
  <c r="W55" i="3"/>
  <c r="W56" i="3"/>
  <c r="W58" i="3"/>
  <c r="W60" i="3"/>
  <c r="W65" i="3"/>
  <c r="W66" i="3"/>
  <c r="W67" i="3"/>
  <c r="W70" i="3"/>
  <c r="W71" i="3"/>
  <c r="W73" i="3"/>
  <c r="W75" i="3"/>
  <c r="W76" i="3"/>
  <c r="W77" i="3"/>
  <c r="W78" i="3"/>
  <c r="W80" i="3"/>
  <c r="W81" i="3"/>
  <c r="W83" i="3"/>
  <c r="W85" i="3"/>
  <c r="W86" i="3"/>
  <c r="W89" i="3"/>
  <c r="W90" i="3"/>
  <c r="W91" i="3"/>
  <c r="W92" i="3"/>
  <c r="W94" i="3"/>
  <c r="W96" i="3"/>
  <c r="W97" i="3"/>
  <c r="V99" i="3"/>
  <c r="T100" i="3"/>
  <c r="W100" i="3"/>
  <c r="V100" i="3"/>
  <c r="T99" i="3"/>
  <c r="U100" i="3"/>
  <c r="S11" i="3"/>
  <c r="S12" i="3"/>
  <c r="S17" i="3"/>
  <c r="S18" i="3"/>
  <c r="S19" i="3"/>
  <c r="S20" i="3"/>
  <c r="S21" i="3"/>
  <c r="S23" i="3"/>
  <c r="S24" i="3"/>
  <c r="S28" i="3"/>
  <c r="S30" i="3"/>
  <c r="S31" i="3"/>
  <c r="S32" i="3"/>
  <c r="S36" i="3"/>
  <c r="S37" i="3"/>
  <c r="S39" i="3"/>
  <c r="S40" i="3"/>
  <c r="S41" i="3"/>
  <c r="S42" i="3"/>
  <c r="S43" i="3"/>
  <c r="S44" i="3"/>
  <c r="S45" i="3"/>
  <c r="S47" i="3"/>
  <c r="S48" i="3"/>
  <c r="S49" i="3"/>
  <c r="S50" i="3"/>
  <c r="S54" i="3"/>
  <c r="S55" i="3"/>
  <c r="S56" i="3"/>
  <c r="S58" i="3"/>
  <c r="S60" i="3"/>
  <c r="S65" i="3"/>
  <c r="S66" i="3"/>
  <c r="S67" i="3"/>
  <c r="S69" i="3"/>
  <c r="S70" i="3"/>
  <c r="S71" i="3"/>
  <c r="S73" i="3"/>
  <c r="S75" i="3"/>
  <c r="S76" i="3"/>
  <c r="S77" i="3"/>
  <c r="S78" i="3"/>
  <c r="S80" i="3"/>
  <c r="S81" i="3"/>
  <c r="S83" i="3"/>
  <c r="S85" i="3"/>
  <c r="S86" i="3"/>
  <c r="S89" i="3"/>
  <c r="S90" i="3"/>
  <c r="S91" i="3"/>
  <c r="S92" i="3"/>
  <c r="S94" i="3"/>
  <c r="S96" i="3"/>
  <c r="S97" i="3"/>
  <c r="R99" i="3"/>
  <c r="P100" i="3"/>
  <c r="S100" i="3"/>
  <c r="R100" i="3"/>
  <c r="P99" i="3"/>
  <c r="Q100" i="3"/>
  <c r="O11" i="3"/>
  <c r="O12" i="3"/>
  <c r="O17" i="3"/>
  <c r="O18" i="3"/>
  <c r="O19" i="3"/>
  <c r="O20" i="3"/>
  <c r="O21" i="3"/>
  <c r="O23" i="3"/>
  <c r="O24" i="3"/>
  <c r="O28" i="3"/>
  <c r="O30" i="3"/>
  <c r="O31" i="3"/>
  <c r="O32" i="3"/>
  <c r="O36" i="3"/>
  <c r="O37" i="3"/>
  <c r="O39" i="3"/>
  <c r="O40" i="3"/>
  <c r="O41" i="3"/>
  <c r="O42" i="3"/>
  <c r="O43" i="3"/>
  <c r="O44" i="3"/>
  <c r="O45" i="3"/>
  <c r="O47" i="3"/>
  <c r="O48" i="3"/>
  <c r="O49" i="3"/>
  <c r="O50" i="3"/>
  <c r="O54" i="3"/>
  <c r="O55" i="3"/>
  <c r="O56" i="3"/>
  <c r="O58" i="3"/>
  <c r="O60" i="3"/>
  <c r="O65" i="3"/>
  <c r="O69" i="3"/>
  <c r="O70" i="3"/>
  <c r="O71" i="3"/>
  <c r="O73" i="3"/>
  <c r="O75" i="3"/>
  <c r="O76" i="3"/>
  <c r="O77" i="3"/>
  <c r="O78" i="3"/>
  <c r="O80" i="3"/>
  <c r="O81" i="3"/>
  <c r="O83" i="3"/>
  <c r="O86" i="3"/>
  <c r="O89" i="3"/>
  <c r="O90" i="3"/>
  <c r="O91" i="3"/>
  <c r="O92" i="3"/>
  <c r="O94" i="3"/>
  <c r="O96" i="3"/>
  <c r="O97" i="3"/>
  <c r="N99" i="3"/>
  <c r="L100" i="3"/>
  <c r="O100" i="3"/>
  <c r="N100" i="3"/>
  <c r="L99" i="3"/>
  <c r="M100" i="3"/>
  <c r="I99" i="3"/>
  <c r="CQ99" i="3"/>
  <c r="CO99" i="3"/>
  <c r="CM99" i="3"/>
  <c r="CK99" i="3"/>
  <c r="CI99" i="3"/>
  <c r="CG99" i="3"/>
  <c r="CE99" i="3"/>
  <c r="CC99" i="3"/>
  <c r="CA99" i="3"/>
  <c r="BY99" i="3"/>
  <c r="BW99" i="3"/>
  <c r="BU99" i="3"/>
  <c r="BS99" i="3"/>
  <c r="BQ99" i="3"/>
  <c r="BO99" i="3"/>
  <c r="BM99" i="3"/>
  <c r="BK99" i="3"/>
  <c r="BI99" i="3"/>
  <c r="BG99" i="3"/>
  <c r="BE99" i="3"/>
  <c r="BC99" i="3"/>
  <c r="BA99" i="3"/>
  <c r="AY99" i="3"/>
  <c r="AW99" i="3"/>
  <c r="AU99" i="3"/>
  <c r="AS99" i="3"/>
  <c r="AQ99" i="3"/>
  <c r="AO99" i="3"/>
  <c r="AM99" i="3"/>
  <c r="AK99" i="3"/>
  <c r="AI99" i="3"/>
  <c r="AG99" i="3"/>
  <c r="AE99" i="3"/>
  <c r="AC99" i="3"/>
  <c r="AA99" i="3"/>
  <c r="Y99" i="3"/>
  <c r="W99" i="3"/>
  <c r="U99" i="3"/>
  <c r="S99" i="3"/>
  <c r="Q99" i="3"/>
  <c r="O99" i="3"/>
  <c r="M99" i="3"/>
  <c r="CO97" i="3"/>
  <c r="CK97" i="3"/>
  <c r="CG97" i="3"/>
  <c r="CC97" i="3"/>
  <c r="BY97" i="3"/>
  <c r="BU97" i="3"/>
  <c r="BQ97" i="3"/>
  <c r="BM97" i="3"/>
  <c r="BI97" i="3"/>
  <c r="BE97" i="3"/>
  <c r="BA97" i="3"/>
  <c r="AW97" i="3"/>
  <c r="AS97" i="3"/>
  <c r="AO97" i="3"/>
  <c r="AK97" i="3"/>
  <c r="AG97" i="3"/>
  <c r="AC97" i="3"/>
  <c r="Y97" i="3"/>
  <c r="U97" i="3"/>
  <c r="Q97" i="3"/>
  <c r="M97" i="3"/>
  <c r="CO96" i="3"/>
  <c r="CK96" i="3"/>
  <c r="CG96" i="3"/>
  <c r="CC96" i="3"/>
  <c r="BY96" i="3"/>
  <c r="BU96" i="3"/>
  <c r="BQ96" i="3"/>
  <c r="BM96" i="3"/>
  <c r="BI96" i="3"/>
  <c r="BE96" i="3"/>
  <c r="BA96" i="3"/>
  <c r="AW96" i="3"/>
  <c r="AS96" i="3"/>
  <c r="AO96" i="3"/>
  <c r="AK96" i="3"/>
  <c r="AG96" i="3"/>
  <c r="AC96" i="3"/>
  <c r="Y96" i="3"/>
  <c r="U96" i="3"/>
  <c r="Q96" i="3"/>
  <c r="M96" i="3"/>
  <c r="CO94" i="3"/>
  <c r="CK94" i="3"/>
  <c r="CG94" i="3"/>
  <c r="CC94" i="3"/>
  <c r="BY94" i="3"/>
  <c r="BU94" i="3"/>
  <c r="BQ94" i="3"/>
  <c r="BM94" i="3"/>
  <c r="BI94" i="3"/>
  <c r="BE94" i="3"/>
  <c r="BA94" i="3"/>
  <c r="AW94" i="3"/>
  <c r="AS94" i="3"/>
  <c r="AO94" i="3"/>
  <c r="AK94" i="3"/>
  <c r="AG94" i="3"/>
  <c r="AC94" i="3"/>
  <c r="Y94" i="3"/>
  <c r="U94" i="3"/>
  <c r="Q94" i="3"/>
  <c r="M94" i="3"/>
  <c r="CO92" i="3"/>
  <c r="CK92" i="3"/>
  <c r="CG92" i="3"/>
  <c r="CC92" i="3"/>
  <c r="BY92" i="3"/>
  <c r="BU92" i="3"/>
  <c r="BQ92" i="3"/>
  <c r="BM92" i="3"/>
  <c r="BI92" i="3"/>
  <c r="BE92" i="3"/>
  <c r="BA92" i="3"/>
  <c r="AW92" i="3"/>
  <c r="AS92" i="3"/>
  <c r="AO92" i="3"/>
  <c r="AK92" i="3"/>
  <c r="AG92" i="3"/>
  <c r="AC92" i="3"/>
  <c r="Y92" i="3"/>
  <c r="U92" i="3"/>
  <c r="Q92" i="3"/>
  <c r="M92" i="3"/>
  <c r="CO91" i="3"/>
  <c r="CK91" i="3"/>
  <c r="CG91" i="3"/>
  <c r="CC91" i="3"/>
  <c r="BY91" i="3"/>
  <c r="BU91" i="3"/>
  <c r="BQ91" i="3"/>
  <c r="BM91" i="3"/>
  <c r="BI91" i="3"/>
  <c r="BE91" i="3"/>
  <c r="BA91" i="3"/>
  <c r="AW91" i="3"/>
  <c r="AS91" i="3"/>
  <c r="AK91" i="3"/>
  <c r="AG91" i="3"/>
  <c r="AC91" i="3"/>
  <c r="Y91" i="3"/>
  <c r="U91" i="3"/>
  <c r="Q91" i="3"/>
  <c r="M91" i="3"/>
  <c r="CO90" i="3"/>
  <c r="CK90" i="3"/>
  <c r="CG90" i="3"/>
  <c r="CC90" i="3"/>
  <c r="BY90" i="3"/>
  <c r="BU90" i="3"/>
  <c r="BQ90" i="3"/>
  <c r="BM90" i="3"/>
  <c r="BI90" i="3"/>
  <c r="BE90" i="3"/>
  <c r="BA90" i="3"/>
  <c r="AW90" i="3"/>
  <c r="AS90" i="3"/>
  <c r="AO90" i="3"/>
  <c r="AK90" i="3"/>
  <c r="AG90" i="3"/>
  <c r="AC90" i="3"/>
  <c r="Y90" i="3"/>
  <c r="U90" i="3"/>
  <c r="Q90" i="3"/>
  <c r="M90" i="3"/>
  <c r="CO89" i="3"/>
  <c r="CK89" i="3"/>
  <c r="CG89" i="3"/>
  <c r="CC89" i="3"/>
  <c r="BY89" i="3"/>
  <c r="BU89" i="3"/>
  <c r="BQ89" i="3"/>
  <c r="BM89" i="3"/>
  <c r="BI89" i="3"/>
  <c r="BE89" i="3"/>
  <c r="BA89" i="3"/>
  <c r="AW89" i="3"/>
  <c r="AS89" i="3"/>
  <c r="AO89" i="3"/>
  <c r="AK89" i="3"/>
  <c r="AG89" i="3"/>
  <c r="AC89" i="3"/>
  <c r="Y89" i="3"/>
  <c r="U89" i="3"/>
  <c r="Q89" i="3"/>
  <c r="M89" i="3"/>
  <c r="CO86" i="3"/>
  <c r="CK86" i="3"/>
  <c r="CG86" i="3"/>
  <c r="CC86" i="3"/>
  <c r="BY86" i="3"/>
  <c r="BU86" i="3"/>
  <c r="BQ86" i="3"/>
  <c r="BM86" i="3"/>
  <c r="BI86" i="3"/>
  <c r="BE86" i="3"/>
  <c r="BA86" i="3"/>
  <c r="AW86" i="3"/>
  <c r="AS86" i="3"/>
  <c r="AO86" i="3"/>
  <c r="AK86" i="3"/>
  <c r="AG86" i="3"/>
  <c r="AC86" i="3"/>
  <c r="Y86" i="3"/>
  <c r="U86" i="3"/>
  <c r="Q86" i="3"/>
  <c r="M86" i="3"/>
  <c r="AC85" i="3"/>
  <c r="U85" i="3"/>
  <c r="Q85" i="3"/>
  <c r="CO83" i="3"/>
  <c r="CK83" i="3"/>
  <c r="CG83" i="3"/>
  <c r="CC83" i="3"/>
  <c r="BY83" i="3"/>
  <c r="BU83" i="3"/>
  <c r="BQ83" i="3"/>
  <c r="BM83" i="3"/>
  <c r="BI83" i="3"/>
  <c r="BE83" i="3"/>
  <c r="BA83" i="3"/>
  <c r="AW83" i="3"/>
  <c r="AS83" i="3"/>
  <c r="AO83" i="3"/>
  <c r="AK83" i="3"/>
  <c r="AG83" i="3"/>
  <c r="AC83" i="3"/>
  <c r="Y83" i="3"/>
  <c r="U83" i="3"/>
  <c r="Q83" i="3"/>
  <c r="M83" i="3"/>
  <c r="CO81" i="3"/>
  <c r="CK81" i="3"/>
  <c r="CG81" i="3"/>
  <c r="CC81" i="3"/>
  <c r="BY81" i="3"/>
  <c r="BU81" i="3"/>
  <c r="BQ81" i="3"/>
  <c r="BM81" i="3"/>
  <c r="BI81" i="3"/>
  <c r="BE81" i="3"/>
  <c r="BA81" i="3"/>
  <c r="AW81" i="3"/>
  <c r="AS81" i="3"/>
  <c r="AO81" i="3"/>
  <c r="AK81" i="3"/>
  <c r="AG81" i="3"/>
  <c r="AC81" i="3"/>
  <c r="Y81" i="3"/>
  <c r="U81" i="3"/>
  <c r="Q81" i="3"/>
  <c r="M81" i="3"/>
  <c r="CO80" i="3"/>
  <c r="CK80" i="3"/>
  <c r="CG80" i="3"/>
  <c r="CC80" i="3"/>
  <c r="BY80" i="3"/>
  <c r="BU80" i="3"/>
  <c r="BQ80" i="3"/>
  <c r="BM80" i="3"/>
  <c r="BI80" i="3"/>
  <c r="BE80" i="3"/>
  <c r="BA80" i="3"/>
  <c r="AW80" i="3"/>
  <c r="AS80" i="3"/>
  <c r="AO80" i="3"/>
  <c r="AK80" i="3"/>
  <c r="AG80" i="3"/>
  <c r="AC80" i="3"/>
  <c r="Y80" i="3"/>
  <c r="U80" i="3"/>
  <c r="Q80" i="3"/>
  <c r="M80" i="3"/>
  <c r="CO79" i="3"/>
  <c r="CK79" i="3"/>
  <c r="CG79" i="3"/>
  <c r="CC79" i="3"/>
  <c r="BY79" i="3"/>
  <c r="BU79" i="3"/>
  <c r="BQ79" i="3"/>
  <c r="BM79" i="3"/>
  <c r="BI79" i="3"/>
  <c r="BE79" i="3"/>
  <c r="AW79" i="3"/>
  <c r="AS79" i="3"/>
  <c r="AO79" i="3"/>
  <c r="AK79" i="3"/>
  <c r="AG79" i="3"/>
  <c r="AC79" i="3"/>
  <c r="Y79" i="3"/>
  <c r="U79" i="3"/>
  <c r="Q79" i="3"/>
  <c r="M79" i="3"/>
  <c r="CO78" i="3"/>
  <c r="CK78" i="3"/>
  <c r="CG78" i="3"/>
  <c r="CC78" i="3"/>
  <c r="BY78" i="3"/>
  <c r="BU78" i="3"/>
  <c r="BQ78" i="3"/>
  <c r="BM78" i="3"/>
  <c r="BI78" i="3"/>
  <c r="BE78" i="3"/>
  <c r="BA78" i="3"/>
  <c r="AW78" i="3"/>
  <c r="AS78" i="3"/>
  <c r="AO78" i="3"/>
  <c r="AK78" i="3"/>
  <c r="AG78" i="3"/>
  <c r="AC78" i="3"/>
  <c r="Y78" i="3"/>
  <c r="U78" i="3"/>
  <c r="Q78" i="3"/>
  <c r="M78" i="3"/>
  <c r="CO77" i="3"/>
  <c r="CK77" i="3"/>
  <c r="CG77" i="3"/>
  <c r="CC77" i="3"/>
  <c r="BY77" i="3"/>
  <c r="BU77" i="3"/>
  <c r="BQ77" i="3"/>
  <c r="BM77" i="3"/>
  <c r="BI77" i="3"/>
  <c r="BE77" i="3"/>
  <c r="BA77" i="3"/>
  <c r="AW77" i="3"/>
  <c r="AS77" i="3"/>
  <c r="AO77" i="3"/>
  <c r="AK77" i="3"/>
  <c r="AG77" i="3"/>
  <c r="AC77" i="3"/>
  <c r="Y77" i="3"/>
  <c r="U77" i="3"/>
  <c r="Q77" i="3"/>
  <c r="M77" i="3"/>
  <c r="CO76" i="3"/>
  <c r="CK76" i="3"/>
  <c r="CG76" i="3"/>
  <c r="CC76" i="3"/>
  <c r="BY76" i="3"/>
  <c r="BU76" i="3"/>
  <c r="BQ76" i="3"/>
  <c r="BM76" i="3"/>
  <c r="BI76" i="3"/>
  <c r="BE76" i="3"/>
  <c r="BA76" i="3"/>
  <c r="AW76" i="3"/>
  <c r="AS76" i="3"/>
  <c r="AO76" i="3"/>
  <c r="AK76" i="3"/>
  <c r="AG76" i="3"/>
  <c r="AC76" i="3"/>
  <c r="Y76" i="3"/>
  <c r="U76" i="3"/>
  <c r="Q76" i="3"/>
  <c r="M76" i="3"/>
  <c r="CO75" i="3"/>
  <c r="CK75" i="3"/>
  <c r="CG75" i="3"/>
  <c r="CC75" i="3"/>
  <c r="BY75" i="3"/>
  <c r="BU75" i="3"/>
  <c r="BQ75" i="3"/>
  <c r="BM75" i="3"/>
  <c r="BI75" i="3"/>
  <c r="BE75" i="3"/>
  <c r="BA75" i="3"/>
  <c r="AW75" i="3"/>
  <c r="AS75" i="3"/>
  <c r="AO75" i="3"/>
  <c r="AK75" i="3"/>
  <c r="AG75" i="3"/>
  <c r="AC75" i="3"/>
  <c r="Y75" i="3"/>
  <c r="U75" i="3"/>
  <c r="Q75" i="3"/>
  <c r="M75" i="3"/>
  <c r="CO73" i="3"/>
  <c r="CK73" i="3"/>
  <c r="CG73" i="3"/>
  <c r="CC73" i="3"/>
  <c r="BY73" i="3"/>
  <c r="BU73" i="3"/>
  <c r="BQ73" i="3"/>
  <c r="BM73" i="3"/>
  <c r="BI73" i="3"/>
  <c r="BE73" i="3"/>
  <c r="BA73" i="3"/>
  <c r="AW73" i="3"/>
  <c r="AS73" i="3"/>
  <c r="AO73" i="3"/>
  <c r="AK73" i="3"/>
  <c r="AG73" i="3"/>
  <c r="AC73" i="3"/>
  <c r="Y73" i="3"/>
  <c r="U73" i="3"/>
  <c r="Q73" i="3"/>
  <c r="M73" i="3"/>
  <c r="CO71" i="3"/>
  <c r="CK71" i="3"/>
  <c r="CG71" i="3"/>
  <c r="CC71" i="3"/>
  <c r="BY71" i="3"/>
  <c r="BU71" i="3"/>
  <c r="BQ71" i="3"/>
  <c r="BM71" i="3"/>
  <c r="BI71" i="3"/>
  <c r="BE71" i="3"/>
  <c r="BA71" i="3"/>
  <c r="AW71" i="3"/>
  <c r="AS71" i="3"/>
  <c r="AO71" i="3"/>
  <c r="AK71" i="3"/>
  <c r="AG71" i="3"/>
  <c r="AC71" i="3"/>
  <c r="Y71" i="3"/>
  <c r="U71" i="3"/>
  <c r="Q71" i="3"/>
  <c r="M71" i="3"/>
  <c r="CO70" i="3"/>
  <c r="CK70" i="3"/>
  <c r="CG70" i="3"/>
  <c r="CC70" i="3"/>
  <c r="BY70" i="3"/>
  <c r="BU70" i="3"/>
  <c r="BQ70" i="3"/>
  <c r="BM70" i="3"/>
  <c r="BI70" i="3"/>
  <c r="BE70" i="3"/>
  <c r="BA70" i="3"/>
  <c r="AW70" i="3"/>
  <c r="AS70" i="3"/>
  <c r="AO70" i="3"/>
  <c r="AK70" i="3"/>
  <c r="AG70" i="3"/>
  <c r="AC70" i="3"/>
  <c r="Y70" i="3"/>
  <c r="U70" i="3"/>
  <c r="Q70" i="3"/>
  <c r="M70" i="3"/>
  <c r="CO69" i="3"/>
  <c r="CK69" i="3"/>
  <c r="CG69" i="3"/>
  <c r="CC69" i="3"/>
  <c r="BY69" i="3"/>
  <c r="BU69" i="3"/>
  <c r="BQ69" i="3"/>
  <c r="BM69" i="3"/>
  <c r="BI69" i="3"/>
  <c r="BE69" i="3"/>
  <c r="BA69" i="3"/>
  <c r="AW69" i="3"/>
  <c r="AS69" i="3"/>
  <c r="AO69" i="3"/>
  <c r="AK69" i="3"/>
  <c r="AG69" i="3"/>
  <c r="AC69" i="3"/>
  <c r="Y69" i="3"/>
  <c r="Q69" i="3"/>
  <c r="M69" i="3"/>
  <c r="BM67" i="3"/>
  <c r="BE67" i="3"/>
  <c r="AS67" i="3"/>
  <c r="AO67" i="3"/>
  <c r="AC67" i="3"/>
  <c r="U67" i="3"/>
  <c r="Q67" i="3"/>
  <c r="CO65" i="3"/>
  <c r="CK65" i="3"/>
  <c r="CG65" i="3"/>
  <c r="CC65" i="3"/>
  <c r="BY65" i="3"/>
  <c r="BU65" i="3"/>
  <c r="BQ65" i="3"/>
  <c r="BM65" i="3"/>
  <c r="BI65" i="3"/>
  <c r="BE65" i="3"/>
  <c r="BA65" i="3"/>
  <c r="AW65" i="3"/>
  <c r="AS65" i="3"/>
  <c r="AO65" i="3"/>
  <c r="AK65" i="3"/>
  <c r="AG65" i="3"/>
  <c r="AC65" i="3"/>
  <c r="Y65" i="3"/>
  <c r="U65" i="3"/>
  <c r="Q65" i="3"/>
  <c r="M65" i="3"/>
  <c r="CO60" i="3"/>
  <c r="CK60" i="3"/>
  <c r="CG60" i="3"/>
  <c r="CC60" i="3"/>
  <c r="BY60" i="3"/>
  <c r="BU60" i="3"/>
  <c r="BQ60" i="3"/>
  <c r="BM60" i="3"/>
  <c r="BI60" i="3"/>
  <c r="BE60" i="3"/>
  <c r="BA60" i="3"/>
  <c r="AW60" i="3"/>
  <c r="AS60" i="3"/>
  <c r="AO60" i="3"/>
  <c r="AK60" i="3"/>
  <c r="AG60" i="3"/>
  <c r="AC60" i="3"/>
  <c r="Y60" i="3"/>
  <c r="U60" i="3"/>
  <c r="Q60" i="3"/>
  <c r="M60" i="3"/>
  <c r="CO58" i="3"/>
  <c r="CK58" i="3"/>
  <c r="CG58" i="3"/>
  <c r="CC58" i="3"/>
  <c r="BY58" i="3"/>
  <c r="BU58" i="3"/>
  <c r="BQ58" i="3"/>
  <c r="BM58" i="3"/>
  <c r="BI58" i="3"/>
  <c r="BE58" i="3"/>
  <c r="BA58" i="3"/>
  <c r="AW58" i="3"/>
  <c r="AS58" i="3"/>
  <c r="AO58" i="3"/>
  <c r="AK58" i="3"/>
  <c r="AG58" i="3"/>
  <c r="AC58" i="3"/>
  <c r="Y58" i="3"/>
  <c r="U58" i="3"/>
  <c r="Q58" i="3"/>
  <c r="M58" i="3"/>
  <c r="CO56" i="3"/>
  <c r="CK56" i="3"/>
  <c r="CG56" i="3"/>
  <c r="CC56" i="3"/>
  <c r="BY56" i="3"/>
  <c r="BU56" i="3"/>
  <c r="BQ56" i="3"/>
  <c r="BM56" i="3"/>
  <c r="BI56" i="3"/>
  <c r="BE56" i="3"/>
  <c r="BA56" i="3"/>
  <c r="AW56" i="3"/>
  <c r="AS56" i="3"/>
  <c r="AO56" i="3"/>
  <c r="AK56" i="3"/>
  <c r="AG56" i="3"/>
  <c r="AC56" i="3"/>
  <c r="Y56" i="3"/>
  <c r="U56" i="3"/>
  <c r="Q56" i="3"/>
  <c r="M56" i="3"/>
  <c r="CO55" i="3"/>
  <c r="CK55" i="3"/>
  <c r="CG55" i="3"/>
  <c r="CC55" i="3"/>
  <c r="BY55" i="3"/>
  <c r="BU55" i="3"/>
  <c r="BQ55" i="3"/>
  <c r="BM55" i="3"/>
  <c r="BI55" i="3"/>
  <c r="BE55" i="3"/>
  <c r="BA55" i="3"/>
  <c r="AW55" i="3"/>
  <c r="AS55" i="3"/>
  <c r="AO55" i="3"/>
  <c r="AK55" i="3"/>
  <c r="AG55" i="3"/>
  <c r="AC55" i="3"/>
  <c r="Y55" i="3"/>
  <c r="U55" i="3"/>
  <c r="Q55" i="3"/>
  <c r="M55" i="3"/>
  <c r="CO54" i="3"/>
  <c r="CK54" i="3"/>
  <c r="CG54" i="3"/>
  <c r="CC54" i="3"/>
  <c r="BY54" i="3"/>
  <c r="BU54" i="3"/>
  <c r="BQ54" i="3"/>
  <c r="BM54" i="3"/>
  <c r="BI54" i="3"/>
  <c r="BE54" i="3"/>
  <c r="BA54" i="3"/>
  <c r="AW54" i="3"/>
  <c r="AS54" i="3"/>
  <c r="AO54" i="3"/>
  <c r="AK54" i="3"/>
  <c r="AG54" i="3"/>
  <c r="AC54" i="3"/>
  <c r="Y54" i="3"/>
  <c r="U54" i="3"/>
  <c r="Q54" i="3"/>
  <c r="M54" i="3"/>
  <c r="U52" i="3"/>
  <c r="AC51" i="3"/>
  <c r="CO50" i="3"/>
  <c r="CK50" i="3"/>
  <c r="CG50" i="3"/>
  <c r="CC50" i="3"/>
  <c r="BY50" i="3"/>
  <c r="BU50" i="3"/>
  <c r="BQ50" i="3"/>
  <c r="BM50" i="3"/>
  <c r="BI50" i="3"/>
  <c r="BE50" i="3"/>
  <c r="BA50" i="3"/>
  <c r="AW50" i="3"/>
  <c r="AS50" i="3"/>
  <c r="AO50" i="3"/>
  <c r="AK50" i="3"/>
  <c r="AG50" i="3"/>
  <c r="AC50" i="3"/>
  <c r="Y50" i="3"/>
  <c r="U50" i="3"/>
  <c r="Q50" i="3"/>
  <c r="M50" i="3"/>
  <c r="CO49" i="3"/>
  <c r="CK49" i="3"/>
  <c r="CG49" i="3"/>
  <c r="CC49" i="3"/>
  <c r="BY49" i="3"/>
  <c r="BU49" i="3"/>
  <c r="BQ49" i="3"/>
  <c r="BM49" i="3"/>
  <c r="BI49" i="3"/>
  <c r="BE49" i="3"/>
  <c r="BA49" i="3"/>
  <c r="AW49" i="3"/>
  <c r="AS49" i="3"/>
  <c r="AO49" i="3"/>
  <c r="AK49" i="3"/>
  <c r="AG49" i="3"/>
  <c r="AC49" i="3"/>
  <c r="Y49" i="3"/>
  <c r="U49" i="3"/>
  <c r="Q49" i="3"/>
  <c r="M49" i="3"/>
  <c r="CO48" i="3"/>
  <c r="CK48" i="3"/>
  <c r="CG48" i="3"/>
  <c r="CC48" i="3"/>
  <c r="BY48" i="3"/>
  <c r="BU48" i="3"/>
  <c r="BQ48" i="3"/>
  <c r="BM48" i="3"/>
  <c r="BI48" i="3"/>
  <c r="BE48" i="3"/>
  <c r="BA48" i="3"/>
  <c r="AW48" i="3"/>
  <c r="AS48" i="3"/>
  <c r="AO48" i="3"/>
  <c r="AK48" i="3"/>
  <c r="AG48" i="3"/>
  <c r="AC48" i="3"/>
  <c r="Y48" i="3"/>
  <c r="U48" i="3"/>
  <c r="Q48" i="3"/>
  <c r="M48" i="3"/>
  <c r="CO47" i="3"/>
  <c r="CK47" i="3"/>
  <c r="CG47" i="3"/>
  <c r="CC47" i="3"/>
  <c r="BY47" i="3"/>
  <c r="BU47" i="3"/>
  <c r="BQ47" i="3"/>
  <c r="BM47" i="3"/>
  <c r="BI47" i="3"/>
  <c r="BE47" i="3"/>
  <c r="BA47" i="3"/>
  <c r="AW47" i="3"/>
  <c r="AS47" i="3"/>
  <c r="AO47" i="3"/>
  <c r="AK47" i="3"/>
  <c r="AG47" i="3"/>
  <c r="AC47" i="3"/>
  <c r="Y47" i="3"/>
  <c r="U47" i="3"/>
  <c r="Q47" i="3"/>
  <c r="M47" i="3"/>
  <c r="CO45" i="3"/>
  <c r="CK45" i="3"/>
  <c r="CG45" i="3"/>
  <c r="CC45" i="3"/>
  <c r="BY45" i="3"/>
  <c r="BU45" i="3"/>
  <c r="BQ45" i="3"/>
  <c r="BM45" i="3"/>
  <c r="BI45" i="3"/>
  <c r="BE45" i="3"/>
  <c r="BA45" i="3"/>
  <c r="AW45" i="3"/>
  <c r="AS45" i="3"/>
  <c r="AO45" i="3"/>
  <c r="AK45" i="3"/>
  <c r="AG45" i="3"/>
  <c r="AC45" i="3"/>
  <c r="Y45" i="3"/>
  <c r="U45" i="3"/>
  <c r="Q45" i="3"/>
  <c r="M45" i="3"/>
  <c r="CO44" i="3"/>
  <c r="CK44" i="3"/>
  <c r="CG44" i="3"/>
  <c r="CC44" i="3"/>
  <c r="BY44" i="3"/>
  <c r="BU44" i="3"/>
  <c r="BQ44" i="3"/>
  <c r="BM44" i="3"/>
  <c r="BI44" i="3"/>
  <c r="BE44" i="3"/>
  <c r="BA44" i="3"/>
  <c r="AW44" i="3"/>
  <c r="AS44" i="3"/>
  <c r="AO44" i="3"/>
  <c r="AK44" i="3"/>
  <c r="AG44" i="3"/>
  <c r="AC44" i="3"/>
  <c r="Y44" i="3"/>
  <c r="U44" i="3"/>
  <c r="Q44" i="3"/>
  <c r="M44" i="3"/>
  <c r="CO43" i="3"/>
  <c r="CK43" i="3"/>
  <c r="CG43" i="3"/>
  <c r="CC43" i="3"/>
  <c r="BY43" i="3"/>
  <c r="BU43" i="3"/>
  <c r="BQ43" i="3"/>
  <c r="BM43" i="3"/>
  <c r="BI43" i="3"/>
  <c r="BE43" i="3"/>
  <c r="BA43" i="3"/>
  <c r="AW43" i="3"/>
  <c r="AS43" i="3"/>
  <c r="AO43" i="3"/>
  <c r="AK43" i="3"/>
  <c r="AG43" i="3"/>
  <c r="AC43" i="3"/>
  <c r="Y43" i="3"/>
  <c r="U43" i="3"/>
  <c r="Q43" i="3"/>
  <c r="M43" i="3"/>
  <c r="CO42" i="3"/>
  <c r="CK42" i="3"/>
  <c r="CG42" i="3"/>
  <c r="CC42" i="3"/>
  <c r="BY42" i="3"/>
  <c r="BU42" i="3"/>
  <c r="BQ42" i="3"/>
  <c r="BM42" i="3"/>
  <c r="BI42" i="3"/>
  <c r="BE42" i="3"/>
  <c r="BA42" i="3"/>
  <c r="AW42" i="3"/>
  <c r="AS42" i="3"/>
  <c r="AO42" i="3"/>
  <c r="AK42" i="3"/>
  <c r="AG42" i="3"/>
  <c r="AC42" i="3"/>
  <c r="Y42" i="3"/>
  <c r="U42" i="3"/>
  <c r="Q42" i="3"/>
  <c r="M42" i="3"/>
  <c r="CO41" i="3"/>
  <c r="CK41" i="3"/>
  <c r="CG41" i="3"/>
  <c r="CC41" i="3"/>
  <c r="BY41" i="3"/>
  <c r="BU41" i="3"/>
  <c r="BQ41" i="3"/>
  <c r="BM41" i="3"/>
  <c r="BI41" i="3"/>
  <c r="BE41" i="3"/>
  <c r="BA41" i="3"/>
  <c r="AW41" i="3"/>
  <c r="AS41" i="3"/>
  <c r="AO41" i="3"/>
  <c r="AK41" i="3"/>
  <c r="AG41" i="3"/>
  <c r="AC41" i="3"/>
  <c r="Y41" i="3"/>
  <c r="U41" i="3"/>
  <c r="Q41" i="3"/>
  <c r="M41" i="3"/>
  <c r="CO40" i="3"/>
  <c r="CK40" i="3"/>
  <c r="CG40" i="3"/>
  <c r="CC40" i="3"/>
  <c r="BY40" i="3"/>
  <c r="BU40" i="3"/>
  <c r="BQ40" i="3"/>
  <c r="BM40" i="3"/>
  <c r="BI40" i="3"/>
  <c r="BE40" i="3"/>
  <c r="BA40" i="3"/>
  <c r="AW40" i="3"/>
  <c r="AS40" i="3"/>
  <c r="AO40" i="3"/>
  <c r="AK40" i="3"/>
  <c r="AG40" i="3"/>
  <c r="AC40" i="3"/>
  <c r="Y40" i="3"/>
  <c r="U40" i="3"/>
  <c r="Q40" i="3"/>
  <c r="M40" i="3"/>
  <c r="CO39" i="3"/>
  <c r="CK39" i="3"/>
  <c r="CG39" i="3"/>
  <c r="CC39" i="3"/>
  <c r="BY39" i="3"/>
  <c r="BU39" i="3"/>
  <c r="BQ39" i="3"/>
  <c r="BM39" i="3"/>
  <c r="BI39" i="3"/>
  <c r="BE39" i="3"/>
  <c r="BA39" i="3"/>
  <c r="AW39" i="3"/>
  <c r="AS39" i="3"/>
  <c r="AO39" i="3"/>
  <c r="AK39" i="3"/>
  <c r="AG39" i="3"/>
  <c r="AC39" i="3"/>
  <c r="Y39" i="3"/>
  <c r="U39" i="3"/>
  <c r="Q39" i="3"/>
  <c r="M39" i="3"/>
  <c r="CO37" i="3"/>
  <c r="CK37" i="3"/>
  <c r="CG37" i="3"/>
  <c r="CC37" i="3"/>
  <c r="BY37" i="3"/>
  <c r="BU37" i="3"/>
  <c r="BQ37" i="3"/>
  <c r="BM37" i="3"/>
  <c r="BI37" i="3"/>
  <c r="BE37" i="3"/>
  <c r="BA37" i="3"/>
  <c r="AW37" i="3"/>
  <c r="AS37" i="3"/>
  <c r="AO37" i="3"/>
  <c r="AK37" i="3"/>
  <c r="AG37" i="3"/>
  <c r="AC37" i="3"/>
  <c r="Y37" i="3"/>
  <c r="U37" i="3"/>
  <c r="Q37" i="3"/>
  <c r="M37" i="3"/>
  <c r="CO36" i="3"/>
  <c r="CK36" i="3"/>
  <c r="CG36" i="3"/>
  <c r="CC36" i="3"/>
  <c r="BY36" i="3"/>
  <c r="BU36" i="3"/>
  <c r="BQ36" i="3"/>
  <c r="BM36" i="3"/>
  <c r="BI36" i="3"/>
  <c r="BE36" i="3"/>
  <c r="BA36" i="3"/>
  <c r="AW36" i="3"/>
  <c r="AS36" i="3"/>
  <c r="AO36" i="3"/>
  <c r="AK36" i="3"/>
  <c r="AG36" i="3"/>
  <c r="AC36" i="3"/>
  <c r="Y36" i="3"/>
  <c r="U36" i="3"/>
  <c r="Q36" i="3"/>
  <c r="M36" i="3"/>
  <c r="AC35" i="3"/>
  <c r="U35" i="3"/>
  <c r="Q35" i="3"/>
  <c r="AS34" i="3"/>
  <c r="U33" i="3"/>
  <c r="CO32" i="3"/>
  <c r="CK32" i="3"/>
  <c r="CG32" i="3"/>
  <c r="CC32" i="3"/>
  <c r="BY32" i="3"/>
  <c r="BU32" i="3"/>
  <c r="BQ32" i="3"/>
  <c r="BM32" i="3"/>
  <c r="BI32" i="3"/>
  <c r="BE32" i="3"/>
  <c r="BA32" i="3"/>
  <c r="AW32" i="3"/>
  <c r="AS32" i="3"/>
  <c r="AO32" i="3"/>
  <c r="AK32" i="3"/>
  <c r="AG32" i="3"/>
  <c r="AC32" i="3"/>
  <c r="Y32" i="3"/>
  <c r="U32" i="3"/>
  <c r="Q32" i="3"/>
  <c r="M32" i="3"/>
  <c r="CO31" i="3"/>
  <c r="CK31" i="3"/>
  <c r="CG31" i="3"/>
  <c r="CC31" i="3"/>
  <c r="BY31" i="3"/>
  <c r="BU31" i="3"/>
  <c r="BQ31" i="3"/>
  <c r="BM31" i="3"/>
  <c r="BI31" i="3"/>
  <c r="BE31" i="3"/>
  <c r="BA31" i="3"/>
  <c r="AW31" i="3"/>
  <c r="AS31" i="3"/>
  <c r="AO31" i="3"/>
  <c r="AK31" i="3"/>
  <c r="AG31" i="3"/>
  <c r="AC31" i="3"/>
  <c r="Y31" i="3"/>
  <c r="U31" i="3"/>
  <c r="Q31" i="3"/>
  <c r="M31" i="3"/>
  <c r="CO30" i="3"/>
  <c r="CK30" i="3"/>
  <c r="CG30" i="3"/>
  <c r="CC30" i="3"/>
  <c r="BY30" i="3"/>
  <c r="BU30" i="3"/>
  <c r="BQ30" i="3"/>
  <c r="BM30" i="3"/>
  <c r="BI30" i="3"/>
  <c r="BE30" i="3"/>
  <c r="BA30" i="3"/>
  <c r="AW30" i="3"/>
  <c r="AS30" i="3"/>
  <c r="AO30" i="3"/>
  <c r="AK30" i="3"/>
  <c r="AG30" i="3"/>
  <c r="AC30" i="3"/>
  <c r="Y30" i="3"/>
  <c r="U30" i="3"/>
  <c r="Q30" i="3"/>
  <c r="M30" i="3"/>
  <c r="CO28" i="3"/>
  <c r="CK28" i="3"/>
  <c r="CG28" i="3"/>
  <c r="CC28" i="3"/>
  <c r="BY28" i="3"/>
  <c r="BU28" i="3"/>
  <c r="BQ28" i="3"/>
  <c r="BM28" i="3"/>
  <c r="BI28" i="3"/>
  <c r="BE28" i="3"/>
  <c r="BA28" i="3"/>
  <c r="AW28" i="3"/>
  <c r="AS28" i="3"/>
  <c r="AO28" i="3"/>
  <c r="AK28" i="3"/>
  <c r="AG28" i="3"/>
  <c r="AC28" i="3"/>
  <c r="Y28" i="3"/>
  <c r="U28" i="3"/>
  <c r="Q28" i="3"/>
  <c r="M28" i="3"/>
  <c r="CO26" i="3"/>
  <c r="CK26" i="3"/>
  <c r="CG26" i="3"/>
  <c r="CC26" i="3"/>
  <c r="BY26" i="3"/>
  <c r="BU26" i="3"/>
  <c r="BQ26" i="3"/>
  <c r="BM26" i="3"/>
  <c r="BI26" i="3"/>
  <c r="BE26" i="3"/>
  <c r="BA26" i="3"/>
  <c r="AW26" i="3"/>
  <c r="AS26" i="3"/>
  <c r="AO26" i="3"/>
  <c r="AK26" i="3"/>
  <c r="AG26" i="3"/>
  <c r="AC26" i="3"/>
  <c r="Y26" i="3"/>
  <c r="U26" i="3"/>
  <c r="Q26" i="3"/>
  <c r="M26" i="3"/>
  <c r="CO24" i="3"/>
  <c r="CK24" i="3"/>
  <c r="CG24" i="3"/>
  <c r="CC24" i="3"/>
  <c r="BY24" i="3"/>
  <c r="BU24" i="3"/>
  <c r="BQ24" i="3"/>
  <c r="BM24" i="3"/>
  <c r="BI24" i="3"/>
  <c r="BE24" i="3"/>
  <c r="BA24" i="3"/>
  <c r="AW24" i="3"/>
  <c r="AS24" i="3"/>
  <c r="AO24" i="3"/>
  <c r="AK24" i="3"/>
  <c r="AG24" i="3"/>
  <c r="AC24" i="3"/>
  <c r="Y24" i="3"/>
  <c r="U24" i="3"/>
  <c r="Q24" i="3"/>
  <c r="M24" i="3"/>
  <c r="CO23" i="3"/>
  <c r="CK23" i="3"/>
  <c r="CG23" i="3"/>
  <c r="CC23" i="3"/>
  <c r="BY23" i="3"/>
  <c r="BU23" i="3"/>
  <c r="BQ23" i="3"/>
  <c r="BM23" i="3"/>
  <c r="BI23" i="3"/>
  <c r="BE23" i="3"/>
  <c r="BA23" i="3"/>
  <c r="AW23" i="3"/>
  <c r="AS23" i="3"/>
  <c r="AO23" i="3"/>
  <c r="AK23" i="3"/>
  <c r="AG23" i="3"/>
  <c r="AC23" i="3"/>
  <c r="Y23" i="3"/>
  <c r="U23" i="3"/>
  <c r="Q23" i="3"/>
  <c r="M23" i="3"/>
  <c r="CO21" i="3"/>
  <c r="CK21" i="3"/>
  <c r="CG21" i="3"/>
  <c r="CC21" i="3"/>
  <c r="BY21" i="3"/>
  <c r="BU21" i="3"/>
  <c r="BQ21" i="3"/>
  <c r="BM21" i="3"/>
  <c r="BI21" i="3"/>
  <c r="BE21" i="3"/>
  <c r="BA21" i="3"/>
  <c r="AW21" i="3"/>
  <c r="AS21" i="3"/>
  <c r="AO21" i="3"/>
  <c r="AK21" i="3"/>
  <c r="AG21" i="3"/>
  <c r="AC21" i="3"/>
  <c r="Y21" i="3"/>
  <c r="U21" i="3"/>
  <c r="Q21" i="3"/>
  <c r="M21" i="3"/>
  <c r="CO20" i="3"/>
  <c r="CK20" i="3"/>
  <c r="CG20" i="3"/>
  <c r="CC20" i="3"/>
  <c r="BY20" i="3"/>
  <c r="BU20" i="3"/>
  <c r="BQ20" i="3"/>
  <c r="BM20" i="3"/>
  <c r="BI20" i="3"/>
  <c r="BE20" i="3"/>
  <c r="BA20" i="3"/>
  <c r="AW20" i="3"/>
  <c r="AS20" i="3"/>
  <c r="AO20" i="3"/>
  <c r="AK20" i="3"/>
  <c r="AG20" i="3"/>
  <c r="AC20" i="3"/>
  <c r="Y20" i="3"/>
  <c r="U20" i="3"/>
  <c r="Q20" i="3"/>
  <c r="M20" i="3"/>
  <c r="CO19" i="3"/>
  <c r="CK19" i="3"/>
  <c r="CG19" i="3"/>
  <c r="CC19" i="3"/>
  <c r="BY19" i="3"/>
  <c r="BU19" i="3"/>
  <c r="BQ19" i="3"/>
  <c r="BM19" i="3"/>
  <c r="BI19" i="3"/>
  <c r="BE19" i="3"/>
  <c r="BA19" i="3"/>
  <c r="AW19" i="3"/>
  <c r="AS19" i="3"/>
  <c r="AO19" i="3"/>
  <c r="AK19" i="3"/>
  <c r="AG19" i="3"/>
  <c r="AC19" i="3"/>
  <c r="Y19" i="3"/>
  <c r="U19" i="3"/>
  <c r="Q19" i="3"/>
  <c r="M19" i="3"/>
  <c r="CO18" i="3"/>
  <c r="CK18" i="3"/>
  <c r="CG18" i="3"/>
  <c r="CC18" i="3"/>
  <c r="BY18" i="3"/>
  <c r="BU18" i="3"/>
  <c r="BQ18" i="3"/>
  <c r="BM18" i="3"/>
  <c r="BI18" i="3"/>
  <c r="BE18" i="3"/>
  <c r="BA18" i="3"/>
  <c r="AW18" i="3"/>
  <c r="AS18" i="3"/>
  <c r="AO18" i="3"/>
  <c r="AK18" i="3"/>
  <c r="AG18" i="3"/>
  <c r="AC18" i="3"/>
  <c r="Y18" i="3"/>
  <c r="U18" i="3"/>
  <c r="Q18" i="3"/>
  <c r="M18" i="3"/>
  <c r="CO17" i="3"/>
  <c r="CK17" i="3"/>
  <c r="CG17" i="3"/>
  <c r="CC17" i="3"/>
  <c r="BY17" i="3"/>
  <c r="BU17" i="3"/>
  <c r="BQ17" i="3"/>
  <c r="BM17" i="3"/>
  <c r="BI17" i="3"/>
  <c r="BE17" i="3"/>
  <c r="BA17" i="3"/>
  <c r="AW17" i="3"/>
  <c r="AS17" i="3"/>
  <c r="AO17" i="3"/>
  <c r="AK17" i="3"/>
  <c r="AG17" i="3"/>
  <c r="AC17" i="3"/>
  <c r="Y17" i="3"/>
  <c r="U17" i="3"/>
  <c r="Q17" i="3"/>
  <c r="M17" i="3"/>
  <c r="BM13" i="3"/>
  <c r="BA13" i="3"/>
  <c r="AW13" i="3"/>
  <c r="AS13" i="3"/>
  <c r="AG13" i="3"/>
  <c r="AC13" i="3"/>
  <c r="U13" i="3"/>
  <c r="CO12" i="3"/>
  <c r="CK12" i="3"/>
  <c r="CG12" i="3"/>
  <c r="CC12" i="3"/>
  <c r="BY12" i="3"/>
  <c r="BU12" i="3"/>
  <c r="BQ12" i="3"/>
  <c r="BM12" i="3"/>
  <c r="BI12" i="3"/>
  <c r="BE12" i="3"/>
  <c r="BA12" i="3"/>
  <c r="AW12" i="3"/>
  <c r="AS12" i="3"/>
  <c r="AO12" i="3"/>
  <c r="AK12" i="3"/>
  <c r="AG12" i="3"/>
  <c r="AC12" i="3"/>
  <c r="Y12" i="3"/>
  <c r="U12" i="3"/>
  <c r="Q12" i="3"/>
  <c r="M12" i="3"/>
  <c r="CO11" i="3"/>
  <c r="CK11" i="3"/>
  <c r="CG11" i="3"/>
  <c r="CC11" i="3"/>
  <c r="BY11" i="3"/>
  <c r="BU11" i="3"/>
  <c r="BQ11" i="3"/>
  <c r="BM11" i="3"/>
  <c r="BI11" i="3"/>
  <c r="BE11" i="3"/>
  <c r="BA11" i="3"/>
  <c r="AW11" i="3"/>
  <c r="AS11" i="3"/>
  <c r="AO11" i="3"/>
  <c r="AK11" i="3"/>
  <c r="AG11" i="3"/>
  <c r="AC11" i="3"/>
  <c r="Y11" i="3"/>
  <c r="U11" i="3"/>
  <c r="Q11" i="3"/>
  <c r="M11" i="3"/>
  <c r="AV150" i="2"/>
  <c r="AR150" i="2"/>
  <c r="AH150" i="2"/>
  <c r="AL150" i="2"/>
  <c r="AN150" i="2"/>
  <c r="X150" i="2"/>
  <c r="AB150" i="2"/>
  <c r="AD150" i="2"/>
  <c r="AC150" i="2"/>
  <c r="Y150" i="2"/>
  <c r="N150" i="2"/>
  <c r="R150" i="2"/>
  <c r="T150" i="2"/>
  <c r="S150" i="2"/>
  <c r="O150" i="2"/>
  <c r="AV149" i="2"/>
  <c r="AR149" i="2"/>
  <c r="AL149" i="2"/>
  <c r="AH149" i="2"/>
  <c r="X149" i="2"/>
  <c r="AB149" i="2"/>
  <c r="AD149" i="2"/>
  <c r="AC149" i="2"/>
  <c r="Y149" i="2"/>
  <c r="N149" i="2"/>
  <c r="R149" i="2"/>
  <c r="T149" i="2"/>
  <c r="S149" i="2"/>
  <c r="O149" i="2"/>
  <c r="BH148" i="2"/>
  <c r="BG148" i="2"/>
  <c r="BD148" i="2"/>
  <c r="BC148" i="2"/>
  <c r="AV148" i="2"/>
  <c r="AR148" i="2"/>
  <c r="AH148" i="2"/>
  <c r="AL148" i="2"/>
  <c r="AN148" i="2"/>
  <c r="X148" i="2"/>
  <c r="AB148" i="2"/>
  <c r="AD148" i="2"/>
  <c r="AC148" i="2"/>
  <c r="Y148" i="2"/>
  <c r="N148" i="2"/>
  <c r="R148" i="2"/>
  <c r="T148" i="2"/>
  <c r="S148" i="2"/>
  <c r="O148" i="2"/>
  <c r="AV147" i="2"/>
  <c r="AR147" i="2"/>
  <c r="AL147" i="2"/>
  <c r="AH147" i="2"/>
  <c r="X147" i="2"/>
  <c r="AB147" i="2"/>
  <c r="AD147" i="2"/>
  <c r="AC147" i="2"/>
  <c r="Y147" i="2"/>
  <c r="N147" i="2"/>
  <c r="R147" i="2"/>
  <c r="T147" i="2"/>
  <c r="S147" i="2"/>
  <c r="O147" i="2"/>
  <c r="AV146" i="2"/>
  <c r="AR146" i="2"/>
  <c r="AL146" i="2"/>
  <c r="AH146" i="2"/>
  <c r="X146" i="2"/>
  <c r="AB146" i="2"/>
  <c r="AD146" i="2"/>
  <c r="AC146" i="2"/>
  <c r="Y146" i="2"/>
  <c r="N146" i="2"/>
  <c r="R146" i="2"/>
  <c r="T146" i="2"/>
  <c r="S146" i="2"/>
  <c r="O146" i="2"/>
  <c r="AV145" i="2"/>
  <c r="AR145" i="2"/>
  <c r="AL145" i="2"/>
  <c r="AH145" i="2"/>
  <c r="X145" i="2"/>
  <c r="AB145" i="2"/>
  <c r="AD145" i="2"/>
  <c r="AC145" i="2"/>
  <c r="Y145" i="2"/>
  <c r="N145" i="2"/>
  <c r="R145" i="2"/>
  <c r="T145" i="2"/>
  <c r="S145" i="2"/>
  <c r="O145" i="2"/>
  <c r="AV144" i="2"/>
  <c r="AR144" i="2"/>
  <c r="AL144" i="2"/>
  <c r="AH144" i="2"/>
  <c r="X144" i="2"/>
  <c r="AB144" i="2"/>
  <c r="AD144" i="2"/>
  <c r="AC144" i="2"/>
  <c r="Y144" i="2"/>
  <c r="N144" i="2"/>
  <c r="R144" i="2"/>
  <c r="T144" i="2"/>
  <c r="S144" i="2"/>
  <c r="O144" i="2"/>
  <c r="AV143" i="2"/>
  <c r="AR143" i="2"/>
  <c r="AH143" i="2"/>
  <c r="AL143" i="2"/>
  <c r="AN143" i="2"/>
  <c r="X143" i="2"/>
  <c r="AB143" i="2"/>
  <c r="AD143" i="2"/>
  <c r="AC143" i="2"/>
  <c r="Y143" i="2"/>
  <c r="N143" i="2"/>
  <c r="R143" i="2"/>
  <c r="T143" i="2"/>
  <c r="S143" i="2"/>
  <c r="O143" i="2"/>
  <c r="AV142" i="2"/>
  <c r="AR142" i="2"/>
  <c r="AL142" i="2"/>
  <c r="AH142" i="2"/>
  <c r="X142" i="2"/>
  <c r="AB142" i="2"/>
  <c r="AD142" i="2"/>
  <c r="AC142" i="2"/>
  <c r="Y142" i="2"/>
  <c r="N142" i="2"/>
  <c r="R142" i="2"/>
  <c r="T142" i="2"/>
  <c r="S142" i="2"/>
  <c r="O142" i="2"/>
  <c r="AV141" i="2"/>
  <c r="AR141" i="2"/>
  <c r="AH141" i="2"/>
  <c r="AL141" i="2"/>
  <c r="AN141" i="2"/>
  <c r="X141" i="2"/>
  <c r="AB141" i="2"/>
  <c r="AD141" i="2"/>
  <c r="AC141" i="2"/>
  <c r="Y141" i="2"/>
  <c r="N141" i="2"/>
  <c r="R141" i="2"/>
  <c r="T141" i="2"/>
  <c r="S141" i="2"/>
  <c r="O141" i="2"/>
  <c r="AV140" i="2"/>
  <c r="AR140" i="2"/>
  <c r="AL140" i="2"/>
  <c r="AH140" i="2"/>
  <c r="AD140" i="2"/>
  <c r="N140" i="2"/>
  <c r="R140" i="2"/>
  <c r="T140" i="2"/>
  <c r="S140" i="2"/>
  <c r="O140" i="2"/>
  <c r="AV139" i="2"/>
  <c r="AR139" i="2"/>
  <c r="AL139" i="2"/>
  <c r="AH139" i="2"/>
  <c r="AB139" i="2"/>
  <c r="AD139" i="2"/>
  <c r="AC139" i="2"/>
  <c r="N139" i="2"/>
  <c r="R139" i="2"/>
  <c r="T139" i="2"/>
  <c r="S139" i="2"/>
  <c r="O139" i="2"/>
  <c r="AV138" i="2"/>
  <c r="AR138" i="2"/>
  <c r="AL138" i="2"/>
  <c r="AH138" i="2"/>
  <c r="X138" i="2"/>
  <c r="AB138" i="2"/>
  <c r="AD138" i="2"/>
  <c r="AC138" i="2"/>
  <c r="Y138" i="2"/>
  <c r="N138" i="2"/>
  <c r="R138" i="2"/>
  <c r="T138" i="2"/>
  <c r="S138" i="2"/>
  <c r="O138" i="2"/>
  <c r="AV137" i="2"/>
  <c r="AR137" i="2"/>
  <c r="AL137" i="2"/>
  <c r="AH137" i="2"/>
  <c r="X137" i="2"/>
  <c r="AB137" i="2"/>
  <c r="AD137" i="2"/>
  <c r="AC137" i="2"/>
  <c r="Y137" i="2"/>
  <c r="N137" i="2"/>
  <c r="R137" i="2"/>
  <c r="T137" i="2"/>
  <c r="S137" i="2"/>
  <c r="O137" i="2"/>
  <c r="AV135" i="2"/>
  <c r="AR135" i="2"/>
  <c r="AL135" i="2"/>
  <c r="AH135" i="2"/>
  <c r="X135" i="2"/>
  <c r="AB135" i="2"/>
  <c r="AD135" i="2"/>
  <c r="AC135" i="2"/>
  <c r="Y135" i="2"/>
  <c r="N135" i="2"/>
  <c r="R135" i="2"/>
  <c r="T135" i="2"/>
  <c r="S135" i="2"/>
  <c r="O135" i="2"/>
  <c r="AV134" i="2"/>
  <c r="AR134" i="2"/>
  <c r="AL134" i="2"/>
  <c r="AH134" i="2"/>
  <c r="X134" i="2"/>
  <c r="AB134" i="2"/>
  <c r="AD134" i="2"/>
  <c r="AC134" i="2"/>
  <c r="Y134" i="2"/>
  <c r="N134" i="2"/>
  <c r="R134" i="2"/>
  <c r="T134" i="2"/>
  <c r="S134" i="2"/>
  <c r="O134" i="2"/>
  <c r="AV133" i="2"/>
  <c r="AR133" i="2"/>
  <c r="AL133" i="2"/>
  <c r="AH133" i="2"/>
  <c r="X133" i="2"/>
  <c r="AB133" i="2"/>
  <c r="AD133" i="2"/>
  <c r="AC133" i="2"/>
  <c r="Y133" i="2"/>
  <c r="N133" i="2"/>
  <c r="R133" i="2"/>
  <c r="T133" i="2"/>
  <c r="S133" i="2"/>
  <c r="O133" i="2"/>
  <c r="AV132" i="2"/>
  <c r="AR132" i="2"/>
  <c r="AL132" i="2"/>
  <c r="AH132" i="2"/>
  <c r="X132" i="2"/>
  <c r="AB132" i="2"/>
  <c r="AD132" i="2"/>
  <c r="AC132" i="2"/>
  <c r="Y132" i="2"/>
  <c r="S132" i="2"/>
  <c r="R132" i="2"/>
  <c r="O132" i="2"/>
  <c r="N132" i="2"/>
  <c r="AV130" i="2"/>
  <c r="AR130" i="2"/>
  <c r="AL130" i="2"/>
  <c r="AH130" i="2"/>
  <c r="X130" i="2"/>
  <c r="AB130" i="2"/>
  <c r="AD130" i="2"/>
  <c r="AC130" i="2"/>
  <c r="Y130" i="2"/>
  <c r="N130" i="2"/>
  <c r="R130" i="2"/>
  <c r="T130" i="2"/>
  <c r="S130" i="2"/>
  <c r="O130" i="2"/>
  <c r="AV129" i="2"/>
  <c r="AR129" i="2"/>
  <c r="AL129" i="2"/>
  <c r="AH129" i="2"/>
  <c r="X129" i="2"/>
  <c r="AB129" i="2"/>
  <c r="AD129" i="2"/>
  <c r="AC129" i="2"/>
  <c r="Y129" i="2"/>
  <c r="N129" i="2"/>
  <c r="R129" i="2"/>
  <c r="T129" i="2"/>
  <c r="S129" i="2"/>
  <c r="O129" i="2"/>
  <c r="AV128" i="2"/>
  <c r="AR128" i="2"/>
  <c r="AH128" i="2"/>
  <c r="AL128" i="2"/>
  <c r="AN128" i="2"/>
  <c r="X128" i="2"/>
  <c r="AB128" i="2"/>
  <c r="AD128" i="2"/>
  <c r="AC128" i="2"/>
  <c r="Y128" i="2"/>
  <c r="N128" i="2"/>
  <c r="R128" i="2"/>
  <c r="T128" i="2"/>
  <c r="S128" i="2"/>
  <c r="O128" i="2"/>
  <c r="AV127" i="2"/>
  <c r="AR127" i="2"/>
  <c r="AL127" i="2"/>
  <c r="AH127" i="2"/>
  <c r="X127" i="2"/>
  <c r="AB127" i="2"/>
  <c r="AD127" i="2"/>
  <c r="AC127" i="2"/>
  <c r="Y127" i="2"/>
  <c r="N127" i="2"/>
  <c r="R127" i="2"/>
  <c r="T127" i="2"/>
  <c r="S127" i="2"/>
  <c r="O127" i="2"/>
  <c r="AV126" i="2"/>
  <c r="AR126" i="2"/>
  <c r="AH126" i="2"/>
  <c r="AL126" i="2"/>
  <c r="AN126" i="2"/>
  <c r="X126" i="2"/>
  <c r="AB126" i="2"/>
  <c r="AD126" i="2"/>
  <c r="AC126" i="2"/>
  <c r="Y126" i="2"/>
  <c r="N126" i="2"/>
  <c r="R126" i="2"/>
  <c r="T126" i="2"/>
  <c r="S126" i="2"/>
  <c r="O126" i="2"/>
  <c r="AV125" i="2"/>
  <c r="AR125" i="2"/>
  <c r="AL125" i="2"/>
  <c r="AH125" i="2"/>
  <c r="X125" i="2"/>
  <c r="AB125" i="2"/>
  <c r="AD125" i="2"/>
  <c r="AC125" i="2"/>
  <c r="Y125" i="2"/>
  <c r="N125" i="2"/>
  <c r="R125" i="2"/>
  <c r="T125" i="2"/>
  <c r="S125" i="2"/>
  <c r="O125" i="2"/>
  <c r="AV124" i="2"/>
  <c r="AR124" i="2"/>
  <c r="AL124" i="2"/>
  <c r="AH124" i="2"/>
  <c r="X124" i="2"/>
  <c r="AB124" i="2"/>
  <c r="AD124" i="2"/>
  <c r="AC124" i="2"/>
  <c r="Y124" i="2"/>
  <c r="S124" i="2"/>
  <c r="R124" i="2"/>
  <c r="O124" i="2"/>
  <c r="N124" i="2"/>
  <c r="AL102" i="2"/>
  <c r="AH102" i="2"/>
  <c r="AC102" i="2"/>
  <c r="AB102" i="2"/>
  <c r="Y102" i="2"/>
  <c r="X102" i="2"/>
  <c r="S102" i="2"/>
  <c r="R102" i="2"/>
  <c r="O102" i="2"/>
  <c r="N102" i="2"/>
  <c r="AL100" i="2"/>
  <c r="AH100" i="2"/>
  <c r="AC100" i="2"/>
  <c r="AB100" i="2"/>
  <c r="Y100" i="2"/>
  <c r="X100" i="2"/>
  <c r="S100" i="2"/>
  <c r="R100" i="2"/>
  <c r="O100" i="2"/>
  <c r="N100" i="2"/>
  <c r="AL99" i="2"/>
  <c r="AH99" i="2"/>
  <c r="AC99" i="2"/>
  <c r="AB99" i="2"/>
  <c r="Y99" i="2"/>
  <c r="X99" i="2"/>
  <c r="R99" i="2"/>
  <c r="N99" i="2"/>
  <c r="AL98" i="2"/>
  <c r="AH98" i="2"/>
  <c r="AC98" i="2"/>
  <c r="AB98" i="2"/>
  <c r="Y98" i="2"/>
  <c r="X98" i="2"/>
  <c r="S98" i="2"/>
  <c r="R98" i="2"/>
  <c r="O98" i="2"/>
  <c r="N98" i="2"/>
  <c r="AL96" i="2"/>
  <c r="AH96" i="2"/>
  <c r="AC96" i="2"/>
  <c r="AB96" i="2"/>
  <c r="Y96" i="2"/>
  <c r="X96" i="2"/>
  <c r="S96" i="2"/>
  <c r="R96" i="2"/>
  <c r="O96" i="2"/>
  <c r="N96" i="2"/>
  <c r="AL94" i="2"/>
  <c r="AH94" i="2"/>
  <c r="AC94" i="2"/>
  <c r="AB94" i="2"/>
  <c r="Y94" i="2"/>
  <c r="X94" i="2"/>
  <c r="S94" i="2"/>
  <c r="R94" i="2"/>
  <c r="O94" i="2"/>
  <c r="N94" i="2"/>
  <c r="AL91" i="2"/>
  <c r="AH91" i="2"/>
  <c r="AC91" i="2"/>
  <c r="AB91" i="2"/>
  <c r="Y91" i="2"/>
  <c r="X91" i="2"/>
  <c r="S91" i="2"/>
  <c r="R91" i="2"/>
  <c r="O91" i="2"/>
  <c r="N91" i="2"/>
  <c r="AL90" i="2"/>
  <c r="AH90" i="2"/>
  <c r="AC90" i="2"/>
  <c r="AB90" i="2"/>
  <c r="Y90" i="2"/>
  <c r="X90" i="2"/>
  <c r="S90" i="2"/>
  <c r="R90" i="2"/>
  <c r="O90" i="2"/>
  <c r="N90" i="2"/>
  <c r="DF89" i="2"/>
  <c r="DE89" i="2"/>
  <c r="DB89" i="2"/>
  <c r="DA89" i="2"/>
  <c r="CQ89" i="2"/>
  <c r="CU89" i="2"/>
  <c r="CW89" i="2"/>
  <c r="CV89" i="2"/>
  <c r="CR89" i="2"/>
  <c r="CG89" i="2"/>
  <c r="CK89" i="2"/>
  <c r="CM89" i="2"/>
  <c r="CL89" i="2"/>
  <c r="CH89" i="2"/>
  <c r="AL87" i="2"/>
  <c r="AH87" i="2"/>
  <c r="AC87" i="2"/>
  <c r="AB87" i="2"/>
  <c r="Y87" i="2"/>
  <c r="X87" i="2"/>
  <c r="S87" i="2"/>
  <c r="R87" i="2"/>
  <c r="O87" i="2"/>
  <c r="N87" i="2"/>
  <c r="AW85" i="2"/>
  <c r="AV85" i="2"/>
  <c r="AS85" i="2"/>
  <c r="AR85" i="2"/>
  <c r="AL85" i="2"/>
  <c r="AH85" i="2"/>
  <c r="AC85" i="2"/>
  <c r="AB85" i="2"/>
  <c r="Y85" i="2"/>
  <c r="X85" i="2"/>
  <c r="S85" i="2"/>
  <c r="R85" i="2"/>
  <c r="O85" i="2"/>
  <c r="N85" i="2"/>
  <c r="BQ84" i="2"/>
  <c r="BP84" i="2"/>
  <c r="BM84" i="2"/>
  <c r="BL84" i="2"/>
  <c r="AL84" i="2"/>
  <c r="AH84" i="2"/>
  <c r="AC84" i="2"/>
  <c r="AB84" i="2"/>
  <c r="Y84" i="2"/>
  <c r="X84" i="2"/>
  <c r="S84" i="2"/>
  <c r="R84" i="2"/>
  <c r="O84" i="2"/>
  <c r="N84" i="2"/>
  <c r="AL83" i="2"/>
  <c r="AH83" i="2"/>
  <c r="AB83" i="2"/>
  <c r="X83" i="2"/>
  <c r="S83" i="2"/>
  <c r="R83" i="2"/>
  <c r="O83" i="2"/>
  <c r="N83" i="2"/>
  <c r="AL82" i="2"/>
  <c r="AH82" i="2"/>
  <c r="AC82" i="2"/>
  <c r="AB82" i="2"/>
  <c r="Y82" i="2"/>
  <c r="X82" i="2"/>
  <c r="S82" i="2"/>
  <c r="R82" i="2"/>
  <c r="O82" i="2"/>
  <c r="N82" i="2"/>
  <c r="AL81" i="2"/>
  <c r="AH81" i="2"/>
  <c r="AC81" i="2"/>
  <c r="AB81" i="2"/>
  <c r="Y81" i="2"/>
  <c r="X81" i="2"/>
  <c r="S81" i="2"/>
  <c r="R81" i="2"/>
  <c r="O81" i="2"/>
  <c r="N81" i="2"/>
  <c r="BG80" i="2"/>
  <c r="BF80" i="2"/>
  <c r="BC80" i="2"/>
  <c r="BB80" i="2"/>
  <c r="AL80" i="2"/>
  <c r="AH80" i="2"/>
  <c r="AC80" i="2"/>
  <c r="AB80" i="2"/>
  <c r="Y80" i="2"/>
  <c r="X80" i="2"/>
  <c r="S80" i="2"/>
  <c r="R80" i="2"/>
  <c r="O80" i="2"/>
  <c r="N80" i="2"/>
  <c r="AL79" i="2"/>
  <c r="AH79" i="2"/>
  <c r="AC79" i="2"/>
  <c r="AB79" i="2"/>
  <c r="Y79" i="2"/>
  <c r="X79" i="2"/>
  <c r="S79" i="2"/>
  <c r="R79" i="2"/>
  <c r="O79" i="2"/>
  <c r="N79" i="2"/>
  <c r="AL78" i="2"/>
  <c r="AH78" i="2"/>
  <c r="AC78" i="2"/>
  <c r="AB78" i="2"/>
  <c r="Y78" i="2"/>
  <c r="X78" i="2"/>
  <c r="S78" i="2"/>
  <c r="R78" i="2"/>
  <c r="O78" i="2"/>
  <c r="N78" i="2"/>
  <c r="AM77" i="2"/>
  <c r="AL77" i="2"/>
  <c r="AI77" i="2"/>
  <c r="AH77" i="2"/>
  <c r="AC77" i="2"/>
  <c r="AB77" i="2"/>
  <c r="Y77" i="2"/>
  <c r="X77" i="2"/>
  <c r="S77" i="2"/>
  <c r="R77" i="2"/>
  <c r="O77" i="2"/>
  <c r="N77" i="2"/>
  <c r="AL76" i="2"/>
  <c r="AH76" i="2"/>
  <c r="AC76" i="2"/>
  <c r="AB76" i="2"/>
  <c r="Y76" i="2"/>
  <c r="X76" i="2"/>
  <c r="S76" i="2"/>
  <c r="R76" i="2"/>
  <c r="O76" i="2"/>
  <c r="N76" i="2"/>
  <c r="AL75" i="2"/>
  <c r="AH75" i="2"/>
  <c r="AC75" i="2"/>
  <c r="AB75" i="2"/>
  <c r="Y75" i="2"/>
  <c r="X75" i="2"/>
  <c r="S75" i="2"/>
  <c r="R75" i="2"/>
  <c r="O75" i="2"/>
  <c r="N75" i="2"/>
  <c r="AL74" i="2"/>
  <c r="AH74" i="2"/>
  <c r="AC74" i="2"/>
  <c r="AB74" i="2"/>
  <c r="Y74" i="2"/>
  <c r="X74" i="2"/>
  <c r="S74" i="2"/>
  <c r="R74" i="2"/>
  <c r="O74" i="2"/>
  <c r="N74" i="2"/>
  <c r="AL73" i="2"/>
  <c r="AH73" i="2"/>
  <c r="AC73" i="2"/>
  <c r="AB73" i="2"/>
  <c r="Y73" i="2"/>
  <c r="X73" i="2"/>
  <c r="R73" i="2"/>
  <c r="N73" i="2"/>
  <c r="BY51" i="2"/>
  <c r="CC51" i="2"/>
  <c r="CE51" i="2"/>
  <c r="AH51" i="2"/>
  <c r="AL51" i="2"/>
  <c r="AN51" i="2"/>
  <c r="X51" i="2"/>
  <c r="AB51" i="2"/>
  <c r="AD51" i="2"/>
  <c r="AC51" i="2"/>
  <c r="Y51" i="2"/>
  <c r="N51" i="2"/>
  <c r="R51" i="2"/>
  <c r="T51" i="2"/>
  <c r="S51" i="2"/>
  <c r="O51" i="2"/>
  <c r="BY50" i="2"/>
  <c r="CC50" i="2"/>
  <c r="CE50" i="2"/>
  <c r="AH50" i="2"/>
  <c r="AL50" i="2"/>
  <c r="AN50" i="2"/>
  <c r="X50" i="2"/>
  <c r="AB50" i="2"/>
  <c r="AD50" i="2"/>
  <c r="AC50" i="2"/>
  <c r="Y50" i="2"/>
  <c r="N50" i="2"/>
  <c r="R50" i="2"/>
  <c r="T50" i="2"/>
  <c r="S50" i="2"/>
  <c r="O50" i="2"/>
  <c r="BY49" i="2"/>
  <c r="CC49" i="2"/>
  <c r="CE49" i="2"/>
  <c r="AH49" i="2"/>
  <c r="AL49" i="2"/>
  <c r="AN49" i="2"/>
  <c r="X49" i="2"/>
  <c r="AB49" i="2"/>
  <c r="AD49" i="2"/>
  <c r="AC49" i="2"/>
  <c r="Y49" i="2"/>
  <c r="N49" i="2"/>
  <c r="R49" i="2"/>
  <c r="T49" i="2"/>
  <c r="S49" i="2"/>
  <c r="O49" i="2"/>
  <c r="BY48" i="2"/>
  <c r="CC48" i="2"/>
  <c r="CE48" i="2"/>
  <c r="AH48" i="2"/>
  <c r="AL48" i="2"/>
  <c r="AN48" i="2"/>
  <c r="X48" i="2"/>
  <c r="AB48" i="2"/>
  <c r="AD48" i="2"/>
  <c r="AC48" i="2"/>
  <c r="Y48" i="2"/>
  <c r="N48" i="2"/>
  <c r="R48" i="2"/>
  <c r="T48" i="2"/>
  <c r="S48" i="2"/>
  <c r="O48" i="2"/>
  <c r="BY47" i="2"/>
  <c r="CC47" i="2"/>
  <c r="CE47" i="2"/>
  <c r="AH47" i="2"/>
  <c r="AL47" i="2"/>
  <c r="AN47" i="2"/>
  <c r="X47" i="2"/>
  <c r="AB47" i="2"/>
  <c r="AD47" i="2"/>
  <c r="AC47" i="2"/>
  <c r="Y47" i="2"/>
  <c r="N47" i="2"/>
  <c r="R47" i="2"/>
  <c r="T47" i="2"/>
  <c r="S47" i="2"/>
  <c r="O47" i="2"/>
  <c r="BY45" i="2"/>
  <c r="CC45" i="2"/>
  <c r="CE45" i="2"/>
  <c r="BR45" i="2"/>
  <c r="BN45" i="2"/>
  <c r="AH45" i="2"/>
  <c r="AL45" i="2"/>
  <c r="AN45" i="2"/>
  <c r="X45" i="2"/>
  <c r="AB45" i="2"/>
  <c r="AD45" i="2"/>
  <c r="AC45" i="2"/>
  <c r="Y45" i="2"/>
  <c r="N45" i="2"/>
  <c r="R45" i="2"/>
  <c r="T45" i="2"/>
  <c r="S45" i="2"/>
  <c r="O45" i="2"/>
  <c r="BY44" i="2"/>
  <c r="CC44" i="2"/>
  <c r="CE44" i="2"/>
  <c r="AR44" i="2"/>
  <c r="AV44" i="2"/>
  <c r="AX44" i="2"/>
  <c r="AH44" i="2"/>
  <c r="AL44" i="2"/>
  <c r="AN44" i="2"/>
  <c r="X44" i="2"/>
  <c r="AB44" i="2"/>
  <c r="AD44" i="2"/>
  <c r="AC44" i="2"/>
  <c r="Y44" i="2"/>
  <c r="N44" i="2"/>
  <c r="R44" i="2"/>
  <c r="T44" i="2"/>
  <c r="S44" i="2"/>
  <c r="O44" i="2"/>
  <c r="BY43" i="2"/>
  <c r="CC43" i="2"/>
  <c r="CE43" i="2"/>
  <c r="AH43" i="2"/>
  <c r="AL43" i="2"/>
  <c r="AN43" i="2"/>
  <c r="X43" i="2"/>
  <c r="AB43" i="2"/>
  <c r="AD43" i="2"/>
  <c r="AC43" i="2"/>
  <c r="Y43" i="2"/>
  <c r="N43" i="2"/>
  <c r="R43" i="2"/>
  <c r="T43" i="2"/>
  <c r="S43" i="2"/>
  <c r="O43" i="2"/>
  <c r="BY42" i="2"/>
  <c r="CC42" i="2"/>
  <c r="CE42" i="2"/>
  <c r="AH42" i="2"/>
  <c r="AL42" i="2"/>
  <c r="AN42" i="2"/>
  <c r="X42" i="2"/>
  <c r="AB42" i="2"/>
  <c r="AD42" i="2"/>
  <c r="AC42" i="2"/>
  <c r="Y42" i="2"/>
  <c r="N42" i="2"/>
  <c r="R42" i="2"/>
  <c r="T42" i="2"/>
  <c r="S42" i="2"/>
  <c r="O42" i="2"/>
  <c r="Y41" i="2"/>
  <c r="X41" i="2"/>
  <c r="O41" i="2"/>
  <c r="N41" i="2"/>
  <c r="BY39" i="2"/>
  <c r="CC39" i="2"/>
  <c r="CE39" i="2"/>
  <c r="AH39" i="2"/>
  <c r="AL39" i="2"/>
  <c r="AN39" i="2"/>
  <c r="X39" i="2"/>
  <c r="AB39" i="2"/>
  <c r="AD39" i="2"/>
  <c r="AC39" i="2"/>
  <c r="Y39" i="2"/>
  <c r="N39" i="2"/>
  <c r="R39" i="2"/>
  <c r="T39" i="2"/>
  <c r="S39" i="2"/>
  <c r="O39" i="2"/>
  <c r="BY36" i="2"/>
  <c r="CC36" i="2"/>
  <c r="CE36" i="2"/>
  <c r="AH36" i="2"/>
  <c r="AL36" i="2"/>
  <c r="AN36" i="2"/>
  <c r="X36" i="2"/>
  <c r="AB36" i="2"/>
  <c r="AD36" i="2"/>
  <c r="AC36" i="2"/>
  <c r="Y36" i="2"/>
  <c r="N36" i="2"/>
  <c r="R36" i="2"/>
  <c r="T36" i="2"/>
  <c r="S36" i="2"/>
  <c r="O36" i="2"/>
  <c r="BY34" i="2"/>
  <c r="CC34" i="2"/>
  <c r="CE34" i="2"/>
  <c r="AR34" i="2"/>
  <c r="AV34" i="2"/>
  <c r="AX34" i="2"/>
  <c r="AH34" i="2"/>
  <c r="AL34" i="2"/>
  <c r="AN34" i="2"/>
  <c r="X34" i="2"/>
  <c r="AB34" i="2"/>
  <c r="AD34" i="2"/>
  <c r="AC34" i="2"/>
  <c r="Y34" i="2"/>
  <c r="N34" i="2"/>
  <c r="R34" i="2"/>
  <c r="T34" i="2"/>
  <c r="S34" i="2"/>
  <c r="O34" i="2"/>
  <c r="BY33" i="2"/>
  <c r="CC33" i="2"/>
  <c r="CE33" i="2"/>
  <c r="AH33" i="2"/>
  <c r="AL33" i="2"/>
  <c r="AN33" i="2"/>
  <c r="X33" i="2"/>
  <c r="AB33" i="2"/>
  <c r="AD33" i="2"/>
  <c r="AC33" i="2"/>
  <c r="Y33" i="2"/>
  <c r="N33" i="2"/>
  <c r="R33" i="2"/>
  <c r="T33" i="2"/>
  <c r="S33" i="2"/>
  <c r="O33" i="2"/>
  <c r="BY32" i="2"/>
  <c r="CC32" i="2"/>
  <c r="CE32" i="2"/>
  <c r="AH32" i="2"/>
  <c r="AL32" i="2"/>
  <c r="AN32" i="2"/>
  <c r="X32" i="2"/>
  <c r="AB32" i="2"/>
  <c r="AD32" i="2"/>
  <c r="AC32" i="2"/>
  <c r="Y32" i="2"/>
  <c r="N32" i="2"/>
  <c r="R32" i="2"/>
  <c r="T32" i="2"/>
  <c r="S32" i="2"/>
  <c r="O32" i="2"/>
  <c r="BY31" i="2"/>
  <c r="CC31" i="2"/>
  <c r="CE31" i="2"/>
  <c r="AR31" i="2"/>
  <c r="AV31" i="2"/>
  <c r="AX31" i="2"/>
  <c r="AH31" i="2"/>
  <c r="AL31" i="2"/>
  <c r="AN31" i="2"/>
  <c r="X31" i="2"/>
  <c r="AB31" i="2"/>
  <c r="AD31" i="2"/>
  <c r="AC31" i="2"/>
  <c r="Y31" i="2"/>
  <c r="N31" i="2"/>
  <c r="R31" i="2"/>
  <c r="T31" i="2"/>
  <c r="S31" i="2"/>
  <c r="O31" i="2"/>
  <c r="BY30" i="2"/>
  <c r="CC30" i="2"/>
  <c r="CE30" i="2"/>
  <c r="AH30" i="2"/>
  <c r="AL30" i="2"/>
  <c r="AN30" i="2"/>
  <c r="X30" i="2"/>
  <c r="AB30" i="2"/>
  <c r="AD30" i="2"/>
  <c r="AC30" i="2"/>
  <c r="Y30" i="2"/>
  <c r="N30" i="2"/>
  <c r="R30" i="2"/>
  <c r="T30" i="2"/>
  <c r="S30" i="2"/>
  <c r="O30" i="2"/>
  <c r="BY29" i="2"/>
  <c r="CC29" i="2"/>
  <c r="CE29" i="2"/>
  <c r="AR29" i="2"/>
  <c r="AV29" i="2"/>
  <c r="AX29" i="2"/>
  <c r="AH29" i="2"/>
  <c r="AL29" i="2"/>
  <c r="AN29" i="2"/>
  <c r="X29" i="2"/>
  <c r="AB29" i="2"/>
  <c r="AD29" i="2"/>
  <c r="AC29" i="2"/>
  <c r="Y29" i="2"/>
  <c r="N29" i="2"/>
  <c r="R29" i="2"/>
  <c r="T29" i="2"/>
  <c r="S29" i="2"/>
  <c r="O29" i="2"/>
  <c r="BY28" i="2"/>
  <c r="CC28" i="2"/>
  <c r="CE28" i="2"/>
  <c r="AH28" i="2"/>
  <c r="AL28" i="2"/>
  <c r="AN28" i="2"/>
  <c r="X28" i="2"/>
  <c r="AB28" i="2"/>
  <c r="AD28" i="2"/>
  <c r="AC28" i="2"/>
  <c r="Y28" i="2"/>
  <c r="N28" i="2"/>
  <c r="R28" i="2"/>
  <c r="T28" i="2"/>
  <c r="S28" i="2"/>
  <c r="O28" i="2"/>
  <c r="BY27" i="2"/>
  <c r="CC27" i="2"/>
  <c r="CE27" i="2"/>
  <c r="AH27" i="2"/>
  <c r="AL27" i="2"/>
  <c r="AN27" i="2"/>
  <c r="X27" i="2"/>
  <c r="AB27" i="2"/>
  <c r="AD27" i="2"/>
  <c r="AC27" i="2"/>
  <c r="Y27" i="2"/>
  <c r="N27" i="2"/>
  <c r="R27" i="2"/>
  <c r="T27" i="2"/>
  <c r="S27" i="2"/>
  <c r="O27" i="2"/>
  <c r="BY26" i="2"/>
  <c r="CC26" i="2"/>
  <c r="CE26" i="2"/>
  <c r="AH26" i="2"/>
  <c r="AL26" i="2"/>
  <c r="AN26" i="2"/>
  <c r="X26" i="2"/>
  <c r="AB26" i="2"/>
  <c r="AD26" i="2"/>
  <c r="AC26" i="2"/>
  <c r="Y26" i="2"/>
  <c r="N26" i="2"/>
  <c r="R26" i="2"/>
  <c r="T26" i="2"/>
  <c r="S26" i="2"/>
  <c r="O26" i="2"/>
  <c r="BY25" i="2"/>
  <c r="CC25" i="2"/>
  <c r="CE25" i="2"/>
  <c r="AH25" i="2"/>
  <c r="AL25" i="2"/>
  <c r="AN25" i="2"/>
  <c r="X25" i="2"/>
  <c r="AB25" i="2"/>
  <c r="AD25" i="2"/>
  <c r="AC25" i="2"/>
  <c r="Y25" i="2"/>
  <c r="N25" i="2"/>
  <c r="R25" i="2"/>
  <c r="T25" i="2"/>
  <c r="S25" i="2"/>
  <c r="O25" i="2"/>
  <c r="BY24" i="2"/>
  <c r="CC24" i="2"/>
  <c r="CE24" i="2"/>
  <c r="AH24" i="2"/>
  <c r="AL24" i="2"/>
  <c r="AN24" i="2"/>
  <c r="X24" i="2"/>
  <c r="AB24" i="2"/>
  <c r="AD24" i="2"/>
  <c r="AC24" i="2"/>
  <c r="Y24" i="2"/>
  <c r="N24" i="2"/>
  <c r="R24" i="2"/>
  <c r="T24" i="2"/>
  <c r="S24" i="2"/>
  <c r="O24" i="2"/>
  <c r="BY23" i="2"/>
  <c r="CC23" i="2"/>
  <c r="CE23" i="2"/>
  <c r="AH23" i="2"/>
  <c r="AL23" i="2"/>
  <c r="AN23" i="2"/>
  <c r="X23" i="2"/>
  <c r="AB23" i="2"/>
  <c r="AD23" i="2"/>
  <c r="AC23" i="2"/>
  <c r="Y23" i="2"/>
  <c r="N23" i="2"/>
  <c r="R23" i="2"/>
  <c r="T23" i="2"/>
  <c r="S23" i="2"/>
  <c r="O23" i="2"/>
  <c r="BY22" i="2"/>
  <c r="CC22" i="2"/>
  <c r="CE22" i="2"/>
  <c r="AH22" i="2"/>
  <c r="AL22" i="2"/>
  <c r="AN22" i="2"/>
  <c r="X22" i="2"/>
  <c r="AB22" i="2"/>
  <c r="AD22" i="2"/>
  <c r="AC22" i="2"/>
  <c r="Y22" i="2"/>
  <c r="N22" i="2"/>
  <c r="R22" i="2"/>
  <c r="T22" i="2"/>
  <c r="S22" i="2"/>
  <c r="O22" i="2"/>
  <c r="BY21" i="2"/>
  <c r="CC21" i="2"/>
  <c r="CE21" i="2"/>
  <c r="AH21" i="2"/>
  <c r="AL21" i="2"/>
  <c r="AN21" i="2"/>
  <c r="X21" i="2"/>
  <c r="AB21" i="2"/>
  <c r="AD21" i="2"/>
  <c r="AC21" i="2"/>
  <c r="Y21" i="2"/>
  <c r="N21" i="2"/>
  <c r="R21" i="2"/>
  <c r="T21" i="2"/>
  <c r="S21" i="2"/>
  <c r="O21" i="2"/>
  <c r="BY20" i="2"/>
  <c r="CC20" i="2"/>
  <c r="CE20" i="2"/>
  <c r="AH20" i="2"/>
  <c r="AL20" i="2"/>
  <c r="AN20" i="2"/>
  <c r="X20" i="2"/>
  <c r="AB20" i="2"/>
  <c r="AD20" i="2"/>
  <c r="AC20" i="2"/>
  <c r="Y20" i="2"/>
  <c r="N20" i="2"/>
  <c r="R20" i="2"/>
  <c r="T20" i="2"/>
  <c r="S20" i="2"/>
  <c r="O20" i="2"/>
  <c r="BY19" i="2"/>
  <c r="CC19" i="2"/>
  <c r="CE19" i="2"/>
  <c r="AH19" i="2"/>
  <c r="AL19" i="2"/>
  <c r="AN19" i="2"/>
  <c r="X19" i="2"/>
  <c r="AB19" i="2"/>
  <c r="AD19" i="2"/>
  <c r="AC19" i="2"/>
  <c r="Y19" i="2"/>
  <c r="N19" i="2"/>
  <c r="R19" i="2"/>
  <c r="T19" i="2"/>
  <c r="S19" i="2"/>
  <c r="O19" i="2"/>
  <c r="BY18" i="2"/>
  <c r="CC18" i="2"/>
  <c r="CE18" i="2"/>
  <c r="AH18" i="2"/>
  <c r="AL18" i="2"/>
  <c r="AN18" i="2"/>
  <c r="X18" i="2"/>
  <c r="AB18" i="2"/>
  <c r="AD18" i="2"/>
  <c r="AC18" i="2"/>
  <c r="Y18" i="2"/>
  <c r="N18" i="2"/>
  <c r="R18" i="2"/>
  <c r="T18" i="2"/>
  <c r="S18" i="2"/>
  <c r="O18" i="2"/>
  <c r="BY16" i="2"/>
  <c r="CC16" i="2"/>
  <c r="CE16" i="2"/>
  <c r="AH16" i="2"/>
  <c r="AL16" i="2"/>
  <c r="AN16" i="2"/>
  <c r="X16" i="2"/>
  <c r="AB16" i="2"/>
  <c r="AD16" i="2"/>
  <c r="AC16" i="2"/>
  <c r="Y16" i="2"/>
  <c r="N16" i="2"/>
  <c r="R16" i="2"/>
  <c r="T16" i="2"/>
  <c r="S16" i="2"/>
  <c r="O16" i="2"/>
  <c r="BY15" i="2"/>
  <c r="CC15" i="2"/>
  <c r="CE15" i="2"/>
  <c r="AH15" i="2"/>
  <c r="AL15" i="2"/>
  <c r="AN15" i="2"/>
  <c r="X15" i="2"/>
  <c r="AB15" i="2"/>
  <c r="AD15" i="2"/>
  <c r="AC15" i="2"/>
  <c r="Y15" i="2"/>
  <c r="N15" i="2"/>
  <c r="R15" i="2"/>
  <c r="T15" i="2"/>
  <c r="S15" i="2"/>
  <c r="O15" i="2"/>
  <c r="BY14" i="2"/>
  <c r="CC14" i="2"/>
  <c r="CE14" i="2"/>
  <c r="AH14" i="2"/>
  <c r="AL14" i="2"/>
  <c r="AN14" i="2"/>
  <c r="X14" i="2"/>
  <c r="AB14" i="2"/>
  <c r="AD14" i="2"/>
  <c r="AC14" i="2"/>
  <c r="Y14" i="2"/>
  <c r="N14" i="2"/>
  <c r="R14" i="2"/>
  <c r="T14" i="2"/>
  <c r="S14" i="2"/>
  <c r="O14" i="2"/>
  <c r="BY13" i="2"/>
  <c r="CC13" i="2"/>
  <c r="CE13" i="2"/>
  <c r="AH13" i="2"/>
  <c r="AL13" i="2"/>
  <c r="AN13" i="2"/>
  <c r="X13" i="2"/>
  <c r="AB13" i="2"/>
  <c r="AD13" i="2"/>
  <c r="AC13" i="2"/>
  <c r="Y13" i="2"/>
  <c r="N13" i="2"/>
  <c r="R13" i="2"/>
  <c r="T13" i="2"/>
  <c r="S13" i="2"/>
  <c r="O13" i="2"/>
  <c r="AZ99" i="1"/>
  <c r="AZ100" i="1"/>
  <c r="BA100" i="1"/>
  <c r="AX99" i="1"/>
  <c r="AX100" i="1"/>
  <c r="AY100" i="1"/>
  <c r="AV99" i="1"/>
  <c r="AV100" i="1"/>
  <c r="AW100" i="1"/>
  <c r="AT99" i="1"/>
  <c r="AT100" i="1"/>
  <c r="AU100" i="1"/>
  <c r="AR99" i="1"/>
  <c r="AR100" i="1"/>
  <c r="AS100" i="1"/>
  <c r="AP99" i="1"/>
  <c r="AP100" i="1"/>
  <c r="AQ100" i="1"/>
  <c r="AN99" i="1"/>
  <c r="AN100" i="1"/>
  <c r="AO100" i="1"/>
  <c r="AL99" i="1"/>
  <c r="AL100" i="1"/>
  <c r="AM100" i="1"/>
  <c r="AJ99" i="1"/>
  <c r="AJ100" i="1"/>
  <c r="AK100" i="1"/>
  <c r="AH99" i="1"/>
  <c r="AH100" i="1"/>
  <c r="AI100" i="1"/>
  <c r="AF99" i="1"/>
  <c r="AF100" i="1"/>
  <c r="AG100" i="1"/>
  <c r="AD99" i="1"/>
  <c r="AD100" i="1"/>
  <c r="AE100" i="1"/>
  <c r="AB99" i="1"/>
  <c r="AB100" i="1"/>
  <c r="AC100" i="1"/>
  <c r="Z99" i="1"/>
  <c r="Z100" i="1"/>
  <c r="AA100" i="1"/>
  <c r="X99" i="1"/>
  <c r="X100" i="1"/>
  <c r="Y100" i="1"/>
  <c r="V99" i="1"/>
  <c r="V100" i="1"/>
  <c r="W100" i="1"/>
  <c r="T99" i="1"/>
  <c r="T100" i="1"/>
  <c r="U100" i="1"/>
  <c r="R99" i="1"/>
  <c r="R100" i="1"/>
  <c r="S100" i="1"/>
  <c r="P99" i="1"/>
  <c r="P100" i="1"/>
  <c r="Q100" i="1"/>
  <c r="N99" i="1"/>
  <c r="N100" i="1"/>
  <c r="O100" i="1"/>
  <c r="L99" i="1"/>
  <c r="L100" i="1"/>
  <c r="M100" i="1"/>
  <c r="I99" i="1"/>
  <c r="BA99" i="1"/>
  <c r="AY99" i="1"/>
  <c r="AW99" i="1"/>
  <c r="AU99" i="1"/>
  <c r="AS99" i="1"/>
  <c r="AQ99" i="1"/>
  <c r="AO99" i="1"/>
  <c r="AM99" i="1"/>
  <c r="AK99" i="1"/>
  <c r="AI99" i="1"/>
  <c r="AG99" i="1"/>
  <c r="AE99" i="1"/>
  <c r="AC99" i="1"/>
  <c r="AA99" i="1"/>
  <c r="Y99" i="1"/>
  <c r="W99" i="1"/>
  <c r="U99" i="1"/>
  <c r="S99" i="1"/>
  <c r="Q99" i="1"/>
  <c r="O99" i="1"/>
  <c r="M99" i="1"/>
  <c r="BA97" i="1"/>
  <c r="AY97" i="1"/>
  <c r="AW97" i="1"/>
  <c r="AU97" i="1"/>
  <c r="AS97" i="1"/>
  <c r="AQ97" i="1"/>
  <c r="AO97" i="1"/>
  <c r="AM97" i="1"/>
  <c r="AK97" i="1"/>
  <c r="AI97" i="1"/>
  <c r="AG97" i="1"/>
  <c r="AE97" i="1"/>
  <c r="AC97" i="1"/>
  <c r="AA97" i="1"/>
  <c r="Y97" i="1"/>
  <c r="W97" i="1"/>
  <c r="U97" i="1"/>
  <c r="S97" i="1"/>
  <c r="Q97" i="1"/>
  <c r="O97" i="1"/>
  <c r="M97" i="1"/>
  <c r="BA96" i="1"/>
  <c r="AY96" i="1"/>
  <c r="AW96" i="1"/>
  <c r="AU96" i="1"/>
  <c r="AS96" i="1"/>
  <c r="AQ96" i="1"/>
  <c r="AO96" i="1"/>
  <c r="AM96" i="1"/>
  <c r="AK96" i="1"/>
  <c r="AI96" i="1"/>
  <c r="AG96" i="1"/>
  <c r="AE96" i="1"/>
  <c r="AC96" i="1"/>
  <c r="AA96" i="1"/>
  <c r="Y96" i="1"/>
  <c r="W96" i="1"/>
  <c r="U96" i="1"/>
  <c r="S96" i="1"/>
  <c r="Q96" i="1"/>
  <c r="O96" i="1"/>
  <c r="M96" i="1"/>
  <c r="BA94" i="1"/>
  <c r="AY94" i="1"/>
  <c r="AW94" i="1"/>
  <c r="AU94" i="1"/>
  <c r="AS94" i="1"/>
  <c r="AQ94" i="1"/>
  <c r="AO94" i="1"/>
  <c r="AM94" i="1"/>
  <c r="AK94" i="1"/>
  <c r="AI94" i="1"/>
  <c r="AG94" i="1"/>
  <c r="AE94" i="1"/>
  <c r="AC94" i="1"/>
  <c r="AA94" i="1"/>
  <c r="Y94" i="1"/>
  <c r="W94" i="1"/>
  <c r="U94" i="1"/>
  <c r="S94" i="1"/>
  <c r="Q94" i="1"/>
  <c r="O94" i="1"/>
  <c r="M94" i="1"/>
  <c r="BA92" i="1"/>
  <c r="AY92" i="1"/>
  <c r="AW92" i="1"/>
  <c r="AU92" i="1"/>
  <c r="AS92" i="1"/>
  <c r="AQ92" i="1"/>
  <c r="AO92" i="1"/>
  <c r="AM92" i="1"/>
  <c r="AK92" i="1"/>
  <c r="AI92" i="1"/>
  <c r="AG92" i="1"/>
  <c r="AE92" i="1"/>
  <c r="AC92" i="1"/>
  <c r="AA92" i="1"/>
  <c r="Y92" i="1"/>
  <c r="W92" i="1"/>
  <c r="U92" i="1"/>
  <c r="S92" i="1"/>
  <c r="Q92" i="1"/>
  <c r="O92" i="1"/>
  <c r="M92" i="1"/>
  <c r="BA91" i="1"/>
  <c r="AY91" i="1"/>
  <c r="AW91" i="1"/>
  <c r="AU91" i="1"/>
  <c r="AS91" i="1"/>
  <c r="AQ91" i="1"/>
  <c r="AO91" i="1"/>
  <c r="AM91" i="1"/>
  <c r="AK91" i="1"/>
  <c r="AI91" i="1"/>
  <c r="AG91" i="1"/>
  <c r="AE91" i="1"/>
  <c r="AC91" i="1"/>
  <c r="Y91" i="1"/>
  <c r="W91" i="1"/>
  <c r="U91" i="1"/>
  <c r="S91" i="1"/>
  <c r="Q91" i="1"/>
  <c r="O91" i="1"/>
  <c r="M91" i="1"/>
  <c r="BA90" i="1"/>
  <c r="AY90" i="1"/>
  <c r="AW90" i="1"/>
  <c r="AU90" i="1"/>
  <c r="AS90" i="1"/>
  <c r="AQ90" i="1"/>
  <c r="AO90" i="1"/>
  <c r="AM90" i="1"/>
  <c r="AK90" i="1"/>
  <c r="AI90" i="1"/>
  <c r="AG90" i="1"/>
  <c r="AE90" i="1"/>
  <c r="AC90" i="1"/>
  <c r="AA90" i="1"/>
  <c r="Y90" i="1"/>
  <c r="W90" i="1"/>
  <c r="U90" i="1"/>
  <c r="S90" i="1"/>
  <c r="Q90" i="1"/>
  <c r="O90" i="1"/>
  <c r="M90" i="1"/>
  <c r="BA89" i="1"/>
  <c r="AY89" i="1"/>
  <c r="AW89" i="1"/>
  <c r="AU89" i="1"/>
  <c r="AS89" i="1"/>
  <c r="AQ89" i="1"/>
  <c r="AO89" i="1"/>
  <c r="AM89" i="1"/>
  <c r="AK89" i="1"/>
  <c r="AI89" i="1"/>
  <c r="AG89" i="1"/>
  <c r="AE89" i="1"/>
  <c r="AC89" i="1"/>
  <c r="AA89" i="1"/>
  <c r="Y89" i="1"/>
  <c r="W89" i="1"/>
  <c r="U89" i="1"/>
  <c r="S89" i="1"/>
  <c r="Q89" i="1"/>
  <c r="O89" i="1"/>
  <c r="M89" i="1"/>
  <c r="BA86" i="1"/>
  <c r="AY86" i="1"/>
  <c r="AW86" i="1"/>
  <c r="AU86" i="1"/>
  <c r="AS86" i="1"/>
  <c r="AQ86" i="1"/>
  <c r="AO86" i="1"/>
  <c r="AM86" i="1"/>
  <c r="AK86" i="1"/>
  <c r="AI86" i="1"/>
  <c r="AG86" i="1"/>
  <c r="AE86" i="1"/>
  <c r="AC86" i="1"/>
  <c r="AA86" i="1"/>
  <c r="Y86" i="1"/>
  <c r="W86" i="1"/>
  <c r="U86" i="1"/>
  <c r="S86" i="1"/>
  <c r="Q86" i="1"/>
  <c r="O86" i="1"/>
  <c r="M86" i="1"/>
  <c r="U85" i="1"/>
  <c r="Q85" i="1"/>
  <c r="O85" i="1"/>
  <c r="BA83" i="1"/>
  <c r="AY83" i="1"/>
  <c r="AW83" i="1"/>
  <c r="AU83" i="1"/>
  <c r="AS83" i="1"/>
  <c r="AQ83" i="1"/>
  <c r="AO83" i="1"/>
  <c r="AM83" i="1"/>
  <c r="AK83" i="1"/>
  <c r="AI83" i="1"/>
  <c r="AG83" i="1"/>
  <c r="AE83" i="1"/>
  <c r="AC83" i="1"/>
  <c r="AA83" i="1"/>
  <c r="Y83" i="1"/>
  <c r="W83" i="1"/>
  <c r="U83" i="1"/>
  <c r="S83" i="1"/>
  <c r="Q83" i="1"/>
  <c r="O83" i="1"/>
  <c r="M83" i="1"/>
  <c r="BA81" i="1"/>
  <c r="AY81" i="1"/>
  <c r="AW81" i="1"/>
  <c r="AU81" i="1"/>
  <c r="AS81" i="1"/>
  <c r="AQ81" i="1"/>
  <c r="AO81" i="1"/>
  <c r="AM81" i="1"/>
  <c r="AK81" i="1"/>
  <c r="AI81" i="1"/>
  <c r="AG81" i="1"/>
  <c r="AE81" i="1"/>
  <c r="AC81" i="1"/>
  <c r="AA81" i="1"/>
  <c r="Y81" i="1"/>
  <c r="W81" i="1"/>
  <c r="U81" i="1"/>
  <c r="S81" i="1"/>
  <c r="Q81" i="1"/>
  <c r="O81" i="1"/>
  <c r="M81" i="1"/>
  <c r="BA80" i="1"/>
  <c r="AY80" i="1"/>
  <c r="AW80" i="1"/>
  <c r="AU80" i="1"/>
  <c r="AS80" i="1"/>
  <c r="AQ80" i="1"/>
  <c r="AO80" i="1"/>
  <c r="AM80" i="1"/>
  <c r="AK80" i="1"/>
  <c r="AI80" i="1"/>
  <c r="AG80" i="1"/>
  <c r="AE80" i="1"/>
  <c r="AC80" i="1"/>
  <c r="AA80" i="1"/>
  <c r="Y80" i="1"/>
  <c r="W80" i="1"/>
  <c r="U80" i="1"/>
  <c r="S80" i="1"/>
  <c r="Q80" i="1"/>
  <c r="O80" i="1"/>
  <c r="M80" i="1"/>
  <c r="BA79" i="1"/>
  <c r="AY79" i="1"/>
  <c r="AW79" i="1"/>
  <c r="AU79" i="1"/>
  <c r="AS79" i="1"/>
  <c r="AQ79" i="1"/>
  <c r="AO79" i="1"/>
  <c r="AM79" i="1"/>
  <c r="AK79" i="1"/>
  <c r="AI79" i="1"/>
  <c r="AE79" i="1"/>
  <c r="AC79" i="1"/>
  <c r="AA79" i="1"/>
  <c r="Y79" i="1"/>
  <c r="W79" i="1"/>
  <c r="U79" i="1"/>
  <c r="S79" i="1"/>
  <c r="Q79" i="1"/>
  <c r="O79" i="1"/>
  <c r="M79" i="1"/>
  <c r="BA78" i="1"/>
  <c r="AY78" i="1"/>
  <c r="AW78" i="1"/>
  <c r="AU78" i="1"/>
  <c r="AS78" i="1"/>
  <c r="AQ78" i="1"/>
  <c r="AO78" i="1"/>
  <c r="AM78" i="1"/>
  <c r="AK78" i="1"/>
  <c r="AI78" i="1"/>
  <c r="AG78" i="1"/>
  <c r="AE78" i="1"/>
  <c r="AC78" i="1"/>
  <c r="AA78" i="1"/>
  <c r="Y78" i="1"/>
  <c r="W78" i="1"/>
  <c r="U78" i="1"/>
  <c r="S78" i="1"/>
  <c r="Q78" i="1"/>
  <c r="O78" i="1"/>
  <c r="M78" i="1"/>
  <c r="BA77" i="1"/>
  <c r="AY77" i="1"/>
  <c r="AW77" i="1"/>
  <c r="AU77" i="1"/>
  <c r="AS77" i="1"/>
  <c r="AQ77" i="1"/>
  <c r="AO77" i="1"/>
  <c r="AM77" i="1"/>
  <c r="AK77" i="1"/>
  <c r="AI77" i="1"/>
  <c r="AG77" i="1"/>
  <c r="AE77" i="1"/>
  <c r="AC77" i="1"/>
  <c r="AA77" i="1"/>
  <c r="Y77" i="1"/>
  <c r="W77" i="1"/>
  <c r="U77" i="1"/>
  <c r="S77" i="1"/>
  <c r="Q77" i="1"/>
  <c r="O77" i="1"/>
  <c r="M77" i="1"/>
  <c r="BA76" i="1"/>
  <c r="AY76" i="1"/>
  <c r="AW76" i="1"/>
  <c r="AU76" i="1"/>
  <c r="AS76" i="1"/>
  <c r="AQ76" i="1"/>
  <c r="AO76" i="1"/>
  <c r="AM76" i="1"/>
  <c r="AK76" i="1"/>
  <c r="AI76" i="1"/>
  <c r="AG76" i="1"/>
  <c r="AE76" i="1"/>
  <c r="AC76" i="1"/>
  <c r="AA76" i="1"/>
  <c r="Y76" i="1"/>
  <c r="W76" i="1"/>
  <c r="U76" i="1"/>
  <c r="S76" i="1"/>
  <c r="Q76" i="1"/>
  <c r="O76" i="1"/>
  <c r="M76" i="1"/>
  <c r="BA75" i="1"/>
  <c r="AY75" i="1"/>
  <c r="AW75" i="1"/>
  <c r="AU75" i="1"/>
  <c r="AS75" i="1"/>
  <c r="AQ75" i="1"/>
  <c r="AO75" i="1"/>
  <c r="AM75" i="1"/>
  <c r="AK75" i="1"/>
  <c r="AI75" i="1"/>
  <c r="AG75" i="1"/>
  <c r="AE75" i="1"/>
  <c r="AC75" i="1"/>
  <c r="AA75" i="1"/>
  <c r="Y75" i="1"/>
  <c r="W75" i="1"/>
  <c r="U75" i="1"/>
  <c r="S75" i="1"/>
  <c r="Q75" i="1"/>
  <c r="O75" i="1"/>
  <c r="M75" i="1"/>
  <c r="BA73" i="1"/>
  <c r="AY73" i="1"/>
  <c r="AW73" i="1"/>
  <c r="AU73" i="1"/>
  <c r="AS73" i="1"/>
  <c r="AQ73" i="1"/>
  <c r="AO73" i="1"/>
  <c r="AM73" i="1"/>
  <c r="AK73" i="1"/>
  <c r="AI73" i="1"/>
  <c r="AG73" i="1"/>
  <c r="AE73" i="1"/>
  <c r="AC73" i="1"/>
  <c r="AA73" i="1"/>
  <c r="Y73" i="1"/>
  <c r="W73" i="1"/>
  <c r="U73" i="1"/>
  <c r="S73" i="1"/>
  <c r="Q73" i="1"/>
  <c r="O73" i="1"/>
  <c r="M73" i="1"/>
  <c r="BA71" i="1"/>
  <c r="AY71" i="1"/>
  <c r="AW71" i="1"/>
  <c r="AU71" i="1"/>
  <c r="AS71" i="1"/>
  <c r="AQ71" i="1"/>
  <c r="AO71" i="1"/>
  <c r="AM71" i="1"/>
  <c r="AK71" i="1"/>
  <c r="AI71" i="1"/>
  <c r="AG71" i="1"/>
  <c r="AE71" i="1"/>
  <c r="AC71" i="1"/>
  <c r="AA71" i="1"/>
  <c r="Y71" i="1"/>
  <c r="W71" i="1"/>
  <c r="U71" i="1"/>
  <c r="S71" i="1"/>
  <c r="Q71" i="1"/>
  <c r="O71" i="1"/>
  <c r="M71" i="1"/>
  <c r="BA70" i="1"/>
  <c r="AY70" i="1"/>
  <c r="AW70" i="1"/>
  <c r="AU70" i="1"/>
  <c r="AS70" i="1"/>
  <c r="AQ70" i="1"/>
  <c r="AO70" i="1"/>
  <c r="AM70" i="1"/>
  <c r="AK70" i="1"/>
  <c r="AI70" i="1"/>
  <c r="AG70" i="1"/>
  <c r="AE70" i="1"/>
  <c r="AC70" i="1"/>
  <c r="AA70" i="1"/>
  <c r="Y70" i="1"/>
  <c r="W70" i="1"/>
  <c r="U70" i="1"/>
  <c r="S70" i="1"/>
  <c r="Q70" i="1"/>
  <c r="O70" i="1"/>
  <c r="M70" i="1"/>
  <c r="BA69" i="1"/>
  <c r="AY69" i="1"/>
  <c r="AW69" i="1"/>
  <c r="AU69" i="1"/>
  <c r="AS69" i="1"/>
  <c r="AQ69" i="1"/>
  <c r="AO69" i="1"/>
  <c r="AM69" i="1"/>
  <c r="AK69" i="1"/>
  <c r="AI69" i="1"/>
  <c r="AG69" i="1"/>
  <c r="AE69" i="1"/>
  <c r="AC69" i="1"/>
  <c r="AA69" i="1"/>
  <c r="Y69" i="1"/>
  <c r="W69" i="1"/>
  <c r="U69" i="1"/>
  <c r="S69" i="1"/>
  <c r="O69" i="1"/>
  <c r="M69" i="1"/>
  <c r="AM67" i="1"/>
  <c r="AI67" i="1"/>
  <c r="AC67" i="1"/>
  <c r="AA67" i="1"/>
  <c r="U67" i="1"/>
  <c r="Q67" i="1"/>
  <c r="O67" i="1"/>
  <c r="BA65" i="1"/>
  <c r="AY65" i="1"/>
  <c r="AW65" i="1"/>
  <c r="AU65" i="1"/>
  <c r="AS65" i="1"/>
  <c r="AQ65" i="1"/>
  <c r="AO65" i="1"/>
  <c r="AM65" i="1"/>
  <c r="AK65" i="1"/>
  <c r="AI65" i="1"/>
  <c r="AG65" i="1"/>
  <c r="AE65" i="1"/>
  <c r="AC65" i="1"/>
  <c r="AA65" i="1"/>
  <c r="Y65" i="1"/>
  <c r="W65" i="1"/>
  <c r="U65" i="1"/>
  <c r="S65" i="1"/>
  <c r="Q65" i="1"/>
  <c r="O65" i="1"/>
  <c r="M65" i="1"/>
  <c r="BA60" i="1"/>
  <c r="AY60" i="1"/>
  <c r="AW60" i="1"/>
  <c r="AU60" i="1"/>
  <c r="AS60" i="1"/>
  <c r="AQ60" i="1"/>
  <c r="AO60" i="1"/>
  <c r="AM60" i="1"/>
  <c r="AK60" i="1"/>
  <c r="AI60" i="1"/>
  <c r="AG60" i="1"/>
  <c r="AE60" i="1"/>
  <c r="AC60" i="1"/>
  <c r="AA60" i="1"/>
  <c r="Y60" i="1"/>
  <c r="W60" i="1"/>
  <c r="U60" i="1"/>
  <c r="S60" i="1"/>
  <c r="Q60" i="1"/>
  <c r="O60" i="1"/>
  <c r="M60" i="1"/>
  <c r="BA58" i="1"/>
  <c r="AY58" i="1"/>
  <c r="AW58" i="1"/>
  <c r="AU58" i="1"/>
  <c r="AS58" i="1"/>
  <c r="AQ58" i="1"/>
  <c r="AO58" i="1"/>
  <c r="AM58" i="1"/>
  <c r="AK58" i="1"/>
  <c r="AI58" i="1"/>
  <c r="AG58" i="1"/>
  <c r="AE58" i="1"/>
  <c r="AC58" i="1"/>
  <c r="AA58" i="1"/>
  <c r="Y58" i="1"/>
  <c r="W58" i="1"/>
  <c r="U58" i="1"/>
  <c r="S58" i="1"/>
  <c r="Q58" i="1"/>
  <c r="O58" i="1"/>
  <c r="M58" i="1"/>
  <c r="BA56" i="1"/>
  <c r="AY56" i="1"/>
  <c r="AW56" i="1"/>
  <c r="AU56" i="1"/>
  <c r="AS56" i="1"/>
  <c r="AQ56" i="1"/>
  <c r="AO56" i="1"/>
  <c r="AM56" i="1"/>
  <c r="AK56" i="1"/>
  <c r="AI56" i="1"/>
  <c r="AG56" i="1"/>
  <c r="AE56" i="1"/>
  <c r="AC56" i="1"/>
  <c r="AA56" i="1"/>
  <c r="Y56" i="1"/>
  <c r="W56" i="1"/>
  <c r="U56" i="1"/>
  <c r="S56" i="1"/>
  <c r="Q56" i="1"/>
  <c r="O56" i="1"/>
  <c r="M56" i="1"/>
  <c r="BA55" i="1"/>
  <c r="AY55" i="1"/>
  <c r="AW55" i="1"/>
  <c r="AU55" i="1"/>
  <c r="AS55" i="1"/>
  <c r="AQ55" i="1"/>
  <c r="AO55" i="1"/>
  <c r="AM55" i="1"/>
  <c r="AK55" i="1"/>
  <c r="AI55" i="1"/>
  <c r="AG55" i="1"/>
  <c r="AE55" i="1"/>
  <c r="AC55" i="1"/>
  <c r="AA55" i="1"/>
  <c r="Y55" i="1"/>
  <c r="W55" i="1"/>
  <c r="U55" i="1"/>
  <c r="S55" i="1"/>
  <c r="Q55" i="1"/>
  <c r="O55" i="1"/>
  <c r="M55" i="1"/>
  <c r="BA54" i="1"/>
  <c r="AY54" i="1"/>
  <c r="AW54" i="1"/>
  <c r="AU54" i="1"/>
  <c r="AS54" i="1"/>
  <c r="AQ54" i="1"/>
  <c r="AO54" i="1"/>
  <c r="AM54" i="1"/>
  <c r="AK54" i="1"/>
  <c r="AI54" i="1"/>
  <c r="AG54" i="1"/>
  <c r="AE54" i="1"/>
  <c r="AC54" i="1"/>
  <c r="AA54" i="1"/>
  <c r="Y54" i="1"/>
  <c r="W54" i="1"/>
  <c r="U54" i="1"/>
  <c r="S54" i="1"/>
  <c r="Q54" i="1"/>
  <c r="O54" i="1"/>
  <c r="M54" i="1"/>
  <c r="Q52" i="1"/>
  <c r="U51" i="1"/>
  <c r="BA50" i="1"/>
  <c r="AY50" i="1"/>
  <c r="AW50" i="1"/>
  <c r="AU50" i="1"/>
  <c r="AS50" i="1"/>
  <c r="AQ50" i="1"/>
  <c r="AO50" i="1"/>
  <c r="AM50" i="1"/>
  <c r="AK50" i="1"/>
  <c r="AI50" i="1"/>
  <c r="AG50" i="1"/>
  <c r="AE50" i="1"/>
  <c r="AC50" i="1"/>
  <c r="AA50" i="1"/>
  <c r="Y50" i="1"/>
  <c r="W50" i="1"/>
  <c r="U50" i="1"/>
  <c r="S50" i="1"/>
  <c r="Q50" i="1"/>
  <c r="O50" i="1"/>
  <c r="M50" i="1"/>
  <c r="BA49" i="1"/>
  <c r="AY49" i="1"/>
  <c r="AW49" i="1"/>
  <c r="AU49" i="1"/>
  <c r="AS49" i="1"/>
  <c r="AQ49" i="1"/>
  <c r="AO49" i="1"/>
  <c r="AM49" i="1"/>
  <c r="AK49" i="1"/>
  <c r="AI49" i="1"/>
  <c r="AG49" i="1"/>
  <c r="AE49" i="1"/>
  <c r="AC49" i="1"/>
  <c r="AA49" i="1"/>
  <c r="Y49" i="1"/>
  <c r="W49" i="1"/>
  <c r="U49" i="1"/>
  <c r="S49" i="1"/>
  <c r="Q49" i="1"/>
  <c r="O49" i="1"/>
  <c r="M49" i="1"/>
  <c r="BA48" i="1"/>
  <c r="AY48" i="1"/>
  <c r="AW48" i="1"/>
  <c r="AU48" i="1"/>
  <c r="AS48" i="1"/>
  <c r="AQ48" i="1"/>
  <c r="AO48" i="1"/>
  <c r="AM48" i="1"/>
  <c r="AK48" i="1"/>
  <c r="AI48" i="1"/>
  <c r="AG48" i="1"/>
  <c r="AE48" i="1"/>
  <c r="AC48" i="1"/>
  <c r="AA48" i="1"/>
  <c r="Y48" i="1"/>
  <c r="W48" i="1"/>
  <c r="U48" i="1"/>
  <c r="S48" i="1"/>
  <c r="Q48" i="1"/>
  <c r="O48" i="1"/>
  <c r="M48" i="1"/>
  <c r="BA47" i="1"/>
  <c r="AY47" i="1"/>
  <c r="AW47" i="1"/>
  <c r="AU47" i="1"/>
  <c r="AS47" i="1"/>
  <c r="AQ47" i="1"/>
  <c r="AO47" i="1"/>
  <c r="AM47" i="1"/>
  <c r="AK47" i="1"/>
  <c r="AI47" i="1"/>
  <c r="AG47" i="1"/>
  <c r="AE47" i="1"/>
  <c r="AC47" i="1"/>
  <c r="AA47" i="1"/>
  <c r="Y47" i="1"/>
  <c r="W47" i="1"/>
  <c r="U47" i="1"/>
  <c r="S47" i="1"/>
  <c r="Q47" i="1"/>
  <c r="O47" i="1"/>
  <c r="M47" i="1"/>
  <c r="BA45" i="1"/>
  <c r="AY45" i="1"/>
  <c r="AW45" i="1"/>
  <c r="AU45" i="1"/>
  <c r="AS45" i="1"/>
  <c r="AQ45" i="1"/>
  <c r="AO45" i="1"/>
  <c r="AM45" i="1"/>
  <c r="AK45" i="1"/>
  <c r="AI45" i="1"/>
  <c r="AG45" i="1"/>
  <c r="AE45" i="1"/>
  <c r="AC45" i="1"/>
  <c r="AA45" i="1"/>
  <c r="Y45" i="1"/>
  <c r="W45" i="1"/>
  <c r="U45" i="1"/>
  <c r="S45" i="1"/>
  <c r="Q45" i="1"/>
  <c r="O45" i="1"/>
  <c r="M45" i="1"/>
  <c r="BA44" i="1"/>
  <c r="AY44" i="1"/>
  <c r="AW44" i="1"/>
  <c r="AU44" i="1"/>
  <c r="AS44" i="1"/>
  <c r="AQ44" i="1"/>
  <c r="AO44" i="1"/>
  <c r="AM44" i="1"/>
  <c r="AK44" i="1"/>
  <c r="AI44" i="1"/>
  <c r="AG44" i="1"/>
  <c r="AE44" i="1"/>
  <c r="AC44" i="1"/>
  <c r="AA44" i="1"/>
  <c r="Y44" i="1"/>
  <c r="W44" i="1"/>
  <c r="U44" i="1"/>
  <c r="S44" i="1"/>
  <c r="Q44" i="1"/>
  <c r="O44" i="1"/>
  <c r="M44" i="1"/>
  <c r="BA43" i="1"/>
  <c r="AY43" i="1"/>
  <c r="AW43" i="1"/>
  <c r="AU43" i="1"/>
  <c r="AS43" i="1"/>
  <c r="AQ43" i="1"/>
  <c r="AO43" i="1"/>
  <c r="AM43" i="1"/>
  <c r="AK43" i="1"/>
  <c r="AI43" i="1"/>
  <c r="AG43" i="1"/>
  <c r="AE43" i="1"/>
  <c r="AC43" i="1"/>
  <c r="AA43" i="1"/>
  <c r="Y43" i="1"/>
  <c r="W43" i="1"/>
  <c r="U43" i="1"/>
  <c r="S43" i="1"/>
  <c r="Q43" i="1"/>
  <c r="O43" i="1"/>
  <c r="M43" i="1"/>
  <c r="BA42" i="1"/>
  <c r="AY42" i="1"/>
  <c r="AW42" i="1"/>
  <c r="AU42" i="1"/>
  <c r="AS42" i="1"/>
  <c r="AQ42" i="1"/>
  <c r="AO42" i="1"/>
  <c r="AM42" i="1"/>
  <c r="AK42" i="1"/>
  <c r="AI42" i="1"/>
  <c r="AG42" i="1"/>
  <c r="AE42" i="1"/>
  <c r="AC42" i="1"/>
  <c r="AA42" i="1"/>
  <c r="Y42" i="1"/>
  <c r="W42" i="1"/>
  <c r="U42" i="1"/>
  <c r="S42" i="1"/>
  <c r="Q42" i="1"/>
  <c r="O42" i="1"/>
  <c r="M42" i="1"/>
  <c r="BA41" i="1"/>
  <c r="AY41" i="1"/>
  <c r="AW41" i="1"/>
  <c r="AU41" i="1"/>
  <c r="AS41" i="1"/>
  <c r="AQ41" i="1"/>
  <c r="AO41" i="1"/>
  <c r="AM41" i="1"/>
  <c r="AK41" i="1"/>
  <c r="AI41" i="1"/>
  <c r="AG41" i="1"/>
  <c r="AE41" i="1"/>
  <c r="AC41" i="1"/>
  <c r="AA41" i="1"/>
  <c r="Y41" i="1"/>
  <c r="W41" i="1"/>
  <c r="U41" i="1"/>
  <c r="S41" i="1"/>
  <c r="Q41" i="1"/>
  <c r="O41" i="1"/>
  <c r="M41" i="1"/>
  <c r="BA40" i="1"/>
  <c r="AY40" i="1"/>
  <c r="AW40" i="1"/>
  <c r="AU40" i="1"/>
  <c r="AS40" i="1"/>
  <c r="AQ40" i="1"/>
  <c r="AO40" i="1"/>
  <c r="AM40" i="1"/>
  <c r="AK40" i="1"/>
  <c r="AI40" i="1"/>
  <c r="AG40" i="1"/>
  <c r="AE40" i="1"/>
  <c r="AC40" i="1"/>
  <c r="AA40" i="1"/>
  <c r="Y40" i="1"/>
  <c r="W40" i="1"/>
  <c r="U40" i="1"/>
  <c r="S40" i="1"/>
  <c r="Q40" i="1"/>
  <c r="O40" i="1"/>
  <c r="M40" i="1"/>
  <c r="BA39" i="1"/>
  <c r="AY39" i="1"/>
  <c r="AW39" i="1"/>
  <c r="AU39" i="1"/>
  <c r="AS39" i="1"/>
  <c r="AQ39" i="1"/>
  <c r="AO39" i="1"/>
  <c r="AM39" i="1"/>
  <c r="AK39" i="1"/>
  <c r="AI39" i="1"/>
  <c r="AG39" i="1"/>
  <c r="AE39" i="1"/>
  <c r="AC39" i="1"/>
  <c r="AA39" i="1"/>
  <c r="Y39" i="1"/>
  <c r="W39" i="1"/>
  <c r="U39" i="1"/>
  <c r="S39" i="1"/>
  <c r="Q39" i="1"/>
  <c r="O39" i="1"/>
  <c r="M39" i="1"/>
  <c r="BA37" i="1"/>
  <c r="AY37" i="1"/>
  <c r="AW37" i="1"/>
  <c r="AU37" i="1"/>
  <c r="AS37" i="1"/>
  <c r="AQ37" i="1"/>
  <c r="AO37" i="1"/>
  <c r="AM37" i="1"/>
  <c r="AK37" i="1"/>
  <c r="AI37" i="1"/>
  <c r="AG37" i="1"/>
  <c r="AE37" i="1"/>
  <c r="AC37" i="1"/>
  <c r="AA37" i="1"/>
  <c r="Y37" i="1"/>
  <c r="W37" i="1"/>
  <c r="U37" i="1"/>
  <c r="S37" i="1"/>
  <c r="Q37" i="1"/>
  <c r="O37" i="1"/>
  <c r="M37" i="1"/>
  <c r="BA36" i="1"/>
  <c r="AY36" i="1"/>
  <c r="AW36" i="1"/>
  <c r="AU36" i="1"/>
  <c r="AS36" i="1"/>
  <c r="AQ36" i="1"/>
  <c r="AO36" i="1"/>
  <c r="AM36" i="1"/>
  <c r="AK36" i="1"/>
  <c r="AI36" i="1"/>
  <c r="AG36" i="1"/>
  <c r="AE36" i="1"/>
  <c r="AC36" i="1"/>
  <c r="AA36" i="1"/>
  <c r="Y36" i="1"/>
  <c r="W36" i="1"/>
  <c r="U36" i="1"/>
  <c r="S36" i="1"/>
  <c r="Q36" i="1"/>
  <c r="O36" i="1"/>
  <c r="M36" i="1"/>
  <c r="Q35" i="1"/>
  <c r="O35" i="1"/>
  <c r="AC34" i="1"/>
  <c r="Q33" i="1"/>
  <c r="BA32" i="1"/>
  <c r="AY32" i="1"/>
  <c r="AW32" i="1"/>
  <c r="AU32" i="1"/>
  <c r="AS32" i="1"/>
  <c r="AQ32" i="1"/>
  <c r="AO32" i="1"/>
  <c r="AM32" i="1"/>
  <c r="AK32" i="1"/>
  <c r="AI32" i="1"/>
  <c r="AG32" i="1"/>
  <c r="AE32" i="1"/>
  <c r="AC32" i="1"/>
  <c r="AA32" i="1"/>
  <c r="Y32" i="1"/>
  <c r="W32" i="1"/>
  <c r="U32" i="1"/>
  <c r="S32" i="1"/>
  <c r="Q32" i="1"/>
  <c r="O32" i="1"/>
  <c r="M32" i="1"/>
  <c r="BA31" i="1"/>
  <c r="AY31" i="1"/>
  <c r="AW31" i="1"/>
  <c r="AU31" i="1"/>
  <c r="AS31" i="1"/>
  <c r="AQ31" i="1"/>
  <c r="AO31" i="1"/>
  <c r="AM31" i="1"/>
  <c r="AK31" i="1"/>
  <c r="AI31" i="1"/>
  <c r="AG31" i="1"/>
  <c r="AE31" i="1"/>
  <c r="AC31" i="1"/>
  <c r="AA31" i="1"/>
  <c r="Y31" i="1"/>
  <c r="W31" i="1"/>
  <c r="U31" i="1"/>
  <c r="S31" i="1"/>
  <c r="Q31" i="1"/>
  <c r="O31" i="1"/>
  <c r="M31" i="1"/>
  <c r="BA30" i="1"/>
  <c r="AY30" i="1"/>
  <c r="AW30" i="1"/>
  <c r="AU30" i="1"/>
  <c r="AS30" i="1"/>
  <c r="AQ30" i="1"/>
  <c r="AO30" i="1"/>
  <c r="AM30" i="1"/>
  <c r="AK30" i="1"/>
  <c r="AI30" i="1"/>
  <c r="AG30" i="1"/>
  <c r="AE30" i="1"/>
  <c r="AC30" i="1"/>
  <c r="AA30" i="1"/>
  <c r="Y30" i="1"/>
  <c r="W30" i="1"/>
  <c r="U30" i="1"/>
  <c r="S30" i="1"/>
  <c r="Q30" i="1"/>
  <c r="O30" i="1"/>
  <c r="M30" i="1"/>
  <c r="BA28" i="1"/>
  <c r="AY28" i="1"/>
  <c r="AW28" i="1"/>
  <c r="AU28" i="1"/>
  <c r="AS28" i="1"/>
  <c r="AQ28" i="1"/>
  <c r="AO28" i="1"/>
  <c r="AM28" i="1"/>
  <c r="AK28" i="1"/>
  <c r="AI28" i="1"/>
  <c r="AG28" i="1"/>
  <c r="AE28" i="1"/>
  <c r="AC28" i="1"/>
  <c r="AA28" i="1"/>
  <c r="Y28" i="1"/>
  <c r="W28" i="1"/>
  <c r="U28" i="1"/>
  <c r="S28" i="1"/>
  <c r="Q28" i="1"/>
  <c r="O28" i="1"/>
  <c r="M28" i="1"/>
  <c r="BA26" i="1"/>
  <c r="AY26" i="1"/>
  <c r="AW26" i="1"/>
  <c r="AU26" i="1"/>
  <c r="AS26" i="1"/>
  <c r="AQ26" i="1"/>
  <c r="AO26" i="1"/>
  <c r="AM26" i="1"/>
  <c r="AK26" i="1"/>
  <c r="AI26" i="1"/>
  <c r="AG26" i="1"/>
  <c r="AE26" i="1"/>
  <c r="AC26" i="1"/>
  <c r="AA26" i="1"/>
  <c r="Y26" i="1"/>
  <c r="W26" i="1"/>
  <c r="U26" i="1"/>
  <c r="S26" i="1"/>
  <c r="Q26" i="1"/>
  <c r="O26" i="1"/>
  <c r="M26" i="1"/>
  <c r="BA24" i="1"/>
  <c r="AY24" i="1"/>
  <c r="AW24" i="1"/>
  <c r="AU24" i="1"/>
  <c r="AS24" i="1"/>
  <c r="AQ24" i="1"/>
  <c r="AO24" i="1"/>
  <c r="AM24" i="1"/>
  <c r="AK24" i="1"/>
  <c r="AI24" i="1"/>
  <c r="AG24" i="1"/>
  <c r="AE24" i="1"/>
  <c r="AC24" i="1"/>
  <c r="AA24" i="1"/>
  <c r="Y24" i="1"/>
  <c r="W24" i="1"/>
  <c r="U24" i="1"/>
  <c r="S24" i="1"/>
  <c r="Q24" i="1"/>
  <c r="O24" i="1"/>
  <c r="M24" i="1"/>
  <c r="BA23" i="1"/>
  <c r="AY23" i="1"/>
  <c r="AW23" i="1"/>
  <c r="AU23" i="1"/>
  <c r="AS23" i="1"/>
  <c r="AQ23" i="1"/>
  <c r="AO23" i="1"/>
  <c r="AM23" i="1"/>
  <c r="AK23" i="1"/>
  <c r="AI23" i="1"/>
  <c r="AG23" i="1"/>
  <c r="AE23" i="1"/>
  <c r="AC23" i="1"/>
  <c r="AA23" i="1"/>
  <c r="Y23" i="1"/>
  <c r="W23" i="1"/>
  <c r="U23" i="1"/>
  <c r="S23" i="1"/>
  <c r="Q23" i="1"/>
  <c r="O23" i="1"/>
  <c r="M23" i="1"/>
  <c r="BA21" i="1"/>
  <c r="AY21" i="1"/>
  <c r="AW21" i="1"/>
  <c r="AU21" i="1"/>
  <c r="AS21" i="1"/>
  <c r="AQ21" i="1"/>
  <c r="AO21" i="1"/>
  <c r="AM21" i="1"/>
  <c r="AK21" i="1"/>
  <c r="AI21" i="1"/>
  <c r="AG21" i="1"/>
  <c r="AE21" i="1"/>
  <c r="AC21" i="1"/>
  <c r="AA21" i="1"/>
  <c r="Y21" i="1"/>
  <c r="W21" i="1"/>
  <c r="U21" i="1"/>
  <c r="S21" i="1"/>
  <c r="Q21" i="1"/>
  <c r="O21" i="1"/>
  <c r="M21" i="1"/>
  <c r="BA20" i="1"/>
  <c r="AY20" i="1"/>
  <c r="AW20" i="1"/>
  <c r="AU20" i="1"/>
  <c r="AS20" i="1"/>
  <c r="AQ20" i="1"/>
  <c r="AO20" i="1"/>
  <c r="AM20" i="1"/>
  <c r="AK20" i="1"/>
  <c r="AI20" i="1"/>
  <c r="AG20" i="1"/>
  <c r="AE20" i="1"/>
  <c r="AC20" i="1"/>
  <c r="AA20" i="1"/>
  <c r="Y20" i="1"/>
  <c r="W20" i="1"/>
  <c r="U20" i="1"/>
  <c r="S20" i="1"/>
  <c r="Q20" i="1"/>
  <c r="O20" i="1"/>
  <c r="M20" i="1"/>
  <c r="BA19" i="1"/>
  <c r="AY19" i="1"/>
  <c r="AW19" i="1"/>
  <c r="AU19" i="1"/>
  <c r="AS19" i="1"/>
  <c r="AQ19" i="1"/>
  <c r="AO19" i="1"/>
  <c r="AM19" i="1"/>
  <c r="AK19" i="1"/>
  <c r="AI19" i="1"/>
  <c r="AG19" i="1"/>
  <c r="AE19" i="1"/>
  <c r="AC19" i="1"/>
  <c r="AA19" i="1"/>
  <c r="Y19" i="1"/>
  <c r="W19" i="1"/>
  <c r="U19" i="1"/>
  <c r="S19" i="1"/>
  <c r="Q19" i="1"/>
  <c r="O19" i="1"/>
  <c r="M19" i="1"/>
  <c r="BA18" i="1"/>
  <c r="AY18" i="1"/>
  <c r="AW18" i="1"/>
  <c r="AU18" i="1"/>
  <c r="AS18" i="1"/>
  <c r="AQ18" i="1"/>
  <c r="AO18" i="1"/>
  <c r="AM18" i="1"/>
  <c r="AK18" i="1"/>
  <c r="AI18" i="1"/>
  <c r="AG18" i="1"/>
  <c r="AE18" i="1"/>
  <c r="AC18" i="1"/>
  <c r="AA18" i="1"/>
  <c r="Y18" i="1"/>
  <c r="W18" i="1"/>
  <c r="U18" i="1"/>
  <c r="S18" i="1"/>
  <c r="Q18" i="1"/>
  <c r="O18" i="1"/>
  <c r="M18" i="1"/>
  <c r="BA17" i="1"/>
  <c r="AY17" i="1"/>
  <c r="AW17" i="1"/>
  <c r="AU17" i="1"/>
  <c r="AS17" i="1"/>
  <c r="AQ17" i="1"/>
  <c r="AO17" i="1"/>
  <c r="AM17" i="1"/>
  <c r="AK17" i="1"/>
  <c r="AI17" i="1"/>
  <c r="AG17" i="1"/>
  <c r="AE17" i="1"/>
  <c r="AC17" i="1"/>
  <c r="AA17" i="1"/>
  <c r="Y17" i="1"/>
  <c r="W17" i="1"/>
  <c r="U17" i="1"/>
  <c r="S17" i="1"/>
  <c r="Q17" i="1"/>
  <c r="O17" i="1"/>
  <c r="M17" i="1"/>
  <c r="AM13" i="1"/>
  <c r="AE13" i="1"/>
  <c r="AC13" i="1"/>
  <c r="W13" i="1"/>
  <c r="U13" i="1"/>
  <c r="Q13" i="1"/>
  <c r="BA12" i="1"/>
  <c r="AY12" i="1"/>
  <c r="AW12" i="1"/>
  <c r="AU12" i="1"/>
  <c r="AS12" i="1"/>
  <c r="AQ12" i="1"/>
  <c r="AO12" i="1"/>
  <c r="AM12" i="1"/>
  <c r="AK12" i="1"/>
  <c r="AI12" i="1"/>
  <c r="AG12" i="1"/>
  <c r="AE12" i="1"/>
  <c r="AC12" i="1"/>
  <c r="AA12" i="1"/>
  <c r="Y12" i="1"/>
  <c r="W12" i="1"/>
  <c r="U12" i="1"/>
  <c r="S12" i="1"/>
  <c r="Q12" i="1"/>
  <c r="O12" i="1"/>
  <c r="M12" i="1"/>
  <c r="BA11" i="1"/>
  <c r="AY11" i="1"/>
  <c r="AW11" i="1"/>
  <c r="AU11" i="1"/>
  <c r="AS11" i="1"/>
  <c r="AQ11" i="1"/>
  <c r="AO11" i="1"/>
  <c r="AM11" i="1"/>
  <c r="AK11" i="1"/>
  <c r="AI11" i="1"/>
  <c r="AG11" i="1"/>
  <c r="AE11" i="1"/>
  <c r="AC11" i="1"/>
  <c r="AA11" i="1"/>
  <c r="Y11" i="1"/>
  <c r="W11" i="1"/>
  <c r="U11" i="1"/>
  <c r="S11" i="1"/>
  <c r="Q11" i="1"/>
  <c r="O11" i="1"/>
  <c r="M11" i="1"/>
</calcChain>
</file>

<file path=xl/sharedStrings.xml><?xml version="1.0" encoding="utf-8"?>
<sst xmlns="http://schemas.openxmlformats.org/spreadsheetml/2006/main" count="4292" uniqueCount="474">
  <si>
    <t>Adverse effects</t>
  </si>
  <si>
    <t>Melatonin adverse effects</t>
  </si>
  <si>
    <t>Dysphoric
 Mood</t>
  </si>
  <si>
    <t>Insomnia/
Disturbed sleep</t>
  </si>
  <si>
    <t>Other</t>
  </si>
  <si>
    <t>Anorexia</t>
  </si>
  <si>
    <t>Sleepiness +</t>
  </si>
  <si>
    <t>Fatigue +</t>
  </si>
  <si>
    <t>Concentration -</t>
  </si>
  <si>
    <t>Appetite -</t>
  </si>
  <si>
    <t>Headache</t>
  </si>
  <si>
    <t>Dizziness</t>
  </si>
  <si>
    <t>Unspecified</t>
  </si>
  <si>
    <t>Strange taste/ 
Dry mouth</t>
  </si>
  <si>
    <t>Enuresis</t>
  </si>
  <si>
    <t>Nausea</t>
  </si>
  <si>
    <t>Delusions/
Hallucinations</t>
  </si>
  <si>
    <t>Seizure +</t>
  </si>
  <si>
    <t>Puberty -</t>
  </si>
  <si>
    <t>Fever</t>
  </si>
  <si>
    <t>Diplopia</t>
  </si>
  <si>
    <t>Hyperkinesia</t>
  </si>
  <si>
    <t>Unsteadiness</t>
  </si>
  <si>
    <r>
      <t xml:space="preserve">Table cells coloured </t>
    </r>
    <r>
      <rPr>
        <sz val="14"/>
        <color rgb="FF9AD8FF"/>
        <rFont val="Calibri (Body)"/>
      </rPr>
      <t>solid blue</t>
    </r>
    <r>
      <rPr>
        <sz val="14"/>
        <color rgb="FF587295"/>
        <rFont val="Calibri"/>
        <scheme val="minor"/>
      </rPr>
      <t xml:space="preserve"> indicate that adverse effect was reported in patients in the study group but with no details of number of occurrences or patients experiencing the adverse effect.</t>
    </r>
  </si>
  <si>
    <t>Citations</t>
  </si>
  <si>
    <t>No. Patients (n)</t>
  </si>
  <si>
    <t>Max Dose (mg/day)</t>
  </si>
  <si>
    <t>Duration of Trial</t>
  </si>
  <si>
    <t>n</t>
  </si>
  <si>
    <t>%</t>
  </si>
  <si>
    <t>Additions</t>
  </si>
  <si>
    <t>Full Text Y/N</t>
  </si>
  <si>
    <t>Side effects
Y/N/Unreported</t>
  </si>
  <si>
    <t>Type</t>
  </si>
  <si>
    <t>Title</t>
  </si>
  <si>
    <t>Authors</t>
  </si>
  <si>
    <t>Year</t>
  </si>
  <si>
    <t>Notes</t>
  </si>
  <si>
    <t>Clinical Trial</t>
  </si>
  <si>
    <t>The effect of melatonin treatment on postural stability, muscle strength, and quality of life and sleep in postmenapausal women: a randomized controlled trial</t>
  </si>
  <si>
    <t>Amstrup, Anne Kristine et al</t>
  </si>
  <si>
    <t>1 - 3</t>
  </si>
  <si>
    <t>12mths</t>
  </si>
  <si>
    <t>36 adverse effects and 12 serious adverse events were recorded over 12 months. Adverse event frequency was the same in melatonin and placebo groups.</t>
  </si>
  <si>
    <t>Pharmacokinetics of high-dose intravenous melatonin in humans</t>
  </si>
  <si>
    <t>Anderson, Lars P H et al</t>
  </si>
  <si>
    <t>100</t>
  </si>
  <si>
    <t>Intravenous melatonin. During 3 sessions, 10mg, 100mg and placebo were administered intrevenously. Sedation and other adverse effects were assessed. No adverse effects were reported. High-dose intravenous melatonin did not induce sedation.</t>
  </si>
  <si>
    <t>The use of melatonin in children with neurodevelopmental disorders and impaired sleep: a randomized, double-blind, placebo-controlled, parallel study (MENDS)</t>
  </si>
  <si>
    <t>Appleton, R E; Jones, A P et al</t>
  </si>
  <si>
    <t>0.5 - 12</t>
  </si>
  <si>
    <t>12wks</t>
  </si>
  <si>
    <t>Other AEs (101): Increased excitability (13); Mood swings (16); Rash (11); Hypothermia (6); Coughing (22); Increased activity (6); Hung-over feeling (1); Vomiting (15); Breathlessness (1)</t>
  </si>
  <si>
    <t>The effects of chronic, small doses of melatonin given in the late afternoon on fatigue in man: a preliminary study</t>
  </si>
  <si>
    <t>Arendt, J; Borbely, A A et al</t>
  </si>
  <si>
    <t>2</t>
  </si>
  <si>
    <t>4wks</t>
  </si>
  <si>
    <t>Pharmacokinetics of a novel dosing regimen of oral melatonin in critically ill patients</t>
  </si>
  <si>
    <t>Bellapart, Judith et al</t>
  </si>
  <si>
    <t>6</t>
  </si>
  <si>
    <t>Effects of melatonin in perimenopausal and menopausal women: a randomized and placebo controlled study</t>
  </si>
  <si>
    <t>Beilipanni, G; Bianchi, P et al</t>
  </si>
  <si>
    <t>3</t>
  </si>
  <si>
    <t>6mths</t>
  </si>
  <si>
    <t>Melatonin therapy to improve nocturnal sleep in critically ill patients: encouraging results from a small randomized controlled trial</t>
  </si>
  <si>
    <t>Bourne, Richard S et al</t>
  </si>
  <si>
    <t>10</t>
  </si>
  <si>
    <t>4d</t>
  </si>
  <si>
    <t>Melatonin treatment in individuals with intellectual disability and chronic insomnia: a randomized placebo-controlled study</t>
  </si>
  <si>
    <t>Braam, W; Didden, R; Smits, M; Curfs, L</t>
  </si>
  <si>
    <t>5</t>
  </si>
  <si>
    <t>Few minor and/or temporary adverse effects recorded. No change in seizure frequency reported except 50% reduction in one patient. Adverse effects in five patients were: increase in daytime crying; restlessness; burping</t>
  </si>
  <si>
    <t>Melatonin Improves Sleep in Asthma</t>
  </si>
  <si>
    <t>Francineide L. Campos; Francisco P. da Silva-Júnior; et al</t>
  </si>
  <si>
    <t xml:space="preserve">3 </t>
  </si>
  <si>
    <t>No significant change in asthma symptoms.</t>
  </si>
  <si>
    <t>Negative effects of melatonin on depression</t>
  </si>
  <si>
    <t>Carman, John S; Post, Robert M; Buswell, Richard; Goodwin, Frederick K</t>
  </si>
  <si>
    <t>150 - 1600</t>
  </si>
  <si>
    <t>Doses ranged between 150mg/day (1 patient) and 1600mg/day (1 patient). Adverse effects figures record no. patients not no. occurences.</t>
  </si>
  <si>
    <t>A randomized, placebo-controlled trial of melatonin on breast cancer survivors: impact on sleep, mood, and hot flashes</t>
  </si>
  <si>
    <t>Chen, Wendy Y et al</t>
  </si>
  <si>
    <t>4mths</t>
  </si>
  <si>
    <r>
      <t xml:space="preserve">"No significant adverse effects". </t>
    </r>
    <r>
      <rPr>
        <b/>
        <sz val="12"/>
        <color rgb="FF53669E"/>
        <rFont val="Calibri"/>
        <family val="2"/>
        <scheme val="minor"/>
      </rPr>
      <t>Toxicology report might be available in separate paper by same authors.</t>
    </r>
  </si>
  <si>
    <t>Melatonin in wake-sleep disorders in children, adolescents and young adults with mental retardation with or without epilepsy: a double-blind, cross-over, placebo-controlled trial</t>
  </si>
  <si>
    <t>Coppola, Giangennaro et al</t>
  </si>
  <si>
    <t>3-9</t>
  </si>
  <si>
    <t>Controlled-release melatonin, singly and combined with cognitive behavioural therapy, for persistent insomnia in children with autism spectrum disorders: a randomized placebo-controlled trial</t>
  </si>
  <si>
    <t>Cortesi, Flavia; Giannotti, Flavia et al</t>
  </si>
  <si>
    <t>Melatonin in the Afternoons of a Gradually Advancing Sleep Schedule Enhances the Circadian Rhythm Phase Advance</t>
  </si>
  <si>
    <t>Crowley, Stephanie J et al</t>
  </si>
  <si>
    <t>3d</t>
  </si>
  <si>
    <t>Other side effect was decreased reaction time (RT) performance in hours between melatonin administration and sleep</t>
  </si>
  <si>
    <t>Melatonin reduces lung oxidative stress in patients with chronic obstructive pulmonary disease: a randomized, double-blind, placebo-controlled study</t>
  </si>
  <si>
    <t>De Matos Cavalcante, Antonio George et al</t>
  </si>
  <si>
    <t>3mths</t>
  </si>
  <si>
    <t>Effects of Melatonin on Appetite and Other Symptoms in Patients With Advanced Cancer and Cachexia: A Double-Blind Placebo-Controlled Trial</t>
  </si>
  <si>
    <t>Del Fabbro, Egidio et al</t>
  </si>
  <si>
    <t>20</t>
  </si>
  <si>
    <t>No. patients in ML and PL groups after random assignment were 38 and 35 respectively. "Number of patients experiencing adverse events by maximum grade was similar in the melatonin (n = 37) and placebo (n = 34) groups"</t>
  </si>
  <si>
    <t>The Absolute Bioavailability of Oral Melatonin</t>
  </si>
  <si>
    <t>DeMuro, Rob L et al</t>
  </si>
  <si>
    <t xml:space="preserve">4 </t>
  </si>
  <si>
    <t>Melatonin for treatment of sleep disorders in children with developmental disabilities</t>
  </si>
  <si>
    <t>Dodge, N N; Wilson, G A</t>
  </si>
  <si>
    <t>2wks</t>
  </si>
  <si>
    <t>No side-effects reported.</t>
  </si>
  <si>
    <t>Effect of pharmacological daytime doses of melatonin on human mood and performance</t>
  </si>
  <si>
    <t>Dollins, Andrew, B et al</t>
  </si>
  <si>
    <t>10 - 80</t>
  </si>
  <si>
    <t>5d</t>
  </si>
  <si>
    <t>Effect of inducing nocturnal serum melatonin concentrations in daytime on sleep, mood, body temperature, and performance</t>
  </si>
  <si>
    <t>Dollins, A B et al</t>
  </si>
  <si>
    <t>0.1 - 10</t>
  </si>
  <si>
    <t>Decrease in subjective feelings of "vigor" and performance in Wilkinson auditory vigilance task relative to placebo are reported</t>
  </si>
  <si>
    <t>Melatonin and Bright-Light Treatment for Rest-Activity Disruption in Institutionalized Patients with Alzheimer's Disease</t>
  </si>
  <si>
    <t>Dowling, Glenna A et al</t>
  </si>
  <si>
    <t>10wks</t>
  </si>
  <si>
    <t>50 patients: 16 melatonin + morning outdoor light exposure; 17 placebo + morning light exposure; 17 control (no treatment, indoor light). No adverse effects reported.</t>
  </si>
  <si>
    <t>Melatonin and insomnia</t>
  </si>
  <si>
    <t>Ellis, C M; Lemmens, G; Parkes, J D</t>
  </si>
  <si>
    <t>1wk</t>
  </si>
  <si>
    <t>"muzziness"</t>
  </si>
  <si>
    <t>Improvement of sleep quality in elderly people by controlled release melatonin</t>
  </si>
  <si>
    <t>Garfinkel, D et al</t>
  </si>
  <si>
    <t>3wks</t>
  </si>
  <si>
    <t>Other AE(1): Pruritus(1)</t>
  </si>
  <si>
    <t>Facilitation of benzodiazepine discontinuation by melatonin: A new clinical approach</t>
  </si>
  <si>
    <t>6-12wks</t>
  </si>
  <si>
    <t>Efficacy and safety of prolonged-release melatonin in insomnia patients with diabetes: a randomized, double-blind, crossover study</t>
  </si>
  <si>
    <t>3w - 5mths</t>
  </si>
  <si>
    <t>Other AE(5): Abnormal thoughts(1); Taste aversion(1); Sexual disfunction(3)</t>
  </si>
  <si>
    <t>Randomized controlled trial of melatonin for children with autistic spectrum disorders and sleep problems</t>
  </si>
  <si>
    <t>Garstang, J; Wallis, M</t>
  </si>
  <si>
    <t>No reporting of adverse effects. 7 of 11 patients completed study</t>
  </si>
  <si>
    <t>Effects of melatonin administration on sleep, behavioral disorders and hypnotic drug discontinuation in the elderly: a randomized, double-blind, placebo-controlled study</t>
  </si>
  <si>
    <t>Garzón, Cristina; Guerrero, Juan M; Aramburu, Oscar; et al</t>
  </si>
  <si>
    <t>2mths</t>
  </si>
  <si>
    <t>No definitive adverse effects.</t>
  </si>
  <si>
    <t>Melatonin pharmacokinetics following two different oral surge-sustained release doses in older adults</t>
  </si>
  <si>
    <t>Gooneratne, Nalaka S et al</t>
  </si>
  <si>
    <t>0.4 - 4</t>
  </si>
  <si>
    <t>Melatonin supplementation to treat the metabollic syndrome: a randomized controlled trial</t>
  </si>
  <si>
    <t>Goyal, Abhinav et al</t>
  </si>
  <si>
    <t>8</t>
  </si>
  <si>
    <t>No difference in reported incidence of side effects between melatonin and placebo</t>
  </si>
  <si>
    <t>Therapeutic benefit of melatonin in refractory central serous chorioretinopathy</t>
  </si>
  <si>
    <t>Gramajo, A L et al</t>
  </si>
  <si>
    <t>1mth</t>
  </si>
  <si>
    <t>No significant side effects were observed at ~1yr follow-up. Drowsiness reported in 2 patients which resolved after 2 days.</t>
  </si>
  <si>
    <t>Early morning melatonin administration impairs psychomotor vigilance</t>
  </si>
  <si>
    <t>Graw, P; Werth, E; Krauchi, K et al</t>
  </si>
  <si>
    <t>2d</t>
  </si>
  <si>
    <t>"Clear decrement in neurobehavioural functions as measured by the Psychomotor Vigilance Test lasted for 6h after melatonin administration (particularly in the lapse domain and median reaction time)…"</t>
  </si>
  <si>
    <t>Melatonin for sleep problems in children with neurodevelopmental disorders: randomized double masked placebo controlled trial</t>
  </si>
  <si>
    <t>Gringras, P; Gamble, C; Jones, A P; Wiggs, L; et al</t>
  </si>
  <si>
    <t>Patient group split: ML 70; PL 76. 1 serious adverse effect (not specified) considered related to melatonin was reported. Also one SSE considered related to study drug reported in placebo group. No increase in, or new onset of, epileptic seizures. In addition to Treatment Emergent Signs and Symptoms (TESS) recorded by authors as "other" there were reported (no. patients ML | no. patients PL): Coughing (22|28); Mood swings (16|17); Vomiting (15|18); Increased excitability (13|16); Rash (11|8); Hypothermia (6|4); Increased activity (6|9); Breathlessness (1|1); Hung-over feeling (1|0).</t>
  </si>
  <si>
    <t>Effects of Add-on Melatonin Administration on Antioxidant Enzymes in Children with Epilepsy Taking Carbamazepine Monotherapy. A Randomized, Double-Blind, Placebo-Controlled Study</t>
  </si>
  <si>
    <t>Gupta, Madhur; Gupta, Yogendra Kumar; et al</t>
  </si>
  <si>
    <t>6 - 9</t>
  </si>
  <si>
    <t>Patient group (31) split: ML 16 (1 drop out not included in analysis); PL 15 (13 included in analysis). "No adverse event warranting discontinuation of therapy observed". Parents of 13/15 patients in melatonin group and 4/13 in placebo group reported increase in appetite.</t>
  </si>
  <si>
    <t>A randomized, double-blind, placebo controlled trial of melatonin add-on therapy in epileptic children on valproate monotherapy: effect on glutathione peroxidase and glutathione reductase enzymes</t>
  </si>
  <si>
    <r>
      <t xml:space="preserve">ML 15; PL 14. No adverse effects reported. Increase in appetite as above </t>
    </r>
    <r>
      <rPr>
        <b/>
        <sz val="12"/>
        <color rgb="FF53669E"/>
        <rFont val="Calibri"/>
        <family val="2"/>
        <scheme val="minor"/>
      </rPr>
      <t>(nb this is a second report on the same study)</t>
    </r>
  </si>
  <si>
    <t>Evaluation of Exogenous Melatonin Administration in Imporvement of Sleep Quality in Patients with Chronic Obstructive Pulmonary Disease</t>
  </si>
  <si>
    <t>Halvani, Abolhasan; Mohsenpour, Fatemeh et al</t>
  </si>
  <si>
    <t>23 ML group and 25 PL group completed trial. "No major side effects" were reported in patients taking melotonin or placebo.</t>
  </si>
  <si>
    <t>Effect of Melatonin Dosage on Sleep Disorder in Tuberous Sclerosis Complex</t>
  </si>
  <si>
    <t>Hancock, Eleanor et al</t>
  </si>
  <si>
    <t>5 - 10</t>
  </si>
  <si>
    <t>Effect of melatonin on depressive symptoms and anxiety in patients undergoing breast cancer surgery: a randomized, double-blind, placebo-controlled trial</t>
  </si>
  <si>
    <t>Hansen, Melissa V; Anderson, Lærke T; Madsen, Michael T; et al</t>
  </si>
  <si>
    <t>PL group n=26. No differences in side effects were found between melatonin and placebo group.</t>
  </si>
  <si>
    <t>Effect of Melatonin on Cognitive Function and Sleep in Relation to Breast Cancer Surgery: A Randomized, Double-Blind, Placebo-Controlled Trial</t>
  </si>
  <si>
    <t>Hansen, Melissa V; Madsen, Michael et al</t>
  </si>
  <si>
    <t>Other adverse effect was paresthesia in mouth region, arms or legs. In melatonin group 56% (15/27) experienced at least one side effect (50% (12/24) in placebo group).</t>
  </si>
  <si>
    <t>Effect of oral melatonin and wearing earplugs and eye masks on nocturnal sleep in healthy subjects in a simulated intensive care unit environment: which might be a more promising strategy for ICU sleep deprivation?</t>
  </si>
  <si>
    <t>Huang, Hua-Wei; Zheng, Bo-Lu et al</t>
  </si>
  <si>
    <t>1</t>
  </si>
  <si>
    <t>8d</t>
  </si>
  <si>
    <t>Melatonin improves sleep in children with epilepsy: a randomized, double-blind, crossover study</t>
  </si>
  <si>
    <t>Jain, Sejal V; Horn, Paul S; Simakajornboon, Narong; et al</t>
  </si>
  <si>
    <t>9</t>
  </si>
  <si>
    <t>"One subject with history of migraine had increased severity of headache".</t>
  </si>
  <si>
    <t>Can melatonin improve adaptation to night shift?</t>
  </si>
  <si>
    <t>James, Mark; Tremea, Michael et al</t>
  </si>
  <si>
    <t>Effect of Exogenous Melatonin on Mood and Sleep Efficiency in Emergency Medicine Residents Working Night Shifts</t>
  </si>
  <si>
    <t>Jockovich, Milan et al</t>
  </si>
  <si>
    <t>Other AE(1): Vivid dreams(1); Also difficulty in returning to normal sleep pattern for one day after treatment was reported in same subject. Subject reported increase in psychosocial stressors at time of study.</t>
  </si>
  <si>
    <t>Does Exogenous Melatonin Improve Day Sleep or Night Alertness in Emergency Physicians Working Night Shifts?</t>
  </si>
  <si>
    <t>Jorgensen, K Michael et al</t>
  </si>
  <si>
    <t>A randomized, double-blind, placebo-controlled crossover study of the effect of exogenous melatonin on delayed sleep phase syndrome</t>
  </si>
  <si>
    <t>Kayumov, Leonid; Brown, Gregory; Jindal, Ripu; et al</t>
  </si>
  <si>
    <t>No adverse effects reported.</t>
  </si>
  <si>
    <t>The effects of melatonin on sleep-wake rhythm of daytime haemodialysis patients: a randomized, placebo-controlled, cross-over study</t>
  </si>
  <si>
    <t>Koch, Birgit C et al</t>
  </si>
  <si>
    <t>"No significant side effects of melatonin were reported"</t>
  </si>
  <si>
    <t>Melatonin effects on luteinizing hormone in postmenapausal women: a pilot clinical trial</t>
  </si>
  <si>
    <t>Kripke, Daniel F; Kline, Lawrence E et al</t>
  </si>
  <si>
    <t>0.5</t>
  </si>
  <si>
    <t>"No clinically significant or severe adverse effects reported during randomized treatment with melatonin or placebo. Some women felt that the medication caused mild sleepiness". No significant contrasts between randomized groups.</t>
  </si>
  <si>
    <t>A two-part, double-blind, placebo-controlled trial of exogenous melatonin in REM sleep behaviour disorder</t>
  </si>
  <si>
    <t>Kunz, Dieter et al</t>
  </si>
  <si>
    <t>The Efficacy of Oral Melatonin in Improving Sleep in Cancer Patients with Insomnia: A Randomized Double-Bline Placebo-Controlled Study</t>
  </si>
  <si>
    <t>Kurdi, Madhuri S et al</t>
  </si>
  <si>
    <t>Effect of controlled-release melatonin on sleep quality, mood, and quality of life in subjects with seasonal or weather-associated changes in mood and behaviour</t>
  </si>
  <si>
    <t>Leppämäki, Sami et al</t>
  </si>
  <si>
    <t>Melatonin administration alters semen quality in healthy men</t>
  </si>
  <si>
    <t>Luboshitzky, Rafael; Shen-Orr, Zilla; Nave, Rachel; et al</t>
  </si>
  <si>
    <t>Decrease in "sperm concentration and motility below the normal range" in 2 out of 8 men.</t>
  </si>
  <si>
    <t>The effects of exogenous melatonin on the total sleep time and daytime alertness of chronic insomniacs: a preliminary study</t>
  </si>
  <si>
    <t>MacFarlane, J G et al</t>
  </si>
  <si>
    <t>75</t>
  </si>
  <si>
    <t>Sleep dysfunction in Rett syndrome: a trial of exogenous melatonin treatment</t>
  </si>
  <si>
    <t>McArthur, Angela J et al</t>
  </si>
  <si>
    <t>2.5 - 7.5</t>
  </si>
  <si>
    <t>Effect of exogenous melatonin on sleep an motor dsyfunction in Parkinson's disease</t>
  </si>
  <si>
    <t>Medeiros, Camila Andrade Mendes et al</t>
  </si>
  <si>
    <t>Melatonin treatment in children with therapy-resistant monosymptomatic nocturnal enuresis</t>
  </si>
  <si>
    <t>Merks, B T; Burger, H et al</t>
  </si>
  <si>
    <t>3 - 6mths</t>
  </si>
  <si>
    <t>Melatonin reduces the need for sedation in ICU patients. A randomized controlled trial</t>
  </si>
  <si>
    <t>Mistraletti, G; Umbrello, M; Sabbatini, G et al</t>
  </si>
  <si>
    <t>"No clinically relevant side effects attributable to the melatonin treatment were observed"</t>
  </si>
  <si>
    <t>Serum melatonin kinetics and long-term melatonin treatment for sleep disorders in Rett syndrome</t>
  </si>
  <si>
    <t>Miyamoto, Akie et al</t>
  </si>
  <si>
    <t>3 - 5</t>
  </si>
  <si>
    <t>2yrs</t>
  </si>
  <si>
    <t>Melatonin Effects in Methylphenidate Treated Children with Attention Deficit Hyperactivity Disorder: A Randomized Double Blind Clinical Trial</t>
  </si>
  <si>
    <t>Mohammadi, Mohammad Reza et al</t>
  </si>
  <si>
    <t>3 - 6</t>
  </si>
  <si>
    <t>8wks</t>
  </si>
  <si>
    <t>Other AEs(47): Weightloss(9); Stomachache(9); Irritability(16); Sadness(10); Acne(2); Tics(1)</t>
  </si>
  <si>
    <t>Delayed sleep phase syndrome: A placebo-controlled cross-over study on the effects of melatonin administered five hours before the individual dim light melatonin onset</t>
  </si>
  <si>
    <t>Nagtegaal, J E et al</t>
  </si>
  <si>
    <t>Treatment of central and sensorineural tinnitus with orally administered Melatonin and Sulodexide: personal experience from a random-controlled study</t>
  </si>
  <si>
    <t>Neri, G; De Stefano, A et al</t>
  </si>
  <si>
    <t>80d</t>
  </si>
  <si>
    <t>102 patients. 34 melatonin and sulodexide; 34 melatonin only; 34 no treatment</t>
  </si>
  <si>
    <t>Influence of Subchronic intake of Melatonin at Various Times of the Day on Fatigue and Hormonal Levels: A Placebo-Controlled, Double-Blind Trial</t>
  </si>
  <si>
    <t>Nickelson, Thomas; Demisch, Lothar; Demisch, Klaus; et al</t>
  </si>
  <si>
    <t>50</t>
  </si>
  <si>
    <t>The use of high-dose melatonin in liver resection is safe: first clinical experience</t>
  </si>
  <si>
    <t>Nickkholgh, Arash; Schneider, Heinz et al</t>
  </si>
  <si>
    <t>"No serious adverse event in patients after melatonin treatment"</t>
  </si>
  <si>
    <t>Brief report: melatonin facilitates sleep in individuals with mental retardation and insomnia</t>
  </si>
  <si>
    <t>Niederhofer, H et al</t>
  </si>
  <si>
    <t>0.1 - 3</t>
  </si>
  <si>
    <t>Effect of melatonin administration on subjective sleep quality in chronic obstructive pulmonary disease</t>
  </si>
  <si>
    <t>Nunes, D M; Mota, R M S; Machedo, M O; et al</t>
  </si>
  <si>
    <t>25 patients: 12 ML; 13 PL</t>
  </si>
  <si>
    <t>Cognitive Effects of Exogenous Melatonin Administration in Elderly Persons</t>
  </si>
  <si>
    <t>Peck, Joel S et al</t>
  </si>
  <si>
    <t>Use of melatonin to treat sleep disorders in tuverous sclerosis</t>
  </si>
  <si>
    <t>O'Callaghan, F J; Clarke, A A; Hancock, E; Hunt, A; et al</t>
  </si>
  <si>
    <t>Effects of prolonged-release melatonin, zolpidem, and their combination in psychomotor functions, memory recall, and driving skills in healthy middle aged and elderly volunteers</t>
  </si>
  <si>
    <t>Otmani, S; Demazières, A; Staner, C; Jacob, N; Nir, T; et al</t>
  </si>
  <si>
    <t>"Compared to placebo, PR-M alone did not impair performances on any cognitive tasks. Zolpidem significantly impaired psychomotor and driving performance 1h and 4h post-dosing, and early memory recall; these impairment were exacerbated with PR-M co-administration."</t>
  </si>
  <si>
    <t>Neurobehavioural performance effects of daytime melatonin and temazepam administration</t>
  </si>
  <si>
    <t>Rogers, Naomi L; Kennaway, David J; Dawson, Drew</t>
  </si>
  <si>
    <t>1d</t>
  </si>
  <si>
    <t>3 day study of effects of melatonin on neurobehavioural performance compared to temazepam and placebo. Melatonin found to have less effect than temazepam on neurobehavioural performance. An increase in self-reported sleepiness levels was evident following administration of either melatonin or temazepam. The melatonin condition showed a steady increase in self-reported sleepiness levels, which remained elevated above temazepam and placebo for duration of study. Decrease in performance in cognitive tasks (unpredctable tracking and spatial memory) relative to placebo exhibited in melatonin group (but less effect than for temazepam)</t>
  </si>
  <si>
    <t>Prolonged release melatonin for improving sleep in totally blind subjects: a pilot placebo-controlled multicenter trial</t>
  </si>
  <si>
    <t>Roth, Thomas; Nir, Tali; Zisapel, Nava</t>
  </si>
  <si>
    <t>6wks</t>
  </si>
  <si>
    <t>13 patients: 5 ML; 8 PL</t>
  </si>
  <si>
    <t>Melatonin Adminiatration to Blind People: Phase Advances and Entrainment</t>
  </si>
  <si>
    <t>Sack, Robert L et al</t>
  </si>
  <si>
    <t>Efficacy and hypnotic effects of melatonin in shift-work nurses: double-blind, placebo-controlled crossover trial</t>
  </si>
  <si>
    <t>Sadeghnilat-Haghihgi, Khosro et al</t>
  </si>
  <si>
    <t>No adverse effects</t>
  </si>
  <si>
    <t>Repeated Melatonin Supplementation Improves Sleep in Hypertensive Patients Treated with Beta-Blockers: A Randomized Controlled Trial</t>
  </si>
  <si>
    <t>Scheer, Frank A J; Morris, Christopher J et al</t>
  </si>
  <si>
    <t>2.5</t>
  </si>
  <si>
    <t>A randomized controlled trial of oral melatonin supplementation and breast cancer biomarkers</t>
  </si>
  <si>
    <t>Schernhammer, E S et al</t>
  </si>
  <si>
    <t>Randomized, double-blind clinical trial, controlled with placebo, of the toxicology of chronic melatonin treatment</t>
  </si>
  <si>
    <t>Seabra, Maria de Lourdes V; Bignotto, Magda; et al</t>
  </si>
  <si>
    <r>
      <t xml:space="preserve">40 patients randomized: 30 ML; 10 PL. Volunteers specifically asked about possible side-effects. Abstract notes no "toxicological effect that might compromise the use of melatonin" at tested dose and duration. </t>
    </r>
    <r>
      <rPr>
        <b/>
        <i/>
        <sz val="12"/>
        <color rgb="FF53669E"/>
        <rFont val="Calibri"/>
        <scheme val="minor"/>
      </rPr>
      <t>Access to abstract only</t>
    </r>
  </si>
  <si>
    <t>Soy isoflavones and melatonin for the relief of climacteric symptoms: a multicenter, double-blind, randomized study</t>
  </si>
  <si>
    <t>Secreto, Giorgio et al</t>
  </si>
  <si>
    <t>A randomized double-blind placebo-controllled trial of treatment as usual plus exogenous slow-release melatonin (6mg) or placebo for sleep disturbance and depressed mood</t>
  </si>
  <si>
    <t>Serfaty, Marc Antony; Osborne, Debbie et al</t>
  </si>
  <si>
    <t>Other AEs: Vivid dreams (1); next day "fuzzy feeling" (1)</t>
  </si>
  <si>
    <t>Melatonin for chronic sleep onset insomnia in children: a randomized placebo-controlled trial</t>
  </si>
  <si>
    <t>Smits, M G; Nagtegaal, E E; Van Der Heijden, J; et al</t>
  </si>
  <si>
    <t>One child reported to have developed epilepsy 4 months after start of trial.</t>
  </si>
  <si>
    <t>Melatonin improves health status and sleep in children with idiopathic chronic sleep-onset insomnia: A randomized placebo-controlled trial</t>
  </si>
  <si>
    <t>Smits, Marcel G et al</t>
  </si>
  <si>
    <t>Effect of long-term melatonin administration on school-phobic children and adolescents with sleep disturbances</t>
  </si>
  <si>
    <t>Tomoda et al</t>
  </si>
  <si>
    <t>1 - 10</t>
  </si>
  <si>
    <t>8mths</t>
  </si>
  <si>
    <t>No adverse effects reported. Study specifically mentions no effect on skin pigmentation, melanin metabolism of melanocytes and onset or puberty. 3 of 15 female patients reported irregular (shorter) periods. All 3 had reported irregular periods before start of melatonin therapy.</t>
  </si>
  <si>
    <t>Effect of Melatonin on Sleep, Behavior, and Cognition in ADHD and Chronic Sleep-Onset Insomnia</t>
  </si>
  <si>
    <t>Van Der Heijden, Kristiaan B; Smits, Marcel G; et al</t>
  </si>
  <si>
    <t>Other AEs (7): Abdominal pain (2); Nose bleeding (1); Itching lumps on skin (1); Painful lumps on skin (1); Diarrhea (1); Decrease of mood (1). Hyperactivity (3) in study recorded as hyperkinesia.</t>
  </si>
  <si>
    <t>Dose finding of melatonin for chronic idiopathic childhood sleep onset insomnia: an RCT</t>
  </si>
  <si>
    <t>Van Geijlswijk, Ingeborg M; van der Heijden, Kristiaan et al</t>
  </si>
  <si>
    <t>0.15 - 6.3</t>
  </si>
  <si>
    <t>33mths</t>
  </si>
  <si>
    <t>Red eyes (15)</t>
  </si>
  <si>
    <t>Add-on prolonged-release melatonin for coginitive function and sleep in mild to moderate Alzheimer's disease: a 6-month randomized, placebo-controlled trial</t>
  </si>
  <si>
    <t>Wade, Alan G; Farmer, Mildred; Harari, Gli et al</t>
  </si>
  <si>
    <t>24wks</t>
  </si>
  <si>
    <t>8 patients experienced drug-related adverse events. Total no. adverse events in melatonin group was 32.</t>
  </si>
  <si>
    <t>Nightly treatment of primary insomnia with prolonged release melatonin for 6-months: a randomized placebo-controlled trial on age and and endogenous melatonin as predictors of efficacy and safety</t>
  </si>
  <si>
    <t>Wade, Alan G; Ford, Ian; Crawford, Gordon et al</t>
  </si>
  <si>
    <t>3 - 29wks</t>
  </si>
  <si>
    <t>"Most adverse events were mild in severity with no clinically relevant differences between PRM and placebo for any safety outcome"</t>
  </si>
  <si>
    <t>Efficacy of prolonged release melatonin in insomnia patients aged 55-80 years: quality of sleep and next-day alertness outcomes</t>
  </si>
  <si>
    <t>Wade, Alan G et al</t>
  </si>
  <si>
    <t>A randomized, placebo-controlled trial of controlled release melatonin treatment of delayed sleep phase syndrome and impaired sleep maintenance in children with neurodevelopmental disabilities</t>
  </si>
  <si>
    <t>Wasdell, Michael B; Jan, James E; Bomben, Melissa M; Freeman, Roger D; Rietveld, Wop J; et al</t>
  </si>
  <si>
    <t>10d</t>
  </si>
  <si>
    <t>10 day placebo controlled trial followed by 3 months open label study. No adverse effects considered related to melatonin. All reported TESS were consistent with underlying health conditions.</t>
  </si>
  <si>
    <t>Sleep Hygiene and Melatonin Treatment for Children and Adolescents With ADHD and Initial Insomnia</t>
  </si>
  <si>
    <t>Weiss, Margaret D et al</t>
  </si>
  <si>
    <t>30d</t>
  </si>
  <si>
    <t>The Efficacy of Melatonin for Sleep Problems in Children with Autism, Fragile X Syndrome, or Autism and Fragile X Syndrome</t>
  </si>
  <si>
    <t>Wirojanan, Juthamas, Jacquemont, Sebastien et al</t>
  </si>
  <si>
    <t>Melatonin versus Placebo in Children with Autism Spectrum Conditions and Severe Sleep Problems Not Amenable to Behaviour Management Strategies: A Randomised Controlled Trial</t>
  </si>
  <si>
    <t>Wright, Barry; Sims, David; Smart, Siobhan; Alwazeer, Ahmed; Alderson-Day, Ben; Allgar, Victoria; et al</t>
  </si>
  <si>
    <r>
      <t>"Side-effect profile was low and not significantly different between" melatonin and placebo groups.</t>
    </r>
    <r>
      <rPr>
        <b/>
        <i/>
        <sz val="12"/>
        <color rgb="FF53669E"/>
        <rFont val="Calibri"/>
        <scheme val="minor"/>
      </rPr>
      <t xml:space="preserve"> </t>
    </r>
    <r>
      <rPr>
        <sz val="12"/>
        <color rgb="FF53669E"/>
        <rFont val="Calibri"/>
        <family val="2"/>
        <scheme val="minor"/>
      </rPr>
      <t>No exact figures for AE incindences were reported.</t>
    </r>
  </si>
  <si>
    <t>Randomized Clinical Trial of Melatonin After Night-Shift Work: Efficacy and Neuropsychologic Effects</t>
  </si>
  <si>
    <t>Wright, Seth W et al</t>
  </si>
  <si>
    <r>
      <rPr>
        <b/>
        <sz val="12"/>
        <color rgb="FF92D050"/>
        <rFont val="Calibri (Body)"/>
      </rPr>
      <t>Total no. patients with adverse effect</t>
    </r>
    <r>
      <rPr>
        <b/>
        <sz val="12"/>
        <color rgb="FF53669E"/>
        <rFont val="Calibri"/>
        <family val="2"/>
        <scheme val="minor"/>
      </rPr>
      <t xml:space="preserve"> | </t>
    </r>
    <r>
      <rPr>
        <b/>
        <sz val="12"/>
        <color rgb="FF9AD8FF"/>
        <rFont val="Calibri (Body)"/>
      </rPr>
      <t xml:space="preserve">% of total no. patients from ALL studies </t>
    </r>
    <r>
      <rPr>
        <b/>
        <sz val="12"/>
        <color rgb="FF53669E"/>
        <rFont val="Calibri"/>
        <family val="2"/>
        <scheme val="minor"/>
      </rPr>
      <t xml:space="preserve">&gt;&gt;    </t>
    </r>
  </si>
  <si>
    <t>n(ae)</t>
  </si>
  <si>
    <t>%(T)</t>
  </si>
  <si>
    <r>
      <rPr>
        <b/>
        <sz val="12"/>
        <color theme="9" tint="0.59999389629810485"/>
        <rFont val="Calibri (Body)"/>
      </rPr>
      <t>Total no. patients from studies where adverse effect recorded</t>
    </r>
    <r>
      <rPr>
        <b/>
        <sz val="12"/>
        <color rgb="FF53669E"/>
        <rFont val="Calibri"/>
        <family val="2"/>
        <scheme val="minor"/>
      </rPr>
      <t xml:space="preserve"> | </t>
    </r>
    <r>
      <rPr>
        <b/>
        <sz val="12"/>
        <color theme="7"/>
        <rFont val="Calibri (Body)"/>
      </rPr>
      <t>% of patients from this subset with adverse effect</t>
    </r>
    <r>
      <rPr>
        <b/>
        <sz val="12"/>
        <color rgb="FF53669E"/>
        <rFont val="Calibri"/>
        <family val="2"/>
        <scheme val="minor"/>
      </rPr>
      <t xml:space="preserve"> &gt;&gt;  </t>
    </r>
  </si>
  <si>
    <t>&gt;&gt;</t>
  </si>
  <si>
    <t>N(AE)</t>
  </si>
  <si>
    <t>%(AE)</t>
  </si>
  <si>
    <t>N(T)</t>
  </si>
  <si>
    <t>Incomplete data indicated</t>
  </si>
  <si>
    <t>Shaded summary data indicates data missing from some or all studies. Summaries are calculated from available data, therefore true frequency of adverse effects will be understated in these cases</t>
  </si>
  <si>
    <t>n(ae) = number of subjects experiencing adverse effect in all trials; N(T) = total number of subjects in all trials in which adverse effect was reported; N(ALL) = total number of subjects in all trials</t>
  </si>
  <si>
    <t>Melatonin efficacy</t>
  </si>
  <si>
    <t>Efficacy</t>
  </si>
  <si>
    <t>1: Actiography and/or polysomnography</t>
  </si>
  <si>
    <t>Actigraphy/polysomnography</t>
  </si>
  <si>
    <t>2: Sleep questionnaires</t>
  </si>
  <si>
    <t>Sleep Onset Latency (SOL)</t>
  </si>
  <si>
    <t>Total Sleep Time (TST)</t>
  </si>
  <si>
    <t>Awakenings</t>
  </si>
  <si>
    <t>Wakefulness After Sleep Onset (WASO)</t>
  </si>
  <si>
    <t>Bispectral Index (BSI)</t>
  </si>
  <si>
    <t>Dim Light Melatonin Onset</t>
  </si>
  <si>
    <t>Sleep Efficiency</t>
  </si>
  <si>
    <t>3: Sleep diaries</t>
  </si>
  <si>
    <t>Melatonin</t>
  </si>
  <si>
    <t>Placebo</t>
  </si>
  <si>
    <t>Δ (MLT- PLB)</t>
  </si>
  <si>
    <t>4: VAS</t>
  </si>
  <si>
    <t>Baseline (mins)</t>
  </si>
  <si>
    <t>Post (mins)</t>
  </si>
  <si>
    <t>Δ (P - B) (mins)</t>
  </si>
  <si>
    <t>Δ (%)</t>
  </si>
  <si>
    <t>mins</t>
  </si>
  <si>
    <t>Δ (mins)</t>
  </si>
  <si>
    <t>Baseline (n)</t>
  </si>
  <si>
    <t>Post (n)</t>
  </si>
  <si>
    <t>Δ (n)</t>
  </si>
  <si>
    <t>Baseline (s)</t>
  </si>
  <si>
    <t>Post (s)</t>
  </si>
  <si>
    <t>Δ (s)</t>
  </si>
  <si>
    <t>s</t>
  </si>
  <si>
    <t>Baseline (h : min)</t>
  </si>
  <si>
    <t>Post (h : min)</t>
  </si>
  <si>
    <t>Baseline (%)</t>
  </si>
  <si>
    <t>Post (%)</t>
  </si>
  <si>
    <t>The use of melatonin in children with neurodevelopmental disorders and impaired sleep: a randomized, double-blind, placebo-controlled parallel study (MENDS)</t>
  </si>
  <si>
    <t>Appleton, R E et al</t>
  </si>
  <si>
    <t>21:19</t>
  </si>
  <si>
    <t>19:03</t>
  </si>
  <si>
    <t>21:47</t>
  </si>
  <si>
    <t>21:32</t>
  </si>
  <si>
    <t>TST (h) MLT PRE (MEAN: 6.9; RANGE: 6.5 - 8.0) DURING (MEAN: 4.9; RANGE: 1.5 - 7.0) POST (MEAN: 6.1; RANGE: 4.5 - 8.0)</t>
  </si>
  <si>
    <t>^</t>
  </si>
  <si>
    <t>21:22</t>
  </si>
  <si>
    <t>20:02</t>
  </si>
  <si>
    <t>21:24</t>
  </si>
  <si>
    <t>20:42</t>
  </si>
  <si>
    <t>Study compared three groups: 1: contol; 2: light therapy and placebo; 3: light therapy and melatonin. Control group taken as light therapy and placebo</t>
  </si>
  <si>
    <t>Improvement of sleep quality in elderly people by controlled-release melatonin</t>
  </si>
  <si>
    <t>Efficacy and safety of prolonged release melatonin in insomnia patients with diabetes: a randomized, double-blind, crossover study</t>
  </si>
  <si>
    <t>Garfinkel, Doron et al</t>
  </si>
  <si>
    <t>Gooneratne, N S et al</t>
  </si>
  <si>
    <t>results for high dose (4mg) melatonin group given. Low dose (0.4mg) results: SOL: 44.1; Sleep efficiency: 67.1%</t>
  </si>
  <si>
    <t>Values for Arousal Index: BSL: 9.0; MLT: 9.0; PLB: 9.3. Sleep Architecture, Stanford Sleepiness Scale, Fatigue Scale and Alertness Scale also reported</t>
  </si>
  <si>
    <t>median SOL values</t>
  </si>
  <si>
    <t>McArthur, Angela et al</t>
  </si>
  <si>
    <t>23:17</t>
  </si>
  <si>
    <t>21:39</t>
  </si>
  <si>
    <t>Effectiveness of melatonin in the treatment of sleep disturbances in children with Asperger disorder</t>
  </si>
  <si>
    <t>Paavonen, E Juulia et al</t>
  </si>
  <si>
    <t>14d</t>
  </si>
  <si>
    <t>Figures for polysomnograph. Actigraphy used in home-monitored part of trial. Actigraphy mean figures: Total Sleep Time (mins): MLT: 390; PLB: 377; Sleep Efficiency: MLT: 81%; PLB: 78%. Actigraphy-estimated Sleep Onset Latency was not significantly improved.</t>
  </si>
  <si>
    <t>Placebo baseline Total Sleep Time reported as 91.7 mins [This appears wrong as it is completely inconsistent with other values, both melatonin group baseline and during treatment. Could be 391.7 mins]</t>
  </si>
  <si>
    <t>21:10</t>
  </si>
  <si>
    <t>21:33</t>
  </si>
  <si>
    <t>21:03</t>
  </si>
  <si>
    <t>21:36</t>
  </si>
  <si>
    <t>20:37</t>
  </si>
  <si>
    <t>19:53</t>
  </si>
  <si>
    <t>20:32</t>
  </si>
  <si>
    <t>20:45</t>
  </si>
  <si>
    <t>Sleep Onset Period (SOP)</t>
  </si>
  <si>
    <t>Dim Light Melotinin Onset</t>
  </si>
  <si>
    <t>Actigraphy/polysomnology</t>
  </si>
  <si>
    <t>Minus values represent a reduction in sleep measure or score. This could represent an improvement or worsening over baseline, dependent on context.</t>
  </si>
  <si>
    <t>positive values for Δ indicate an advance (ie. improvement) in DLMO, negative values indicate a delay (ie. deterioration).</t>
  </si>
  <si>
    <t>Subjective Sleep Scores</t>
  </si>
  <si>
    <t>Sleep Disturbance Scale for Children (SDSC)</t>
  </si>
  <si>
    <t>Pittsburgh Sleep Quality Index (PSQI)</t>
  </si>
  <si>
    <t>Epsworth Sleepiness Scale (ESS)</t>
  </si>
  <si>
    <t>Children's Sleep Habit Questionnaire (CSHQ)</t>
  </si>
  <si>
    <t>Stanford Sleep Scale (SSS)</t>
  </si>
  <si>
    <t>Northside Hospital Sleep Medicine Inst. (NHSMI)</t>
  </si>
  <si>
    <t>Sleep Behaviour Questionnaire (SBQ)</t>
  </si>
  <si>
    <t>Richards Campbell Sleep Questionnaire (RCSQ)</t>
  </si>
  <si>
    <t xml:space="preserve">Total Sleep Score </t>
  </si>
  <si>
    <t>Nurse Assessment</t>
  </si>
  <si>
    <t>Δ (MLT - PLB)</t>
  </si>
  <si>
    <t>Baseline</t>
  </si>
  <si>
    <t>Post</t>
  </si>
  <si>
    <t>score</t>
  </si>
  <si>
    <t>Interquartile range: MLT PRE (3.0;5.0) Δ (-41.11;28.79); PLB PRE (2.0;8.5) Δ (-32.14;38.33)</t>
  </si>
  <si>
    <t>SD: MLT PSQI PRE (±3.1) POST (±3.4) ESS PRE (±4.4) POST (±3.2); PLB PSQI PRE (±3.2) POST (±1.8) ESS PRE(±5.6) POST(±5.1)</t>
  </si>
  <si>
    <t xml:space="preserve">SD: MLT PSQI PRE (±4.2) Δ (±2.4); PLB PSQI PRE (±3.3) Δ (±2.0) </t>
  </si>
  <si>
    <t>results for high dose (4mg) melatonin group given. Low dose (0.4mg) results: PQSI: 11.6</t>
  </si>
  <si>
    <t>Effect of Exogenous Melatonin on Mood and Sleep Efficency in Emergency in Emergency Medicine Residents Working Night Shifts</t>
  </si>
  <si>
    <t>Figures for full analysis set (FAS) of 60 patients (31 MLT, 29 PLB). Sleep latency as measured by PQSI was, baseline (mins): MLT: 27.39; PLB: 19.66; change at 24 weeks (mins): MLT: -9.28; PLB: 0.69. Total Sleep Time: baseline (h): MLT: 7.91; PLB: 8.69; change at 24 weeks (h): MLT: 0.73; PLB: 0.06. Also reported subset of patients with insomnia comorbidity (11 patients: 6 MLT, 5 PLB) with mean baseline PSQI: MLT: 9.86; PLB: 10.00; and 24 week mean change: MLT: -5.50 and PLB: -3.80. Sleep latency: baseline (mins): MLT: 55.71; PLB: 47.50; change at 24 weeks (mins): MLT: -35; PLB: -35.6; Total Sleep Time: baseline (h): MLT: 5.64; PLB: 5.42; change at 24 weeks (h): MLT: 1.63; PLB: 1.20.</t>
  </si>
  <si>
    <t>Pittsburg Sleep Quality Index (PSQI)</t>
  </si>
  <si>
    <t>Sleep Diary</t>
  </si>
  <si>
    <t>Duration of awakenings</t>
  </si>
  <si>
    <t>Δ</t>
  </si>
  <si>
    <t>James, Mark et al</t>
  </si>
  <si>
    <t>Δ stated in minutes NOT % difference</t>
  </si>
  <si>
    <t>A randomized double-blind placebo-controlled trial of treatment as usual plus exogenous slow-release melatonin (6mg) or placebo for sleep disturbance and depressed mood</t>
  </si>
  <si>
    <t>Serfaty, Marc Antony et al</t>
  </si>
  <si>
    <t>VAS</t>
  </si>
  <si>
    <t>n (placebo)</t>
  </si>
  <si>
    <t>Δ (n(m) - n(p))</t>
  </si>
  <si>
    <t>Other AEs (MLT: 101; PLB: 104 [76 patients]): Increased excitability (MLT: 13; PLB); Mood swings (MLT: 16; PLB: 17); Rash (MLT: 11; PLB: 8); Hypothermia (MLT: 6; PLB: 4); Coughing (MLT: 22; PLB: 28); Increased activity (MLT: 6; PLB: 9); Hung-over feeling (MLT: 1; PLB: 0); Vomiting (MLT: 15; PLB: 18); Breathlessness (MLT: 1; PLB: 1); Seizure (MLT: 0; PLB: 1)</t>
  </si>
  <si>
    <t>Other AE(MLT: 1; PLB: 1): Pruritus(MLT: 1; PLB: 1)</t>
  </si>
  <si>
    <t>Other AE(MLT: 5; PLB: 3): Abnormal thoughts(1); Taste aversion(1); Sexual disfunction(MLT: 3; PLB: 1); Libido increase (PLB: 2)</t>
  </si>
  <si>
    <t>Other AEs(MLT: 47; PLB: 31): Weightloss(MLT: 9; PLB: 9); Stomachache(MLT: 9; PLB: 5); Irritability(MLT: 16; PLB: 10); Sadness(MLT: 10; PLB: 2); Acne(MLT: 2; PLB: 2); Dyskinesia(MLT: 0; PLB: 2); Tics(MLT: 1; PLB: 1)</t>
  </si>
  <si>
    <t>Other AEs: Vivid dreams (MLT: 1; PLB: 1); next day "fuzzy feeling" (MLT: 1)</t>
  </si>
  <si>
    <r>
      <rPr>
        <b/>
        <sz val="12"/>
        <color rgb="FF87D4F1"/>
        <rFont val="Calibri (Body)"/>
      </rPr>
      <t>Shaded</t>
    </r>
    <r>
      <rPr>
        <b/>
        <sz val="12"/>
        <color rgb="FF53669E"/>
        <rFont val="Calibri"/>
        <family val="2"/>
        <scheme val="minor"/>
      </rPr>
      <t xml:space="preserve"> summary data indicates data missing from some or all studies. Summaries are calculated from available data, therefore true frequency of adverse effects will be understated in these cases</t>
    </r>
  </si>
  <si>
    <t>Δ(n(m) - n(p)) = number of subjects experiencing adverse effect in melatonin group minus number of subjects experiencing adverse effect in placebo group</t>
  </si>
  <si>
    <t>TODO - waiting on remainder of AE data</t>
  </si>
  <si>
    <t>Incidence of adverse effects (MLT group minus PLB group)</t>
  </si>
  <si>
    <t>Adverse Effect</t>
  </si>
  <si>
    <t>% patients with AE
[studies with adverse effect only]</t>
  </si>
  <si>
    <t>patients with AE/total
[studies with adverse effect only]</t>
  </si>
  <si>
    <t>% patients with AE
[all studies]</t>
  </si>
  <si>
    <t>patients with AE/total
[all studies]</t>
  </si>
  <si>
    <t>Dysphoric mood</t>
  </si>
  <si>
    <t>Insomnia/Disturbed sleep</t>
  </si>
  <si>
    <t>Sleepiness</t>
  </si>
  <si>
    <t xml:space="preserve">Fatigue </t>
  </si>
  <si>
    <t xml:space="preserve">Headache </t>
  </si>
  <si>
    <t>Strange taste/Dry mouth</t>
  </si>
  <si>
    <t>Delusions/Hallucinations</t>
  </si>
  <si>
    <t>n(p) = number of patients reporting adverse effect</t>
  </si>
  <si>
    <t>n(t) = total number of subjects in studies</t>
  </si>
  <si>
    <r>
      <t xml:space="preserve">Incidence of adverse effects (MLT group minus PLB group)
</t>
    </r>
    <r>
      <rPr>
        <b/>
        <sz val="14"/>
        <color rgb="FF4B5879"/>
        <rFont val="Calibri"/>
        <scheme val="minor"/>
      </rPr>
      <t>Melatonin AE+ Only</t>
    </r>
  </si>
  <si>
    <t>n(t) = total number of patients in studies</t>
  </si>
  <si>
    <r>
      <t xml:space="preserve">Incidence of adverse effects (MLT group minus PLB group)
</t>
    </r>
    <r>
      <rPr>
        <b/>
        <sz val="14"/>
        <color rgb="FF4B5879"/>
        <rFont val="Calibri"/>
        <scheme val="minor"/>
      </rPr>
      <t>Melatonin AE- Only</t>
    </r>
  </si>
  <si>
    <t>Melatonin adverse effects (Long-term studies ≥ 3mths Random-Controlled only)</t>
  </si>
  <si>
    <r>
      <rPr>
        <b/>
        <sz val="12"/>
        <color rgb="FF00B0F0"/>
        <rFont val="Calibri (Body)"/>
      </rPr>
      <t>Negative values</t>
    </r>
    <r>
      <rPr>
        <b/>
        <sz val="12"/>
        <color rgb="FF53669E"/>
        <rFont val="Calibri"/>
        <family val="2"/>
        <scheme val="minor"/>
      </rPr>
      <t xml:space="preserve"> indicate higher incidence of AE in placebo group</t>
    </r>
  </si>
  <si>
    <t>Melatonin adverse effects (≥ 50 Patients Random-Controlled Studies)</t>
  </si>
  <si>
    <t>Melatonin adverse effects (Studies with AE+)</t>
  </si>
  <si>
    <t>Melatonin adverse effects (Studies with AE-)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</si>
</sst>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2"/>
      <color theme="1"/>
      <name val="Calibri"/>
      <family val="2"/>
      <scheme val="minor"/>
    </font>
    <font>
      <sz val="12"/>
      <color rgb="FF53669E"/>
      <name val="Calibri"/>
      <family val="2"/>
      <scheme val="minor"/>
    </font>
    <font>
      <b/>
      <sz val="14"/>
      <color rgb="FF53669E"/>
      <name val="Calibri"/>
      <family val="2"/>
      <scheme val="minor"/>
    </font>
    <font>
      <b/>
      <sz val="14"/>
      <color rgb="FF587295"/>
      <name val="Calibri"/>
      <family val="2"/>
      <scheme val="minor"/>
    </font>
    <font>
      <b/>
      <sz val="12"/>
      <color rgb="FF53669E"/>
      <name val="Calibri"/>
      <family val="2"/>
      <scheme val="minor"/>
    </font>
    <font>
      <sz val="14"/>
      <color rgb="FF587295"/>
      <name val="Calibri"/>
      <scheme val="minor"/>
    </font>
    <font>
      <sz val="14"/>
      <color rgb="FF9AD8FF"/>
      <name val="Calibri (Body)"/>
    </font>
    <font>
      <b/>
      <sz val="16"/>
      <color rgb="FF53669E"/>
      <name val="Calibri"/>
      <family val="2"/>
      <scheme val="minor"/>
    </font>
    <font>
      <b/>
      <i/>
      <sz val="12"/>
      <color rgb="FF53669E"/>
      <name val="Calibri"/>
      <scheme val="minor"/>
    </font>
    <font>
      <b/>
      <sz val="12"/>
      <color rgb="FF92D050"/>
      <name val="Calibri (Body)"/>
    </font>
    <font>
      <b/>
      <sz val="12"/>
      <color rgb="FF9AD8FF"/>
      <name val="Calibri (Body)"/>
    </font>
    <font>
      <b/>
      <sz val="12"/>
      <color theme="9" tint="0.59999389629810485"/>
      <name val="Calibri (Body)"/>
    </font>
    <font>
      <b/>
      <sz val="12"/>
      <color theme="7"/>
      <name val="Calibri (Body)"/>
    </font>
    <font>
      <b/>
      <sz val="12"/>
      <color theme="4" tint="-0.499984740745262"/>
      <name val="Calibri"/>
      <family val="2"/>
      <scheme val="minor"/>
    </font>
    <font>
      <b/>
      <sz val="12"/>
      <color theme="4" tint="-0.249977111117893"/>
      <name val="Calibri"/>
      <family val="2"/>
      <scheme val="minor"/>
    </font>
    <font>
      <b/>
      <sz val="14"/>
      <color theme="9" tint="-0.499984740745262"/>
      <name val="Calibri"/>
      <family val="2"/>
      <scheme val="minor"/>
    </font>
    <font>
      <b/>
      <sz val="12"/>
      <color theme="9" tint="-0.499984740745262"/>
      <name val="Calibri"/>
      <family val="2"/>
      <scheme val="minor"/>
    </font>
    <font>
      <b/>
      <sz val="12"/>
      <color rgb="FF375623"/>
      <name val="Calibri"/>
      <family val="2"/>
      <scheme val="minor"/>
    </font>
    <font>
      <b/>
      <sz val="14"/>
      <color rgb="FF375623"/>
      <name val="Calibri"/>
      <family val="2"/>
      <scheme val="minor"/>
    </font>
    <font>
      <sz val="12"/>
      <color theme="9" tint="-0.499984740745262"/>
      <name val="Calibri"/>
      <family val="2"/>
      <scheme val="minor"/>
    </font>
    <font>
      <sz val="12"/>
      <color rgb="FF375623"/>
      <name val="Calibri"/>
      <family val="2"/>
      <scheme val="minor"/>
    </font>
    <font>
      <b/>
      <sz val="14"/>
      <color rgb="FFCB3F92"/>
      <name val="Calibri"/>
      <family val="2"/>
      <scheme val="minor"/>
    </font>
    <font>
      <b/>
      <sz val="12"/>
      <color rgb="FFCB3F92"/>
      <name val="Calibri"/>
      <family val="2"/>
      <scheme val="minor"/>
    </font>
    <font>
      <sz val="12"/>
      <color rgb="FFCB3F92"/>
      <name val="Calibri"/>
      <family val="2"/>
      <scheme val="minor"/>
    </font>
    <font>
      <b/>
      <sz val="12"/>
      <color rgb="FF87D4F1"/>
      <name val="Calibri (Body)"/>
    </font>
    <font>
      <b/>
      <sz val="14"/>
      <color rgb="FF344E89"/>
      <name val="Calibri"/>
      <scheme val="minor"/>
    </font>
    <font>
      <sz val="14"/>
      <color rgb="FF344E89"/>
      <name val="Calibri"/>
      <family val="2"/>
      <scheme val="minor"/>
    </font>
    <font>
      <sz val="14"/>
      <color rgb="FF4B5879"/>
      <name val="Calibri"/>
      <family val="2"/>
      <scheme val="minor"/>
    </font>
    <font>
      <sz val="14"/>
      <color theme="9" tint="-0.249977111117893"/>
      <name val="Calibri"/>
      <family val="2"/>
      <scheme val="minor"/>
    </font>
    <font>
      <b/>
      <sz val="14"/>
      <color rgb="FF4B5879"/>
      <name val="Calibri"/>
      <scheme val="minor"/>
    </font>
    <font>
      <b/>
      <sz val="12"/>
      <color rgb="FF00B0F0"/>
      <name val="Calibri (Body)"/>
    </font>
  </fonts>
  <fills count="35">
    <fill>
      <patternFill patternType="none"/>
    </fill>
    <fill>
      <patternFill patternType="gray125"/>
    </fill>
    <fill>
      <patternFill patternType="solid">
        <fgColor rgb="FFEDF3FD"/>
        <bgColor indexed="64"/>
      </patternFill>
    </fill>
    <fill>
      <patternFill patternType="solid">
        <fgColor rgb="FF8BABE6"/>
        <bgColor indexed="64"/>
      </patternFill>
    </fill>
    <fill>
      <patternFill patternType="solid">
        <fgColor rgb="FFD5EAFF"/>
        <bgColor indexed="64"/>
      </patternFill>
    </fill>
    <fill>
      <patternFill patternType="solid">
        <fgColor rgb="FFA1E258"/>
        <bgColor indexed="64"/>
      </patternFill>
    </fill>
    <fill>
      <patternFill patternType="solid">
        <fgColor theme="4" tint="-0.499984740745262"/>
        <bgColor indexed="64"/>
      </patternFill>
    </fill>
    <fill>
      <patternFill patternType="solid">
        <fgColor rgb="FF53669E"/>
        <bgColor indexed="64"/>
      </patternFill>
    </fill>
    <fill>
      <patternFill patternType="solid">
        <fgColor rgb="FFF65AA7"/>
        <bgColor indexed="64"/>
      </patternFill>
    </fill>
    <fill>
      <patternFill patternType="solid">
        <fgColor rgb="FFF2ECFF"/>
        <bgColor indexed="64"/>
      </patternFill>
    </fill>
    <fill>
      <patternFill patternType="solid">
        <fgColor rgb="FF9AD8FF"/>
        <bgColor indexed="64"/>
      </patternFill>
    </fill>
    <fill>
      <patternFill patternType="solid">
        <fgColor rgb="FFF2ECFF"/>
        <bgColor rgb="FF000000"/>
      </patternFill>
    </fill>
    <fill>
      <patternFill patternType="solid">
        <fgColor rgb="FFD5EAFF"/>
        <bgColor rgb="FF000000"/>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rgb="FF99B4E0"/>
        <bgColor indexed="64"/>
      </patternFill>
    </fill>
    <fill>
      <patternFill patternType="solid">
        <fgColor rgb="FFEEF3FD"/>
        <bgColor indexed="64"/>
      </patternFill>
    </fill>
    <fill>
      <patternFill patternType="solid">
        <fgColor rgb="FFD7F3FE"/>
        <bgColor indexed="64"/>
      </patternFill>
    </fill>
    <fill>
      <patternFill patternType="solid">
        <fgColor rgb="FFD0E1FF"/>
        <bgColor indexed="64"/>
      </patternFill>
    </fill>
    <fill>
      <patternFill patternType="solid">
        <fgColor rgb="FF9EE245"/>
        <bgColor indexed="64"/>
      </patternFill>
    </fill>
    <fill>
      <patternFill patternType="solid">
        <fgColor rgb="FFBAFA97"/>
        <bgColor indexed="64"/>
      </patternFill>
    </fill>
    <fill>
      <patternFill patternType="solid">
        <fgColor rgb="FFBAFA97"/>
        <bgColor rgb="FF000000"/>
      </patternFill>
    </fill>
    <fill>
      <patternFill patternType="solid">
        <fgColor rgb="FFA9E489"/>
        <bgColor indexed="64"/>
      </patternFill>
    </fill>
    <fill>
      <patternFill patternType="solid">
        <fgColor rgb="FFA9E489"/>
        <bgColor rgb="FF000000"/>
      </patternFill>
    </fill>
    <fill>
      <patternFill patternType="solid">
        <fgColor rgb="FF9EE245"/>
        <bgColor rgb="FF000000"/>
      </patternFill>
    </fill>
    <fill>
      <patternFill patternType="solid">
        <fgColor rgb="FFEE96CC"/>
        <bgColor indexed="64"/>
      </patternFill>
    </fill>
    <fill>
      <patternFill patternType="solid">
        <fgColor rgb="FFFFBADA"/>
        <bgColor indexed="64"/>
      </patternFill>
    </fill>
    <fill>
      <patternFill patternType="solid">
        <fgColor rgb="FFF39FD0"/>
        <bgColor indexed="64"/>
      </patternFill>
    </fill>
    <fill>
      <patternFill patternType="solid">
        <fgColor rgb="FFFFABE3"/>
        <bgColor indexed="64"/>
      </patternFill>
    </fill>
    <fill>
      <patternFill patternType="solid">
        <fgColor rgb="FFA1E258"/>
        <bgColor rgb="FF000000"/>
      </patternFill>
    </fill>
    <fill>
      <patternFill patternType="solid">
        <fgColor rgb="FFC1D2F1"/>
        <bgColor indexed="64"/>
      </patternFill>
    </fill>
    <fill>
      <patternFill patternType="solid">
        <fgColor rgb="FF203764"/>
        <bgColor rgb="FF000000"/>
      </patternFill>
    </fill>
    <fill>
      <patternFill patternType="solid">
        <fgColor rgb="FFDCEDFF"/>
        <bgColor indexed="64"/>
      </patternFill>
    </fill>
    <fill>
      <patternFill patternType="solid">
        <fgColor rgb="FFB9FCAA"/>
        <bgColor indexed="64"/>
      </patternFill>
    </fill>
  </fills>
  <borders count="370">
    <border>
      <left/>
      <right/>
      <top/>
      <bottom/>
      <diagonal/>
    </border>
    <border>
      <left style="medium">
        <color rgb="FF95B6EC"/>
      </left>
      <right/>
      <top style="medium">
        <color rgb="FF95B6EC"/>
      </top>
      <bottom style="medium">
        <color rgb="FF95B6EC"/>
      </bottom>
      <diagonal/>
    </border>
    <border>
      <left/>
      <right/>
      <top style="medium">
        <color rgb="FF95B6EC"/>
      </top>
      <bottom style="medium">
        <color rgb="FF95B6EC"/>
      </bottom>
      <diagonal/>
    </border>
    <border>
      <left/>
      <right style="medium">
        <color rgb="FF95B6EC"/>
      </right>
      <top style="medium">
        <color rgb="FF95B6EC"/>
      </top>
      <bottom style="medium">
        <color rgb="FF95B6EC"/>
      </bottom>
      <diagonal/>
    </border>
    <border>
      <left style="medium">
        <color rgb="FF839FDE"/>
      </left>
      <right style="medium">
        <color rgb="FF839FDE"/>
      </right>
      <top style="medium">
        <color rgb="FF839FDE"/>
      </top>
      <bottom style="thin">
        <color rgb="FF839FDE"/>
      </bottom>
      <diagonal/>
    </border>
    <border>
      <left style="medium">
        <color rgb="FF95B6EC"/>
      </left>
      <right/>
      <top style="medium">
        <color rgb="FF95B6EC"/>
      </top>
      <bottom/>
      <diagonal/>
    </border>
    <border>
      <left/>
      <right/>
      <top style="medium">
        <color rgb="FF95B6EC"/>
      </top>
      <bottom/>
      <diagonal/>
    </border>
    <border>
      <left/>
      <right style="medium">
        <color rgb="FF95B6EC"/>
      </right>
      <top style="medium">
        <color rgb="FF95B6EC"/>
      </top>
      <bottom/>
      <diagonal/>
    </border>
    <border>
      <left style="medium">
        <color rgb="FF839FDE"/>
      </left>
      <right style="medium">
        <color rgb="FF839FDE"/>
      </right>
      <top style="thin">
        <color rgb="FF839FDE"/>
      </top>
      <bottom style="thin">
        <color rgb="FF839FDE"/>
      </bottom>
      <diagonal/>
    </border>
    <border>
      <left style="medium">
        <color rgb="FF95B6EC"/>
      </left>
      <right/>
      <top/>
      <bottom/>
      <diagonal/>
    </border>
    <border>
      <left/>
      <right style="medium">
        <color rgb="FF95B6EC"/>
      </right>
      <top/>
      <bottom/>
      <diagonal/>
    </border>
    <border>
      <left style="medium">
        <color rgb="FF95B6EC"/>
      </left>
      <right/>
      <top/>
      <bottom style="thin">
        <color rgb="FF95B6EC"/>
      </bottom>
      <diagonal/>
    </border>
    <border>
      <left/>
      <right/>
      <top/>
      <bottom style="thin">
        <color rgb="FF95B6EC"/>
      </bottom>
      <diagonal/>
    </border>
    <border>
      <left/>
      <right style="medium">
        <color rgb="FF95B6EC"/>
      </right>
      <top/>
      <bottom style="thin">
        <color rgb="FF95B6EC"/>
      </bottom>
      <diagonal/>
    </border>
    <border>
      <left style="medium">
        <color rgb="FFB0B0FF"/>
      </left>
      <right style="medium">
        <color rgb="FF839FDE"/>
      </right>
      <top style="medium">
        <color rgb="FFB0B0FF"/>
      </top>
      <bottom/>
      <diagonal/>
    </border>
    <border>
      <left style="medium">
        <color rgb="FF839FDE"/>
      </left>
      <right style="thin">
        <color rgb="FF839FDE"/>
      </right>
      <top style="medium">
        <color rgb="FF839FDE"/>
      </top>
      <bottom/>
      <diagonal/>
    </border>
    <border>
      <left style="thin">
        <color rgb="FF839FDE"/>
      </left>
      <right style="medium">
        <color rgb="FF95B6EC"/>
      </right>
      <top style="medium">
        <color rgb="FF839FDE"/>
      </top>
      <bottom/>
      <diagonal/>
    </border>
    <border>
      <left style="medium">
        <color rgb="FF95B6EC"/>
      </left>
      <right style="thin">
        <color rgb="FF95B6EC"/>
      </right>
      <top style="thin">
        <color rgb="FF95B6EC"/>
      </top>
      <bottom style="thin">
        <color rgb="FF95B6EC"/>
      </bottom>
      <diagonal/>
    </border>
    <border>
      <left style="thin">
        <color rgb="FF95B6EC"/>
      </left>
      <right style="medium">
        <color rgb="FF95B6EC"/>
      </right>
      <top style="thin">
        <color rgb="FF95B6EC"/>
      </top>
      <bottom style="thin">
        <color rgb="FF95B6EC"/>
      </bottom>
      <diagonal/>
    </border>
    <border>
      <left/>
      <right/>
      <top style="thin">
        <color rgb="FF95B6EC"/>
      </top>
      <bottom style="thin">
        <color rgb="FF95B6EC"/>
      </bottom>
      <diagonal/>
    </border>
    <border>
      <left style="medium">
        <color rgb="FF95B6EC"/>
      </left>
      <right style="thin">
        <color rgb="FF95B6EC"/>
      </right>
      <top style="thin">
        <color rgb="FF95B6EC"/>
      </top>
      <bottom/>
      <diagonal/>
    </border>
    <border>
      <left style="thin">
        <color rgb="FF95B6EC"/>
      </left>
      <right style="medium">
        <color rgb="FF95B6EC"/>
      </right>
      <top style="thin">
        <color rgb="FF95B6EC"/>
      </top>
      <bottom/>
      <diagonal/>
    </border>
    <border>
      <left style="medium">
        <color rgb="FF839FDE"/>
      </left>
      <right style="medium">
        <color rgb="FF839FDE"/>
      </right>
      <top style="thin">
        <color rgb="FF839FDE"/>
      </top>
      <bottom style="medium">
        <color rgb="FF839FDE"/>
      </bottom>
      <diagonal/>
    </border>
    <border>
      <left style="medium">
        <color rgb="FFB0B0FF"/>
      </left>
      <right style="medium">
        <color rgb="FF839FDE"/>
      </right>
      <top/>
      <bottom/>
      <diagonal/>
    </border>
    <border>
      <left style="medium">
        <color rgb="FF839FDE"/>
      </left>
      <right style="thin">
        <color rgb="FF839FDE"/>
      </right>
      <top/>
      <bottom/>
      <diagonal/>
    </border>
    <border>
      <left style="thin">
        <color rgb="FF839FDE"/>
      </left>
      <right style="medium">
        <color rgb="FF95B6EC"/>
      </right>
      <top/>
      <bottom/>
      <diagonal/>
    </border>
    <border>
      <left style="medium">
        <color rgb="FF95B6EC"/>
      </left>
      <right style="thin">
        <color rgb="FF95B6EC"/>
      </right>
      <top/>
      <bottom/>
      <diagonal/>
    </border>
    <border>
      <left style="thin">
        <color rgb="FF95B6EC"/>
      </left>
      <right style="medium">
        <color rgb="FF95B6EC"/>
      </right>
      <top/>
      <bottom/>
      <diagonal/>
    </border>
    <border>
      <left/>
      <right/>
      <top style="thin">
        <color rgb="FF95B6EC"/>
      </top>
      <bottom/>
      <diagonal/>
    </border>
    <border>
      <left style="medium">
        <color rgb="FF8ABCC2"/>
      </left>
      <right style="thin">
        <color rgb="FF8ABCC2"/>
      </right>
      <top style="medium">
        <color rgb="FF8ABCC2"/>
      </top>
      <bottom style="thin">
        <color rgb="FF8ABCC2"/>
      </bottom>
      <diagonal/>
    </border>
    <border>
      <left style="thin">
        <color rgb="FF8ABCC2"/>
      </left>
      <right style="thin">
        <color rgb="FF8ABCC2"/>
      </right>
      <top style="medium">
        <color rgb="FF8ABCC2"/>
      </top>
      <bottom style="thin">
        <color rgb="FF8ABCC2"/>
      </bottom>
      <diagonal/>
    </border>
    <border>
      <left style="thin">
        <color rgb="FF8ABCC2"/>
      </left>
      <right style="medium">
        <color rgb="FFB0B0FF"/>
      </right>
      <top style="medium">
        <color rgb="FF8ABCC2"/>
      </top>
      <bottom style="thin">
        <color rgb="FF8ABCC2"/>
      </bottom>
      <diagonal/>
    </border>
    <border>
      <left style="medium">
        <color rgb="FFB0B0FF"/>
      </left>
      <right style="medium">
        <color rgb="FF839FDE"/>
      </right>
      <top style="medium">
        <color rgb="FF8ABCC2"/>
      </top>
      <bottom style="thin">
        <color rgb="FFB0B0FF"/>
      </bottom>
      <diagonal/>
    </border>
    <border>
      <left style="medium">
        <color rgb="FF839FDE"/>
      </left>
      <right style="thin">
        <color rgb="FF95B6EC"/>
      </right>
      <top style="medium">
        <color rgb="FF8ABCC2"/>
      </top>
      <bottom style="thin">
        <color rgb="FF839FDE"/>
      </bottom>
      <diagonal/>
    </border>
    <border>
      <left style="thin">
        <color rgb="FF839FDE"/>
      </left>
      <right style="medium">
        <color rgb="FF95B6EC"/>
      </right>
      <top style="medium">
        <color rgb="FF8ABCC2"/>
      </top>
      <bottom style="thin">
        <color rgb="FF839FDE"/>
      </bottom>
      <diagonal/>
    </border>
    <border>
      <left style="medium">
        <color rgb="FF95B6EC"/>
      </left>
      <right style="thin">
        <color rgb="FF95B6EC"/>
      </right>
      <top style="medium">
        <color rgb="FF8ABCC2"/>
      </top>
      <bottom style="thin">
        <color rgb="FF9BBAFF"/>
      </bottom>
      <diagonal/>
    </border>
    <border>
      <left style="thin">
        <color rgb="FF95B6EC"/>
      </left>
      <right style="medium">
        <color rgb="FF95B6EC"/>
      </right>
      <top style="medium">
        <color rgb="FF8ABCC2"/>
      </top>
      <bottom style="thin">
        <color rgb="FF9BBAFF"/>
      </bottom>
      <diagonal/>
    </border>
    <border>
      <left/>
      <right style="thin">
        <color rgb="FF95B6EC"/>
      </right>
      <top style="medium">
        <color rgb="FF8ABCC2"/>
      </top>
      <bottom style="thin">
        <color rgb="FF9BBAFF"/>
      </bottom>
      <diagonal/>
    </border>
    <border>
      <left style="thin">
        <color rgb="FF95B6EC"/>
      </left>
      <right style="medium">
        <color rgb="FF95B6EC"/>
      </right>
      <top style="medium">
        <color rgb="FF8ABCC2"/>
      </top>
      <bottom/>
      <diagonal/>
    </border>
    <border>
      <left style="medium">
        <color rgb="FF8ABCC2"/>
      </left>
      <right style="thin">
        <color rgb="FF8ABCC2"/>
      </right>
      <top style="thin">
        <color rgb="FF8ABCC2"/>
      </top>
      <bottom style="thin">
        <color rgb="FF8ABCC2"/>
      </bottom>
      <diagonal/>
    </border>
    <border>
      <left style="thin">
        <color rgb="FF8ABCC2"/>
      </left>
      <right style="thin">
        <color rgb="FF8ABCC2"/>
      </right>
      <top style="thin">
        <color rgb="FF8ABCC2"/>
      </top>
      <bottom style="thin">
        <color rgb="FF8ABCC2"/>
      </bottom>
      <diagonal/>
    </border>
    <border>
      <left style="thin">
        <color rgb="FF8ABCC2"/>
      </left>
      <right style="medium">
        <color rgb="FFB0B0FF"/>
      </right>
      <top style="thin">
        <color rgb="FF8ABCC2"/>
      </top>
      <bottom style="thin">
        <color rgb="FF8ABCC2"/>
      </bottom>
      <diagonal/>
    </border>
    <border>
      <left style="medium">
        <color rgb="FFB0B0FF"/>
      </left>
      <right style="medium">
        <color rgb="FF839FDE"/>
      </right>
      <top style="thin">
        <color rgb="FFB0B0FF"/>
      </top>
      <bottom style="thin">
        <color rgb="FFB0B0FF"/>
      </bottom>
      <diagonal/>
    </border>
    <border>
      <left style="medium">
        <color rgb="FF839FDE"/>
      </left>
      <right style="thin">
        <color rgb="FF95B6EC"/>
      </right>
      <top style="thin">
        <color rgb="FF839FDE"/>
      </top>
      <bottom style="thin">
        <color rgb="FF839FDE"/>
      </bottom>
      <diagonal/>
    </border>
    <border>
      <left style="thin">
        <color rgb="FF839FDE"/>
      </left>
      <right style="medium">
        <color rgb="FF95B6EC"/>
      </right>
      <top style="thin">
        <color rgb="FF839FDE"/>
      </top>
      <bottom style="thin">
        <color rgb="FF839FDE"/>
      </bottom>
      <diagonal/>
    </border>
    <border>
      <left/>
      <right style="thin">
        <color rgb="FF95B6EC"/>
      </right>
      <top style="thin">
        <color rgb="FF95B6EC"/>
      </top>
      <bottom style="thin">
        <color rgb="FF95B6EC"/>
      </bottom>
      <diagonal/>
    </border>
    <border>
      <left/>
      <right style="medium">
        <color rgb="FF839FDE"/>
      </right>
      <top style="thin">
        <color rgb="FFB0B0FF"/>
      </top>
      <bottom style="thin">
        <color rgb="FFB0B0FF"/>
      </bottom>
      <diagonal/>
    </border>
    <border>
      <left/>
      <right style="thin">
        <color rgb="FF95B6EC"/>
      </right>
      <top style="thin">
        <color rgb="FF839FDE"/>
      </top>
      <bottom style="thin">
        <color rgb="FF839FDE"/>
      </bottom>
      <diagonal/>
    </border>
    <border>
      <left/>
      <right style="medium">
        <color rgb="FF839FDE"/>
      </right>
      <top/>
      <bottom style="thin">
        <color rgb="FFB0B0FF"/>
      </bottom>
      <diagonal/>
    </border>
    <border>
      <left/>
      <right style="thin">
        <color rgb="FF95B6EC"/>
      </right>
      <top/>
      <bottom style="thin">
        <color rgb="FF839FDE"/>
      </bottom>
      <diagonal/>
    </border>
    <border>
      <left style="thin">
        <color rgb="FF839FDE"/>
      </left>
      <right style="medium">
        <color rgb="FF95B6EC"/>
      </right>
      <top/>
      <bottom style="thin">
        <color rgb="FF839FDE"/>
      </bottom>
      <diagonal/>
    </border>
    <border>
      <left/>
      <right style="thin">
        <color rgb="FF8ABCC2"/>
      </right>
      <top style="thin">
        <color rgb="FF8ABCC2"/>
      </top>
      <bottom style="thin">
        <color rgb="FF8ABCC2"/>
      </bottom>
      <diagonal/>
    </border>
    <border>
      <left/>
      <right style="thin">
        <color rgb="FF95B6EC"/>
      </right>
      <top style="thin">
        <color rgb="FF95B6EC"/>
      </top>
      <bottom/>
      <diagonal/>
    </border>
    <border>
      <left style="medium">
        <color rgb="FF95B6EC"/>
      </left>
      <right style="thin">
        <color rgb="FF95B6EC"/>
      </right>
      <top style="thin">
        <color rgb="FF95B6EC"/>
      </top>
      <bottom style="thin">
        <color rgb="FF839FDE"/>
      </bottom>
      <diagonal/>
    </border>
    <border>
      <left style="thin">
        <color rgb="FF95B6EC"/>
      </left>
      <right style="medium">
        <color rgb="FF95B6EC"/>
      </right>
      <top style="thin">
        <color rgb="FF95B6EC"/>
      </top>
      <bottom style="thin">
        <color rgb="FF839FDE"/>
      </bottom>
      <diagonal/>
    </border>
    <border>
      <left/>
      <right style="thin">
        <color rgb="FF95B6EC"/>
      </right>
      <top style="thin">
        <color rgb="FF95B6EC"/>
      </top>
      <bottom style="thin">
        <color rgb="FF839FDE"/>
      </bottom>
      <diagonal/>
    </border>
    <border>
      <left style="medium">
        <color rgb="FF8ABCC2"/>
      </left>
      <right style="thin">
        <color rgb="FF8ABCC2"/>
      </right>
      <top style="thin">
        <color rgb="FF8ABCC2"/>
      </top>
      <bottom style="medium">
        <color rgb="FF8ABCC2"/>
      </bottom>
      <diagonal/>
    </border>
    <border>
      <left style="thin">
        <color rgb="FF8ABCC2"/>
      </left>
      <right style="thin">
        <color rgb="FF8ABCC2"/>
      </right>
      <top style="thin">
        <color rgb="FF8ABCC2"/>
      </top>
      <bottom style="medium">
        <color rgb="FF8ABCC2"/>
      </bottom>
      <diagonal/>
    </border>
    <border>
      <left style="thin">
        <color rgb="FF8ABCC2"/>
      </left>
      <right style="medium">
        <color rgb="FFB0B0FF"/>
      </right>
      <top style="thin">
        <color rgb="FF8ABCC2"/>
      </top>
      <bottom style="medium">
        <color rgb="FF8ABCC2"/>
      </bottom>
      <diagonal/>
    </border>
    <border>
      <left style="medium">
        <color rgb="FFB0B0FF"/>
      </left>
      <right style="medium">
        <color rgb="FF839FDE"/>
      </right>
      <top/>
      <bottom style="medium">
        <color rgb="FFB0B0FF"/>
      </bottom>
      <diagonal/>
    </border>
    <border>
      <left style="medium">
        <color rgb="FF839FDE"/>
      </left>
      <right style="thin">
        <color rgb="FF95B6EC"/>
      </right>
      <top/>
      <bottom style="medium">
        <color rgb="FF839FDE"/>
      </bottom>
      <diagonal/>
    </border>
    <border>
      <left style="thin">
        <color rgb="FF839FDE"/>
      </left>
      <right style="medium">
        <color rgb="FF95B6EC"/>
      </right>
      <top/>
      <bottom style="medium">
        <color rgb="FF839FDE"/>
      </bottom>
      <diagonal/>
    </border>
    <border>
      <left style="medium">
        <color rgb="FF95B6EC"/>
      </left>
      <right style="thin">
        <color rgb="FF95B6EC"/>
      </right>
      <top/>
      <bottom style="medium">
        <color rgb="FF95B6EC"/>
      </bottom>
      <diagonal/>
    </border>
    <border>
      <left style="thin">
        <color rgb="FF95B6EC"/>
      </left>
      <right style="medium">
        <color rgb="FF95B6EC"/>
      </right>
      <top/>
      <bottom style="medium">
        <color rgb="FF95B6EC"/>
      </bottom>
      <diagonal/>
    </border>
    <border>
      <left/>
      <right style="thin">
        <color rgb="FF95B6EC"/>
      </right>
      <top/>
      <bottom style="medium">
        <color rgb="FF95B6EC"/>
      </bottom>
      <diagonal/>
    </border>
    <border>
      <left style="medium">
        <color rgb="FFB0B0FF"/>
      </left>
      <right/>
      <top style="medium">
        <color rgb="FFB0B0FF"/>
      </top>
      <bottom style="thin">
        <color rgb="FFB0B0FF"/>
      </bottom>
      <diagonal/>
    </border>
    <border>
      <left style="medium">
        <color rgb="FF839FDE"/>
      </left>
      <right style="thin">
        <color rgb="FF839FDE"/>
      </right>
      <top style="medium">
        <color rgb="FF839FDE"/>
      </top>
      <bottom style="thin">
        <color rgb="FF839FDE"/>
      </bottom>
      <diagonal/>
    </border>
    <border>
      <left style="thin">
        <color rgb="FF839FDE"/>
      </left>
      <right style="medium">
        <color rgb="FF95B6EC"/>
      </right>
      <top style="medium">
        <color rgb="FF839FDE"/>
      </top>
      <bottom style="thin">
        <color rgb="FF839FDE"/>
      </bottom>
      <diagonal/>
    </border>
    <border>
      <left style="medium">
        <color rgb="FF95B6EC"/>
      </left>
      <right style="thin">
        <color rgb="FF95B6EC"/>
      </right>
      <top style="medium">
        <color rgb="FF95B6EC"/>
      </top>
      <bottom style="thin">
        <color rgb="FF95B6EC"/>
      </bottom>
      <diagonal/>
    </border>
    <border>
      <left style="thin">
        <color rgb="FF95B6EC"/>
      </left>
      <right style="medium">
        <color rgb="FF839FDE"/>
      </right>
      <top style="medium">
        <color rgb="FF95B6EC"/>
      </top>
      <bottom style="thin">
        <color rgb="FF95B6EC"/>
      </bottom>
      <diagonal/>
    </border>
    <border>
      <left style="medium">
        <color rgb="FFB0B0FF"/>
      </left>
      <right/>
      <top style="thin">
        <color rgb="FFB0B0FF"/>
      </top>
      <bottom style="thin">
        <color rgb="FFB0B0FF"/>
      </bottom>
      <diagonal/>
    </border>
    <border>
      <left style="medium">
        <color rgb="FF839FDE"/>
      </left>
      <right style="thin">
        <color rgb="FF839FDE"/>
      </right>
      <top style="thin">
        <color rgb="FF839FDE"/>
      </top>
      <bottom style="thin">
        <color rgb="FFB0B0FF"/>
      </bottom>
      <diagonal/>
    </border>
    <border>
      <left style="thin">
        <color rgb="FF839FDE"/>
      </left>
      <right style="medium">
        <color rgb="FF95B6EC"/>
      </right>
      <top style="thin">
        <color rgb="FF839FDE"/>
      </top>
      <bottom style="thin">
        <color rgb="FFB0B0FF"/>
      </bottom>
      <diagonal/>
    </border>
    <border>
      <left style="thin">
        <color rgb="FF95B6EC"/>
      </left>
      <right style="medium">
        <color rgb="FF839FDE"/>
      </right>
      <top style="thin">
        <color rgb="FF95B6EC"/>
      </top>
      <bottom style="thin">
        <color rgb="FF95B6EC"/>
      </bottom>
      <diagonal/>
    </border>
    <border>
      <left style="medium">
        <color rgb="FFB0B0FF"/>
      </left>
      <right/>
      <top style="thin">
        <color rgb="FFB0B0FF"/>
      </top>
      <bottom/>
      <diagonal/>
    </border>
    <border>
      <left style="medium">
        <color rgb="FF95B6EC"/>
      </left>
      <right/>
      <top style="thin">
        <color rgb="FFB0B0FF"/>
      </top>
      <bottom/>
      <diagonal/>
    </border>
    <border>
      <left/>
      <right/>
      <top style="thin">
        <color rgb="FFB0B0FF"/>
      </top>
      <bottom/>
      <diagonal/>
    </border>
    <border>
      <left style="medium">
        <color rgb="FF839FDE"/>
      </left>
      <right style="thin">
        <color rgb="FF95B6EC"/>
      </right>
      <top style="thin">
        <color rgb="FF95B6EC"/>
      </top>
      <bottom style="thin">
        <color rgb="FF95B6EC"/>
      </bottom>
      <diagonal/>
    </border>
    <border>
      <left style="thin">
        <color rgb="FF95B6EC"/>
      </left>
      <right style="medium">
        <color rgb="FF839FDE"/>
      </right>
      <top style="thin">
        <color rgb="FF95B6EC"/>
      </top>
      <bottom/>
      <diagonal/>
    </border>
    <border>
      <left style="medium">
        <color rgb="FF839FDE"/>
      </left>
      <right style="thin">
        <color rgb="FF95B6EC"/>
      </right>
      <top/>
      <bottom style="thin">
        <color rgb="FF95B6EC"/>
      </bottom>
      <diagonal/>
    </border>
    <border>
      <left style="thin">
        <color rgb="FF95B6EC"/>
      </left>
      <right style="medium">
        <color rgb="FF839FDE"/>
      </right>
      <top/>
      <bottom/>
      <diagonal/>
    </border>
    <border>
      <left style="medium">
        <color rgb="FF839FDE"/>
      </left>
      <right style="thin">
        <color rgb="FF95B6EC"/>
      </right>
      <top style="thin">
        <color rgb="FF95B6EC"/>
      </top>
      <bottom/>
      <diagonal/>
    </border>
    <border>
      <left style="medium">
        <color rgb="FF839FDE"/>
      </left>
      <right/>
      <top style="medium">
        <color rgb="FF839FDE"/>
      </top>
      <bottom/>
      <diagonal/>
    </border>
    <border>
      <left/>
      <right style="medium">
        <color rgb="FF839FDE"/>
      </right>
      <top style="medium">
        <color rgb="FF839FDE"/>
      </top>
      <bottom/>
      <diagonal/>
    </border>
    <border>
      <left style="medium">
        <color rgb="FFB0B0FF"/>
      </left>
      <right/>
      <top/>
      <bottom/>
      <diagonal/>
    </border>
    <border>
      <left style="medium">
        <color rgb="FF839FDE"/>
      </left>
      <right style="thin">
        <color rgb="FF95B6EC"/>
      </right>
      <top/>
      <bottom/>
      <diagonal/>
    </border>
    <border>
      <left style="medium">
        <color rgb="FF839FDE"/>
      </left>
      <right/>
      <top/>
      <bottom/>
      <diagonal/>
    </border>
    <border>
      <left/>
      <right style="medium">
        <color rgb="FF839FDE"/>
      </right>
      <top/>
      <bottom/>
      <diagonal/>
    </border>
    <border>
      <left style="thin">
        <color rgb="FF95B6EC"/>
      </left>
      <right style="medium">
        <color rgb="FF839FDE"/>
      </right>
      <top/>
      <bottom style="thin">
        <color rgb="FF95B6EC"/>
      </bottom>
      <diagonal/>
    </border>
    <border>
      <left style="medium">
        <color rgb="FF95B6EC"/>
      </left>
      <right/>
      <top style="thin">
        <color rgb="FF95B6EC"/>
      </top>
      <bottom/>
      <diagonal/>
    </border>
    <border>
      <left/>
      <right style="medium">
        <color rgb="FF95B6EC"/>
      </right>
      <top style="thin">
        <color rgb="FF95B6EC"/>
      </top>
      <bottom/>
      <diagonal/>
    </border>
    <border>
      <left style="medium">
        <color rgb="FF95B6EC"/>
      </left>
      <right/>
      <top/>
      <bottom style="medium">
        <color rgb="FF839FDE"/>
      </bottom>
      <diagonal/>
    </border>
    <border>
      <left/>
      <right/>
      <top/>
      <bottom style="medium">
        <color rgb="FF839FDE"/>
      </bottom>
      <diagonal/>
    </border>
    <border>
      <left/>
      <right style="medium">
        <color rgb="FF95B6EC"/>
      </right>
      <top/>
      <bottom style="medium">
        <color rgb="FF839FDE"/>
      </bottom>
      <diagonal/>
    </border>
    <border>
      <left style="medium">
        <color rgb="FF839FDE"/>
      </left>
      <right/>
      <top/>
      <bottom style="medium">
        <color rgb="FF839FDE"/>
      </bottom>
      <diagonal/>
    </border>
    <border>
      <left/>
      <right style="medium">
        <color rgb="FF839FDE"/>
      </right>
      <top/>
      <bottom style="medium">
        <color rgb="FF839FDE"/>
      </bottom>
      <diagonal/>
    </border>
    <border>
      <left style="medium">
        <color rgb="FFB0B0FF"/>
      </left>
      <right/>
      <top/>
      <bottom style="medium">
        <color rgb="FFB0B0FF"/>
      </bottom>
      <diagonal/>
    </border>
    <border>
      <left style="medium">
        <color rgb="FF95B6EC"/>
      </left>
      <right/>
      <top/>
      <bottom style="medium">
        <color rgb="FFB0B0FF"/>
      </bottom>
      <diagonal/>
    </border>
    <border>
      <left/>
      <right/>
      <top/>
      <bottom style="medium">
        <color rgb="FFB0B0FF"/>
      </bottom>
      <diagonal/>
    </border>
    <border>
      <left style="medium">
        <color rgb="FF839FDE"/>
      </left>
      <right/>
      <top style="medium">
        <color rgb="FF839FDE"/>
      </top>
      <bottom style="medium">
        <color rgb="FF839FDE"/>
      </bottom>
      <diagonal/>
    </border>
    <border>
      <left/>
      <right/>
      <top style="medium">
        <color rgb="FF839FDE"/>
      </top>
      <bottom style="medium">
        <color rgb="FF839FDE"/>
      </bottom>
      <diagonal/>
    </border>
    <border>
      <left/>
      <right style="medium">
        <color rgb="FF95B6EC"/>
      </right>
      <top style="medium">
        <color rgb="FF839FDE"/>
      </top>
      <bottom style="medium">
        <color rgb="FF839FDE"/>
      </bottom>
      <diagonal/>
    </border>
    <border>
      <left style="medium">
        <color rgb="FF839FDE"/>
      </left>
      <right style="medium">
        <color rgb="FF839FDE"/>
      </right>
      <top style="medium">
        <color rgb="FF839FDE"/>
      </top>
      <bottom/>
      <diagonal/>
    </border>
    <border>
      <left style="medium">
        <color rgb="FF839FDE"/>
      </left>
      <right style="medium">
        <color rgb="FF839FDE"/>
      </right>
      <top/>
      <bottom style="medium">
        <color rgb="FF839FDE"/>
      </bottom>
      <diagonal/>
    </border>
    <border>
      <left style="medium">
        <color rgb="FF95B6EC"/>
      </left>
      <right/>
      <top style="medium">
        <color rgb="FF839FDE"/>
      </top>
      <bottom/>
      <diagonal/>
    </border>
    <border>
      <left/>
      <right/>
      <top style="medium">
        <color rgb="FF839FDE"/>
      </top>
      <bottom/>
      <diagonal/>
    </border>
    <border>
      <left style="medium">
        <color rgb="FF7E98D5"/>
      </left>
      <right style="medium">
        <color rgb="FF7E98D5"/>
      </right>
      <top style="medium">
        <color rgb="FF7E98D5"/>
      </top>
      <bottom/>
      <diagonal/>
    </border>
    <border>
      <left style="medium">
        <color rgb="FF95B6EC"/>
      </left>
      <right/>
      <top/>
      <bottom style="medium">
        <color rgb="FF95B6EC"/>
      </bottom>
      <diagonal/>
    </border>
    <border>
      <left/>
      <right/>
      <top/>
      <bottom style="medium">
        <color rgb="FF95B6EC"/>
      </bottom>
      <diagonal/>
    </border>
    <border>
      <left/>
      <right style="medium">
        <color rgb="FF839FDE"/>
      </right>
      <top/>
      <bottom style="medium">
        <color rgb="FF95B6EC"/>
      </bottom>
      <diagonal/>
    </border>
    <border>
      <left/>
      <right style="medium">
        <color rgb="FF95B6EC"/>
      </right>
      <top/>
      <bottom style="medium">
        <color rgb="FF95B6EC"/>
      </bottom>
      <diagonal/>
    </border>
    <border>
      <left style="medium">
        <color rgb="FF7E98D5"/>
      </left>
      <right style="medium">
        <color rgb="FF7E98D5"/>
      </right>
      <top/>
      <bottom/>
      <diagonal/>
    </border>
    <border>
      <left/>
      <right style="medium">
        <color rgb="FF839FDE"/>
      </right>
      <top style="medium">
        <color rgb="FF95B6EC"/>
      </top>
      <bottom/>
      <diagonal/>
    </border>
    <border>
      <left style="medium">
        <color rgb="FF95B6EC"/>
      </left>
      <right/>
      <top style="medium">
        <color rgb="FF95B6EC"/>
      </top>
      <bottom style="thin">
        <color rgb="FF95B6EC"/>
      </bottom>
      <diagonal/>
    </border>
    <border>
      <left/>
      <right/>
      <top style="medium">
        <color rgb="FF95B6EC"/>
      </top>
      <bottom style="thin">
        <color rgb="FF95B6EC"/>
      </bottom>
      <diagonal/>
    </border>
    <border>
      <left/>
      <right style="thin">
        <color rgb="FF95B6EC"/>
      </right>
      <top style="medium">
        <color rgb="FF95B6EC"/>
      </top>
      <bottom style="thin">
        <color rgb="FF95B6EC"/>
      </bottom>
      <diagonal/>
    </border>
    <border>
      <left style="thin">
        <color rgb="FF95B6EC"/>
      </left>
      <right/>
      <top style="medium">
        <color rgb="FF95B6EC"/>
      </top>
      <bottom style="thin">
        <color rgb="FF95B6EC"/>
      </bottom>
      <diagonal/>
    </border>
    <border>
      <left/>
      <right style="medium">
        <color rgb="FF95B6EC"/>
      </right>
      <top style="medium">
        <color rgb="FF95B6EC"/>
      </top>
      <bottom style="thin">
        <color rgb="FF95B6EC"/>
      </bottom>
      <diagonal/>
    </border>
    <border>
      <left/>
      <right style="medium">
        <color rgb="FF839FDE"/>
      </right>
      <top style="medium">
        <color rgb="FF95B6EC"/>
      </top>
      <bottom style="thin">
        <color rgb="FF95B6EC"/>
      </bottom>
      <diagonal/>
    </border>
    <border>
      <left style="medium">
        <color rgb="FF7E98D5"/>
      </left>
      <right style="medium">
        <color rgb="FF7E98D5"/>
      </right>
      <top/>
      <bottom style="medium">
        <color rgb="FF7E98D5"/>
      </bottom>
      <diagonal/>
    </border>
    <border>
      <left style="thin">
        <color rgb="FF839FDE"/>
      </left>
      <right style="medium">
        <color rgb="FF839FDE"/>
      </right>
      <top style="medium">
        <color rgb="FF839FDE"/>
      </top>
      <bottom/>
      <diagonal/>
    </border>
    <border>
      <left style="medium">
        <color rgb="FF839FDE"/>
      </left>
      <right/>
      <top style="thin">
        <color rgb="FF95B6EC"/>
      </top>
      <bottom style="thin">
        <color rgb="FF95B6EC"/>
      </bottom>
      <diagonal/>
    </border>
    <border>
      <left style="thin">
        <color rgb="FF95B6EC"/>
      </left>
      <right/>
      <top style="thin">
        <color rgb="FF95B6EC"/>
      </top>
      <bottom/>
      <diagonal/>
    </border>
    <border>
      <left style="thin">
        <color rgb="FF839FDE"/>
      </left>
      <right style="thin">
        <color rgb="FF95B6EC"/>
      </right>
      <top style="thin">
        <color rgb="FF95B6EC"/>
      </top>
      <bottom style="thin">
        <color rgb="FF95B6EC"/>
      </bottom>
      <diagonal/>
    </border>
    <border>
      <left style="thin">
        <color rgb="FF95B6EC"/>
      </left>
      <right style="thin">
        <color rgb="FF95B6EC"/>
      </right>
      <top style="thin">
        <color rgb="FF95B6EC"/>
      </top>
      <bottom style="thin">
        <color rgb="FF95B6EC"/>
      </bottom>
      <diagonal/>
    </border>
    <border>
      <left style="thin">
        <color rgb="FF839FDE"/>
      </left>
      <right/>
      <top style="thin">
        <color rgb="FF95B6EC"/>
      </top>
      <bottom style="thin">
        <color rgb="FF95B6EC"/>
      </bottom>
      <diagonal/>
    </border>
    <border>
      <left style="thin">
        <color rgb="FF839FDE"/>
      </left>
      <right style="medium">
        <color rgb="FF839FDE"/>
      </right>
      <top/>
      <bottom/>
      <diagonal/>
    </border>
    <border>
      <left style="thin">
        <color rgb="FF95B6EC"/>
      </left>
      <right/>
      <top/>
      <bottom/>
      <diagonal/>
    </border>
    <border>
      <left style="medium">
        <color rgb="FF7E98D5"/>
      </left>
      <right style="medium">
        <color rgb="FF7E98D5"/>
      </right>
      <top style="medium">
        <color rgb="FF7E98D5"/>
      </top>
      <bottom style="medium">
        <color rgb="FF7E98D5"/>
      </bottom>
      <diagonal/>
    </border>
    <border>
      <left/>
      <right/>
      <top/>
      <bottom style="medium">
        <color rgb="FF9DB4DC"/>
      </bottom>
      <diagonal/>
    </border>
    <border>
      <left style="medium">
        <color rgb="FFB0B0FF"/>
      </left>
      <right style="medium">
        <color rgb="FF839FDE"/>
      </right>
      <top/>
      <bottom style="medium">
        <color rgb="FF9DB4DC"/>
      </bottom>
      <diagonal/>
    </border>
    <border>
      <left style="medium">
        <color rgb="FF839FDE"/>
      </left>
      <right style="thin">
        <color rgb="FF839FDE"/>
      </right>
      <top/>
      <bottom style="medium">
        <color rgb="FF9DB4DC"/>
      </bottom>
      <diagonal/>
    </border>
    <border>
      <left style="thin">
        <color rgb="FF839FDE"/>
      </left>
      <right style="medium">
        <color rgb="FF839FDE"/>
      </right>
      <top/>
      <bottom style="medium">
        <color rgb="FF9DB4DC"/>
      </bottom>
      <diagonal/>
    </border>
    <border>
      <left style="medium">
        <color rgb="FF839FDE"/>
      </left>
      <right/>
      <top style="thin">
        <color rgb="FF95B6EC"/>
      </top>
      <bottom style="medium">
        <color rgb="FF9DB4DC"/>
      </bottom>
      <diagonal/>
    </border>
    <border>
      <left style="thin">
        <color rgb="FF95B6EC"/>
      </left>
      <right/>
      <top/>
      <bottom style="medium">
        <color rgb="FF9DB4DC"/>
      </bottom>
      <diagonal/>
    </border>
    <border>
      <left style="thin">
        <color rgb="FF839FDE"/>
      </left>
      <right style="thin">
        <color rgb="FF95B6EC"/>
      </right>
      <top style="thin">
        <color rgb="FF95B6EC"/>
      </top>
      <bottom style="medium">
        <color rgb="FF9DB4DC"/>
      </bottom>
      <diagonal/>
    </border>
    <border>
      <left style="thin">
        <color rgb="FF95B6EC"/>
      </left>
      <right style="thin">
        <color rgb="FF95B6EC"/>
      </right>
      <top style="thin">
        <color rgb="FF95B6EC"/>
      </top>
      <bottom style="medium">
        <color rgb="FF9DB4DC"/>
      </bottom>
      <diagonal/>
    </border>
    <border>
      <left style="thin">
        <color rgb="FF839FDE"/>
      </left>
      <right/>
      <top style="thin">
        <color rgb="FF95B6EC"/>
      </top>
      <bottom style="medium">
        <color rgb="FF9DB4DC"/>
      </bottom>
      <diagonal/>
    </border>
    <border>
      <left style="thin">
        <color rgb="FF95B6EC"/>
      </left>
      <right style="medium">
        <color rgb="FF95B6EC"/>
      </right>
      <top style="thin">
        <color rgb="FF95B6EC"/>
      </top>
      <bottom style="medium">
        <color rgb="FF9DB4DC"/>
      </bottom>
      <diagonal/>
    </border>
    <border>
      <left style="medium">
        <color rgb="FF95B6EC"/>
      </left>
      <right/>
      <top/>
      <bottom style="medium">
        <color rgb="FF9DB4DC"/>
      </bottom>
      <diagonal/>
    </border>
    <border>
      <left style="thin">
        <color rgb="FF95B6EC"/>
      </left>
      <right style="medium">
        <color rgb="FF95B6EC"/>
      </right>
      <top/>
      <bottom style="medium">
        <color rgb="FF9DB4DC"/>
      </bottom>
      <diagonal/>
    </border>
    <border>
      <left/>
      <right/>
      <top style="thin">
        <color rgb="FF95B6EC"/>
      </top>
      <bottom style="medium">
        <color rgb="FF9DB4DC"/>
      </bottom>
      <diagonal/>
    </border>
    <border>
      <left style="thin">
        <color rgb="FF95B6EC"/>
      </left>
      <right style="medium">
        <color rgb="FF839FDE"/>
      </right>
      <top style="thin">
        <color rgb="FF95B6EC"/>
      </top>
      <bottom style="medium">
        <color rgb="FF9DB4DC"/>
      </bottom>
      <diagonal/>
    </border>
    <border>
      <left style="thin">
        <color rgb="FF95B6EC"/>
      </left>
      <right style="medium">
        <color rgb="FF839FDE"/>
      </right>
      <top/>
      <bottom style="medium">
        <color rgb="FF9DB4DC"/>
      </bottom>
      <diagonal/>
    </border>
    <border>
      <left style="medium">
        <color rgb="FF95B6EC"/>
      </left>
      <right style="thin">
        <color rgb="FF95B6EC"/>
      </right>
      <top style="thin">
        <color rgb="FF95B6EC"/>
      </top>
      <bottom style="medium">
        <color rgb="FF9DB4DC"/>
      </bottom>
      <diagonal/>
    </border>
    <border>
      <left/>
      <right/>
      <top style="medium">
        <color rgb="FF9DB4DC"/>
      </top>
      <bottom/>
      <diagonal/>
    </border>
    <border>
      <left/>
      <right style="medium">
        <color rgb="FFB0B0FF"/>
      </right>
      <top style="medium">
        <color rgb="FF9DB4DC"/>
      </top>
      <bottom/>
      <diagonal/>
    </border>
    <border>
      <left style="thin">
        <color rgb="FF9DB4DC"/>
      </left>
      <right style="medium">
        <color rgb="FF95B6EC"/>
      </right>
      <top style="thin">
        <color rgb="FF95B6EC"/>
      </top>
      <bottom style="thin">
        <color rgb="FF95B6EC"/>
      </bottom>
      <diagonal/>
    </border>
    <border>
      <left/>
      <right style="medium">
        <color rgb="FF95B6EC"/>
      </right>
      <top style="thin">
        <color rgb="FF95B6EC"/>
      </top>
      <bottom style="thin">
        <color rgb="FF95B6EC"/>
      </bottom>
      <diagonal/>
    </border>
    <border>
      <left/>
      <right style="medium">
        <color rgb="FFB0B0FF"/>
      </right>
      <top/>
      <bottom/>
      <diagonal/>
    </border>
    <border>
      <left style="thin">
        <color rgb="FF839FDE"/>
      </left>
      <right style="medium">
        <color rgb="FF839FDE"/>
      </right>
      <top style="thin">
        <color rgb="FF839FDE"/>
      </top>
      <bottom style="thin">
        <color rgb="FF839FDE"/>
      </bottom>
      <diagonal/>
    </border>
    <border>
      <left style="medium">
        <color rgb="FFB0B0FF"/>
      </left>
      <right style="medium">
        <color rgb="FF839FDE"/>
      </right>
      <top style="thin">
        <color rgb="FFB0B0FF"/>
      </top>
      <bottom style="medium">
        <color rgb="FFB0B0FF"/>
      </bottom>
      <diagonal/>
    </border>
    <border>
      <left style="medium">
        <color rgb="FF839FDE"/>
      </left>
      <right style="thin">
        <color rgb="FF95B6EC"/>
      </right>
      <top style="thin">
        <color rgb="FF839FDE"/>
      </top>
      <bottom style="medium">
        <color rgb="FF839FDE"/>
      </bottom>
      <diagonal/>
    </border>
    <border>
      <left style="thin">
        <color rgb="FF839FDE"/>
      </left>
      <right style="medium">
        <color rgb="FF839FDE"/>
      </right>
      <top style="thin">
        <color rgb="FF839FDE"/>
      </top>
      <bottom style="medium">
        <color rgb="FF839FDE"/>
      </bottom>
      <diagonal/>
    </border>
    <border>
      <left style="thin">
        <color rgb="FF839FDE"/>
      </left>
      <right style="medium">
        <color rgb="FF95B6EC"/>
      </right>
      <top style="thin">
        <color rgb="FF95B6EC"/>
      </top>
      <bottom style="thin">
        <color rgb="FF95B6EC"/>
      </bottom>
      <diagonal/>
    </border>
    <border>
      <left style="thin">
        <color rgb="FF839FDE"/>
      </left>
      <right style="medium">
        <color rgb="FF839FDE"/>
      </right>
      <top style="thin">
        <color rgb="FF95B6EC"/>
      </top>
      <bottom style="thin">
        <color rgb="FF95B6EC"/>
      </bottom>
      <diagonal/>
    </border>
    <border>
      <left style="thin">
        <color rgb="FF839FDE"/>
      </left>
      <right style="medium">
        <color rgb="FF95B6EC"/>
      </right>
      <top style="thin">
        <color rgb="FF95B6EC"/>
      </top>
      <bottom style="medium">
        <color rgb="FF9DB4DC"/>
      </bottom>
      <diagonal/>
    </border>
    <border>
      <left style="thin">
        <color rgb="FF839FDE"/>
      </left>
      <right style="medium">
        <color rgb="FF839FDE"/>
      </right>
      <top style="thin">
        <color rgb="FF95B6EC"/>
      </top>
      <bottom style="medium">
        <color rgb="FF9DB4DC"/>
      </bottom>
      <diagonal/>
    </border>
    <border>
      <left/>
      <right style="thin">
        <color rgb="FF95B6EC"/>
      </right>
      <top/>
      <bottom style="thin">
        <color rgb="FF95B6EC"/>
      </bottom>
      <diagonal/>
    </border>
    <border>
      <left style="thin">
        <color rgb="FF95B6EC"/>
      </left>
      <right/>
      <top style="thin">
        <color rgb="FF95B6EC"/>
      </top>
      <bottom style="thin">
        <color rgb="FF95B6EC"/>
      </bottom>
      <diagonal/>
    </border>
    <border>
      <left style="medium">
        <color rgb="FF95B6EC"/>
      </left>
      <right/>
      <top style="thin">
        <color rgb="FF95B6EC"/>
      </top>
      <bottom style="thin">
        <color rgb="FF95B6EC"/>
      </bottom>
      <diagonal/>
    </border>
    <border>
      <left/>
      <right style="thin">
        <color rgb="FF95B6EC"/>
      </right>
      <top/>
      <bottom/>
      <diagonal/>
    </border>
    <border>
      <left/>
      <right style="medium">
        <color rgb="FF839FDE"/>
      </right>
      <top style="thin">
        <color rgb="FF95B6EC"/>
      </top>
      <bottom/>
      <diagonal/>
    </border>
    <border>
      <left style="medium">
        <color rgb="FF95B6EC"/>
      </left>
      <right/>
      <top style="medium">
        <color rgb="FF9DB4DC"/>
      </top>
      <bottom style="medium">
        <color rgb="FF95B6EC"/>
      </bottom>
      <diagonal/>
    </border>
    <border>
      <left/>
      <right/>
      <top style="medium">
        <color rgb="FF9DB4DC"/>
      </top>
      <bottom style="medium">
        <color rgb="FF95B6EC"/>
      </bottom>
      <diagonal/>
    </border>
    <border>
      <left/>
      <right style="medium">
        <color rgb="FF9DB4DC"/>
      </right>
      <top style="medium">
        <color rgb="FF9DB4DC"/>
      </top>
      <bottom style="medium">
        <color rgb="FF95B6EC"/>
      </bottom>
      <diagonal/>
    </border>
    <border>
      <left style="medium">
        <color rgb="FF9DB4DC"/>
      </left>
      <right/>
      <top style="medium">
        <color rgb="FF9DB4DC"/>
      </top>
      <bottom style="medium">
        <color rgb="FF95B6EC"/>
      </bottom>
      <diagonal/>
    </border>
    <border>
      <left/>
      <right style="medium">
        <color rgb="FF839FDE"/>
      </right>
      <top style="medium">
        <color rgb="FF95B6EC"/>
      </top>
      <bottom style="medium">
        <color rgb="FF95B6EC"/>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style="medium">
        <color rgb="FF80B345"/>
      </bottom>
      <diagonal/>
    </border>
    <border>
      <left/>
      <right/>
      <top/>
      <bottom style="medium">
        <color rgb="FF80B345"/>
      </bottom>
      <diagonal/>
    </border>
    <border>
      <left/>
      <right style="medium">
        <color theme="9"/>
      </right>
      <top/>
      <bottom style="medium">
        <color rgb="FF80B345"/>
      </bottom>
      <diagonal/>
    </border>
    <border>
      <left style="medium">
        <color theme="9"/>
      </left>
      <right/>
      <top style="medium">
        <color rgb="FF80B345"/>
      </top>
      <bottom/>
      <diagonal/>
    </border>
    <border>
      <left/>
      <right/>
      <top style="medium">
        <color rgb="FF80B345"/>
      </top>
      <bottom/>
      <diagonal/>
    </border>
    <border>
      <left style="medium">
        <color rgb="FF80B345"/>
      </left>
      <right/>
      <top style="medium">
        <color rgb="FF80B345"/>
      </top>
      <bottom style="medium">
        <color rgb="FF80B345"/>
      </bottom>
      <diagonal/>
    </border>
    <border>
      <left/>
      <right/>
      <top style="medium">
        <color rgb="FF80B345"/>
      </top>
      <bottom style="medium">
        <color rgb="FF80B345"/>
      </bottom>
      <diagonal/>
    </border>
    <border>
      <left/>
      <right style="medium">
        <color rgb="FF80B345"/>
      </right>
      <top style="medium">
        <color rgb="FF80B345"/>
      </top>
      <bottom style="medium">
        <color rgb="FF80B345"/>
      </bottom>
      <diagonal/>
    </border>
    <border>
      <left style="medium">
        <color rgb="FF80B345"/>
      </left>
      <right/>
      <top style="medium">
        <color rgb="FF80B345"/>
      </top>
      <bottom/>
      <diagonal/>
    </border>
    <border>
      <left/>
      <right style="medium">
        <color rgb="FF80B345"/>
      </right>
      <top style="medium">
        <color rgb="FF80B345"/>
      </top>
      <bottom/>
      <diagonal/>
    </border>
    <border>
      <left style="medium">
        <color theme="9"/>
      </left>
      <right/>
      <top style="medium">
        <color theme="9"/>
      </top>
      <bottom style="thin">
        <color rgb="FF80B345"/>
      </bottom>
      <diagonal/>
    </border>
    <border>
      <left/>
      <right/>
      <top style="medium">
        <color theme="9"/>
      </top>
      <bottom style="thin">
        <color rgb="FF80B345"/>
      </bottom>
      <diagonal/>
    </border>
    <border>
      <left/>
      <right style="thin">
        <color rgb="FF80B345"/>
      </right>
      <top style="medium">
        <color theme="9"/>
      </top>
      <bottom style="thin">
        <color rgb="FF80B345"/>
      </bottom>
      <diagonal/>
    </border>
    <border>
      <left style="thin">
        <color rgb="FF80B345"/>
      </left>
      <right/>
      <top style="medium">
        <color theme="9"/>
      </top>
      <bottom style="thin">
        <color rgb="FF80B345"/>
      </bottom>
      <diagonal/>
    </border>
    <border>
      <left/>
      <right style="medium">
        <color rgb="FF80B345"/>
      </right>
      <top style="medium">
        <color theme="9"/>
      </top>
      <bottom style="thin">
        <color rgb="FF80B345"/>
      </bottom>
      <diagonal/>
    </border>
    <border>
      <left style="medium">
        <color rgb="FF80B345"/>
      </left>
      <right/>
      <top style="medium">
        <color rgb="FF80B345"/>
      </top>
      <bottom style="thin">
        <color rgb="FF80B345"/>
      </bottom>
      <diagonal/>
    </border>
    <border>
      <left/>
      <right style="medium">
        <color rgb="FF80B345"/>
      </right>
      <top style="medium">
        <color rgb="FF80B345"/>
      </top>
      <bottom style="thin">
        <color rgb="FF80B345"/>
      </bottom>
      <diagonal/>
    </border>
    <border>
      <left/>
      <right/>
      <top style="medium">
        <color rgb="FF80B345"/>
      </top>
      <bottom style="thin">
        <color rgb="FF80B345"/>
      </bottom>
      <diagonal/>
    </border>
    <border>
      <left/>
      <right style="thin">
        <color rgb="FF80B345"/>
      </right>
      <top style="medium">
        <color rgb="FF80B345"/>
      </top>
      <bottom style="thin">
        <color rgb="FF80B345"/>
      </bottom>
      <diagonal/>
    </border>
    <border>
      <left style="thin">
        <color rgb="FF80B345"/>
      </left>
      <right/>
      <top style="medium">
        <color rgb="FF80B345"/>
      </top>
      <bottom style="thin">
        <color rgb="FF80B345"/>
      </bottom>
      <diagonal/>
    </border>
    <border>
      <left style="medium">
        <color rgb="FF95B6EC"/>
      </left>
      <right style="thin">
        <color rgb="FF80B345"/>
      </right>
      <top style="thin">
        <color rgb="FF80B345"/>
      </top>
      <bottom style="thin">
        <color rgb="FF80B345"/>
      </bottom>
      <diagonal/>
    </border>
    <border>
      <left style="thin">
        <color rgb="FF80B345"/>
      </left>
      <right style="thin">
        <color rgb="FF80B345"/>
      </right>
      <top style="thin">
        <color rgb="FF80B345"/>
      </top>
      <bottom/>
      <diagonal/>
    </border>
    <border>
      <left style="thin">
        <color rgb="FF80B345"/>
      </left>
      <right style="thin">
        <color rgb="FF80B345"/>
      </right>
      <top style="thin">
        <color rgb="FF80B345"/>
      </top>
      <bottom style="thin">
        <color rgb="FF80B345"/>
      </bottom>
      <diagonal/>
    </border>
    <border>
      <left style="thin">
        <color rgb="FF80B345"/>
      </left>
      <right/>
      <top style="thin">
        <color rgb="FF80B345"/>
      </top>
      <bottom/>
      <diagonal/>
    </border>
    <border>
      <left style="medium">
        <color rgb="FF80B345"/>
      </left>
      <right style="thin">
        <color rgb="FF80B345"/>
      </right>
      <top style="thin">
        <color rgb="FF80B345"/>
      </top>
      <bottom/>
      <diagonal/>
    </border>
    <border>
      <left style="thin">
        <color rgb="FF80B345"/>
      </left>
      <right style="medium">
        <color rgb="FF80B345"/>
      </right>
      <top style="thin">
        <color rgb="FF80B345"/>
      </top>
      <bottom/>
      <diagonal/>
    </border>
    <border>
      <left style="thin">
        <color rgb="FF80B345"/>
      </left>
      <right style="thin">
        <color rgb="FF80B345"/>
      </right>
      <top/>
      <bottom/>
      <diagonal/>
    </border>
    <border>
      <left style="thin">
        <color rgb="FF80B345"/>
      </left>
      <right/>
      <top/>
      <bottom/>
      <diagonal/>
    </border>
    <border>
      <left style="medium">
        <color rgb="FF80B345"/>
      </left>
      <right style="thin">
        <color rgb="FF80B345"/>
      </right>
      <top/>
      <bottom/>
      <diagonal/>
    </border>
    <border>
      <left style="thin">
        <color rgb="FF80B345"/>
      </left>
      <right style="medium">
        <color rgb="FF80B345"/>
      </right>
      <top/>
      <bottom/>
      <diagonal/>
    </border>
    <border>
      <left style="medium">
        <color rgb="FF95B6EC"/>
      </left>
      <right style="thin">
        <color rgb="FF80B345"/>
      </right>
      <top style="thin">
        <color rgb="FF80B345"/>
      </top>
      <bottom style="medium">
        <color rgb="FF80B345"/>
      </bottom>
      <diagonal/>
    </border>
    <border>
      <left style="thin">
        <color rgb="FF80B345"/>
      </left>
      <right style="thin">
        <color rgb="FF80B345"/>
      </right>
      <top/>
      <bottom style="medium">
        <color rgb="FF80B345"/>
      </bottom>
      <diagonal/>
    </border>
    <border>
      <left style="thin">
        <color rgb="FF80B345"/>
      </left>
      <right style="thin">
        <color rgb="FF80B345"/>
      </right>
      <top style="thin">
        <color rgb="FF80B345"/>
      </top>
      <bottom style="medium">
        <color rgb="FF80B345"/>
      </bottom>
      <diagonal/>
    </border>
    <border>
      <left style="thin">
        <color rgb="FF80B345"/>
      </left>
      <right/>
      <top/>
      <bottom style="medium">
        <color rgb="FF80B345"/>
      </bottom>
      <diagonal/>
    </border>
    <border>
      <left style="medium">
        <color rgb="FF80B345"/>
      </left>
      <right style="thin">
        <color rgb="FF80B345"/>
      </right>
      <top/>
      <bottom style="medium">
        <color rgb="FF80B345"/>
      </bottom>
      <diagonal/>
    </border>
    <border>
      <left style="thin">
        <color rgb="FF80B345"/>
      </left>
      <right style="medium">
        <color rgb="FF80B345"/>
      </right>
      <top/>
      <bottom style="medium">
        <color rgb="FF80B345"/>
      </bottom>
      <diagonal/>
    </border>
    <border>
      <left style="medium">
        <color rgb="FF80B345"/>
      </left>
      <right/>
      <top/>
      <bottom/>
      <diagonal/>
    </border>
    <border>
      <left style="medium">
        <color rgb="FFB0B0FF"/>
      </left>
      <right style="medium">
        <color rgb="FF839FDE"/>
      </right>
      <top/>
      <bottom style="thin">
        <color rgb="FFB0B0FF"/>
      </bottom>
      <diagonal/>
    </border>
    <border>
      <left style="medium">
        <color rgb="FF839FDE"/>
      </left>
      <right style="thin">
        <color rgb="FF95B6EC"/>
      </right>
      <top/>
      <bottom style="thin">
        <color rgb="FF839FDE"/>
      </bottom>
      <diagonal/>
    </border>
    <border>
      <left style="thin">
        <color rgb="FF839FDE"/>
      </left>
      <right style="medium">
        <color rgb="FF839FDE"/>
      </right>
      <top/>
      <bottom style="thin">
        <color rgb="FF839FDE"/>
      </bottom>
      <diagonal/>
    </border>
    <border>
      <left style="medium">
        <color rgb="FF95B6EC"/>
      </left>
      <right style="thin">
        <color rgb="FF80B345"/>
      </right>
      <top/>
      <bottom style="thin">
        <color rgb="FF80B345"/>
      </bottom>
      <diagonal/>
    </border>
    <border>
      <left/>
      <right style="thin">
        <color rgb="FF80B345"/>
      </right>
      <top/>
      <bottom style="thin">
        <color rgb="FF80B345"/>
      </bottom>
      <diagonal/>
    </border>
    <border>
      <left style="thin">
        <color rgb="FF80B345"/>
      </left>
      <right style="thin">
        <color rgb="FF80B345"/>
      </right>
      <top/>
      <bottom style="thin">
        <color rgb="FF80B345"/>
      </bottom>
      <diagonal/>
    </border>
    <border>
      <left style="thin">
        <color rgb="FF80B345"/>
      </left>
      <right/>
      <top/>
      <bottom style="thin">
        <color rgb="FF80B345"/>
      </bottom>
      <diagonal/>
    </border>
    <border>
      <left style="medium">
        <color rgb="FF80B345"/>
      </left>
      <right style="thin">
        <color rgb="FF80B345"/>
      </right>
      <top/>
      <bottom style="thin">
        <color rgb="FF80B345"/>
      </bottom>
      <diagonal/>
    </border>
    <border>
      <left style="thin">
        <color rgb="FF80B345"/>
      </left>
      <right style="medium">
        <color rgb="FF80B345"/>
      </right>
      <top/>
      <bottom style="thin">
        <color rgb="FF80B345"/>
      </bottom>
      <diagonal/>
    </border>
    <border>
      <left style="medium">
        <color rgb="FF80B345"/>
      </left>
      <right/>
      <top/>
      <bottom style="thin">
        <color rgb="FF80B345"/>
      </bottom>
      <diagonal/>
    </border>
    <border>
      <left/>
      <right/>
      <top/>
      <bottom style="thin">
        <color rgb="FF80B345"/>
      </bottom>
      <diagonal/>
    </border>
    <border>
      <left style="medium">
        <color rgb="FF80B345"/>
      </left>
      <right style="thin">
        <color rgb="FF80B345"/>
      </right>
      <top style="medium">
        <color rgb="FF80B345"/>
      </top>
      <bottom style="thin">
        <color rgb="FF80B345"/>
      </bottom>
      <diagonal/>
    </border>
    <border>
      <left/>
      <right style="medium">
        <color rgb="FF80B345"/>
      </right>
      <top/>
      <bottom style="thin">
        <color rgb="FF80B345"/>
      </bottom>
      <diagonal/>
    </border>
    <border>
      <left/>
      <right style="thin">
        <color rgb="FF80B345"/>
      </right>
      <top style="thin">
        <color rgb="FF80B345"/>
      </top>
      <bottom style="thin">
        <color rgb="FF80B345"/>
      </bottom>
      <diagonal/>
    </border>
    <border>
      <left style="thin">
        <color rgb="FF80B345"/>
      </left>
      <right/>
      <top style="thin">
        <color rgb="FF80B345"/>
      </top>
      <bottom style="thin">
        <color rgb="FF80B345"/>
      </bottom>
      <diagonal/>
    </border>
    <border>
      <left style="medium">
        <color rgb="FF80B345"/>
      </left>
      <right style="thin">
        <color rgb="FF80B345"/>
      </right>
      <top style="thin">
        <color rgb="FF80B345"/>
      </top>
      <bottom style="thin">
        <color rgb="FF80B345"/>
      </bottom>
      <diagonal/>
    </border>
    <border>
      <left style="thin">
        <color rgb="FF80B345"/>
      </left>
      <right style="medium">
        <color rgb="FF80B345"/>
      </right>
      <top style="thin">
        <color rgb="FF80B345"/>
      </top>
      <bottom style="thin">
        <color rgb="FF80B345"/>
      </bottom>
      <diagonal/>
    </border>
    <border>
      <left style="medium">
        <color rgb="FF80B345"/>
      </left>
      <right/>
      <top style="thin">
        <color rgb="FF80B345"/>
      </top>
      <bottom style="thin">
        <color rgb="FF80B345"/>
      </bottom>
      <diagonal/>
    </border>
    <border>
      <left/>
      <right/>
      <top style="thin">
        <color rgb="FF80B345"/>
      </top>
      <bottom style="thin">
        <color rgb="FF80B345"/>
      </bottom>
      <diagonal/>
    </border>
    <border>
      <left style="medium">
        <color rgb="FF839FDE"/>
      </left>
      <right style="thin">
        <color rgb="FF80B345"/>
      </right>
      <top style="thin">
        <color rgb="FF80B345"/>
      </top>
      <bottom style="thin">
        <color rgb="FF80B345"/>
      </bottom>
      <diagonal/>
    </border>
    <border>
      <left style="medium">
        <color theme="9"/>
      </left>
      <right style="thin">
        <color rgb="FF80B345"/>
      </right>
      <top style="medium">
        <color theme="9"/>
      </top>
      <bottom style="thin">
        <color rgb="FF80B345"/>
      </bottom>
      <diagonal/>
    </border>
    <border>
      <left style="thin">
        <color rgb="FF80B345"/>
      </left>
      <right style="thin">
        <color rgb="FF80B345"/>
      </right>
      <top style="medium">
        <color theme="9"/>
      </top>
      <bottom/>
      <diagonal/>
    </border>
    <border>
      <left style="thin">
        <color rgb="FF80B345"/>
      </left>
      <right style="thin">
        <color rgb="FF80B345"/>
      </right>
      <top style="medium">
        <color theme="9"/>
      </top>
      <bottom style="thin">
        <color rgb="FF80B345"/>
      </bottom>
      <diagonal/>
    </border>
    <border>
      <left style="thin">
        <color rgb="FF80B345"/>
      </left>
      <right/>
      <top style="medium">
        <color theme="9"/>
      </top>
      <bottom/>
      <diagonal/>
    </border>
    <border>
      <left style="medium">
        <color rgb="FF80B345"/>
      </left>
      <right style="thin">
        <color rgb="FF80B345"/>
      </right>
      <top style="medium">
        <color theme="9"/>
      </top>
      <bottom/>
      <diagonal/>
    </border>
    <border>
      <left style="thin">
        <color rgb="FF80B345"/>
      </left>
      <right style="medium">
        <color rgb="FF80B345"/>
      </right>
      <top style="medium">
        <color theme="9"/>
      </top>
      <bottom/>
      <diagonal/>
    </border>
    <border>
      <left style="medium">
        <color rgb="FF95B6EC"/>
      </left>
      <right style="thin">
        <color rgb="FF80B345"/>
      </right>
      <top style="medium">
        <color theme="9"/>
      </top>
      <bottom style="thin">
        <color rgb="FF80B345"/>
      </bottom>
      <diagonal/>
    </border>
    <border>
      <left style="medium">
        <color rgb="FF80B345"/>
      </left>
      <right style="thin">
        <color rgb="FF80B345"/>
      </right>
      <top style="medium">
        <color rgb="FF70AD47"/>
      </top>
      <bottom/>
      <diagonal/>
    </border>
    <border>
      <left style="thin">
        <color rgb="FF80B345"/>
      </left>
      <right style="thin">
        <color rgb="FF80B345"/>
      </right>
      <top style="medium">
        <color rgb="FF70AD47"/>
      </top>
      <bottom/>
      <diagonal/>
    </border>
    <border>
      <left style="thin">
        <color rgb="FF80B345"/>
      </left>
      <right style="medium">
        <color rgb="FF80B345"/>
      </right>
      <top style="medium">
        <color rgb="FF70AD47"/>
      </top>
      <bottom/>
      <diagonal/>
    </border>
    <border>
      <left style="medium">
        <color rgb="FF95B6EC"/>
      </left>
      <right style="thin">
        <color rgb="FF80B345"/>
      </right>
      <top style="medium">
        <color theme="9"/>
      </top>
      <bottom/>
      <diagonal/>
    </border>
    <border>
      <left style="medium">
        <color theme="9"/>
      </left>
      <right style="thin">
        <color rgb="FF80B345"/>
      </right>
      <top style="thin">
        <color rgb="FF80B345"/>
      </top>
      <bottom style="thin">
        <color rgb="FF80B345"/>
      </bottom>
      <diagonal/>
    </border>
    <border>
      <left style="medium">
        <color rgb="FF95B6EC"/>
      </left>
      <right style="thin">
        <color rgb="FF80B345"/>
      </right>
      <top/>
      <bottom/>
      <diagonal/>
    </border>
    <border>
      <left style="medium">
        <color theme="9"/>
      </left>
      <right style="thin">
        <color rgb="FF80B345"/>
      </right>
      <top style="thin">
        <color rgb="FF80B345"/>
      </top>
      <bottom style="medium">
        <color rgb="FF80B345"/>
      </bottom>
      <diagonal/>
    </border>
    <border>
      <left style="medium">
        <color rgb="FF95B6EC"/>
      </left>
      <right style="thin">
        <color rgb="FF80B345"/>
      </right>
      <top/>
      <bottom style="medium">
        <color rgb="FF80B345"/>
      </bottom>
      <diagonal/>
    </border>
    <border>
      <left style="medium">
        <color theme="9"/>
      </left>
      <right/>
      <top style="medium">
        <color rgb="FF80B345"/>
      </top>
      <bottom style="medium">
        <color rgb="FF80B345"/>
      </bottom>
      <diagonal/>
    </border>
    <border>
      <left/>
      <right style="thin">
        <color rgb="FF80B345"/>
      </right>
      <top style="medium">
        <color rgb="FF80B345"/>
      </top>
      <bottom style="medium">
        <color rgb="FF80B345"/>
      </bottom>
      <diagonal/>
    </border>
    <border>
      <left style="thin">
        <color rgb="FF80B345"/>
      </left>
      <right/>
      <top style="medium">
        <color rgb="FF80B345"/>
      </top>
      <bottom style="medium">
        <color rgb="FF80B345"/>
      </bottom>
      <diagonal/>
    </border>
    <border>
      <left/>
      <right style="medium">
        <color theme="9"/>
      </right>
      <top style="medium">
        <color rgb="FF80B345"/>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rgb="FF80B345"/>
      </left>
      <right/>
      <top/>
      <bottom style="medium">
        <color rgb="FF80B345"/>
      </bottom>
      <diagonal/>
    </border>
    <border>
      <left/>
      <right style="medium">
        <color rgb="FF80B345"/>
      </right>
      <top/>
      <bottom style="medium">
        <color rgb="FF80B345"/>
      </bottom>
      <diagonal/>
    </border>
    <border>
      <left style="medium">
        <color rgb="FFE149A3"/>
      </left>
      <right/>
      <top style="medium">
        <color rgb="FFE149A3"/>
      </top>
      <bottom/>
      <diagonal/>
    </border>
    <border>
      <left/>
      <right/>
      <top style="medium">
        <color rgb="FFE149A3"/>
      </top>
      <bottom/>
      <diagonal/>
    </border>
    <border>
      <left/>
      <right style="medium">
        <color rgb="FFE149A3"/>
      </right>
      <top style="medium">
        <color rgb="FFE149A3"/>
      </top>
      <bottom/>
      <diagonal/>
    </border>
    <border>
      <left style="medium">
        <color rgb="FFE149A3"/>
      </left>
      <right/>
      <top/>
      <bottom style="medium">
        <color rgb="FFE149A3"/>
      </bottom>
      <diagonal/>
    </border>
    <border>
      <left/>
      <right/>
      <top/>
      <bottom style="medium">
        <color rgb="FFE149A3"/>
      </bottom>
      <diagonal/>
    </border>
    <border>
      <left/>
      <right style="medium">
        <color rgb="FFE149A3"/>
      </right>
      <top/>
      <bottom style="medium">
        <color rgb="FFE149A3"/>
      </bottom>
      <diagonal/>
    </border>
    <border>
      <left style="medium">
        <color rgb="FFE149A3"/>
      </left>
      <right style="thin">
        <color rgb="FFE149A3"/>
      </right>
      <top style="medium">
        <color rgb="FFE149A3"/>
      </top>
      <bottom style="medium">
        <color rgb="FFE149A3"/>
      </bottom>
      <diagonal/>
    </border>
    <border>
      <left style="thin">
        <color rgb="FFE149A3"/>
      </left>
      <right style="thin">
        <color rgb="FFE149A3"/>
      </right>
      <top style="medium">
        <color rgb="FFE149A3"/>
      </top>
      <bottom style="medium">
        <color rgb="FFE149A3"/>
      </bottom>
      <diagonal/>
    </border>
    <border>
      <left style="thin">
        <color rgb="FFE149A3"/>
      </left>
      <right style="medium">
        <color rgb="FFE149A3"/>
      </right>
      <top style="medium">
        <color rgb="FFE149A3"/>
      </top>
      <bottom style="medium">
        <color rgb="FFE149A3"/>
      </bottom>
      <diagonal/>
    </border>
    <border>
      <left style="medium">
        <color rgb="FFE149A3"/>
      </left>
      <right style="thin">
        <color rgb="FFE149A3"/>
      </right>
      <top/>
      <bottom style="thin">
        <color rgb="FFE149A3"/>
      </bottom>
      <diagonal/>
    </border>
    <border>
      <left style="thin">
        <color rgb="FFE149A3"/>
      </left>
      <right style="thin">
        <color rgb="FFE149A3"/>
      </right>
      <top/>
      <bottom style="thin">
        <color rgb="FFE149A3"/>
      </bottom>
      <diagonal/>
    </border>
    <border>
      <left style="thin">
        <color rgb="FFE149A3"/>
      </left>
      <right/>
      <top/>
      <bottom style="thin">
        <color rgb="FFE149A3"/>
      </bottom>
      <diagonal/>
    </border>
    <border>
      <left style="medium">
        <color rgb="FFE149A3"/>
      </left>
      <right style="thin">
        <color rgb="FFE149A3"/>
      </right>
      <top style="medium">
        <color rgb="FFE149A3"/>
      </top>
      <bottom style="thin">
        <color rgb="FFE149A3"/>
      </bottom>
      <diagonal/>
    </border>
    <border>
      <left style="thin">
        <color rgb="FFE149A3"/>
      </left>
      <right style="medium">
        <color rgb="FFE149A3"/>
      </right>
      <top style="medium">
        <color rgb="FFE149A3"/>
      </top>
      <bottom style="thin">
        <color rgb="FFE149A3"/>
      </bottom>
      <diagonal/>
    </border>
    <border>
      <left/>
      <right style="thin">
        <color rgb="FFE149A3"/>
      </right>
      <top/>
      <bottom style="thin">
        <color rgb="FFE149A3"/>
      </bottom>
      <diagonal/>
    </border>
    <border>
      <left style="medium">
        <color rgb="FF839FDE"/>
      </left>
      <right style="thin">
        <color rgb="FFE149A3"/>
      </right>
      <top style="thin">
        <color rgb="FFE149A3"/>
      </top>
      <bottom style="thin">
        <color rgb="FFE149A3"/>
      </bottom>
      <diagonal/>
    </border>
    <border>
      <left style="thin">
        <color rgb="FFE149A3"/>
      </left>
      <right style="thin">
        <color rgb="FFE149A3"/>
      </right>
      <top style="thin">
        <color rgb="FFE149A3"/>
      </top>
      <bottom style="thin">
        <color rgb="FFE149A3"/>
      </bottom>
      <diagonal/>
    </border>
    <border>
      <left style="thin">
        <color rgb="FFE149A3"/>
      </left>
      <right/>
      <top style="thin">
        <color rgb="FFE149A3"/>
      </top>
      <bottom style="thin">
        <color rgb="FFE149A3"/>
      </bottom>
      <diagonal/>
    </border>
    <border>
      <left style="medium">
        <color rgb="FFE149A3"/>
      </left>
      <right style="thin">
        <color rgb="FFE149A3"/>
      </right>
      <top style="thin">
        <color rgb="FFE149A3"/>
      </top>
      <bottom style="thin">
        <color rgb="FFE149A3"/>
      </bottom>
      <diagonal/>
    </border>
    <border>
      <left style="thin">
        <color rgb="FFE149A3"/>
      </left>
      <right style="medium">
        <color rgb="FFE149A3"/>
      </right>
      <top style="thin">
        <color rgb="FFE149A3"/>
      </top>
      <bottom style="thin">
        <color rgb="FFE149A3"/>
      </bottom>
      <diagonal/>
    </border>
    <border>
      <left/>
      <right style="thin">
        <color rgb="FFE149A3"/>
      </right>
      <top style="thin">
        <color rgb="FFE149A3"/>
      </top>
      <bottom style="thin">
        <color rgb="FFE149A3"/>
      </bottom>
      <diagonal/>
    </border>
    <border>
      <left style="medium">
        <color rgb="FF839FDE"/>
      </left>
      <right style="thin">
        <color rgb="FFE149A3"/>
      </right>
      <top style="thin">
        <color rgb="FFE149A3"/>
      </top>
      <bottom style="medium">
        <color rgb="FFCB3F92"/>
      </bottom>
      <diagonal/>
    </border>
    <border>
      <left style="thin">
        <color rgb="FFE149A3"/>
      </left>
      <right style="thin">
        <color rgb="FFE149A3"/>
      </right>
      <top style="thin">
        <color rgb="FFE149A3"/>
      </top>
      <bottom style="medium">
        <color rgb="FFCB3F92"/>
      </bottom>
      <diagonal/>
    </border>
    <border>
      <left style="thin">
        <color rgb="FFE149A3"/>
      </left>
      <right/>
      <top style="thin">
        <color rgb="FFE149A3"/>
      </top>
      <bottom style="medium">
        <color rgb="FFCB3F92"/>
      </bottom>
      <diagonal/>
    </border>
    <border>
      <left style="medium">
        <color rgb="FFE149A3"/>
      </left>
      <right style="thin">
        <color rgb="FFE149A3"/>
      </right>
      <top style="thin">
        <color rgb="FFE149A3"/>
      </top>
      <bottom style="medium">
        <color rgb="FFCB3F92"/>
      </bottom>
      <diagonal/>
    </border>
    <border>
      <left style="thin">
        <color rgb="FFE149A3"/>
      </left>
      <right style="medium">
        <color rgb="FFE149A3"/>
      </right>
      <top style="thin">
        <color rgb="FFE149A3"/>
      </top>
      <bottom style="medium">
        <color rgb="FFCB3F92"/>
      </bottom>
      <diagonal/>
    </border>
    <border>
      <left/>
      <right style="thin">
        <color rgb="FFE149A3"/>
      </right>
      <top style="thin">
        <color rgb="FFE149A3"/>
      </top>
      <bottom style="medium">
        <color rgb="FFCB3F92"/>
      </bottom>
      <diagonal/>
    </border>
    <border>
      <left style="medium">
        <color rgb="FFE149A3"/>
      </left>
      <right/>
      <top/>
      <bottom/>
      <diagonal/>
    </border>
    <border>
      <left/>
      <right style="thin">
        <color rgb="FFE149A3"/>
      </right>
      <top/>
      <bottom/>
      <diagonal/>
    </border>
    <border>
      <left style="thin">
        <color rgb="FFE149A3"/>
      </left>
      <right style="thin">
        <color rgb="FFE149A3"/>
      </right>
      <top/>
      <bottom/>
      <diagonal/>
    </border>
    <border>
      <left style="thin">
        <color rgb="FFE149A3"/>
      </left>
      <right/>
      <top/>
      <bottom/>
      <diagonal/>
    </border>
    <border>
      <left style="medium">
        <color rgb="FFE149A3"/>
      </left>
      <right style="thin">
        <color rgb="FFE149A3"/>
      </right>
      <top/>
      <bottom/>
      <diagonal/>
    </border>
    <border>
      <left style="thin">
        <color rgb="FFE149A3"/>
      </left>
      <right style="medium">
        <color rgb="FFE149A3"/>
      </right>
      <top/>
      <bottom/>
      <diagonal/>
    </border>
    <border>
      <left/>
      <right style="thin">
        <color rgb="FFE149A3"/>
      </right>
      <top style="thin">
        <color rgb="FFE149A3"/>
      </top>
      <bottom style="medium">
        <color rgb="FFE149A3"/>
      </bottom>
      <diagonal/>
    </border>
    <border>
      <left style="thin">
        <color rgb="FFE149A3"/>
      </left>
      <right style="thin">
        <color rgb="FFE149A3"/>
      </right>
      <top style="thin">
        <color rgb="FFE149A3"/>
      </top>
      <bottom style="medium">
        <color rgb="FFE149A3"/>
      </bottom>
      <diagonal/>
    </border>
    <border>
      <left style="thin">
        <color rgb="FFE149A3"/>
      </left>
      <right/>
      <top style="thin">
        <color rgb="FFE149A3"/>
      </top>
      <bottom style="medium">
        <color rgb="FFE149A3"/>
      </bottom>
      <diagonal/>
    </border>
    <border>
      <left style="medium">
        <color rgb="FFE149A3"/>
      </left>
      <right style="thin">
        <color rgb="FFE149A3"/>
      </right>
      <top style="thin">
        <color rgb="FFE149A3"/>
      </top>
      <bottom style="medium">
        <color rgb="FFE149A3"/>
      </bottom>
      <diagonal/>
    </border>
    <border>
      <left style="thin">
        <color rgb="FFE149A3"/>
      </left>
      <right style="medium">
        <color rgb="FFE149A3"/>
      </right>
      <top style="thin">
        <color rgb="FFE149A3"/>
      </top>
      <bottom style="medium">
        <color rgb="FFE149A3"/>
      </bottom>
      <diagonal/>
    </border>
    <border>
      <left style="medium">
        <color rgb="FFCB3F92"/>
      </left>
      <right style="thin">
        <color rgb="FFCB3F92"/>
      </right>
      <top style="thin">
        <color rgb="FFCB3F92"/>
      </top>
      <bottom style="thin">
        <color rgb="FFCB3F92"/>
      </bottom>
      <diagonal/>
    </border>
    <border>
      <left style="thin">
        <color rgb="FFCB3F92"/>
      </left>
      <right style="thin">
        <color rgb="FFCB3F92"/>
      </right>
      <top style="thin">
        <color rgb="FFCB3F92"/>
      </top>
      <bottom style="thin">
        <color rgb="FFCB3F92"/>
      </bottom>
      <diagonal/>
    </border>
    <border>
      <left style="thin">
        <color rgb="FFCB3F92"/>
      </left>
      <right/>
      <top style="thin">
        <color rgb="FFCB3F92"/>
      </top>
      <bottom style="thin">
        <color rgb="FFCB3F92"/>
      </bottom>
      <diagonal/>
    </border>
    <border>
      <left style="thin">
        <color rgb="FFCB3F92"/>
      </left>
      <right style="medium">
        <color rgb="FFCB3F92"/>
      </right>
      <top style="thin">
        <color rgb="FFCB3F92"/>
      </top>
      <bottom style="thin">
        <color rgb="FFCB3F92"/>
      </bottom>
      <diagonal/>
    </border>
    <border>
      <left/>
      <right style="thin">
        <color rgb="FFCB3F92"/>
      </right>
      <top style="thin">
        <color rgb="FFCB3F92"/>
      </top>
      <bottom style="thin">
        <color rgb="FFCB3F92"/>
      </bottom>
      <diagonal/>
    </border>
    <border>
      <left style="medium">
        <color rgb="FFCB3F92"/>
      </left>
      <right style="thin">
        <color rgb="FFCB3F92"/>
      </right>
      <top style="thin">
        <color rgb="FFCB3F92"/>
      </top>
      <bottom/>
      <diagonal/>
    </border>
    <border>
      <left style="thin">
        <color rgb="FFCB3F92"/>
      </left>
      <right style="thin">
        <color rgb="FFCB3F92"/>
      </right>
      <top style="thin">
        <color rgb="FFCB3F92"/>
      </top>
      <bottom/>
      <diagonal/>
    </border>
    <border>
      <left style="thin">
        <color rgb="FFCB3F92"/>
      </left>
      <right/>
      <top style="thin">
        <color rgb="FFCB3F92"/>
      </top>
      <bottom/>
      <diagonal/>
    </border>
    <border>
      <left style="medium">
        <color rgb="FFCB3F92"/>
      </left>
      <right style="thin">
        <color rgb="FFCB3F92"/>
      </right>
      <top style="thin">
        <color rgb="FFCB3F92"/>
      </top>
      <bottom style="thin">
        <color rgb="FFE149A3"/>
      </bottom>
      <diagonal/>
    </border>
    <border>
      <left style="thin">
        <color rgb="FFCB3F92"/>
      </left>
      <right style="medium">
        <color rgb="FFCB3F92"/>
      </right>
      <top style="thin">
        <color rgb="FFCB3F92"/>
      </top>
      <bottom style="thin">
        <color rgb="FFE149A3"/>
      </bottom>
      <diagonal/>
    </border>
    <border>
      <left/>
      <right style="thin">
        <color rgb="FFCB3F92"/>
      </right>
      <top style="thin">
        <color rgb="FFCB3F92"/>
      </top>
      <bottom/>
      <diagonal/>
    </border>
    <border>
      <left style="thin">
        <color rgb="FFCB3F92"/>
      </left>
      <right style="medium">
        <color rgb="FFCB3F92"/>
      </right>
      <top style="thin">
        <color rgb="FFCB3F92"/>
      </top>
      <bottom/>
      <diagonal/>
    </border>
    <border>
      <left style="medium">
        <color rgb="FFCB3F92"/>
      </left>
      <right style="thin">
        <color rgb="FFE149A3"/>
      </right>
      <top style="thin">
        <color rgb="FFE149A3"/>
      </top>
      <bottom style="medium">
        <color rgb="FFE149A3"/>
      </bottom>
      <diagonal/>
    </border>
    <border>
      <left style="thin">
        <color rgb="FFE149A3"/>
      </left>
      <right style="medium">
        <color rgb="FFCB3F92"/>
      </right>
      <top style="thin">
        <color rgb="FFE149A3"/>
      </top>
      <bottom style="medium">
        <color rgb="FFE149A3"/>
      </bottom>
      <diagonal/>
    </border>
    <border>
      <left style="medium">
        <color rgb="FFCB3F92"/>
      </left>
      <right style="thin">
        <color rgb="FFCB3F92"/>
      </right>
      <top/>
      <bottom style="thin">
        <color rgb="FFCB3F92"/>
      </bottom>
      <diagonal/>
    </border>
    <border>
      <left style="thin">
        <color rgb="FFCB3F92"/>
      </left>
      <right style="thin">
        <color rgb="FFCB3F92"/>
      </right>
      <top/>
      <bottom style="thin">
        <color rgb="FFCB3F92"/>
      </bottom>
      <diagonal/>
    </border>
    <border>
      <left style="thin">
        <color rgb="FFCB3F92"/>
      </left>
      <right/>
      <top/>
      <bottom style="thin">
        <color rgb="FFCB3F92"/>
      </bottom>
      <diagonal/>
    </border>
    <border>
      <left style="thin">
        <color rgb="FFCB3F92"/>
      </left>
      <right style="thin">
        <color rgb="FFCB3F92"/>
      </right>
      <top style="medium">
        <color rgb="FFE149A3"/>
      </top>
      <bottom style="thin">
        <color rgb="FFCB3F92"/>
      </bottom>
      <diagonal/>
    </border>
    <border>
      <left/>
      <right style="thin">
        <color rgb="FFCB3F92"/>
      </right>
      <top/>
      <bottom style="thin">
        <color rgb="FFCB3F92"/>
      </bottom>
      <diagonal/>
    </border>
    <border>
      <left style="thin">
        <color rgb="FFCB3F92"/>
      </left>
      <right style="medium">
        <color rgb="FFCB3F92"/>
      </right>
      <top/>
      <bottom style="thin">
        <color rgb="FFCB3F92"/>
      </bottom>
      <diagonal/>
    </border>
    <border>
      <left style="medium">
        <color rgb="FFCB3F92"/>
      </left>
      <right/>
      <top style="thin">
        <color rgb="FFCB3F92"/>
      </top>
      <bottom/>
      <diagonal/>
    </border>
    <border>
      <left/>
      <right/>
      <top style="thin">
        <color rgb="FFCB3F92"/>
      </top>
      <bottom/>
      <diagonal/>
    </border>
    <border>
      <left/>
      <right style="medium">
        <color rgb="FFCB3F92"/>
      </right>
      <top style="thin">
        <color rgb="FFCB3F92"/>
      </top>
      <bottom/>
      <diagonal/>
    </border>
    <border>
      <left style="medium">
        <color rgb="FFCB3F92"/>
      </left>
      <right/>
      <top/>
      <bottom style="medium">
        <color rgb="FFCB3F92"/>
      </bottom>
      <diagonal/>
    </border>
    <border>
      <left/>
      <right/>
      <top/>
      <bottom style="medium">
        <color rgb="FFCB3F92"/>
      </bottom>
      <diagonal/>
    </border>
    <border>
      <left/>
      <right style="medium">
        <color rgb="FFCB3F92"/>
      </right>
      <top/>
      <bottom style="medium">
        <color rgb="FFCB3F92"/>
      </bottom>
      <diagonal/>
    </border>
    <border>
      <left style="medium">
        <color rgb="FF95B6EC"/>
      </left>
      <right style="thin">
        <color rgb="FF95B6EC"/>
      </right>
      <top style="medium">
        <color rgb="FF8ABCC2"/>
      </top>
      <bottom style="thin">
        <color rgb="FF95B6EC"/>
      </bottom>
      <diagonal/>
    </border>
    <border>
      <left style="medium">
        <color rgb="FFB0B0FF"/>
      </left>
      <right style="medium">
        <color rgb="FF839FDE"/>
      </right>
      <top style="thin">
        <color rgb="FFB0B0FF"/>
      </top>
      <bottom/>
      <diagonal/>
    </border>
    <border>
      <left style="medium">
        <color rgb="FF839FDE"/>
      </left>
      <right style="thin">
        <color rgb="FF95B6EC"/>
      </right>
      <top style="thin">
        <color rgb="FF839FDE"/>
      </top>
      <bottom/>
      <diagonal/>
    </border>
    <border>
      <left style="thin">
        <color rgb="FF839FDE"/>
      </left>
      <right style="medium">
        <color rgb="FF95B6EC"/>
      </right>
      <top style="thin">
        <color rgb="FF839FDE"/>
      </top>
      <bottom/>
      <diagonal/>
    </border>
    <border>
      <left style="thin">
        <color rgb="FF839FDE"/>
      </left>
      <right style="medium">
        <color rgb="FF95B6EC"/>
      </right>
      <top style="thin">
        <color rgb="FF839FDE"/>
      </top>
      <bottom style="medium">
        <color rgb="FF839FDE"/>
      </bottom>
      <diagonal/>
    </border>
    <border>
      <left style="medium">
        <color rgb="FF95B6EC"/>
      </left>
      <right style="thin">
        <color rgb="FF95B6EC"/>
      </right>
      <top style="thin">
        <color rgb="FF839FDE"/>
      </top>
      <bottom style="medium">
        <color rgb="FF95B6EC"/>
      </bottom>
      <diagonal/>
    </border>
    <border>
      <left style="thin">
        <color rgb="FF95B6EC"/>
      </left>
      <right style="medium">
        <color rgb="FF95B6EC"/>
      </right>
      <top style="thin">
        <color rgb="FF839FDE"/>
      </top>
      <bottom style="medium">
        <color rgb="FF95B6EC"/>
      </bottom>
      <diagonal/>
    </border>
    <border>
      <left/>
      <right style="thin">
        <color rgb="FF95B6EC"/>
      </right>
      <top style="thin">
        <color rgb="FF839FDE"/>
      </top>
      <bottom style="medium">
        <color rgb="FF95B6EC"/>
      </bottom>
      <diagonal/>
    </border>
    <border>
      <left style="thin">
        <color rgb="FF95B6EC"/>
      </left>
      <right style="medium">
        <color rgb="FF839FDE"/>
      </right>
      <top/>
      <bottom style="thin">
        <color rgb="FF839FDE"/>
      </bottom>
      <diagonal/>
    </border>
    <border>
      <left/>
      <right style="medium">
        <color rgb="FF839FDE"/>
      </right>
      <top style="medium">
        <color rgb="FF839FDE"/>
      </top>
      <bottom style="medium">
        <color rgb="FF839FDE"/>
      </bottom>
      <diagonal/>
    </border>
    <border>
      <left style="medium">
        <color rgb="FF99B4E0"/>
      </left>
      <right/>
      <top style="medium">
        <color rgb="FF99B4E0"/>
      </top>
      <bottom/>
      <diagonal/>
    </border>
    <border>
      <left/>
      <right/>
      <top style="medium">
        <color rgb="FF99B4E0"/>
      </top>
      <bottom/>
      <diagonal/>
    </border>
    <border>
      <left/>
      <right style="medium">
        <color rgb="FF99B4E0"/>
      </right>
      <top style="medium">
        <color rgb="FF99B4E0"/>
      </top>
      <bottom/>
      <diagonal/>
    </border>
    <border>
      <left style="medium">
        <color rgb="FF99B4E0"/>
      </left>
      <right/>
      <top/>
      <bottom style="medium">
        <color rgb="FF99B4E0"/>
      </bottom>
      <diagonal/>
    </border>
    <border>
      <left/>
      <right/>
      <top/>
      <bottom style="medium">
        <color rgb="FF99B4E0"/>
      </bottom>
      <diagonal/>
    </border>
    <border>
      <left/>
      <right style="medium">
        <color rgb="FF99B4E0"/>
      </right>
      <top/>
      <bottom style="medium">
        <color rgb="FF99B4E0"/>
      </bottom>
      <diagonal/>
    </border>
    <border>
      <left style="medium">
        <color rgb="FF99B4E0"/>
      </left>
      <right style="medium">
        <color theme="9" tint="-0.24994659260841701"/>
      </right>
      <top style="medium">
        <color rgb="FF99B4E0"/>
      </top>
      <bottom style="medium">
        <color rgb="FF99B4E0"/>
      </bottom>
      <diagonal/>
    </border>
    <border>
      <left style="medium">
        <color theme="9" tint="-0.24994659260841701"/>
      </left>
      <right style="thin">
        <color theme="9" tint="-0.24994659260841701"/>
      </right>
      <top style="medium">
        <color theme="9" tint="-0.24994659260841701"/>
      </top>
      <bottom style="medium">
        <color theme="9" tint="-0.24994659260841701"/>
      </bottom>
      <diagonal/>
    </border>
    <border>
      <left style="thin">
        <color theme="9" tint="-0.24994659260841701"/>
      </left>
      <right style="medium">
        <color theme="9" tint="-0.24994659260841701"/>
      </right>
      <top style="medium">
        <color theme="9" tint="-0.24994659260841701"/>
      </top>
      <bottom style="medium">
        <color theme="9" tint="-0.24994659260841701"/>
      </bottom>
      <diagonal/>
    </border>
    <border>
      <left style="medium">
        <color theme="9" tint="-0.24994659260841701"/>
      </left>
      <right style="thin">
        <color rgb="FF4C72BF"/>
      </right>
      <top style="medium">
        <color rgb="FF4C72BF"/>
      </top>
      <bottom style="medium">
        <color rgb="FF4C72BF"/>
      </bottom>
      <diagonal/>
    </border>
    <border>
      <left style="thin">
        <color rgb="FF4C72BF"/>
      </left>
      <right style="medium">
        <color rgb="FF4C72BF"/>
      </right>
      <top style="medium">
        <color rgb="FF4C72BF"/>
      </top>
      <bottom style="medium">
        <color rgb="FF4C72BF"/>
      </bottom>
      <diagonal/>
    </border>
    <border>
      <left/>
      <right/>
      <top style="medium">
        <color rgb="FF99B4E0"/>
      </top>
      <bottom style="medium">
        <color rgb="FF99B4E0"/>
      </bottom>
      <diagonal/>
    </border>
    <border>
      <left/>
      <right style="medium">
        <color rgb="FF99B4E0"/>
      </right>
      <top style="medium">
        <color rgb="FF99B4E0"/>
      </top>
      <bottom style="medium">
        <color rgb="FF99B4E0"/>
      </bottom>
      <diagonal/>
    </border>
    <border>
      <left/>
      <right style="medium">
        <color theme="9" tint="-0.24994659260841701"/>
      </right>
      <top/>
      <bottom style="thin">
        <color rgb="FFAFCFFF"/>
      </bottom>
      <diagonal/>
    </border>
    <border>
      <left style="medium">
        <color theme="9" tint="-0.24994659260841701"/>
      </left>
      <right style="thin">
        <color theme="9" tint="-0.24994659260841701"/>
      </right>
      <top/>
      <bottom style="thin">
        <color theme="9" tint="-0.24994659260841701"/>
      </bottom>
      <diagonal/>
    </border>
    <border>
      <left style="thin">
        <color theme="9" tint="-0.24994659260841701"/>
      </left>
      <right style="medium">
        <color theme="9" tint="-0.24994659260841701"/>
      </right>
      <top/>
      <bottom style="thin">
        <color theme="9" tint="-0.24994659260841701"/>
      </bottom>
      <diagonal/>
    </border>
    <border>
      <left style="medium">
        <color theme="9" tint="-0.24994659260841701"/>
      </left>
      <right style="thin">
        <color rgb="FF4C72BF"/>
      </right>
      <top/>
      <bottom style="thin">
        <color rgb="FF4C72BF"/>
      </bottom>
      <diagonal/>
    </border>
    <border>
      <left style="thin">
        <color rgb="FF4C72BF"/>
      </left>
      <right style="medium">
        <color rgb="FF4C72BF"/>
      </right>
      <top/>
      <bottom style="thin">
        <color rgb="FF4C72BF"/>
      </bottom>
      <diagonal/>
    </border>
    <border>
      <left style="medium">
        <color rgb="FF4C72BF"/>
      </left>
      <right/>
      <top style="medium">
        <color rgb="FF99B4E0"/>
      </top>
      <bottom style="thin">
        <color rgb="FFAFCFFF"/>
      </bottom>
      <diagonal/>
    </border>
    <border>
      <left/>
      <right/>
      <top style="medium">
        <color rgb="FF99B4E0"/>
      </top>
      <bottom style="thin">
        <color rgb="FFAFCFFF"/>
      </bottom>
      <diagonal/>
    </border>
    <border>
      <left/>
      <right style="medium">
        <color rgb="FFAFD0FF"/>
      </right>
      <top style="medium">
        <color rgb="FF99B4E0"/>
      </top>
      <bottom style="thin">
        <color rgb="FFAFCFFF"/>
      </bottom>
      <diagonal/>
    </border>
    <border>
      <left/>
      <right style="medium">
        <color theme="9" tint="-0.24994659260841701"/>
      </right>
      <top style="thin">
        <color rgb="FFAFCFFF"/>
      </top>
      <bottom style="thin">
        <color rgb="FFAFCFFF"/>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thin">
        <color rgb="FF4C72BF"/>
      </right>
      <top style="thin">
        <color rgb="FF4C72BF"/>
      </top>
      <bottom style="thin">
        <color rgb="FF4C72BF"/>
      </bottom>
      <diagonal/>
    </border>
    <border>
      <left style="thin">
        <color rgb="FF4C72BF"/>
      </left>
      <right style="medium">
        <color rgb="FF4C72BF"/>
      </right>
      <top style="thin">
        <color rgb="FF4C72BF"/>
      </top>
      <bottom style="thin">
        <color rgb="FF4C72BF"/>
      </bottom>
      <diagonal/>
    </border>
    <border>
      <left style="medium">
        <color rgb="FF4C72BF"/>
      </left>
      <right/>
      <top style="thin">
        <color rgb="FFAFCFFF"/>
      </top>
      <bottom style="thin">
        <color rgb="FFAFCFFF"/>
      </bottom>
      <diagonal/>
    </border>
    <border>
      <left/>
      <right/>
      <top style="thin">
        <color rgb="FFAFCFFF"/>
      </top>
      <bottom style="thin">
        <color rgb="FFAFCFFF"/>
      </bottom>
      <diagonal/>
    </border>
    <border>
      <left/>
      <right style="medium">
        <color rgb="FFAFD0FF"/>
      </right>
      <top style="thin">
        <color rgb="FFAFCFFF"/>
      </top>
      <bottom style="thin">
        <color rgb="FFAFCFFF"/>
      </bottom>
      <diagonal/>
    </border>
    <border>
      <left/>
      <right style="medium">
        <color theme="9" tint="-0.24994659260841701"/>
      </right>
      <top style="thin">
        <color rgb="FFAFCFFF"/>
      </top>
      <bottom style="medium">
        <color rgb="FFAFCFFF"/>
      </bottom>
      <diagonal/>
    </border>
    <border>
      <left style="medium">
        <color theme="9" tint="-0.24994659260841701"/>
      </left>
      <right style="thin">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medium">
        <color theme="9" tint="-0.24994659260841701"/>
      </bottom>
      <diagonal/>
    </border>
    <border>
      <left style="medium">
        <color theme="9" tint="-0.24994659260841701"/>
      </left>
      <right style="thin">
        <color rgb="FF4C72BF"/>
      </right>
      <top style="thin">
        <color rgb="FF4C72BF"/>
      </top>
      <bottom style="medium">
        <color rgb="FF4C72BF"/>
      </bottom>
      <diagonal/>
    </border>
    <border>
      <left style="thin">
        <color rgb="FF4C72BF"/>
      </left>
      <right style="medium">
        <color rgb="FF4C72BF"/>
      </right>
      <top style="thin">
        <color rgb="FF4C72BF"/>
      </top>
      <bottom style="medium">
        <color rgb="FF4C72BF"/>
      </bottom>
      <diagonal/>
    </border>
    <border>
      <left style="medium">
        <color rgb="FF4C72BF"/>
      </left>
      <right/>
      <top style="thin">
        <color rgb="FFAFCFFF"/>
      </top>
      <bottom style="medium">
        <color rgb="FFAFD0FF"/>
      </bottom>
      <diagonal/>
    </border>
    <border>
      <left/>
      <right/>
      <top style="thin">
        <color rgb="FFAFCFFF"/>
      </top>
      <bottom style="medium">
        <color rgb="FFAFD0FF"/>
      </bottom>
      <diagonal/>
    </border>
    <border>
      <left/>
      <right style="medium">
        <color rgb="FFAFD0FF"/>
      </right>
      <top style="thin">
        <color rgb="FFAFCFFF"/>
      </top>
      <bottom style="medium">
        <color rgb="FFAFD0FF"/>
      </bottom>
      <diagonal/>
    </border>
    <border>
      <left style="medium">
        <color rgb="FF99B4E0"/>
      </left>
      <right/>
      <top/>
      <bottom/>
      <diagonal/>
    </border>
    <border>
      <left/>
      <right style="medium">
        <color rgb="FF99B4E0"/>
      </right>
      <top/>
      <bottom/>
      <diagonal/>
    </border>
    <border>
      <left/>
      <right style="medium">
        <color rgb="FFB0B0FF"/>
      </right>
      <top style="medium">
        <color rgb="FF8ABCC2"/>
      </top>
      <bottom/>
      <diagonal/>
    </border>
    <border>
      <left style="medium">
        <color rgb="FF8ABCC2"/>
      </left>
      <right style="thin">
        <color rgb="FF8ABCC2"/>
      </right>
      <top style="thin">
        <color rgb="FF8ABCC2"/>
      </top>
      <bottom/>
      <diagonal/>
    </border>
    <border>
      <left style="thin">
        <color rgb="FF8ABCC2"/>
      </left>
      <right style="thin">
        <color rgb="FF8ABCC2"/>
      </right>
      <top style="thin">
        <color rgb="FF8ABCC2"/>
      </top>
      <bottom/>
      <diagonal/>
    </border>
    <border>
      <left style="thin">
        <color rgb="FF8ABCC2"/>
      </left>
      <right style="medium">
        <color rgb="FFB0B0FF"/>
      </right>
      <top style="thin">
        <color rgb="FF8ABCC2"/>
      </top>
      <bottom/>
      <diagonal/>
    </border>
    <border>
      <left/>
      <right/>
      <top style="medium">
        <color rgb="FF8ABCC2"/>
      </top>
      <bottom/>
      <diagonal/>
    </border>
  </borders>
  <cellStyleXfs count="1">
    <xf numFmtId="0" fontId="0" fillId="0" borderId="0"/>
  </cellStyleXfs>
  <cellXfs count="766">
    <xf numFmtId="0" fontId="0" fillId="0" borderId="0" xfId="0"/>
    <xf numFmtId="0" fontId="1" fillId="0" borderId="0" xfId="0" applyFont="1"/>
    <xf numFmtId="0" fontId="1" fillId="0" borderId="0" xfId="0" applyFont="1" applyAlignment="1">
      <alignment horizontal="center"/>
    </xf>
    <xf numFmtId="49" fontId="1" fillId="0" borderId="0" xfId="0" applyNumberFormat="1" applyFont="1" applyAlignment="1">
      <alignment horizontal="center"/>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4" fillId="0" borderId="0" xfId="0" applyFont="1" applyBorder="1" applyAlignment="1">
      <alignment horizontal="center"/>
    </xf>
    <xf numFmtId="0" fontId="4" fillId="0" borderId="0" xfId="0" applyFont="1" applyBorder="1"/>
    <xf numFmtId="0" fontId="4" fillId="0" borderId="9" xfId="0" applyFont="1" applyBorder="1"/>
    <xf numFmtId="0" fontId="4" fillId="0" borderId="0" xfId="0" applyFont="1"/>
    <xf numFmtId="0" fontId="4" fillId="0" borderId="29" xfId="0" applyFont="1" applyBorder="1"/>
    <xf numFmtId="0" fontId="1" fillId="7" borderId="30" xfId="0" applyFont="1" applyFill="1" applyBorder="1"/>
    <xf numFmtId="0" fontId="1" fillId="3" borderId="30" xfId="0" applyFont="1" applyFill="1" applyBorder="1"/>
    <xf numFmtId="0" fontId="1" fillId="0" borderId="30" xfId="0" applyFont="1" applyBorder="1" applyAlignment="1">
      <alignment horizontal="center"/>
    </xf>
    <xf numFmtId="0" fontId="1" fillId="0" borderId="30" xfId="0" applyFont="1" applyBorder="1"/>
    <xf numFmtId="0" fontId="1" fillId="0" borderId="31" xfId="0" applyFont="1" applyBorder="1" applyAlignment="1">
      <alignment horizontal="center"/>
    </xf>
    <xf numFmtId="0" fontId="1" fillId="9" borderId="32" xfId="0" applyFont="1" applyFill="1" applyBorder="1" applyAlignment="1">
      <alignment horizontal="center"/>
    </xf>
    <xf numFmtId="49" fontId="1" fillId="4" borderId="33" xfId="0" applyNumberFormat="1" applyFont="1" applyFill="1" applyBorder="1" applyAlignment="1">
      <alignment horizontal="center"/>
    </xf>
    <xf numFmtId="49" fontId="1" fillId="4" borderId="34" xfId="0" applyNumberFormat="1" applyFont="1" applyFill="1" applyBorder="1" applyAlignment="1">
      <alignment horizontal="center"/>
    </xf>
    <xf numFmtId="0" fontId="7" fillId="2" borderId="35" xfId="0" applyFont="1" applyFill="1" applyBorder="1" applyAlignment="1">
      <alignment horizontal="center" vertical="center" textRotation="90"/>
    </xf>
    <xf numFmtId="164" fontId="7" fillId="2" borderId="36" xfId="0" applyNumberFormat="1" applyFont="1" applyFill="1" applyBorder="1" applyAlignment="1">
      <alignment horizontal="center" vertical="center" textRotation="90"/>
    </xf>
    <xf numFmtId="0" fontId="7" fillId="2" borderId="35" xfId="0" applyFont="1" applyFill="1" applyBorder="1" applyAlignment="1">
      <alignment horizontal="center" vertical="center" textRotation="90" wrapText="1"/>
    </xf>
    <xf numFmtId="0" fontId="7" fillId="2" borderId="37" xfId="0" applyFont="1" applyFill="1" applyBorder="1" applyAlignment="1">
      <alignment horizontal="center" vertical="center" textRotation="90"/>
    </xf>
    <xf numFmtId="164" fontId="7" fillId="2" borderId="38" xfId="0" applyNumberFormat="1" applyFont="1" applyFill="1" applyBorder="1" applyAlignment="1">
      <alignment horizontal="center" vertical="center" textRotation="90"/>
    </xf>
    <xf numFmtId="0" fontId="1" fillId="0" borderId="0" xfId="0" applyFont="1" applyBorder="1"/>
    <xf numFmtId="0" fontId="0" fillId="0" borderId="39" xfId="0" applyBorder="1"/>
    <xf numFmtId="0" fontId="1" fillId="4" borderId="40" xfId="0" applyFont="1" applyFill="1" applyBorder="1"/>
    <xf numFmtId="0" fontId="1" fillId="5" borderId="40" xfId="0" applyFont="1" applyFill="1" applyBorder="1"/>
    <xf numFmtId="0" fontId="1" fillId="0" borderId="40" xfId="0" applyFont="1" applyBorder="1" applyAlignment="1">
      <alignment horizontal="center"/>
    </xf>
    <xf numFmtId="0" fontId="1" fillId="0" borderId="40" xfId="0" applyFont="1" applyBorder="1"/>
    <xf numFmtId="0" fontId="0" fillId="0" borderId="41" xfId="0" applyBorder="1"/>
    <xf numFmtId="0" fontId="1" fillId="9" borderId="42" xfId="0" applyFont="1" applyFill="1" applyBorder="1" applyAlignment="1">
      <alignment horizontal="center"/>
    </xf>
    <xf numFmtId="49" fontId="1" fillId="4" borderId="43" xfId="0" applyNumberFormat="1" applyFont="1" applyFill="1" applyBorder="1" applyAlignment="1">
      <alignment horizontal="center"/>
    </xf>
    <xf numFmtId="49" fontId="1" fillId="4" borderId="44" xfId="0" applyNumberFormat="1" applyFont="1" applyFill="1" applyBorder="1" applyAlignment="1">
      <alignment horizontal="center"/>
    </xf>
    <xf numFmtId="0" fontId="1" fillId="2" borderId="17" xfId="0" applyFont="1" applyFill="1" applyBorder="1" applyAlignment="1">
      <alignment horizontal="center"/>
    </xf>
    <xf numFmtId="164" fontId="1" fillId="2" borderId="18" xfId="0" applyNumberFormat="1" applyFont="1" applyFill="1" applyBorder="1" applyAlignment="1">
      <alignment horizontal="center"/>
    </xf>
    <xf numFmtId="0" fontId="1" fillId="2" borderId="45" xfId="0" applyFont="1" applyFill="1" applyBorder="1" applyAlignment="1">
      <alignment horizontal="center"/>
    </xf>
    <xf numFmtId="0" fontId="1" fillId="7" borderId="40" xfId="0" applyFont="1" applyFill="1" applyBorder="1"/>
    <xf numFmtId="0" fontId="1" fillId="8" borderId="40" xfId="0" applyFont="1" applyFill="1" applyBorder="1"/>
    <xf numFmtId="0" fontId="0" fillId="6" borderId="39" xfId="0" applyFill="1" applyBorder="1"/>
    <xf numFmtId="0" fontId="1" fillId="0" borderId="41" xfId="0" applyFont="1" applyBorder="1" applyAlignment="1">
      <alignment horizontal="center"/>
    </xf>
    <xf numFmtId="0" fontId="1" fillId="10" borderId="17" xfId="0" applyFont="1" applyFill="1" applyBorder="1" applyAlignment="1">
      <alignment horizontal="center"/>
    </xf>
    <xf numFmtId="164" fontId="1" fillId="10" borderId="18" xfId="0" applyNumberFormat="1" applyFont="1" applyFill="1" applyBorder="1" applyAlignment="1">
      <alignment horizontal="center"/>
    </xf>
    <xf numFmtId="0" fontId="1" fillId="0" borderId="39" xfId="0" applyFont="1" applyBorder="1"/>
    <xf numFmtId="49" fontId="1" fillId="4" borderId="43" xfId="0" applyNumberFormat="1" applyFont="1" applyFill="1" applyBorder="1" applyAlignment="1">
      <alignment horizontal="center" shrinkToFit="1"/>
    </xf>
    <xf numFmtId="0" fontId="1" fillId="11" borderId="46" xfId="0" applyFont="1" applyFill="1" applyBorder="1" applyAlignment="1">
      <alignment horizontal="center"/>
    </xf>
    <xf numFmtId="49" fontId="1" fillId="12" borderId="47" xfId="0" applyNumberFormat="1" applyFont="1" applyFill="1" applyBorder="1" applyAlignment="1">
      <alignment horizontal="center"/>
    </xf>
    <xf numFmtId="49" fontId="1" fillId="12" borderId="44" xfId="0" applyNumberFormat="1" applyFont="1" applyFill="1" applyBorder="1" applyAlignment="1">
      <alignment horizontal="center"/>
    </xf>
    <xf numFmtId="0" fontId="1" fillId="10" borderId="45" xfId="0" applyFont="1" applyFill="1" applyBorder="1" applyAlignment="1">
      <alignment horizontal="center"/>
    </xf>
    <xf numFmtId="0" fontId="1" fillId="11" borderId="48" xfId="0" applyFont="1" applyFill="1" applyBorder="1" applyAlignment="1">
      <alignment horizontal="center"/>
    </xf>
    <xf numFmtId="49" fontId="1" fillId="12" borderId="49" xfId="0" applyNumberFormat="1" applyFont="1" applyFill="1" applyBorder="1" applyAlignment="1">
      <alignment horizontal="center"/>
    </xf>
    <xf numFmtId="49" fontId="1" fillId="12" borderId="50" xfId="0" applyNumberFormat="1" applyFont="1" applyFill="1" applyBorder="1" applyAlignment="1">
      <alignment horizontal="center"/>
    </xf>
    <xf numFmtId="0" fontId="1" fillId="3" borderId="40" xfId="0" applyFont="1" applyFill="1" applyBorder="1"/>
    <xf numFmtId="0" fontId="1" fillId="13" borderId="40" xfId="0" applyFont="1" applyFill="1" applyBorder="1" applyAlignment="1">
      <alignment horizontal="center"/>
    </xf>
    <xf numFmtId="0" fontId="1" fillId="13" borderId="40" xfId="0" applyFont="1" applyFill="1" applyBorder="1"/>
    <xf numFmtId="0" fontId="1" fillId="13" borderId="41" xfId="0" applyFont="1" applyFill="1" applyBorder="1" applyAlignment="1">
      <alignment horizontal="center"/>
    </xf>
    <xf numFmtId="0" fontId="1" fillId="6" borderId="51" xfId="0" applyFont="1" applyFill="1" applyBorder="1"/>
    <xf numFmtId="0" fontId="1" fillId="6" borderId="39" xfId="0" applyFont="1" applyFill="1" applyBorder="1"/>
    <xf numFmtId="0" fontId="1" fillId="0" borderId="41" xfId="0" applyFont="1" applyBorder="1"/>
    <xf numFmtId="0" fontId="1" fillId="2" borderId="20" xfId="0" applyFont="1" applyFill="1" applyBorder="1" applyAlignment="1">
      <alignment horizontal="center"/>
    </xf>
    <xf numFmtId="164" fontId="1" fillId="2" borderId="21" xfId="0" applyNumberFormat="1" applyFont="1" applyFill="1" applyBorder="1" applyAlignment="1">
      <alignment horizontal="center"/>
    </xf>
    <xf numFmtId="0" fontId="1" fillId="2" borderId="52" xfId="0" applyFont="1" applyFill="1" applyBorder="1" applyAlignment="1">
      <alignment horizontal="center"/>
    </xf>
    <xf numFmtId="0" fontId="1" fillId="2" borderId="53" xfId="0" applyFont="1" applyFill="1" applyBorder="1" applyAlignment="1">
      <alignment horizontal="center"/>
    </xf>
    <xf numFmtId="164" fontId="1" fillId="2" borderId="54" xfId="0" applyNumberFormat="1" applyFont="1" applyFill="1" applyBorder="1" applyAlignment="1">
      <alignment horizontal="center"/>
    </xf>
    <xf numFmtId="0" fontId="1" fillId="2" borderId="55" xfId="0" applyFont="1" applyFill="1" applyBorder="1" applyAlignment="1">
      <alignment horizontal="center"/>
    </xf>
    <xf numFmtId="0" fontId="1" fillId="0" borderId="56" xfId="0" applyFont="1" applyBorder="1"/>
    <xf numFmtId="0" fontId="1" fillId="7" borderId="57" xfId="0" applyFont="1" applyFill="1" applyBorder="1"/>
    <xf numFmtId="0" fontId="1" fillId="5" borderId="57" xfId="0" applyFont="1" applyFill="1" applyBorder="1"/>
    <xf numFmtId="0" fontId="1" fillId="0" borderId="57" xfId="0" applyFont="1" applyBorder="1" applyAlignment="1">
      <alignment horizontal="center"/>
    </xf>
    <xf numFmtId="0" fontId="1" fillId="0" borderId="57" xfId="0" applyFont="1" applyBorder="1"/>
    <xf numFmtId="0" fontId="1" fillId="0" borderId="58" xfId="0" applyFont="1" applyBorder="1" applyAlignment="1">
      <alignment horizontal="center"/>
    </xf>
    <xf numFmtId="0" fontId="1" fillId="9" borderId="59" xfId="0" applyFont="1" applyFill="1" applyBorder="1" applyAlignment="1">
      <alignment horizontal="center"/>
    </xf>
    <xf numFmtId="49" fontId="1" fillId="4" borderId="60" xfId="0" applyNumberFormat="1" applyFont="1" applyFill="1" applyBorder="1" applyAlignment="1">
      <alignment horizontal="center"/>
    </xf>
    <xf numFmtId="49" fontId="1" fillId="4" borderId="61" xfId="0" applyNumberFormat="1" applyFont="1" applyFill="1" applyBorder="1" applyAlignment="1">
      <alignment horizontal="center"/>
    </xf>
    <xf numFmtId="0" fontId="1" fillId="2" borderId="62" xfId="0" applyFont="1" applyFill="1" applyBorder="1" applyAlignment="1">
      <alignment horizontal="center"/>
    </xf>
    <xf numFmtId="164" fontId="1" fillId="2" borderId="63" xfId="0" applyNumberFormat="1" applyFont="1" applyFill="1" applyBorder="1" applyAlignment="1">
      <alignment horizontal="center"/>
    </xf>
    <xf numFmtId="0" fontId="1" fillId="2" borderId="64" xfId="0" applyFont="1" applyFill="1" applyBorder="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right" vertical="center"/>
    </xf>
    <xf numFmtId="0" fontId="4" fillId="9" borderId="65" xfId="0" applyFont="1" applyFill="1" applyBorder="1" applyAlignment="1">
      <alignment horizontal="center" vertical="center"/>
    </xf>
    <xf numFmtId="0" fontId="4" fillId="14" borderId="66" xfId="0" applyFont="1" applyFill="1" applyBorder="1" applyAlignment="1">
      <alignment horizontal="center" vertical="center"/>
    </xf>
    <xf numFmtId="0" fontId="4" fillId="10" borderId="67" xfId="0" applyFont="1" applyFill="1" applyBorder="1" applyAlignment="1">
      <alignment horizontal="center" vertical="center"/>
    </xf>
    <xf numFmtId="0" fontId="8" fillId="10" borderId="68" xfId="0" applyFont="1" applyFill="1" applyBorder="1" applyAlignment="1">
      <alignment horizontal="center" vertical="center"/>
    </xf>
    <xf numFmtId="164" fontId="8" fillId="10" borderId="69" xfId="0" applyNumberFormat="1" applyFont="1" applyFill="1" applyBorder="1" applyAlignment="1">
      <alignment horizontal="center" vertical="center"/>
    </xf>
    <xf numFmtId="0" fontId="4" fillId="9" borderId="70" xfId="0" applyFont="1" applyFill="1" applyBorder="1" applyAlignment="1">
      <alignment horizontal="center" vertical="center"/>
    </xf>
    <xf numFmtId="0" fontId="13" fillId="13" borderId="71" xfId="0" applyFont="1" applyFill="1" applyBorder="1" applyAlignment="1">
      <alignment horizontal="center" vertical="center"/>
    </xf>
    <xf numFmtId="0" fontId="4" fillId="15" borderId="72" xfId="0" applyFont="1" applyFill="1" applyBorder="1" applyAlignment="1">
      <alignment horizontal="center" vertical="center"/>
    </xf>
    <xf numFmtId="0" fontId="8" fillId="10" borderId="17" xfId="0" applyFont="1" applyFill="1" applyBorder="1" applyAlignment="1">
      <alignment horizontal="center" vertical="center"/>
    </xf>
    <xf numFmtId="164" fontId="8" fillId="10" borderId="73" xfId="0" applyNumberFormat="1" applyFont="1" applyFill="1" applyBorder="1" applyAlignment="1">
      <alignment horizontal="center" vertical="center"/>
    </xf>
    <xf numFmtId="0" fontId="14" fillId="2" borderId="82" xfId="0" applyFont="1" applyFill="1" applyBorder="1" applyAlignment="1">
      <alignment horizontal="right"/>
    </xf>
    <xf numFmtId="0" fontId="8" fillId="10" borderId="83" xfId="0" applyFont="1" applyFill="1" applyBorder="1" applyAlignment="1">
      <alignment horizontal="center"/>
    </xf>
    <xf numFmtId="0" fontId="1" fillId="2" borderId="86" xfId="0" applyFont="1" applyFill="1" applyBorder="1"/>
    <xf numFmtId="0" fontId="1" fillId="2" borderId="87" xfId="0" applyFont="1" applyFill="1" applyBorder="1" applyAlignment="1">
      <alignment vertical="top" wrapText="1"/>
    </xf>
    <xf numFmtId="49" fontId="1" fillId="0" borderId="0" xfId="0" applyNumberFormat="1" applyFont="1" applyAlignment="1">
      <alignment horizontal="left"/>
    </xf>
    <xf numFmtId="0" fontId="1" fillId="0" borderId="0" xfId="0" applyFont="1" applyAlignment="1">
      <alignment horizontal="left"/>
    </xf>
    <xf numFmtId="0" fontId="4" fillId="17" borderId="106" xfId="0" applyFont="1" applyFill="1" applyBorder="1" applyAlignment="1">
      <alignment horizontal="center" vertical="center"/>
    </xf>
    <xf numFmtId="0" fontId="4" fillId="17" borderId="111" xfId="0" applyFont="1" applyFill="1" applyBorder="1" applyAlignment="1">
      <alignment horizontal="center" vertical="center"/>
    </xf>
    <xf numFmtId="0" fontId="1" fillId="4" borderId="0" xfId="0" applyFont="1" applyFill="1" applyBorder="1"/>
    <xf numFmtId="0" fontId="1" fillId="5" borderId="0" xfId="0" applyFont="1" applyFill="1" applyBorder="1"/>
    <xf numFmtId="0" fontId="1" fillId="0" borderId="0" xfId="0" applyFont="1" applyBorder="1" applyAlignment="1">
      <alignment horizontal="center"/>
    </xf>
    <xf numFmtId="0" fontId="1" fillId="7" borderId="0" xfId="0" applyFont="1" applyFill="1" applyBorder="1"/>
    <xf numFmtId="0" fontId="1" fillId="8" borderId="0" xfId="0" applyFont="1" applyFill="1" applyBorder="1"/>
    <xf numFmtId="0" fontId="4" fillId="17" borderId="119" xfId="0" applyFont="1" applyFill="1" applyBorder="1" applyAlignment="1">
      <alignment horizontal="center" vertical="center"/>
    </xf>
    <xf numFmtId="0" fontId="2" fillId="17" borderId="128" xfId="0" applyFont="1" applyFill="1" applyBorder="1" applyAlignment="1">
      <alignment horizontal="center" vertical="center"/>
    </xf>
    <xf numFmtId="0" fontId="4" fillId="0" borderId="129" xfId="0" applyFont="1" applyBorder="1" applyAlignment="1">
      <alignment horizontal="center"/>
    </xf>
    <xf numFmtId="0" fontId="4" fillId="0" borderId="129" xfId="0" applyFont="1" applyBorder="1"/>
    <xf numFmtId="0" fontId="1" fillId="0" borderId="145" xfId="0" applyFont="1" applyBorder="1"/>
    <xf numFmtId="0" fontId="1" fillId="7" borderId="145" xfId="0" applyFont="1" applyFill="1" applyBorder="1"/>
    <xf numFmtId="0" fontId="1" fillId="8" borderId="145" xfId="0" applyFont="1" applyFill="1" applyBorder="1"/>
    <xf numFmtId="0" fontId="1" fillId="0" borderId="145" xfId="0" applyFont="1" applyBorder="1" applyAlignment="1">
      <alignment horizontal="center"/>
    </xf>
    <xf numFmtId="0" fontId="1" fillId="0" borderId="146" xfId="0" applyFont="1" applyBorder="1" applyAlignment="1">
      <alignment horizontal="center" textRotation="90"/>
    </xf>
    <xf numFmtId="0" fontId="1" fillId="9" borderId="23" xfId="0" applyFont="1" applyFill="1" applyBorder="1" applyAlignment="1">
      <alignment horizontal="center"/>
    </xf>
    <xf numFmtId="49" fontId="1" fillId="4" borderId="86" xfId="0" applyNumberFormat="1" applyFont="1" applyFill="1" applyBorder="1" applyAlignment="1">
      <alignment horizontal="center" shrinkToFit="1"/>
    </xf>
    <xf numFmtId="49" fontId="1" fillId="4" borderId="126" xfId="0" applyNumberFormat="1" applyFont="1" applyFill="1" applyBorder="1" applyAlignment="1">
      <alignment horizontal="center"/>
    </xf>
    <xf numFmtId="164" fontId="1" fillId="2" borderId="45" xfId="0" applyNumberFormat="1" applyFont="1" applyFill="1" applyBorder="1" applyAlignment="1">
      <alignment horizontal="center"/>
    </xf>
    <xf numFmtId="164" fontId="1" fillId="18" borderId="45" xfId="0" applyNumberFormat="1" applyFont="1" applyFill="1" applyBorder="1" applyAlignment="1">
      <alignment horizontal="center"/>
    </xf>
    <xf numFmtId="164" fontId="1" fillId="18" borderId="19" xfId="0" applyNumberFormat="1" applyFont="1" applyFill="1" applyBorder="1" applyAlignment="1">
      <alignment horizontal="center"/>
    </xf>
    <xf numFmtId="164" fontId="1" fillId="18" borderId="18" xfId="0" applyNumberFormat="1" applyFont="1" applyFill="1" applyBorder="1" applyAlignment="1">
      <alignment horizontal="center"/>
    </xf>
    <xf numFmtId="164" fontId="1" fillId="19" borderId="19" xfId="0" applyNumberFormat="1" applyFont="1" applyFill="1" applyBorder="1" applyAlignment="1">
      <alignment horizontal="center"/>
    </xf>
    <xf numFmtId="164" fontId="1" fillId="19" borderId="18" xfId="0" applyNumberFormat="1" applyFont="1" applyFill="1" applyBorder="1" applyAlignment="1">
      <alignment horizontal="center"/>
    </xf>
    <xf numFmtId="164" fontId="1" fillId="18" borderId="147" xfId="0" applyNumberFormat="1" applyFont="1" applyFill="1" applyBorder="1" applyAlignment="1">
      <alignment horizontal="center"/>
    </xf>
    <xf numFmtId="2" fontId="1" fillId="2" borderId="17" xfId="0" applyNumberFormat="1" applyFont="1" applyFill="1" applyBorder="1" applyAlignment="1">
      <alignment horizontal="center"/>
    </xf>
    <xf numFmtId="2" fontId="1" fillId="2" borderId="45" xfId="0" applyNumberFormat="1" applyFont="1" applyFill="1" applyBorder="1" applyAlignment="1">
      <alignment horizontal="center"/>
    </xf>
    <xf numFmtId="2" fontId="1" fillId="18" borderId="45" xfId="0" applyNumberFormat="1" applyFont="1" applyFill="1" applyBorder="1" applyAlignment="1">
      <alignment horizontal="center"/>
    </xf>
    <xf numFmtId="2" fontId="1" fillId="18" borderId="19" xfId="0" applyNumberFormat="1" applyFont="1" applyFill="1" applyBorder="1" applyAlignment="1">
      <alignment horizontal="center"/>
    </xf>
    <xf numFmtId="2" fontId="1" fillId="18" borderId="124" xfId="0" applyNumberFormat="1" applyFont="1" applyFill="1" applyBorder="1" applyAlignment="1">
      <alignment horizontal="center"/>
    </xf>
    <xf numFmtId="2" fontId="1" fillId="18" borderId="148" xfId="0" applyNumberFormat="1" applyFont="1" applyFill="1" applyBorder="1" applyAlignment="1">
      <alignment horizontal="center"/>
    </xf>
    <xf numFmtId="2" fontId="1" fillId="19" borderId="18" xfId="0" applyNumberFormat="1" applyFont="1" applyFill="1" applyBorder="1" applyAlignment="1">
      <alignment horizontal="center"/>
    </xf>
    <xf numFmtId="164" fontId="1" fillId="2" borderId="17" xfId="0" applyNumberFormat="1" applyFont="1" applyFill="1" applyBorder="1" applyAlignment="1">
      <alignment horizontal="center"/>
    </xf>
    <xf numFmtId="164" fontId="1" fillId="18" borderId="124" xfId="0" applyNumberFormat="1" applyFont="1" applyFill="1" applyBorder="1" applyAlignment="1">
      <alignment horizontal="center"/>
    </xf>
    <xf numFmtId="164" fontId="1" fillId="18" borderId="148" xfId="0" applyNumberFormat="1" applyFont="1" applyFill="1" applyBorder="1" applyAlignment="1">
      <alignment horizontal="center"/>
    </xf>
    <xf numFmtId="164" fontId="1" fillId="19" borderId="73" xfId="0" applyNumberFormat="1" applyFont="1" applyFill="1" applyBorder="1" applyAlignment="1">
      <alignment horizontal="center"/>
    </xf>
    <xf numFmtId="2" fontId="1" fillId="19" borderId="19" xfId="0" applyNumberFormat="1" applyFont="1" applyFill="1" applyBorder="1" applyAlignment="1">
      <alignment horizontal="center"/>
    </xf>
    <xf numFmtId="49" fontId="1" fillId="2" borderId="17" xfId="0" applyNumberFormat="1" applyFont="1" applyFill="1" applyBorder="1" applyAlignment="1">
      <alignment horizontal="center"/>
    </xf>
    <xf numFmtId="49" fontId="1" fillId="2" borderId="45" xfId="0" applyNumberFormat="1" applyFont="1" applyFill="1" applyBorder="1" applyAlignment="1">
      <alignment horizontal="center"/>
    </xf>
    <xf numFmtId="0" fontId="1" fillId="2" borderId="17" xfId="0" applyNumberFormat="1" applyFont="1" applyFill="1" applyBorder="1" applyAlignment="1">
      <alignment horizontal="center"/>
    </xf>
    <xf numFmtId="0" fontId="1" fillId="2" borderId="45" xfId="0" applyNumberFormat="1" applyFont="1" applyFill="1" applyBorder="1" applyAlignment="1">
      <alignment horizontal="center"/>
    </xf>
    <xf numFmtId="0" fontId="1" fillId="0" borderId="149" xfId="0" applyFont="1" applyBorder="1" applyAlignment="1">
      <alignment horizontal="center"/>
    </xf>
    <xf numFmtId="49" fontId="1" fillId="4" borderId="150" xfId="0" applyNumberFormat="1" applyFont="1" applyFill="1" applyBorder="1" applyAlignment="1">
      <alignment horizontal="center"/>
    </xf>
    <xf numFmtId="49" fontId="1" fillId="18" borderId="45" xfId="0" applyNumberFormat="1" applyFont="1" applyFill="1" applyBorder="1" applyAlignment="1">
      <alignment horizontal="center"/>
    </xf>
    <xf numFmtId="49" fontId="1" fillId="18" borderId="19" xfId="0" applyNumberFormat="1" applyFont="1" applyFill="1" applyBorder="1" applyAlignment="1">
      <alignment horizontal="center"/>
    </xf>
    <xf numFmtId="0" fontId="1" fillId="6" borderId="0" xfId="0" applyFont="1" applyFill="1" applyBorder="1"/>
    <xf numFmtId="0" fontId="1" fillId="3" borderId="0" xfId="0" applyFont="1" applyFill="1" applyBorder="1"/>
    <xf numFmtId="0" fontId="1" fillId="18" borderId="45" xfId="0" applyNumberFormat="1" applyFont="1" applyFill="1" applyBorder="1" applyAlignment="1">
      <alignment horizontal="center"/>
    </xf>
    <xf numFmtId="0" fontId="1" fillId="18" borderId="19" xfId="0" applyNumberFormat="1" applyFont="1" applyFill="1" applyBorder="1" applyAlignment="1">
      <alignment horizontal="center"/>
    </xf>
    <xf numFmtId="0" fontId="1" fillId="18" borderId="124" xfId="0" applyNumberFormat="1" applyFont="1" applyFill="1" applyBorder="1" applyAlignment="1">
      <alignment horizontal="center"/>
    </xf>
    <xf numFmtId="0" fontId="1" fillId="18" borderId="148" xfId="0" applyNumberFormat="1" applyFont="1" applyFill="1" applyBorder="1" applyAlignment="1">
      <alignment horizontal="center"/>
    </xf>
    <xf numFmtId="0" fontId="1" fillId="19" borderId="19" xfId="0" applyNumberFormat="1" applyFont="1" applyFill="1" applyBorder="1" applyAlignment="1">
      <alignment horizontal="center"/>
    </xf>
    <xf numFmtId="0" fontId="1" fillId="19" borderId="73" xfId="0" applyNumberFormat="1" applyFont="1" applyFill="1" applyBorder="1" applyAlignment="1">
      <alignment horizontal="center"/>
    </xf>
    <xf numFmtId="0" fontId="1" fillId="0" borderId="149" xfId="0" applyFont="1" applyBorder="1"/>
    <xf numFmtId="0" fontId="1" fillId="9" borderId="151" xfId="0" applyFont="1" applyFill="1" applyBorder="1" applyAlignment="1">
      <alignment horizontal="center"/>
    </xf>
    <xf numFmtId="49" fontId="1" fillId="4" borderId="152" xfId="0" applyNumberFormat="1" applyFont="1" applyFill="1" applyBorder="1" applyAlignment="1">
      <alignment horizontal="center"/>
    </xf>
    <xf numFmtId="49" fontId="1" fillId="4" borderId="153" xfId="0" applyNumberFormat="1" applyFont="1" applyFill="1" applyBorder="1" applyAlignment="1">
      <alignment horizontal="center"/>
    </xf>
    <xf numFmtId="0" fontId="16" fillId="21" borderId="175" xfId="0" applyFont="1" applyFill="1" applyBorder="1" applyAlignment="1">
      <alignment horizontal="center" vertical="center" wrapText="1"/>
    </xf>
    <xf numFmtId="0" fontId="4" fillId="0" borderId="207" xfId="0" applyFont="1" applyBorder="1"/>
    <xf numFmtId="0" fontId="1" fillId="3" borderId="145" xfId="0" applyFont="1" applyFill="1" applyBorder="1"/>
    <xf numFmtId="0" fontId="1" fillId="0" borderId="146" xfId="0" applyFont="1" applyBorder="1" applyAlignment="1">
      <alignment horizontal="center"/>
    </xf>
    <xf numFmtId="0" fontId="1" fillId="9" borderId="208" xfId="0" applyFont="1" applyFill="1" applyBorder="1" applyAlignment="1">
      <alignment horizontal="center"/>
    </xf>
    <xf numFmtId="49" fontId="1" fillId="4" borderId="209" xfId="0" applyNumberFormat="1" applyFont="1" applyFill="1" applyBorder="1" applyAlignment="1">
      <alignment horizontal="center"/>
    </xf>
    <xf numFmtId="49" fontId="1" fillId="4" borderId="210" xfId="0" applyNumberFormat="1" applyFont="1" applyFill="1" applyBorder="1" applyAlignment="1">
      <alignment horizontal="center"/>
    </xf>
    <xf numFmtId="164" fontId="19" fillId="21" borderId="211" xfId="0" applyNumberFormat="1" applyFont="1" applyFill="1" applyBorder="1" applyAlignment="1">
      <alignment horizontal="center"/>
    </xf>
    <xf numFmtId="164" fontId="19" fillId="21" borderId="212" xfId="0" applyNumberFormat="1" applyFont="1" applyFill="1" applyBorder="1" applyAlignment="1">
      <alignment horizontal="center"/>
    </xf>
    <xf numFmtId="164" fontId="19" fillId="21" borderId="213" xfId="0" applyNumberFormat="1" applyFont="1" applyFill="1" applyBorder="1" applyAlignment="1">
      <alignment horizontal="center"/>
    </xf>
    <xf numFmtId="164" fontId="19" fillId="23" borderId="213" xfId="0" applyNumberFormat="1" applyFont="1" applyFill="1" applyBorder="1" applyAlignment="1">
      <alignment horizontal="center"/>
    </xf>
    <xf numFmtId="164" fontId="19" fillId="23" borderId="214" xfId="0" applyNumberFormat="1" applyFont="1" applyFill="1" applyBorder="1" applyAlignment="1">
      <alignment horizontal="center"/>
    </xf>
    <xf numFmtId="164" fontId="19" fillId="20" borderId="215" xfId="0" applyNumberFormat="1" applyFont="1" applyFill="1" applyBorder="1" applyAlignment="1">
      <alignment horizontal="center"/>
    </xf>
    <xf numFmtId="164" fontId="19" fillId="20" borderId="216" xfId="0" applyNumberFormat="1" applyFont="1" applyFill="1" applyBorder="1" applyAlignment="1">
      <alignment horizontal="center"/>
    </xf>
    <xf numFmtId="164" fontId="19" fillId="21" borderId="215" xfId="0" applyNumberFormat="1" applyFont="1" applyFill="1" applyBorder="1" applyAlignment="1">
      <alignment horizontal="center"/>
    </xf>
    <xf numFmtId="164" fontId="19" fillId="21" borderId="217" xfId="0" applyNumberFormat="1" applyFont="1" applyFill="1" applyBorder="1" applyAlignment="1">
      <alignment horizontal="center"/>
    </xf>
    <xf numFmtId="164" fontId="19" fillId="21" borderId="214" xfId="0" applyNumberFormat="1" applyFont="1" applyFill="1" applyBorder="1" applyAlignment="1">
      <alignment horizontal="center"/>
    </xf>
    <xf numFmtId="164" fontId="19" fillId="23" borderId="216" xfId="0" applyNumberFormat="1" applyFont="1" applyFill="1" applyBorder="1" applyAlignment="1">
      <alignment horizontal="center"/>
    </xf>
    <xf numFmtId="164" fontId="19" fillId="21" borderId="218" xfId="0" applyNumberFormat="1" applyFont="1" applyFill="1" applyBorder="1" applyAlignment="1">
      <alignment horizontal="center"/>
    </xf>
    <xf numFmtId="164" fontId="19" fillId="21" borderId="219" xfId="0" applyNumberFormat="1" applyFont="1" applyFill="1" applyBorder="1" applyAlignment="1">
      <alignment horizontal="center"/>
    </xf>
    <xf numFmtId="164" fontId="20" fillId="22" borderId="217" xfId="0" applyNumberFormat="1" applyFont="1" applyFill="1" applyBorder="1" applyAlignment="1">
      <alignment horizontal="center"/>
    </xf>
    <xf numFmtId="164" fontId="20" fillId="22" borderId="214" xfId="0" applyNumberFormat="1" applyFont="1" applyFill="1" applyBorder="1" applyAlignment="1">
      <alignment horizontal="center"/>
    </xf>
    <xf numFmtId="164" fontId="20" fillId="24" borderId="214" xfId="0" applyNumberFormat="1" applyFont="1" applyFill="1" applyBorder="1" applyAlignment="1">
      <alignment horizontal="center"/>
    </xf>
    <xf numFmtId="164" fontId="20" fillId="25" borderId="215" xfId="0" applyNumberFormat="1" applyFont="1" applyFill="1" applyBorder="1" applyAlignment="1">
      <alignment horizontal="center"/>
    </xf>
    <xf numFmtId="164" fontId="20" fillId="25" borderId="220" xfId="0" applyNumberFormat="1" applyFont="1" applyFill="1" applyBorder="1" applyAlignment="1">
      <alignment horizontal="center"/>
    </xf>
    <xf numFmtId="164" fontId="19" fillId="21" borderId="191" xfId="0" applyNumberFormat="1" applyFont="1" applyFill="1" applyBorder="1" applyAlignment="1">
      <alignment horizontal="center"/>
    </xf>
    <xf numFmtId="164" fontId="19" fillId="21" borderId="221" xfId="0" applyNumberFormat="1" applyFont="1" applyFill="1" applyBorder="1" applyAlignment="1">
      <alignment horizontal="center"/>
    </xf>
    <xf numFmtId="164" fontId="19" fillId="21" borderId="193" xfId="0" applyNumberFormat="1" applyFont="1" applyFill="1" applyBorder="1" applyAlignment="1">
      <alignment horizontal="center"/>
    </xf>
    <xf numFmtId="164" fontId="19" fillId="23" borderId="193" xfId="0" applyNumberFormat="1" applyFont="1" applyFill="1" applyBorder="1" applyAlignment="1">
      <alignment horizontal="center"/>
    </xf>
    <xf numFmtId="164" fontId="19" fillId="23" borderId="222" xfId="0" applyNumberFormat="1" applyFont="1" applyFill="1" applyBorder="1" applyAlignment="1">
      <alignment horizontal="center"/>
    </xf>
    <xf numFmtId="164" fontId="19" fillId="20" borderId="223" xfId="0" applyNumberFormat="1" applyFont="1" applyFill="1" applyBorder="1" applyAlignment="1">
      <alignment horizontal="center"/>
    </xf>
    <xf numFmtId="164" fontId="19" fillId="20" borderId="224" xfId="0" applyNumberFormat="1" applyFont="1" applyFill="1" applyBorder="1" applyAlignment="1">
      <alignment horizontal="center"/>
    </xf>
    <xf numFmtId="164" fontId="19" fillId="21" borderId="223" xfId="0" applyNumberFormat="1" applyFont="1" applyFill="1" applyBorder="1" applyAlignment="1">
      <alignment horizontal="center"/>
    </xf>
    <xf numFmtId="164" fontId="19" fillId="21" borderId="225" xfId="0" applyNumberFormat="1" applyFont="1" applyFill="1" applyBorder="1" applyAlignment="1">
      <alignment horizontal="center"/>
    </xf>
    <xf numFmtId="164" fontId="19" fillId="21" borderId="222" xfId="0" applyNumberFormat="1" applyFont="1" applyFill="1" applyBorder="1" applyAlignment="1">
      <alignment horizontal="center"/>
    </xf>
    <xf numFmtId="164" fontId="19" fillId="23" borderId="224" xfId="0" applyNumberFormat="1" applyFont="1" applyFill="1" applyBorder="1" applyAlignment="1">
      <alignment horizontal="center"/>
    </xf>
    <xf numFmtId="164" fontId="19" fillId="21" borderId="226" xfId="0" applyNumberFormat="1" applyFont="1" applyFill="1" applyBorder="1" applyAlignment="1">
      <alignment horizontal="center"/>
    </xf>
    <xf numFmtId="2" fontId="19" fillId="21" borderId="225" xfId="0" applyNumberFormat="1" applyFont="1" applyFill="1" applyBorder="1" applyAlignment="1">
      <alignment horizontal="center"/>
    </xf>
    <xf numFmtId="2" fontId="19" fillId="21" borderId="222" xfId="0" applyNumberFormat="1" applyFont="1" applyFill="1" applyBorder="1" applyAlignment="1">
      <alignment horizontal="center"/>
    </xf>
    <xf numFmtId="2" fontId="19" fillId="20" borderId="223" xfId="0" applyNumberFormat="1" applyFont="1" applyFill="1" applyBorder="1" applyAlignment="1">
      <alignment horizontal="center"/>
    </xf>
    <xf numFmtId="2" fontId="19" fillId="20" borderId="224" xfId="0" applyNumberFormat="1" applyFont="1" applyFill="1" applyBorder="1" applyAlignment="1">
      <alignment horizontal="center"/>
    </xf>
    <xf numFmtId="2" fontId="20" fillId="22" borderId="217" xfId="0" applyNumberFormat="1" applyFont="1" applyFill="1" applyBorder="1" applyAlignment="1">
      <alignment horizontal="center"/>
    </xf>
    <xf numFmtId="2" fontId="20" fillId="22" borderId="214" xfId="0" applyNumberFormat="1" applyFont="1" applyFill="1" applyBorder="1" applyAlignment="1">
      <alignment horizontal="center"/>
    </xf>
    <xf numFmtId="2" fontId="20" fillId="25" borderId="215" xfId="0" applyNumberFormat="1" applyFont="1" applyFill="1" applyBorder="1" applyAlignment="1">
      <alignment horizontal="center"/>
    </xf>
    <xf numFmtId="2" fontId="20" fillId="25" borderId="220" xfId="0" applyNumberFormat="1" applyFont="1" applyFill="1" applyBorder="1" applyAlignment="1">
      <alignment horizontal="center"/>
    </xf>
    <xf numFmtId="2" fontId="19" fillId="23" borderId="222" xfId="0" applyNumberFormat="1" applyFont="1" applyFill="1" applyBorder="1" applyAlignment="1">
      <alignment horizontal="center"/>
    </xf>
    <xf numFmtId="2" fontId="19" fillId="21" borderId="223" xfId="0" applyNumberFormat="1" applyFont="1" applyFill="1" applyBorder="1" applyAlignment="1">
      <alignment horizontal="center"/>
    </xf>
    <xf numFmtId="2" fontId="19" fillId="21" borderId="221" xfId="0" applyNumberFormat="1" applyFont="1" applyFill="1" applyBorder="1" applyAlignment="1">
      <alignment horizontal="center"/>
    </xf>
    <xf numFmtId="2" fontId="19" fillId="23" borderId="193" xfId="0" applyNumberFormat="1" applyFont="1" applyFill="1" applyBorder="1" applyAlignment="1">
      <alignment horizontal="center"/>
    </xf>
    <xf numFmtId="2" fontId="20" fillId="24" borderId="214" xfId="0" applyNumberFormat="1" applyFont="1" applyFill="1" applyBorder="1" applyAlignment="1">
      <alignment horizontal="center"/>
    </xf>
    <xf numFmtId="2" fontId="19" fillId="21" borderId="226" xfId="0" applyNumberFormat="1" applyFont="1" applyFill="1" applyBorder="1" applyAlignment="1">
      <alignment horizontal="center"/>
    </xf>
    <xf numFmtId="2" fontId="19" fillId="21" borderId="191" xfId="0" applyNumberFormat="1" applyFont="1" applyFill="1" applyBorder="1" applyAlignment="1">
      <alignment horizontal="center"/>
    </xf>
    <xf numFmtId="164" fontId="19" fillId="21" borderId="227" xfId="0" applyNumberFormat="1" applyFont="1" applyFill="1" applyBorder="1" applyAlignment="1">
      <alignment horizontal="center"/>
    </xf>
    <xf numFmtId="0" fontId="4" fillId="0" borderId="279" xfId="0" applyFont="1" applyBorder="1"/>
    <xf numFmtId="0" fontId="1" fillId="9" borderId="23" xfId="0" applyFont="1" applyFill="1" applyBorder="1" applyAlignment="1">
      <alignment horizontal="center" textRotation="90"/>
    </xf>
    <xf numFmtId="0" fontId="23" fillId="27" borderId="280" xfId="0" applyFont="1" applyFill="1" applyBorder="1" applyAlignment="1">
      <alignment horizontal="center" vertical="center"/>
    </xf>
    <xf numFmtId="0" fontId="23" fillId="27" borderId="281" xfId="0" applyFont="1" applyFill="1" applyBorder="1" applyAlignment="1">
      <alignment horizontal="center" vertical="center" wrapText="1"/>
    </xf>
    <xf numFmtId="164" fontId="23" fillId="27" borderId="281" xfId="0" applyNumberFormat="1" applyFont="1" applyFill="1" applyBorder="1" applyAlignment="1">
      <alignment horizontal="center" vertical="center"/>
    </xf>
    <xf numFmtId="0" fontId="23" fillId="28" borderId="281" xfId="0" applyFont="1" applyFill="1" applyBorder="1" applyAlignment="1">
      <alignment horizontal="center" vertical="center"/>
    </xf>
    <xf numFmtId="164" fontId="23" fillId="28" borderId="281" xfId="0" applyNumberFormat="1" applyFont="1" applyFill="1" applyBorder="1" applyAlignment="1">
      <alignment horizontal="center" vertical="center"/>
    </xf>
    <xf numFmtId="164" fontId="23" fillId="28" borderId="282" xfId="0" applyNumberFormat="1" applyFont="1" applyFill="1" applyBorder="1" applyAlignment="1">
      <alignment horizontal="center" vertical="center"/>
    </xf>
    <xf numFmtId="0" fontId="23" fillId="29" borderId="283" xfId="0" applyFont="1" applyFill="1" applyBorder="1" applyAlignment="1">
      <alignment horizontal="center" vertical="center"/>
    </xf>
    <xf numFmtId="0" fontId="23" fillId="29" borderId="284" xfId="0" applyFont="1" applyFill="1" applyBorder="1" applyAlignment="1">
      <alignment horizontal="center" vertical="center"/>
    </xf>
    <xf numFmtId="164" fontId="23" fillId="29" borderId="283" xfId="0" applyNumberFormat="1" applyFont="1" applyFill="1" applyBorder="1" applyAlignment="1">
      <alignment horizontal="center" vertical="center"/>
    </xf>
    <xf numFmtId="2" fontId="23" fillId="27" borderId="281" xfId="0" applyNumberFormat="1" applyFont="1" applyFill="1" applyBorder="1" applyAlignment="1">
      <alignment horizontal="center" vertical="center"/>
    </xf>
    <xf numFmtId="0" fontId="23" fillId="27" borderId="281" xfId="0" applyFont="1" applyFill="1" applyBorder="1" applyAlignment="1">
      <alignment horizontal="center" vertical="center"/>
    </xf>
    <xf numFmtId="2" fontId="23" fillId="28" borderId="281" xfId="0" applyNumberFormat="1" applyFont="1" applyFill="1" applyBorder="1" applyAlignment="1">
      <alignment horizontal="center" vertical="center"/>
    </xf>
    <xf numFmtId="0" fontId="23" fillId="28" borderId="282" xfId="0" applyFont="1" applyFill="1" applyBorder="1" applyAlignment="1">
      <alignment horizontal="center" vertical="center"/>
    </xf>
    <xf numFmtId="0" fontId="23" fillId="27" borderId="283" xfId="0" applyFont="1" applyFill="1" applyBorder="1" applyAlignment="1">
      <alignment horizontal="center" vertical="center"/>
    </xf>
    <xf numFmtId="164" fontId="23" fillId="27" borderId="272" xfId="0" applyNumberFormat="1" applyFont="1" applyFill="1" applyBorder="1" applyAlignment="1">
      <alignment horizontal="center"/>
    </xf>
    <xf numFmtId="164" fontId="23" fillId="27" borderId="268" xfId="0" applyNumberFormat="1" applyFont="1" applyFill="1" applyBorder="1" applyAlignment="1">
      <alignment horizontal="center"/>
    </xf>
    <xf numFmtId="164" fontId="23" fillId="28" borderId="268" xfId="0" applyNumberFormat="1" applyFont="1" applyFill="1" applyBorder="1" applyAlignment="1">
      <alignment horizontal="center"/>
    </xf>
    <xf numFmtId="164" fontId="23" fillId="28" borderId="269" xfId="0" applyNumberFormat="1" applyFont="1" applyFill="1" applyBorder="1" applyAlignment="1">
      <alignment horizontal="center"/>
    </xf>
    <xf numFmtId="164" fontId="23" fillId="29" borderId="270" xfId="0" applyNumberFormat="1" applyFont="1" applyFill="1" applyBorder="1" applyAlignment="1">
      <alignment horizontal="center"/>
    </xf>
    <xf numFmtId="164" fontId="23" fillId="29" borderId="271" xfId="0" applyNumberFormat="1" applyFont="1" applyFill="1" applyBorder="1" applyAlignment="1">
      <alignment horizontal="center"/>
    </xf>
    <xf numFmtId="2" fontId="23" fillId="27" borderId="268" xfId="0" applyNumberFormat="1" applyFont="1" applyFill="1" applyBorder="1" applyAlignment="1">
      <alignment horizontal="center"/>
    </xf>
    <xf numFmtId="2" fontId="23" fillId="28" borderId="268" xfId="0" applyNumberFormat="1" applyFont="1" applyFill="1" applyBorder="1" applyAlignment="1">
      <alignment horizontal="center"/>
    </xf>
    <xf numFmtId="164" fontId="23" fillId="27" borderId="270" xfId="0" applyNumberFormat="1" applyFont="1" applyFill="1" applyBorder="1" applyAlignment="1">
      <alignment horizontal="center"/>
    </xf>
    <xf numFmtId="1" fontId="23" fillId="27" borderId="272" xfId="0" applyNumberFormat="1" applyFont="1" applyFill="1" applyBorder="1" applyAlignment="1">
      <alignment horizontal="center"/>
    </xf>
    <xf numFmtId="1" fontId="23" fillId="27" borderId="268" xfId="0" applyNumberFormat="1" applyFont="1" applyFill="1" applyBorder="1" applyAlignment="1">
      <alignment horizontal="center"/>
    </xf>
    <xf numFmtId="1" fontId="23" fillId="28" borderId="268" xfId="0" applyNumberFormat="1" applyFont="1" applyFill="1" applyBorder="1" applyAlignment="1">
      <alignment horizontal="center"/>
    </xf>
    <xf numFmtId="2" fontId="23" fillId="27" borderId="272" xfId="0" applyNumberFormat="1" applyFont="1" applyFill="1" applyBorder="1" applyAlignment="1">
      <alignment horizontal="center"/>
    </xf>
    <xf numFmtId="2" fontId="23" fillId="28" borderId="269" xfId="0" applyNumberFormat="1" applyFont="1" applyFill="1" applyBorder="1" applyAlignment="1">
      <alignment horizontal="center"/>
    </xf>
    <xf numFmtId="2" fontId="23" fillId="29" borderId="270" xfId="0" applyNumberFormat="1" applyFont="1" applyFill="1" applyBorder="1" applyAlignment="1">
      <alignment horizontal="center"/>
    </xf>
    <xf numFmtId="2" fontId="23" fillId="29" borderId="271" xfId="0" applyNumberFormat="1" applyFont="1" applyFill="1" applyBorder="1" applyAlignment="1">
      <alignment horizontal="center"/>
    </xf>
    <xf numFmtId="2" fontId="23" fillId="27" borderId="270" xfId="0" applyNumberFormat="1" applyFont="1" applyFill="1" applyBorder="1" applyAlignment="1">
      <alignment horizontal="center"/>
    </xf>
    <xf numFmtId="0" fontId="1" fillId="30" borderId="0" xfId="0" applyFont="1" applyFill="1" applyBorder="1"/>
    <xf numFmtId="0" fontId="1" fillId="11" borderId="42" xfId="0" applyFont="1" applyFill="1" applyBorder="1" applyAlignment="1">
      <alignment horizontal="center"/>
    </xf>
    <xf numFmtId="49" fontId="1" fillId="12" borderId="150" xfId="0" applyNumberFormat="1" applyFont="1" applyFill="1" applyBorder="1" applyAlignment="1">
      <alignment horizontal="center"/>
    </xf>
    <xf numFmtId="164" fontId="23" fillId="27" borderId="285" xfId="0" applyNumberFormat="1" applyFont="1" applyFill="1" applyBorder="1" applyAlignment="1">
      <alignment horizontal="center"/>
    </xf>
    <xf numFmtId="164" fontId="23" fillId="27" borderId="286" xfId="0" applyNumberFormat="1" applyFont="1" applyFill="1" applyBorder="1" applyAlignment="1">
      <alignment horizontal="center"/>
    </xf>
    <xf numFmtId="164" fontId="23" fillId="28" borderId="286" xfId="0" applyNumberFormat="1" applyFont="1" applyFill="1" applyBorder="1" applyAlignment="1">
      <alignment horizontal="center"/>
    </xf>
    <xf numFmtId="164" fontId="23" fillId="28" borderId="287" xfId="0" applyNumberFormat="1" applyFont="1" applyFill="1" applyBorder="1" applyAlignment="1">
      <alignment horizontal="center"/>
    </xf>
    <xf numFmtId="164" fontId="23" fillId="29" borderId="288" xfId="0" applyNumberFormat="1" applyFont="1" applyFill="1" applyBorder="1" applyAlignment="1">
      <alignment horizontal="center"/>
    </xf>
    <xf numFmtId="164" fontId="23" fillId="29" borderId="289" xfId="0" applyNumberFormat="1" applyFont="1" applyFill="1" applyBorder="1" applyAlignment="1">
      <alignment horizontal="center"/>
    </xf>
    <xf numFmtId="2" fontId="23" fillId="27" borderId="286" xfId="0" applyNumberFormat="1" applyFont="1" applyFill="1" applyBorder="1" applyAlignment="1">
      <alignment horizontal="center"/>
    </xf>
    <xf numFmtId="2" fontId="23" fillId="28" borderId="286" xfId="0" applyNumberFormat="1" applyFont="1" applyFill="1" applyBorder="1" applyAlignment="1">
      <alignment horizontal="center"/>
    </xf>
    <xf numFmtId="2" fontId="23" fillId="29" borderId="288" xfId="0" applyNumberFormat="1" applyFont="1" applyFill="1" applyBorder="1" applyAlignment="1">
      <alignment horizontal="center"/>
    </xf>
    <xf numFmtId="164" fontId="23" fillId="27" borderId="288" xfId="0" applyNumberFormat="1" applyFont="1" applyFill="1" applyBorder="1" applyAlignment="1">
      <alignment horizontal="center"/>
    </xf>
    <xf numFmtId="0" fontId="1" fillId="0" borderId="0" xfId="0" applyFont="1" applyBorder="1" applyAlignment="1">
      <alignment horizontal="center" textRotation="90" wrapText="1"/>
    </xf>
    <xf numFmtId="0" fontId="1" fillId="0" borderId="0" xfId="0" applyFont="1" applyBorder="1" applyAlignment="1">
      <alignment horizontal="center" textRotation="90"/>
    </xf>
    <xf numFmtId="0" fontId="1" fillId="12" borderId="0" xfId="0" applyFont="1" applyFill="1"/>
    <xf numFmtId="0" fontId="1" fillId="30" borderId="0" xfId="0" applyFont="1" applyFill="1"/>
    <xf numFmtId="0" fontId="7" fillId="31" borderId="35" xfId="0" applyFont="1" applyFill="1" applyBorder="1" applyAlignment="1">
      <alignment horizontal="center" vertical="center" textRotation="90"/>
    </xf>
    <xf numFmtId="0" fontId="1" fillId="31" borderId="316" xfId="0" applyFont="1" applyFill="1" applyBorder="1" applyAlignment="1">
      <alignment horizontal="center"/>
    </xf>
    <xf numFmtId="0" fontId="7" fillId="31" borderId="36" xfId="0" applyFont="1" applyFill="1" applyBorder="1" applyAlignment="1">
      <alignment horizontal="center" vertical="center" textRotation="90"/>
    </xf>
    <xf numFmtId="0" fontId="1" fillId="31" borderId="17" xfId="0" applyFont="1" applyFill="1" applyBorder="1" applyAlignment="1">
      <alignment horizontal="center"/>
    </xf>
    <xf numFmtId="0" fontId="1" fillId="31" borderId="18" xfId="0" applyFont="1" applyFill="1" applyBorder="1" applyAlignment="1">
      <alignment horizontal="center"/>
    </xf>
    <xf numFmtId="0" fontId="1" fillId="3" borderId="17" xfId="0" applyFont="1" applyFill="1" applyBorder="1" applyAlignment="1">
      <alignment horizontal="center"/>
    </xf>
    <xf numFmtId="0" fontId="1" fillId="3" borderId="18" xfId="0" applyFont="1" applyFill="1" applyBorder="1" applyAlignment="1">
      <alignment horizontal="center"/>
    </xf>
    <xf numFmtId="1" fontId="1" fillId="31" borderId="18" xfId="0" applyNumberFormat="1" applyFont="1" applyFill="1" applyBorder="1" applyAlignment="1">
      <alignment horizontal="center"/>
    </xf>
    <xf numFmtId="0" fontId="1" fillId="32" borderId="39" xfId="0" applyFont="1" applyFill="1" applyBorder="1"/>
    <xf numFmtId="0" fontId="1" fillId="12" borderId="40" xfId="0" applyFont="1" applyFill="1" applyBorder="1"/>
    <xf numFmtId="0" fontId="1" fillId="31" borderId="20" xfId="0" applyFont="1" applyFill="1" applyBorder="1" applyAlignment="1">
      <alignment horizontal="center"/>
    </xf>
    <xf numFmtId="0" fontId="1" fillId="31" borderId="21" xfId="0" applyFont="1" applyFill="1" applyBorder="1" applyAlignment="1">
      <alignment horizontal="center"/>
    </xf>
    <xf numFmtId="0" fontId="1" fillId="9" borderId="317" xfId="0" applyFont="1" applyFill="1" applyBorder="1" applyAlignment="1">
      <alignment horizontal="center"/>
    </xf>
    <xf numFmtId="49" fontId="1" fillId="4" borderId="318" xfId="0" applyNumberFormat="1" applyFont="1" applyFill="1" applyBorder="1" applyAlignment="1">
      <alignment horizontal="center"/>
    </xf>
    <xf numFmtId="49" fontId="1" fillId="4" borderId="319" xfId="0" applyNumberFormat="1" applyFont="1" applyFill="1" applyBorder="1" applyAlignment="1">
      <alignment horizontal="center"/>
    </xf>
    <xf numFmtId="49" fontId="1" fillId="4" borderId="320" xfId="0" applyNumberFormat="1" applyFont="1" applyFill="1" applyBorder="1" applyAlignment="1">
      <alignment horizontal="center"/>
    </xf>
    <xf numFmtId="0" fontId="1" fillId="2" borderId="321" xfId="0" applyFont="1" applyFill="1" applyBorder="1" applyAlignment="1">
      <alignment horizontal="center"/>
    </xf>
    <xf numFmtId="164" fontId="1" fillId="2" borderId="322" xfId="0" applyNumberFormat="1" applyFont="1" applyFill="1" applyBorder="1" applyAlignment="1">
      <alignment horizontal="center"/>
    </xf>
    <xf numFmtId="0" fontId="1" fillId="31" borderId="321" xfId="0" applyFont="1" applyFill="1" applyBorder="1" applyAlignment="1">
      <alignment horizontal="center"/>
    </xf>
    <xf numFmtId="0" fontId="1" fillId="31" borderId="322" xfId="0" applyFont="1" applyFill="1" applyBorder="1" applyAlignment="1">
      <alignment horizontal="center"/>
    </xf>
    <xf numFmtId="0" fontId="1" fillId="2" borderId="323" xfId="0" applyFont="1" applyFill="1" applyBorder="1" applyAlignment="1">
      <alignment horizontal="center"/>
    </xf>
    <xf numFmtId="0" fontId="13" fillId="9" borderId="65" xfId="0" applyFont="1" applyFill="1" applyBorder="1" applyAlignment="1">
      <alignment horizontal="center" vertical="center"/>
    </xf>
    <xf numFmtId="0" fontId="13" fillId="14" borderId="66" xfId="0" applyFont="1" applyFill="1" applyBorder="1" applyAlignment="1">
      <alignment horizontal="center" vertical="center"/>
    </xf>
    <xf numFmtId="0" fontId="13" fillId="10" borderId="67" xfId="0" applyFont="1" applyFill="1" applyBorder="1" applyAlignment="1">
      <alignment horizontal="center" vertical="center"/>
    </xf>
    <xf numFmtId="1" fontId="13" fillId="14" borderId="66" xfId="0" applyNumberFormat="1" applyFont="1" applyFill="1" applyBorder="1" applyAlignment="1">
      <alignment horizontal="center" vertical="center"/>
    </xf>
    <xf numFmtId="2" fontId="13" fillId="10" borderId="67" xfId="0" applyNumberFormat="1" applyFont="1" applyFill="1" applyBorder="1" applyAlignment="1">
      <alignment horizontal="center" vertical="center"/>
    </xf>
    <xf numFmtId="0" fontId="13" fillId="9" borderId="70" xfId="0" applyFont="1" applyFill="1" applyBorder="1" applyAlignment="1">
      <alignment horizontal="center" vertical="center"/>
    </xf>
    <xf numFmtId="0" fontId="13" fillId="15" borderId="72" xfId="0" applyFont="1" applyFill="1" applyBorder="1" applyAlignment="1">
      <alignment horizontal="center" vertical="center"/>
    </xf>
    <xf numFmtId="1" fontId="13" fillId="13" borderId="71" xfId="0" applyNumberFormat="1" applyFont="1" applyFill="1" applyBorder="1" applyAlignment="1">
      <alignment horizontal="center" vertical="center"/>
    </xf>
    <xf numFmtId="0" fontId="13" fillId="15" borderId="72" xfId="0" applyNumberFormat="1" applyFont="1" applyFill="1" applyBorder="1" applyAlignment="1">
      <alignment horizontal="center" vertical="center"/>
    </xf>
    <xf numFmtId="164" fontId="13" fillId="15" borderId="72" xfId="0" applyNumberFormat="1" applyFont="1" applyFill="1" applyBorder="1" applyAlignment="1">
      <alignment horizontal="center" vertical="center"/>
    </xf>
    <xf numFmtId="0" fontId="25" fillId="0" borderId="0" xfId="0" applyFont="1" applyAlignment="1">
      <alignment horizontal="left" vertical="center"/>
    </xf>
    <xf numFmtId="164" fontId="26" fillId="0" borderId="0" xfId="0" applyNumberFormat="1" applyFont="1" applyAlignment="1">
      <alignment horizontal="center"/>
    </xf>
    <xf numFmtId="0" fontId="26" fillId="0" borderId="0" xfId="0" applyFont="1" applyAlignment="1">
      <alignment horizontal="center"/>
    </xf>
    <xf numFmtId="2" fontId="26" fillId="0" borderId="0" xfId="0" applyNumberFormat="1" applyFont="1" applyAlignment="1">
      <alignment horizontal="center"/>
    </xf>
    <xf numFmtId="0" fontId="26" fillId="0" borderId="0" xfId="0" applyFont="1"/>
    <xf numFmtId="0" fontId="26" fillId="0" borderId="0" xfId="0" applyFont="1" applyAlignment="1">
      <alignment horizontal="center" vertical="center"/>
    </xf>
    <xf numFmtId="0" fontId="27" fillId="33" borderId="332" xfId="0" applyFont="1" applyFill="1" applyBorder="1" applyAlignment="1">
      <alignment horizontal="center" vertical="center"/>
    </xf>
    <xf numFmtId="164" fontId="28" fillId="34" borderId="333" xfId="0" applyNumberFormat="1" applyFont="1" applyFill="1" applyBorder="1" applyAlignment="1">
      <alignment horizontal="center" vertical="center" wrapText="1"/>
    </xf>
    <xf numFmtId="0" fontId="28" fillId="34" borderId="334" xfId="0" applyFont="1" applyFill="1" applyBorder="1" applyAlignment="1">
      <alignment horizontal="center" vertical="center" wrapText="1"/>
    </xf>
    <xf numFmtId="2" fontId="26" fillId="19" borderId="335" xfId="0" applyNumberFormat="1" applyFont="1" applyFill="1" applyBorder="1" applyAlignment="1">
      <alignment horizontal="center" vertical="center" wrapText="1"/>
    </xf>
    <xf numFmtId="0" fontId="26" fillId="19" borderId="336" xfId="0" applyFont="1" applyFill="1" applyBorder="1" applyAlignment="1">
      <alignment horizontal="center" vertical="center" wrapText="1"/>
    </xf>
    <xf numFmtId="0" fontId="27" fillId="0" borderId="339" xfId="0" applyFont="1" applyBorder="1" applyAlignment="1">
      <alignment horizontal="center" vertical="center"/>
    </xf>
    <xf numFmtId="164" fontId="28" fillId="34" borderId="340" xfId="0" applyNumberFormat="1" applyFont="1" applyFill="1" applyBorder="1" applyAlignment="1">
      <alignment horizontal="center"/>
    </xf>
    <xf numFmtId="0" fontId="28" fillId="34" borderId="341" xfId="0" applyFont="1" applyFill="1" applyBorder="1" applyAlignment="1">
      <alignment horizontal="center"/>
    </xf>
    <xf numFmtId="2" fontId="26" fillId="19" borderId="342" xfId="0" applyNumberFormat="1" applyFont="1" applyFill="1" applyBorder="1" applyAlignment="1">
      <alignment horizontal="center"/>
    </xf>
    <xf numFmtId="0" fontId="26" fillId="19" borderId="343" xfId="0" applyFont="1" applyFill="1" applyBorder="1" applyAlignment="1">
      <alignment horizontal="center"/>
    </xf>
    <xf numFmtId="0" fontId="27" fillId="0" borderId="347" xfId="0" applyFont="1" applyBorder="1" applyAlignment="1">
      <alignment horizontal="center" vertical="center"/>
    </xf>
    <xf numFmtId="164" fontId="28" fillId="34" borderId="348" xfId="0" applyNumberFormat="1" applyFont="1" applyFill="1" applyBorder="1" applyAlignment="1">
      <alignment horizontal="center"/>
    </xf>
    <xf numFmtId="0" fontId="28" fillId="34" borderId="349" xfId="0" applyFont="1" applyFill="1" applyBorder="1" applyAlignment="1">
      <alignment horizontal="center"/>
    </xf>
    <xf numFmtId="2" fontId="26" fillId="19" borderId="350" xfId="0" applyNumberFormat="1" applyFont="1" applyFill="1" applyBorder="1" applyAlignment="1">
      <alignment horizontal="center"/>
    </xf>
    <xf numFmtId="0" fontId="26" fillId="19" borderId="351" xfId="0" applyFont="1" applyFill="1" applyBorder="1" applyAlignment="1">
      <alignment horizontal="center"/>
    </xf>
    <xf numFmtId="0" fontId="27" fillId="0" borderId="355" xfId="0" applyFont="1" applyBorder="1" applyAlignment="1">
      <alignment horizontal="center" vertical="center"/>
    </xf>
    <xf numFmtId="164" fontId="28" fillId="34" borderId="356" xfId="0" applyNumberFormat="1" applyFont="1" applyFill="1" applyBorder="1" applyAlignment="1">
      <alignment horizontal="center"/>
    </xf>
    <xf numFmtId="0" fontId="28" fillId="34" borderId="357" xfId="0" applyFont="1" applyFill="1" applyBorder="1" applyAlignment="1">
      <alignment horizontal="center"/>
    </xf>
    <xf numFmtId="2" fontId="26" fillId="19" borderId="358" xfId="0" applyNumberFormat="1" applyFont="1" applyFill="1" applyBorder="1" applyAlignment="1">
      <alignment horizontal="center"/>
    </xf>
    <xf numFmtId="0" fontId="26" fillId="19" borderId="359" xfId="0" applyFont="1" applyFill="1" applyBorder="1" applyAlignment="1">
      <alignment horizontal="center"/>
    </xf>
    <xf numFmtId="164" fontId="26" fillId="0" borderId="0" xfId="0" applyNumberFormat="1" applyFont="1" applyAlignment="1">
      <alignment horizontal="left"/>
    </xf>
    <xf numFmtId="0" fontId="4" fillId="0" borderId="0" xfId="0" applyFont="1" applyAlignment="1">
      <alignment horizontal="left"/>
    </xf>
    <xf numFmtId="0" fontId="0" fillId="0" borderId="29" xfId="0" applyBorder="1"/>
    <xf numFmtId="0" fontId="1" fillId="8" borderId="30" xfId="0" applyFont="1" applyFill="1" applyBorder="1"/>
    <xf numFmtId="0" fontId="0" fillId="0" borderId="31" xfId="0" applyBorder="1"/>
    <xf numFmtId="0" fontId="1" fillId="2" borderId="35" xfId="0" applyFont="1" applyFill="1" applyBorder="1" applyAlignment="1">
      <alignment horizontal="center"/>
    </xf>
    <xf numFmtId="164" fontId="1" fillId="2" borderId="36" xfId="0" applyNumberFormat="1" applyFont="1" applyFill="1" applyBorder="1" applyAlignment="1">
      <alignment horizontal="center"/>
    </xf>
    <xf numFmtId="0" fontId="1" fillId="31" borderId="35" xfId="0" applyFont="1" applyFill="1" applyBorder="1" applyAlignment="1">
      <alignment horizontal="center"/>
    </xf>
    <xf numFmtId="0" fontId="1" fillId="31" borderId="36" xfId="0" applyFont="1" applyFill="1" applyBorder="1" applyAlignment="1">
      <alignment horizontal="center"/>
    </xf>
    <xf numFmtId="0" fontId="1" fillId="2" borderId="37" xfId="0" applyFont="1" applyFill="1" applyBorder="1" applyAlignment="1">
      <alignment horizontal="center"/>
    </xf>
    <xf numFmtId="164" fontId="1" fillId="2" borderId="38" xfId="0" applyNumberFormat="1" applyFont="1" applyFill="1" applyBorder="1" applyAlignment="1">
      <alignment horizontal="center"/>
    </xf>
    <xf numFmtId="0" fontId="1" fillId="9" borderId="46" xfId="0" applyFont="1" applyFill="1" applyBorder="1" applyAlignment="1">
      <alignment horizontal="center"/>
    </xf>
    <xf numFmtId="49" fontId="1" fillId="4" borderId="47" xfId="0" applyNumberFormat="1" applyFont="1" applyFill="1" applyBorder="1" applyAlignment="1">
      <alignment horizontal="center"/>
    </xf>
    <xf numFmtId="0" fontId="1" fillId="9" borderId="48" xfId="0" applyFont="1" applyFill="1" applyBorder="1" applyAlignment="1">
      <alignment horizontal="center"/>
    </xf>
    <xf numFmtId="49" fontId="1" fillId="4" borderId="49" xfId="0" applyNumberFormat="1" applyFont="1" applyFill="1" applyBorder="1" applyAlignment="1">
      <alignment horizontal="center"/>
    </xf>
    <xf numFmtId="49" fontId="1" fillId="4" borderId="50" xfId="0" applyNumberFormat="1" applyFont="1" applyFill="1" applyBorder="1" applyAlignment="1">
      <alignment horizontal="center"/>
    </xf>
    <xf numFmtId="2" fontId="13" fillId="15" borderId="72" xfId="0" applyNumberFormat="1" applyFont="1" applyFill="1" applyBorder="1" applyAlignment="1">
      <alignment horizontal="center" vertical="center"/>
    </xf>
    <xf numFmtId="0" fontId="4" fillId="2" borderId="89"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91" xfId="0" applyFont="1" applyFill="1" applyBorder="1" applyAlignment="1">
      <alignment horizontal="center" vertical="center"/>
    </xf>
    <xf numFmtId="0" fontId="4" fillId="2" borderId="92" xfId="0" applyFont="1" applyFill="1" applyBorder="1" applyAlignment="1">
      <alignment horizontal="center" vertical="center"/>
    </xf>
    <xf numFmtId="0" fontId="4" fillId="2" borderId="9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93" xfId="0" applyFont="1" applyFill="1" applyBorder="1" applyAlignment="1">
      <alignment horizontal="center" vertical="center"/>
    </xf>
    <xf numFmtId="0" fontId="2" fillId="2" borderId="99" xfId="0" applyFont="1" applyFill="1" applyBorder="1" applyAlignment="1">
      <alignment horizontal="center"/>
    </xf>
    <xf numFmtId="0" fontId="2" fillId="2" borderId="100" xfId="0" applyFont="1" applyFill="1" applyBorder="1" applyAlignment="1">
      <alignment horizontal="center"/>
    </xf>
    <xf numFmtId="0" fontId="2" fillId="2" borderId="101" xfId="0" applyFont="1" applyFill="1" applyBorder="1" applyAlignment="1">
      <alignment horizontal="center"/>
    </xf>
    <xf numFmtId="0" fontId="4" fillId="2" borderId="89"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91" xfId="0" applyFont="1" applyFill="1" applyBorder="1" applyAlignment="1">
      <alignment horizontal="center" vertical="center" wrapText="1"/>
    </xf>
    <xf numFmtId="0" fontId="4" fillId="2" borderId="92" xfId="0" applyFont="1" applyFill="1" applyBorder="1" applyAlignment="1">
      <alignment horizontal="center" vertical="center" wrapText="1"/>
    </xf>
    <xf numFmtId="0" fontId="7" fillId="2" borderId="78" xfId="0" applyFont="1" applyFill="1" applyBorder="1" applyAlignment="1">
      <alignment horizontal="center" vertical="center" textRotation="90"/>
    </xf>
    <xf numFmtId="0" fontId="7" fillId="2" borderId="80" xfId="0" applyFont="1" applyFill="1" applyBorder="1" applyAlignment="1">
      <alignment horizontal="center" vertical="center" textRotation="90"/>
    </xf>
    <xf numFmtId="0" fontId="7" fillId="2" borderId="77" xfId="0" applyFont="1" applyFill="1" applyBorder="1" applyAlignment="1">
      <alignment horizontal="center" vertical="center" textRotation="90"/>
    </xf>
    <xf numFmtId="0" fontId="7" fillId="2" borderId="81" xfId="0" applyFont="1" applyFill="1" applyBorder="1" applyAlignment="1">
      <alignment horizontal="center" vertical="center" textRotation="90"/>
    </xf>
    <xf numFmtId="0" fontId="4" fillId="2" borderId="86" xfId="0" applyFont="1" applyFill="1" applyBorder="1" applyAlignment="1">
      <alignment horizontal="left" vertical="top" wrapText="1"/>
    </xf>
    <xf numFmtId="0" fontId="4" fillId="2" borderId="87" xfId="0" applyFont="1" applyFill="1" applyBorder="1" applyAlignment="1">
      <alignment horizontal="left" vertical="top" wrapText="1"/>
    </xf>
    <xf numFmtId="0" fontId="4" fillId="2" borderId="94" xfId="0" applyFont="1" applyFill="1" applyBorder="1" applyAlignment="1">
      <alignment horizontal="left" vertical="top" wrapText="1"/>
    </xf>
    <xf numFmtId="0" fontId="4" fillId="2" borderId="95" xfId="0" applyFont="1" applyFill="1" applyBorder="1" applyAlignment="1">
      <alignment horizontal="left" vertical="top" wrapText="1"/>
    </xf>
    <xf numFmtId="0" fontId="7" fillId="2" borderId="88" xfId="0" applyFont="1" applyFill="1" applyBorder="1" applyAlignment="1">
      <alignment horizontal="center" vertical="center" textRotation="90"/>
    </xf>
    <xf numFmtId="0" fontId="7" fillId="2" borderId="85" xfId="0" applyFont="1" applyFill="1" applyBorder="1" applyAlignment="1">
      <alignment horizontal="center" vertical="center" textRotation="90"/>
    </xf>
    <xf numFmtId="0" fontId="7" fillId="2" borderId="79" xfId="0" applyFont="1" applyFill="1" applyBorder="1" applyAlignment="1">
      <alignment horizontal="center" vertical="center" textRotation="90"/>
    </xf>
    <xf numFmtId="0" fontId="7" fillId="2" borderId="17" xfId="0" applyFont="1" applyFill="1" applyBorder="1" applyAlignment="1">
      <alignment horizontal="center" vertical="center" textRotation="90"/>
    </xf>
    <xf numFmtId="0" fontId="7" fillId="2" borderId="20" xfId="0" applyFont="1" applyFill="1" applyBorder="1" applyAlignment="1">
      <alignment horizontal="center" vertical="center" textRotation="90"/>
    </xf>
    <xf numFmtId="0" fontId="7" fillId="2" borderId="18" xfId="0" applyFont="1" applyFill="1" applyBorder="1" applyAlignment="1">
      <alignment horizontal="center" vertical="center" textRotation="90"/>
    </xf>
    <xf numFmtId="0" fontId="7" fillId="2" borderId="21" xfId="0" applyFont="1" applyFill="1" applyBorder="1" applyAlignment="1">
      <alignment horizontal="center" vertical="center" textRotation="90"/>
    </xf>
    <xf numFmtId="0" fontId="4" fillId="0" borderId="0" xfId="0" applyFont="1" applyBorder="1" applyAlignment="1">
      <alignment horizontal="center" textRotation="90"/>
    </xf>
    <xf numFmtId="0" fontId="4" fillId="0" borderId="0" xfId="0" applyFont="1" applyBorder="1" applyAlignment="1">
      <alignment horizontal="center" textRotation="90" wrapText="1"/>
    </xf>
    <xf numFmtId="0" fontId="7" fillId="9" borderId="74" xfId="0" applyFont="1" applyFill="1" applyBorder="1" applyAlignment="1">
      <alignment horizontal="center" vertical="center" textRotation="90"/>
    </xf>
    <xf numFmtId="0" fontId="7" fillId="9" borderId="84" xfId="0" applyFont="1" applyFill="1" applyBorder="1" applyAlignment="1">
      <alignment horizontal="center" vertical="center" textRotation="90"/>
    </xf>
    <xf numFmtId="0" fontId="7" fillId="9" borderId="96" xfId="0" applyFont="1" applyFill="1" applyBorder="1" applyAlignment="1">
      <alignment horizontal="center" vertical="center" textRotation="90"/>
    </xf>
    <xf numFmtId="0" fontId="1" fillId="2" borderId="75" xfId="0" applyFont="1" applyFill="1" applyBorder="1" applyAlignment="1">
      <alignment horizontal="center"/>
    </xf>
    <xf numFmtId="0" fontId="1" fillId="2" borderId="76" xfId="0" applyFont="1" applyFill="1" applyBorder="1" applyAlignment="1">
      <alignment horizontal="center"/>
    </xf>
    <xf numFmtId="0" fontId="1" fillId="2" borderId="9" xfId="0" applyFont="1" applyFill="1" applyBorder="1" applyAlignment="1">
      <alignment horizontal="center"/>
    </xf>
    <xf numFmtId="0" fontId="1" fillId="2" borderId="0" xfId="0" applyFont="1" applyFill="1" applyBorder="1" applyAlignment="1">
      <alignment horizontal="center"/>
    </xf>
    <xf numFmtId="0" fontId="1" fillId="2" borderId="97" xfId="0" applyFont="1" applyFill="1" applyBorder="1" applyAlignment="1">
      <alignment horizontal="center"/>
    </xf>
    <xf numFmtId="0" fontId="1" fillId="2" borderId="98" xfId="0" applyFont="1" applyFill="1" applyBorder="1" applyAlignment="1">
      <alignment horizontal="center"/>
    </xf>
    <xf numFmtId="0" fontId="7" fillId="2" borderId="17" xfId="0" applyFont="1" applyFill="1" applyBorder="1" applyAlignment="1">
      <alignment horizontal="center" vertical="center" textRotation="90" wrapText="1"/>
    </xf>
    <xf numFmtId="0" fontId="7" fillId="2" borderId="20" xfId="0" applyFont="1" applyFill="1" applyBorder="1" applyAlignment="1">
      <alignment horizontal="center" vertical="center" textRotation="90" wrapText="1"/>
    </xf>
    <xf numFmtId="0" fontId="7" fillId="2" borderId="26" xfId="0" applyFont="1" applyFill="1" applyBorder="1" applyAlignment="1">
      <alignment horizontal="center" vertical="center" textRotation="90"/>
    </xf>
    <xf numFmtId="0" fontId="7" fillId="2" borderId="27" xfId="0" applyFont="1" applyFill="1" applyBorder="1" applyAlignment="1">
      <alignment horizontal="center" vertical="center" textRotation="90"/>
    </xf>
    <xf numFmtId="0" fontId="7" fillId="2" borderId="19" xfId="0" applyFont="1" applyFill="1" applyBorder="1" applyAlignment="1">
      <alignment horizontal="center" vertical="center" textRotation="90"/>
    </xf>
    <xf numFmtId="0" fontId="7" fillId="2" borderId="28" xfId="0" applyFont="1" applyFill="1" applyBorder="1" applyAlignment="1">
      <alignment horizontal="center" vertical="center" textRotation="90"/>
    </xf>
    <xf numFmtId="0" fontId="7" fillId="2" borderId="26" xfId="0" applyFont="1" applyFill="1" applyBorder="1" applyAlignment="1">
      <alignment horizontal="center" vertical="center" textRotation="90" wrapText="1"/>
    </xf>
    <xf numFmtId="0" fontId="4" fillId="2" borderId="5"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3" xfId="0" applyFont="1" applyFill="1" applyBorder="1" applyAlignment="1">
      <alignment horizontal="center" vertical="center"/>
    </xf>
    <xf numFmtId="0" fontId="5" fillId="2" borderId="8"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4" fillId="9" borderId="14" xfId="0" applyFont="1" applyFill="1" applyBorder="1" applyAlignment="1">
      <alignment horizontal="center" textRotation="90"/>
    </xf>
    <xf numFmtId="0" fontId="4" fillId="9" borderId="23" xfId="0" applyFont="1" applyFill="1" applyBorder="1" applyAlignment="1">
      <alignment horizontal="center" textRotation="90"/>
    </xf>
    <xf numFmtId="49" fontId="4" fillId="4" borderId="15" xfId="0" applyNumberFormat="1" applyFont="1" applyFill="1" applyBorder="1" applyAlignment="1">
      <alignment horizontal="center" textRotation="90" shrinkToFit="1"/>
    </xf>
    <xf numFmtId="49" fontId="4" fillId="4" borderId="24" xfId="0" applyNumberFormat="1" applyFont="1" applyFill="1" applyBorder="1" applyAlignment="1">
      <alignment horizontal="center" textRotation="90" shrinkToFit="1"/>
    </xf>
    <xf numFmtId="49" fontId="4" fillId="4" borderId="16" xfId="0" applyNumberFormat="1" applyFont="1" applyFill="1" applyBorder="1" applyAlignment="1">
      <alignment horizontal="center" textRotation="90"/>
    </xf>
    <xf numFmtId="49" fontId="4" fillId="4" borderId="25" xfId="0" applyNumberFormat="1" applyFont="1" applyFill="1" applyBorder="1" applyAlignment="1">
      <alignment horizontal="center" textRotation="90"/>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6" xfId="0" applyFont="1" applyFill="1" applyBorder="1" applyAlignment="1">
      <alignment horizontal="center" vertical="center"/>
    </xf>
    <xf numFmtId="0" fontId="4" fillId="2" borderId="12"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4" xfId="0" applyFont="1" applyFill="1" applyBorder="1" applyAlignment="1">
      <alignment horizontal="center" vertical="center"/>
    </xf>
    <xf numFmtId="0" fontId="3" fillId="2" borderId="8" xfId="0" applyFont="1" applyFill="1" applyBorder="1" applyAlignment="1">
      <alignment horizontal="center" vertical="center"/>
    </xf>
    <xf numFmtId="0" fontId="2" fillId="2" borderId="325" xfId="0" applyFont="1" applyFill="1" applyBorder="1" applyAlignment="1">
      <alignment horizontal="center"/>
    </xf>
    <xf numFmtId="0" fontId="4" fillId="2" borderId="10" xfId="0" applyFont="1" applyFill="1" applyBorder="1" applyAlignment="1">
      <alignment horizontal="center" vertical="center" wrapText="1"/>
    </xf>
    <xf numFmtId="0" fontId="4" fillId="2" borderId="93" xfId="0" applyFont="1" applyFill="1" applyBorder="1" applyAlignment="1">
      <alignment horizontal="center" vertical="center" wrapText="1"/>
    </xf>
    <xf numFmtId="0" fontId="4" fillId="31" borderId="81" xfId="0" applyFont="1" applyFill="1" applyBorder="1" applyAlignment="1">
      <alignment horizontal="center" vertical="center" textRotation="90" shrinkToFit="1"/>
    </xf>
    <xf numFmtId="0" fontId="4" fillId="31" borderId="85" xfId="0" applyFont="1" applyFill="1" applyBorder="1" applyAlignment="1">
      <alignment horizontal="center" vertical="center" textRotation="90" shrinkToFit="1"/>
    </xf>
    <xf numFmtId="0" fontId="4" fillId="31" borderId="209" xfId="0" applyFont="1" applyFill="1" applyBorder="1" applyAlignment="1">
      <alignment horizontal="center" vertical="center" textRotation="90" shrinkToFit="1"/>
    </xf>
    <xf numFmtId="0" fontId="7" fillId="31" borderId="78" xfId="0" applyFont="1" applyFill="1" applyBorder="1" applyAlignment="1">
      <alignment horizontal="center" vertical="center" textRotation="90"/>
    </xf>
    <xf numFmtId="0" fontId="7" fillId="31" borderId="80" xfId="0" applyFont="1" applyFill="1" applyBorder="1" applyAlignment="1">
      <alignment horizontal="center" vertical="center" textRotation="90"/>
    </xf>
    <xf numFmtId="0" fontId="7" fillId="31" borderId="324" xfId="0" applyFont="1" applyFill="1" applyBorder="1" applyAlignment="1">
      <alignment horizontal="center" vertical="center" textRotation="90"/>
    </xf>
    <xf numFmtId="0" fontId="4" fillId="2" borderId="86" xfId="0" applyFont="1" applyFill="1" applyBorder="1" applyAlignment="1">
      <alignment horizontal="left" vertical="center" wrapText="1"/>
    </xf>
    <xf numFmtId="0" fontId="4" fillId="2" borderId="87" xfId="0" applyFont="1" applyFill="1" applyBorder="1" applyAlignment="1">
      <alignment horizontal="left" vertical="center" wrapText="1"/>
    </xf>
    <xf numFmtId="0" fontId="4" fillId="2" borderId="94" xfId="0" applyFont="1" applyFill="1" applyBorder="1" applyAlignment="1">
      <alignment horizontal="left" vertical="center" wrapText="1"/>
    </xf>
    <xf numFmtId="0" fontId="4" fillId="2" borderId="95" xfId="0" applyFont="1" applyFill="1" applyBorder="1" applyAlignment="1">
      <alignment horizontal="left" vertical="center" wrapText="1"/>
    </xf>
    <xf numFmtId="0" fontId="7" fillId="31" borderId="20" xfId="0" applyFont="1" applyFill="1" applyBorder="1" applyAlignment="1">
      <alignment horizontal="center" vertical="center" textRotation="90"/>
    </xf>
    <xf numFmtId="0" fontId="7" fillId="31" borderId="26" xfId="0" applyFont="1" applyFill="1" applyBorder="1" applyAlignment="1">
      <alignment horizontal="center" vertical="center" textRotation="90"/>
    </xf>
    <xf numFmtId="0" fontId="7" fillId="31" borderId="21" xfId="0" applyFont="1" applyFill="1" applyBorder="1" applyAlignment="1">
      <alignment horizontal="center" vertical="center" textRotation="90"/>
    </xf>
    <xf numFmtId="0" fontId="7" fillId="31" borderId="27" xfId="0" applyFont="1" applyFill="1" applyBorder="1" applyAlignment="1">
      <alignment horizontal="center" vertical="center" textRotation="90"/>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7" fillId="0" borderId="352" xfId="0" applyFont="1" applyBorder="1"/>
    <xf numFmtId="0" fontId="27" fillId="0" borderId="353" xfId="0" applyFont="1" applyBorder="1"/>
    <xf numFmtId="0" fontId="27" fillId="0" borderId="354" xfId="0" applyFont="1" applyBorder="1"/>
    <xf numFmtId="0" fontId="27" fillId="0" borderId="360" xfId="0" applyFont="1" applyBorder="1"/>
    <xf numFmtId="0" fontId="27" fillId="0" borderId="361" xfId="0" applyFont="1" applyBorder="1"/>
    <xf numFmtId="0" fontId="27" fillId="0" borderId="362" xfId="0" applyFont="1" applyBorder="1"/>
    <xf numFmtId="0" fontId="27" fillId="0" borderId="344" xfId="0" applyFont="1" applyBorder="1"/>
    <xf numFmtId="0" fontId="27" fillId="0" borderId="345" xfId="0" applyFont="1" applyBorder="1"/>
    <xf numFmtId="0" fontId="27" fillId="0" borderId="346" xfId="0" applyFont="1" applyBorder="1"/>
    <xf numFmtId="0" fontId="27" fillId="33" borderId="326" xfId="0" applyFont="1" applyFill="1" applyBorder="1" applyAlignment="1">
      <alignment horizontal="center" vertical="center" wrapText="1"/>
    </xf>
    <xf numFmtId="0" fontId="27" fillId="33" borderId="327" xfId="0" applyFont="1" applyFill="1" applyBorder="1" applyAlignment="1">
      <alignment horizontal="center" vertical="center"/>
    </xf>
    <xf numFmtId="0" fontId="27" fillId="33" borderId="328" xfId="0" applyFont="1" applyFill="1" applyBorder="1" applyAlignment="1">
      <alignment horizontal="center" vertical="center"/>
    </xf>
    <xf numFmtId="0" fontId="27" fillId="33" borderId="363" xfId="0" applyFont="1" applyFill="1" applyBorder="1" applyAlignment="1">
      <alignment horizontal="center" vertical="center"/>
    </xf>
    <xf numFmtId="0" fontId="27" fillId="33" borderId="0" xfId="0" applyFont="1" applyFill="1" applyBorder="1" applyAlignment="1">
      <alignment horizontal="center" vertical="center"/>
    </xf>
    <xf numFmtId="0" fontId="27" fillId="33" borderId="364" xfId="0" applyFont="1" applyFill="1" applyBorder="1" applyAlignment="1">
      <alignment horizontal="center" vertical="center"/>
    </xf>
    <xf numFmtId="0" fontId="27" fillId="33" borderId="329" xfId="0" applyFont="1" applyFill="1" applyBorder="1" applyAlignment="1">
      <alignment horizontal="center" vertical="center"/>
    </xf>
    <xf numFmtId="0" fontId="27" fillId="33" borderId="330" xfId="0" applyFont="1" applyFill="1" applyBorder="1" applyAlignment="1">
      <alignment horizontal="center" vertical="center"/>
    </xf>
    <xf numFmtId="0" fontId="27" fillId="33" borderId="331" xfId="0" applyFont="1" applyFill="1" applyBorder="1" applyAlignment="1">
      <alignment horizontal="center" vertical="center"/>
    </xf>
    <xf numFmtId="0" fontId="27" fillId="33" borderId="337" xfId="0" applyFont="1" applyFill="1" applyBorder="1" applyAlignment="1">
      <alignment horizontal="center" vertical="center" wrapText="1"/>
    </xf>
    <xf numFmtId="0" fontId="27" fillId="33" borderId="338" xfId="0" applyFont="1" applyFill="1" applyBorder="1" applyAlignment="1">
      <alignment horizontal="center" vertical="center" wrapText="1"/>
    </xf>
    <xf numFmtId="0" fontId="27" fillId="33" borderId="326" xfId="0" applyFont="1" applyFill="1" applyBorder="1" applyAlignment="1">
      <alignment horizontal="center" vertical="center"/>
    </xf>
    <xf numFmtId="0" fontId="22" fillId="27" borderId="304" xfId="0" applyFont="1" applyFill="1" applyBorder="1" applyAlignment="1">
      <alignment horizontal="center" vertical="center" wrapText="1"/>
    </xf>
    <xf numFmtId="0" fontId="22" fillId="27" borderId="305" xfId="0" applyFont="1" applyFill="1" applyBorder="1" applyAlignment="1">
      <alignment horizontal="center" vertical="center" wrapText="1"/>
    </xf>
    <xf numFmtId="0" fontId="22" fillId="27" borderId="306" xfId="0" applyFont="1" applyFill="1" applyBorder="1" applyAlignment="1">
      <alignment horizontal="center" vertical="center" wrapText="1"/>
    </xf>
    <xf numFmtId="0" fontId="22" fillId="27" borderId="307" xfId="0" applyFont="1" applyFill="1" applyBorder="1" applyAlignment="1">
      <alignment horizontal="center" vertical="center" wrapText="1"/>
    </xf>
    <xf numFmtId="0" fontId="22" fillId="27" borderId="308" xfId="0" applyFont="1" applyFill="1" applyBorder="1" applyAlignment="1">
      <alignment horizontal="center" vertical="center" wrapText="1"/>
    </xf>
    <xf numFmtId="0" fontId="22" fillId="27" borderId="309" xfId="0" applyFont="1" applyFill="1" applyBorder="1" applyAlignment="1">
      <alignment horizontal="center" vertical="center" wrapText="1"/>
    </xf>
    <xf numFmtId="0" fontId="22" fillId="27" borderId="310" xfId="0" applyFont="1" applyFill="1" applyBorder="1" applyAlignment="1">
      <alignment horizontal="center" vertical="center" wrapText="1"/>
    </xf>
    <xf numFmtId="0" fontId="22" fillId="27" borderId="311" xfId="0" applyFont="1" applyFill="1" applyBorder="1" applyAlignment="1">
      <alignment horizontal="center" vertical="center" wrapText="1"/>
    </xf>
    <xf numFmtId="0" fontId="22" fillId="27" borderId="312" xfId="0" applyFont="1" applyFill="1" applyBorder="1" applyAlignment="1">
      <alignment horizontal="center" vertical="center" wrapText="1"/>
    </xf>
    <xf numFmtId="0" fontId="21" fillId="28" borderId="313" xfId="0" applyFont="1" applyFill="1" applyBorder="1" applyAlignment="1">
      <alignment horizontal="center" vertical="center" wrapText="1"/>
    </xf>
    <xf numFmtId="0" fontId="21" fillId="28" borderId="314" xfId="0" applyFont="1" applyFill="1" applyBorder="1" applyAlignment="1">
      <alignment horizontal="center" vertical="center" wrapText="1"/>
    </xf>
    <xf numFmtId="0" fontId="21" fillId="28" borderId="315" xfId="0" applyFont="1" applyFill="1" applyBorder="1" applyAlignment="1">
      <alignment horizontal="center" vertical="center" wrapText="1"/>
    </xf>
    <xf numFmtId="0" fontId="22" fillId="27" borderId="285" xfId="0" applyFont="1" applyFill="1" applyBorder="1" applyAlignment="1">
      <alignment horizontal="center" vertical="center" wrapText="1"/>
    </xf>
    <xf numFmtId="0" fontId="22" fillId="27" borderId="286" xfId="0" applyFont="1" applyFill="1" applyBorder="1" applyAlignment="1">
      <alignment horizontal="center" vertical="center" wrapText="1"/>
    </xf>
    <xf numFmtId="0" fontId="22" fillId="28" borderId="286" xfId="0" applyFont="1" applyFill="1" applyBorder="1" applyAlignment="1">
      <alignment horizontal="center" vertical="center" wrapText="1"/>
    </xf>
    <xf numFmtId="0" fontId="22" fillId="28" borderId="287" xfId="0" applyFont="1" applyFill="1" applyBorder="1" applyAlignment="1">
      <alignment horizontal="center" vertical="center" wrapText="1"/>
    </xf>
    <xf numFmtId="0" fontId="22" fillId="29" borderId="302" xfId="0" applyFont="1" applyFill="1" applyBorder="1" applyAlignment="1">
      <alignment horizontal="center" vertical="center" wrapText="1"/>
    </xf>
    <xf numFmtId="0" fontId="22" fillId="29" borderId="289" xfId="0" applyFont="1" applyFill="1" applyBorder="1" applyAlignment="1">
      <alignment horizontal="center" vertical="center" wrapText="1"/>
    </xf>
    <xf numFmtId="0" fontId="22" fillId="29" borderId="303" xfId="0" applyFont="1" applyFill="1" applyBorder="1" applyAlignment="1">
      <alignment horizontal="center" vertical="center" wrapText="1"/>
    </xf>
    <xf numFmtId="0" fontId="21" fillId="28" borderId="291" xfId="0" applyFont="1" applyFill="1" applyBorder="1" applyAlignment="1">
      <alignment horizontal="center" vertical="center" textRotation="90"/>
    </xf>
    <xf numFmtId="0" fontId="21" fillId="28" borderId="296" xfId="0" applyFont="1" applyFill="1" applyBorder="1" applyAlignment="1">
      <alignment horizontal="center" vertical="center" textRotation="90"/>
    </xf>
    <xf numFmtId="0" fontId="21" fillId="28" borderId="292" xfId="0" applyFont="1" applyFill="1" applyBorder="1" applyAlignment="1">
      <alignment horizontal="center" vertical="center" textRotation="90"/>
    </xf>
    <xf numFmtId="0" fontId="21" fillId="28" borderId="297" xfId="0" applyFont="1" applyFill="1" applyBorder="1" applyAlignment="1">
      <alignment horizontal="center" vertical="center" textRotation="90"/>
    </xf>
    <xf numFmtId="0" fontId="21" fillId="29" borderId="290" xfId="0" applyFont="1" applyFill="1" applyBorder="1" applyAlignment="1">
      <alignment horizontal="center" vertical="center" textRotation="90"/>
    </xf>
    <xf numFmtId="0" fontId="21" fillId="29" borderId="295" xfId="0" applyFont="1" applyFill="1" applyBorder="1" applyAlignment="1">
      <alignment horizontal="center" vertical="center" textRotation="90"/>
    </xf>
    <xf numFmtId="0" fontId="21" fillId="29" borderId="293" xfId="0" applyFont="1" applyFill="1" applyBorder="1" applyAlignment="1">
      <alignment horizontal="center" vertical="center" textRotation="90"/>
    </xf>
    <xf numFmtId="0" fontId="21" fillId="29" borderId="301" xfId="0" applyFont="1" applyFill="1" applyBorder="1" applyAlignment="1">
      <alignment horizontal="center" vertical="center" textRotation="90"/>
    </xf>
    <xf numFmtId="0" fontId="22" fillId="27" borderId="302" xfId="0" applyFont="1" applyFill="1" applyBorder="1" applyAlignment="1">
      <alignment horizontal="center" vertical="center" wrapText="1"/>
    </xf>
    <xf numFmtId="0" fontId="22" fillId="29" borderId="288" xfId="0" applyFont="1" applyFill="1" applyBorder="1" applyAlignment="1">
      <alignment horizontal="center" vertical="center" wrapText="1"/>
    </xf>
    <xf numFmtId="0" fontId="21" fillId="27" borderId="294" xfId="0" applyFont="1" applyFill="1" applyBorder="1" applyAlignment="1">
      <alignment horizontal="center" vertical="center" textRotation="90" wrapText="1"/>
    </xf>
    <xf numFmtId="0" fontId="21" fillId="27" borderId="294" xfId="0" applyFont="1" applyFill="1" applyBorder="1" applyAlignment="1">
      <alignment horizontal="center" vertical="center" textRotation="90"/>
    </xf>
    <xf numFmtId="0" fontId="21" fillId="27" borderId="300" xfId="0" applyFont="1" applyFill="1" applyBorder="1" applyAlignment="1">
      <alignment horizontal="center" vertical="center" textRotation="90"/>
    </xf>
    <xf numFmtId="0" fontId="21" fillId="27" borderId="291" xfId="0" applyFont="1" applyFill="1" applyBorder="1" applyAlignment="1">
      <alignment horizontal="center" vertical="center" textRotation="90" wrapText="1"/>
    </xf>
    <xf numFmtId="0" fontId="21" fillId="27" borderId="296" xfId="0" applyFont="1" applyFill="1" applyBorder="1" applyAlignment="1">
      <alignment horizontal="center" vertical="center" textRotation="90" wrapText="1"/>
    </xf>
    <xf numFmtId="0" fontId="21" fillId="27" borderId="291" xfId="0" applyFont="1" applyFill="1" applyBorder="1" applyAlignment="1">
      <alignment horizontal="center" vertical="center" textRotation="90"/>
    </xf>
    <xf numFmtId="0" fontId="21" fillId="27" borderId="296" xfId="0" applyFont="1" applyFill="1" applyBorder="1" applyAlignment="1">
      <alignment horizontal="center" vertical="center" textRotation="90"/>
    </xf>
    <xf numFmtId="0" fontId="21" fillId="29" borderId="298" xfId="0" applyFont="1" applyFill="1" applyBorder="1" applyAlignment="1">
      <alignment horizontal="center" vertical="center" textRotation="90"/>
    </xf>
    <xf numFmtId="0" fontId="21" fillId="29" borderId="299" xfId="0" applyFont="1" applyFill="1" applyBorder="1" applyAlignment="1">
      <alignment horizontal="center" vertical="center" textRotation="90"/>
    </xf>
    <xf numFmtId="0" fontId="21" fillId="27" borderId="290" xfId="0" applyFont="1" applyFill="1" applyBorder="1" applyAlignment="1">
      <alignment horizontal="center" vertical="center" textRotation="90" wrapText="1"/>
    </xf>
    <xf numFmtId="0" fontId="21" fillId="27" borderId="290" xfId="0" applyFont="1" applyFill="1" applyBorder="1" applyAlignment="1">
      <alignment horizontal="center" vertical="center" textRotation="90"/>
    </xf>
    <xf numFmtId="0" fontId="21" fillId="27" borderId="295" xfId="0" applyFont="1" applyFill="1" applyBorder="1" applyAlignment="1">
      <alignment horizontal="center" vertical="center" textRotation="90"/>
    </xf>
    <xf numFmtId="0" fontId="21" fillId="28" borderId="268" xfId="0" applyFont="1" applyFill="1" applyBorder="1" applyAlignment="1">
      <alignment horizontal="center" vertical="center" textRotation="90"/>
    </xf>
    <xf numFmtId="0" fontId="21" fillId="28" borderId="274" xfId="0" applyFont="1" applyFill="1" applyBorder="1" applyAlignment="1">
      <alignment horizontal="center" vertical="center" textRotation="90"/>
    </xf>
    <xf numFmtId="0" fontId="21" fillId="28" borderId="269" xfId="0" applyFont="1" applyFill="1" applyBorder="1" applyAlignment="1">
      <alignment horizontal="center" vertical="center" textRotation="90"/>
    </xf>
    <xf numFmtId="0" fontId="21" fillId="28" borderId="275" xfId="0" applyFont="1" applyFill="1" applyBorder="1" applyAlignment="1">
      <alignment horizontal="center" vertical="center" textRotation="90"/>
    </xf>
    <xf numFmtId="0" fontId="21" fillId="29" borderId="270" xfId="0" applyFont="1" applyFill="1" applyBorder="1" applyAlignment="1">
      <alignment horizontal="center" vertical="center" textRotation="90"/>
    </xf>
    <xf numFmtId="0" fontId="21" fillId="29" borderId="276" xfId="0" applyFont="1" applyFill="1" applyBorder="1" applyAlignment="1">
      <alignment horizontal="center" vertical="center" textRotation="90"/>
    </xf>
    <xf numFmtId="0" fontId="21" fillId="29" borderId="271" xfId="0" applyFont="1" applyFill="1" applyBorder="1" applyAlignment="1">
      <alignment horizontal="center" vertical="center" textRotation="90"/>
    </xf>
    <xf numFmtId="0" fontId="21" fillId="29" borderId="277" xfId="0" applyFont="1" applyFill="1" applyBorder="1" applyAlignment="1">
      <alignment horizontal="center" vertical="center" textRotation="90"/>
    </xf>
    <xf numFmtId="0" fontId="4" fillId="0" borderId="129" xfId="0" applyFont="1" applyBorder="1" applyAlignment="1">
      <alignment horizontal="center" textRotation="90"/>
    </xf>
    <xf numFmtId="0" fontId="4" fillId="0" borderId="129" xfId="0" applyFont="1" applyBorder="1" applyAlignment="1">
      <alignment horizontal="center" textRotation="90" wrapText="1"/>
    </xf>
    <xf numFmtId="0" fontId="21" fillId="27" borderId="272" xfId="0" applyFont="1" applyFill="1" applyBorder="1" applyAlignment="1">
      <alignment horizontal="center" vertical="center" textRotation="90" wrapText="1"/>
    </xf>
    <xf numFmtId="0" fontId="21" fillId="27" borderId="272" xfId="0" applyFont="1" applyFill="1" applyBorder="1" applyAlignment="1">
      <alignment horizontal="center" vertical="center" textRotation="90"/>
    </xf>
    <xf numFmtId="0" fontId="21" fillId="27" borderId="278" xfId="0" applyFont="1" applyFill="1" applyBorder="1" applyAlignment="1">
      <alignment horizontal="center" vertical="center" textRotation="90"/>
    </xf>
    <xf numFmtId="0" fontId="21" fillId="27" borderId="268" xfId="0" applyFont="1" applyFill="1" applyBorder="1" applyAlignment="1">
      <alignment horizontal="center" vertical="center" textRotation="90" wrapText="1"/>
    </xf>
    <xf numFmtId="0" fontId="21" fillId="27" borderId="274" xfId="0" applyFont="1" applyFill="1" applyBorder="1" applyAlignment="1">
      <alignment horizontal="center" vertical="center" textRotation="90" wrapText="1"/>
    </xf>
    <xf numFmtId="0" fontId="21" fillId="27" borderId="268" xfId="0" applyFont="1" applyFill="1" applyBorder="1" applyAlignment="1">
      <alignment horizontal="center" vertical="center" textRotation="90"/>
    </xf>
    <xf numFmtId="0" fontId="21" fillId="27" borderId="274" xfId="0" applyFont="1" applyFill="1" applyBorder="1" applyAlignment="1">
      <alignment horizontal="center" vertical="center" textRotation="90"/>
    </xf>
    <xf numFmtId="0" fontId="22" fillId="29" borderId="264" xfId="0" applyFont="1" applyFill="1" applyBorder="1" applyAlignment="1">
      <alignment horizontal="center" vertical="center" wrapText="1"/>
    </xf>
    <xf numFmtId="0" fontId="22" fillId="29" borderId="265" xfId="0" applyFont="1" applyFill="1" applyBorder="1" applyAlignment="1">
      <alignment horizontal="center" vertical="center" wrapText="1"/>
    </xf>
    <xf numFmtId="0" fontId="4" fillId="9" borderId="130" xfId="0" applyFont="1" applyFill="1" applyBorder="1" applyAlignment="1">
      <alignment horizontal="center" textRotation="90"/>
    </xf>
    <xf numFmtId="49" fontId="4" fillId="4" borderId="131" xfId="0" applyNumberFormat="1" applyFont="1" applyFill="1" applyBorder="1" applyAlignment="1">
      <alignment horizontal="center" textRotation="90" shrinkToFit="1"/>
    </xf>
    <xf numFmtId="49" fontId="4" fillId="4" borderId="120" xfId="0" applyNumberFormat="1" applyFont="1" applyFill="1" applyBorder="1" applyAlignment="1">
      <alignment horizontal="center" textRotation="90"/>
    </xf>
    <xf numFmtId="49" fontId="4" fillId="4" borderId="126" xfId="0" applyNumberFormat="1" applyFont="1" applyFill="1" applyBorder="1" applyAlignment="1">
      <alignment horizontal="center" textRotation="90"/>
    </xf>
    <xf numFmtId="49" fontId="4" fillId="4" borderId="132" xfId="0" applyNumberFormat="1" applyFont="1" applyFill="1" applyBorder="1" applyAlignment="1">
      <alignment horizontal="center" textRotation="90"/>
    </xf>
    <xf numFmtId="0" fontId="21" fillId="27" borderId="267" xfId="0" applyFont="1" applyFill="1" applyBorder="1" applyAlignment="1">
      <alignment horizontal="center" vertical="center" textRotation="90" wrapText="1"/>
    </xf>
    <xf numFmtId="0" fontId="21" fillId="27" borderId="267" xfId="0" applyFont="1" applyFill="1" applyBorder="1" applyAlignment="1">
      <alignment horizontal="center" vertical="center" textRotation="90"/>
    </xf>
    <xf numFmtId="0" fontId="21" fillId="27" borderId="273" xfId="0" applyFont="1" applyFill="1" applyBorder="1" applyAlignment="1">
      <alignment horizontal="center" vertical="center" textRotation="90"/>
    </xf>
    <xf numFmtId="0" fontId="22" fillId="27" borderId="266" xfId="0" applyFont="1" applyFill="1" applyBorder="1" applyAlignment="1">
      <alignment horizontal="center" vertical="center" wrapText="1"/>
    </xf>
    <xf numFmtId="0" fontId="22" fillId="27" borderId="262" xfId="0" applyFont="1" applyFill="1" applyBorder="1" applyAlignment="1">
      <alignment horizontal="center" vertical="center" wrapText="1"/>
    </xf>
    <xf numFmtId="0" fontId="22" fillId="28" borderId="262" xfId="0" applyFont="1" applyFill="1" applyBorder="1" applyAlignment="1">
      <alignment horizontal="center" vertical="center" wrapText="1"/>
    </xf>
    <xf numFmtId="0" fontId="22" fillId="28" borderId="263" xfId="0" applyFont="1" applyFill="1" applyBorder="1" applyAlignment="1">
      <alignment horizontal="center" vertical="center" wrapText="1"/>
    </xf>
    <xf numFmtId="0" fontId="3" fillId="2" borderId="22" xfId="0" applyFont="1" applyFill="1" applyBorder="1" applyAlignment="1">
      <alignment horizontal="center" vertical="center"/>
    </xf>
    <xf numFmtId="0" fontId="22" fillId="27" borderId="258" xfId="0" applyFont="1" applyFill="1" applyBorder="1" applyAlignment="1">
      <alignment horizontal="center" vertical="center" wrapText="1"/>
    </xf>
    <xf numFmtId="0" fontId="22" fillId="27" borderId="259" xfId="0" applyFont="1" applyFill="1" applyBorder="1" applyAlignment="1">
      <alignment horizontal="center" vertical="center" wrapText="1"/>
    </xf>
    <xf numFmtId="0" fontId="22" fillId="27" borderId="260" xfId="0" applyFont="1" applyFill="1" applyBorder="1" applyAlignment="1">
      <alignment horizontal="center" vertical="center" wrapText="1"/>
    </xf>
    <xf numFmtId="0" fontId="22" fillId="27" borderId="261" xfId="0" applyFont="1" applyFill="1" applyBorder="1" applyAlignment="1">
      <alignment horizontal="center" vertical="center" wrapText="1"/>
    </xf>
    <xf numFmtId="0" fontId="21" fillId="26" borderId="252" xfId="0" applyFont="1" applyFill="1" applyBorder="1" applyAlignment="1">
      <alignment horizontal="center" vertical="center" wrapText="1"/>
    </xf>
    <xf numFmtId="0" fontId="21" fillId="26" borderId="253" xfId="0" applyFont="1" applyFill="1" applyBorder="1" applyAlignment="1">
      <alignment horizontal="center" vertical="center" wrapText="1"/>
    </xf>
    <xf numFmtId="0" fontId="21" fillId="26" borderId="254" xfId="0" applyFont="1" applyFill="1" applyBorder="1" applyAlignment="1">
      <alignment horizontal="center" vertical="center" wrapText="1"/>
    </xf>
    <xf numFmtId="0" fontId="22" fillId="27" borderId="255" xfId="0" applyFont="1" applyFill="1" applyBorder="1" applyAlignment="1">
      <alignment horizontal="center" vertical="center" wrapText="1"/>
    </xf>
    <xf numFmtId="0" fontId="22" fillId="27" borderId="256" xfId="0" applyFont="1" applyFill="1" applyBorder="1" applyAlignment="1">
      <alignment horizontal="center" vertical="center" wrapText="1"/>
    </xf>
    <xf numFmtId="0" fontId="22" fillId="27" borderId="257" xfId="0" applyFont="1" applyFill="1" applyBorder="1" applyAlignment="1">
      <alignment horizontal="center" vertical="center" wrapText="1"/>
    </xf>
    <xf numFmtId="0" fontId="21" fillId="27" borderId="270" xfId="0" applyFont="1" applyFill="1" applyBorder="1" applyAlignment="1">
      <alignment horizontal="center" vertical="center" textRotation="90" wrapText="1"/>
    </xf>
    <xf numFmtId="0" fontId="21" fillId="27" borderId="270" xfId="0" applyFont="1" applyFill="1" applyBorder="1" applyAlignment="1">
      <alignment horizontal="center" vertical="center" textRotation="90"/>
    </xf>
    <xf numFmtId="0" fontId="21" fillId="27" borderId="276" xfId="0" applyFont="1" applyFill="1" applyBorder="1" applyAlignment="1">
      <alignment horizontal="center" vertical="center" textRotation="90"/>
    </xf>
    <xf numFmtId="0" fontId="17" fillId="22" borderId="176" xfId="0" applyFont="1" applyFill="1" applyBorder="1" applyAlignment="1">
      <alignment horizontal="center" vertical="center" wrapText="1"/>
    </xf>
    <xf numFmtId="0" fontId="17" fillId="22" borderId="177" xfId="0" applyFont="1" applyFill="1" applyBorder="1" applyAlignment="1">
      <alignment horizontal="center" vertical="center" wrapText="1"/>
    </xf>
    <xf numFmtId="0" fontId="17" fillId="22" borderId="178" xfId="0" applyFont="1" applyFill="1" applyBorder="1" applyAlignment="1">
      <alignment horizontal="center" vertical="center" wrapText="1"/>
    </xf>
    <xf numFmtId="0" fontId="16" fillId="21" borderId="176" xfId="0" applyFont="1" applyFill="1" applyBorder="1" applyAlignment="1">
      <alignment horizontal="center" vertical="center" wrapText="1"/>
    </xf>
    <xf numFmtId="0" fontId="16" fillId="21" borderId="177" xfId="0" applyFont="1" applyFill="1" applyBorder="1" applyAlignment="1">
      <alignment horizontal="center" vertical="center" wrapText="1"/>
    </xf>
    <xf numFmtId="0" fontId="16" fillId="21" borderId="178" xfId="0" applyFont="1" applyFill="1" applyBorder="1" applyAlignment="1">
      <alignment horizontal="center" vertical="center" wrapText="1"/>
    </xf>
    <xf numFmtId="0" fontId="16" fillId="21" borderId="174" xfId="0" applyFont="1" applyFill="1" applyBorder="1" applyAlignment="1">
      <alignment horizontal="center" vertical="center" wrapText="1"/>
    </xf>
    <xf numFmtId="0" fontId="16" fillId="21" borderId="175" xfId="0" applyFont="1" applyFill="1" applyBorder="1" applyAlignment="1">
      <alignment horizontal="center" vertical="center" wrapText="1"/>
    </xf>
    <xf numFmtId="0" fontId="16" fillId="21" borderId="246" xfId="0" applyFont="1" applyFill="1" applyBorder="1" applyAlignment="1">
      <alignment horizontal="center" vertical="center" wrapText="1"/>
    </xf>
    <xf numFmtId="0" fontId="16" fillId="21" borderId="179" xfId="0" applyFont="1" applyFill="1" applyBorder="1" applyAlignment="1">
      <alignment horizontal="center" vertical="center" wrapText="1"/>
    </xf>
    <xf numFmtId="0" fontId="16" fillId="21" borderId="180" xfId="0" applyFont="1" applyFill="1" applyBorder="1" applyAlignment="1">
      <alignment horizontal="center" vertical="center" wrapText="1"/>
    </xf>
    <xf numFmtId="0" fontId="15" fillId="20" borderId="247" xfId="0" applyFont="1" applyFill="1" applyBorder="1" applyAlignment="1">
      <alignment horizontal="center" vertical="center" wrapText="1"/>
    </xf>
    <xf numFmtId="0" fontId="15" fillId="20" borderId="248" xfId="0" applyFont="1" applyFill="1" applyBorder="1" applyAlignment="1">
      <alignment horizontal="center" vertical="center" wrapText="1"/>
    </xf>
    <xf numFmtId="0" fontId="15" fillId="20" borderId="249" xfId="0" applyFont="1" applyFill="1" applyBorder="1" applyAlignment="1">
      <alignment horizontal="center" vertical="center" wrapText="1"/>
    </xf>
    <xf numFmtId="0" fontId="15" fillId="20" borderId="250" xfId="0" applyFont="1" applyFill="1" applyBorder="1" applyAlignment="1">
      <alignment horizontal="center" vertical="center" wrapText="1"/>
    </xf>
    <xf numFmtId="0" fontId="15" fillId="20" borderId="172" xfId="0" applyFont="1" applyFill="1" applyBorder="1" applyAlignment="1">
      <alignment horizontal="center" vertical="center" wrapText="1"/>
    </xf>
    <xf numFmtId="0" fontId="15" fillId="20" borderId="251" xfId="0" applyFont="1" applyFill="1" applyBorder="1" applyAlignment="1">
      <alignment horizontal="center" vertical="center" wrapText="1"/>
    </xf>
    <xf numFmtId="0" fontId="16" fillId="20" borderId="176" xfId="0" applyFont="1" applyFill="1" applyBorder="1" applyAlignment="1">
      <alignment horizontal="center" vertical="center" wrapText="1"/>
    </xf>
    <xf numFmtId="0" fontId="16" fillId="20" borderId="178" xfId="0" applyFont="1" applyFill="1" applyBorder="1" applyAlignment="1">
      <alignment horizontal="center" vertical="center" wrapText="1"/>
    </xf>
    <xf numFmtId="0" fontId="16" fillId="21" borderId="243" xfId="0" applyFont="1" applyFill="1" applyBorder="1" applyAlignment="1">
      <alignment horizontal="center" vertical="center"/>
    </xf>
    <xf numFmtId="0" fontId="16" fillId="21" borderId="177" xfId="0" applyFont="1" applyFill="1" applyBorder="1" applyAlignment="1">
      <alignment horizontal="center" vertical="center"/>
    </xf>
    <xf numFmtId="0" fontId="16" fillId="21" borderId="178" xfId="0" applyFont="1" applyFill="1" applyBorder="1" applyAlignment="1">
      <alignment horizontal="center" vertical="center"/>
    </xf>
    <xf numFmtId="0" fontId="16" fillId="21" borderId="176" xfId="0" applyFont="1" applyFill="1" applyBorder="1" applyAlignment="1">
      <alignment horizontal="center" vertical="center"/>
    </xf>
    <xf numFmtId="0" fontId="16" fillId="20" borderId="186" xfId="0" applyFont="1" applyFill="1" applyBorder="1" applyAlignment="1">
      <alignment horizontal="center" vertical="center" wrapText="1"/>
    </xf>
    <xf numFmtId="0" fontId="16" fillId="20" borderId="187" xfId="0" applyFont="1" applyFill="1" applyBorder="1" applyAlignment="1">
      <alignment horizontal="center" vertical="center" wrapText="1"/>
    </xf>
    <xf numFmtId="0" fontId="17" fillId="22" borderId="244" xfId="0" applyFont="1" applyFill="1" applyBorder="1" applyAlignment="1">
      <alignment horizontal="center" vertical="center" wrapText="1"/>
    </xf>
    <xf numFmtId="0" fontId="17" fillId="24" borderId="245" xfId="0" applyFont="1" applyFill="1" applyBorder="1" applyAlignment="1">
      <alignment horizontal="center" vertical="center" wrapText="1"/>
    </xf>
    <xf numFmtId="0" fontId="17" fillId="24" borderId="177" xfId="0" applyFont="1" applyFill="1" applyBorder="1" applyAlignment="1">
      <alignment horizontal="center" vertical="center" wrapText="1"/>
    </xf>
    <xf numFmtId="0" fontId="17" fillId="24" borderId="178" xfId="0" applyFont="1" applyFill="1" applyBorder="1" applyAlignment="1">
      <alignment horizontal="center" vertical="center" wrapText="1"/>
    </xf>
    <xf numFmtId="0" fontId="17" fillId="25" borderId="176" xfId="0" applyFont="1" applyFill="1" applyBorder="1" applyAlignment="1">
      <alignment horizontal="center" vertical="center" wrapText="1"/>
    </xf>
    <xf numFmtId="0" fontId="17" fillId="25" borderId="178" xfId="0" applyFont="1" applyFill="1" applyBorder="1" applyAlignment="1">
      <alignment horizontal="center" vertical="center" wrapText="1"/>
    </xf>
    <xf numFmtId="0" fontId="16" fillId="21" borderId="244" xfId="0" applyFont="1" applyFill="1" applyBorder="1" applyAlignment="1">
      <alignment horizontal="center" vertical="center" wrapText="1"/>
    </xf>
    <xf numFmtId="0" fontId="16" fillId="23" borderId="245" xfId="0" applyFont="1" applyFill="1" applyBorder="1" applyAlignment="1">
      <alignment horizontal="center" vertical="center" wrapText="1"/>
    </xf>
    <xf numFmtId="0" fontId="16" fillId="23" borderId="177" xfId="0" applyFont="1" applyFill="1" applyBorder="1" applyAlignment="1">
      <alignment horizontal="center" vertical="center" wrapText="1"/>
    </xf>
    <xf numFmtId="0" fontId="16" fillId="23" borderId="178" xfId="0" applyFont="1" applyFill="1" applyBorder="1" applyAlignment="1">
      <alignment horizontal="center" vertical="center" wrapText="1"/>
    </xf>
    <xf numFmtId="0" fontId="16" fillId="23" borderId="222" xfId="0" applyFont="1" applyFill="1" applyBorder="1" applyAlignment="1">
      <alignment horizontal="center" vertical="center" wrapText="1"/>
    </xf>
    <xf numFmtId="0" fontId="16" fillId="23" borderId="226" xfId="0" applyFont="1" applyFill="1" applyBorder="1" applyAlignment="1">
      <alignment horizontal="center" vertical="center" wrapText="1"/>
    </xf>
    <xf numFmtId="0" fontId="15" fillId="20" borderId="232" xfId="0" applyFont="1" applyFill="1" applyBorder="1" applyAlignment="1">
      <alignment horizontal="center" vertical="center" textRotation="90"/>
    </xf>
    <xf numFmtId="0" fontId="15" fillId="20" borderId="199" xfId="0" applyFont="1" applyFill="1" applyBorder="1" applyAlignment="1">
      <alignment horizontal="center" vertical="center" textRotation="90"/>
    </xf>
    <xf numFmtId="0" fontId="15" fillId="20" borderId="205" xfId="0" applyFont="1" applyFill="1" applyBorder="1" applyAlignment="1">
      <alignment horizontal="center" vertical="center" textRotation="90"/>
    </xf>
    <xf numFmtId="0" fontId="15" fillId="20" borderId="233" xfId="0" applyFont="1" applyFill="1" applyBorder="1" applyAlignment="1">
      <alignment horizontal="center" vertical="center" textRotation="90"/>
    </xf>
    <xf numFmtId="0" fontId="15" fillId="20" borderId="200" xfId="0" applyFont="1" applyFill="1" applyBorder="1" applyAlignment="1">
      <alignment horizontal="center" vertical="center" textRotation="90"/>
    </xf>
    <xf numFmtId="0" fontId="15" fillId="20" borderId="206" xfId="0" applyFont="1" applyFill="1" applyBorder="1" applyAlignment="1">
      <alignment horizontal="center" vertical="center" textRotation="90"/>
    </xf>
    <xf numFmtId="0" fontId="16" fillId="21" borderId="243" xfId="0" applyFont="1" applyFill="1" applyBorder="1" applyAlignment="1">
      <alignment horizontal="center" vertical="center" wrapText="1"/>
    </xf>
    <xf numFmtId="0" fontId="15" fillId="21" borderId="229" xfId="0" applyFont="1" applyFill="1" applyBorder="1" applyAlignment="1">
      <alignment horizontal="center" vertical="center" textRotation="90"/>
    </xf>
    <xf numFmtId="0" fontId="15" fillId="21" borderId="197" xfId="0" applyFont="1" applyFill="1" applyBorder="1" applyAlignment="1">
      <alignment horizontal="center" vertical="center" textRotation="90"/>
    </xf>
    <xf numFmtId="0" fontId="15" fillId="21" borderId="202" xfId="0" applyFont="1" applyFill="1" applyBorder="1" applyAlignment="1">
      <alignment horizontal="center" vertical="center" textRotation="90"/>
    </xf>
    <xf numFmtId="0" fontId="15" fillId="23" borderId="229" xfId="0" applyFont="1" applyFill="1" applyBorder="1" applyAlignment="1">
      <alignment horizontal="center" vertical="center" textRotation="90"/>
    </xf>
    <xf numFmtId="0" fontId="15" fillId="23" borderId="197" xfId="0" applyFont="1" applyFill="1" applyBorder="1" applyAlignment="1">
      <alignment horizontal="center" vertical="center" textRotation="90"/>
    </xf>
    <xf numFmtId="0" fontId="15" fillId="23" borderId="202" xfId="0" applyFont="1" applyFill="1" applyBorder="1" applyAlignment="1">
      <alignment horizontal="center" vertical="center" textRotation="90"/>
    </xf>
    <xf numFmtId="0" fontId="15" fillId="23" borderId="233" xfId="0" applyFont="1" applyFill="1" applyBorder="1" applyAlignment="1">
      <alignment horizontal="center" vertical="center" textRotation="90"/>
    </xf>
    <xf numFmtId="0" fontId="15" fillId="23" borderId="200" xfId="0" applyFont="1" applyFill="1" applyBorder="1" applyAlignment="1">
      <alignment horizontal="center" vertical="center" textRotation="90"/>
    </xf>
    <xf numFmtId="0" fontId="15" fillId="23" borderId="206" xfId="0" applyFont="1" applyFill="1" applyBorder="1" applyAlignment="1">
      <alignment horizontal="center" vertical="center" textRotation="90"/>
    </xf>
    <xf numFmtId="0" fontId="18" fillId="24" borderId="236" xfId="0" applyFont="1" applyFill="1" applyBorder="1" applyAlignment="1">
      <alignment horizontal="center" vertical="center" textRotation="90"/>
    </xf>
    <xf numFmtId="0" fontId="18" fillId="24" borderId="197" xfId="0" applyFont="1" applyFill="1" applyBorder="1" applyAlignment="1">
      <alignment horizontal="center" vertical="center" textRotation="90"/>
    </xf>
    <xf numFmtId="0" fontId="18" fillId="24" borderId="202" xfId="0" applyFont="1" applyFill="1" applyBorder="1" applyAlignment="1">
      <alignment horizontal="center" vertical="center" textRotation="90"/>
    </xf>
    <xf numFmtId="0" fontId="18" fillId="24" borderId="237" xfId="0" applyFont="1" applyFill="1" applyBorder="1" applyAlignment="1">
      <alignment horizontal="center" vertical="center" textRotation="90"/>
    </xf>
    <xf numFmtId="0" fontId="18" fillId="24" borderId="200" xfId="0" applyFont="1" applyFill="1" applyBorder="1" applyAlignment="1">
      <alignment horizontal="center" vertical="center" textRotation="90"/>
    </xf>
    <xf numFmtId="0" fontId="18" fillId="24" borderId="206" xfId="0" applyFont="1" applyFill="1" applyBorder="1" applyAlignment="1">
      <alignment horizontal="center" vertical="center" textRotation="90"/>
    </xf>
    <xf numFmtId="0" fontId="18" fillId="25" borderId="235" xfId="0" applyFont="1" applyFill="1" applyBorder="1" applyAlignment="1">
      <alignment horizontal="center" vertical="center" textRotation="90"/>
    </xf>
    <xf numFmtId="0" fontId="18" fillId="25" borderId="199" xfId="0" applyFont="1" applyFill="1" applyBorder="1" applyAlignment="1">
      <alignment horizontal="center" vertical="center" textRotation="90"/>
    </xf>
    <xf numFmtId="0" fontId="18" fillId="25" borderId="205" xfId="0" applyFont="1" applyFill="1" applyBorder="1" applyAlignment="1">
      <alignment horizontal="center" vertical="center" textRotation="90"/>
    </xf>
    <xf numFmtId="0" fontId="18" fillId="25" borderId="237" xfId="0" applyFont="1" applyFill="1" applyBorder="1" applyAlignment="1">
      <alignment horizontal="center" vertical="center" textRotation="90"/>
    </xf>
    <xf numFmtId="0" fontId="18" fillId="25" borderId="200" xfId="0" applyFont="1" applyFill="1" applyBorder="1" applyAlignment="1">
      <alignment horizontal="center" vertical="center" textRotation="90"/>
    </xf>
    <xf numFmtId="0" fontId="18" fillId="25" borderId="206" xfId="0" applyFont="1" applyFill="1" applyBorder="1" applyAlignment="1">
      <alignment horizontal="center" vertical="center" textRotation="90"/>
    </xf>
    <xf numFmtId="0" fontId="15" fillId="21" borderId="238" xfId="0" applyFont="1" applyFill="1" applyBorder="1" applyAlignment="1">
      <alignment horizontal="center" vertical="center" textRotation="90" wrapText="1"/>
    </xf>
    <xf numFmtId="0" fontId="15" fillId="21" borderId="240" xfId="0" applyFont="1" applyFill="1" applyBorder="1" applyAlignment="1">
      <alignment horizontal="center" vertical="center" textRotation="90" wrapText="1"/>
    </xf>
    <xf numFmtId="0" fontId="15" fillId="21" borderId="242" xfId="0" applyFont="1" applyFill="1" applyBorder="1" applyAlignment="1">
      <alignment horizontal="center" vertical="center" textRotation="90" wrapText="1"/>
    </xf>
    <xf numFmtId="0" fontId="15" fillId="21" borderId="229" xfId="0" applyFont="1" applyFill="1" applyBorder="1" applyAlignment="1">
      <alignment horizontal="center" vertical="center" textRotation="90" wrapText="1"/>
    </xf>
    <xf numFmtId="0" fontId="15" fillId="21" borderId="197" xfId="0" applyFont="1" applyFill="1" applyBorder="1" applyAlignment="1">
      <alignment horizontal="center" vertical="center" textRotation="90" wrapText="1"/>
    </xf>
    <xf numFmtId="0" fontId="15" fillId="21" borderId="202" xfId="0" applyFont="1" applyFill="1" applyBorder="1" applyAlignment="1">
      <alignment horizontal="center" vertical="center" textRotation="90" wrapText="1"/>
    </xf>
    <xf numFmtId="0" fontId="18" fillId="22" borderId="235" xfId="0" applyFont="1" applyFill="1" applyBorder="1" applyAlignment="1">
      <alignment horizontal="center" vertical="center" textRotation="90" wrapText="1"/>
    </xf>
    <xf numFmtId="0" fontId="18" fillId="22" borderId="199" xfId="0" applyFont="1" applyFill="1" applyBorder="1" applyAlignment="1">
      <alignment horizontal="center" vertical="center" textRotation="90" wrapText="1"/>
    </xf>
    <xf numFmtId="0" fontId="18" fillId="22" borderId="205" xfId="0" applyFont="1" applyFill="1" applyBorder="1" applyAlignment="1">
      <alignment horizontal="center" vertical="center" textRotation="90" wrapText="1"/>
    </xf>
    <xf numFmtId="0" fontId="18" fillId="22" borderId="236" xfId="0" applyFont="1" applyFill="1" applyBorder="1" applyAlignment="1">
      <alignment horizontal="center" vertical="center" textRotation="90" wrapText="1"/>
    </xf>
    <xf numFmtId="0" fontId="18" fillId="22" borderId="197" xfId="0" applyFont="1" applyFill="1" applyBorder="1" applyAlignment="1">
      <alignment horizontal="center" vertical="center" textRotation="90" wrapText="1"/>
    </xf>
    <xf numFmtId="0" fontId="18" fillId="22" borderId="202" xfId="0" applyFont="1" applyFill="1" applyBorder="1" applyAlignment="1">
      <alignment horizontal="center" vertical="center" textRotation="90" wrapText="1"/>
    </xf>
    <xf numFmtId="0" fontId="18" fillId="22" borderId="236" xfId="0" applyFont="1" applyFill="1" applyBorder="1" applyAlignment="1">
      <alignment horizontal="center" vertical="center" textRotation="90"/>
    </xf>
    <xf numFmtId="0" fontId="18" fillId="22" borderId="197" xfId="0" applyFont="1" applyFill="1" applyBorder="1" applyAlignment="1">
      <alignment horizontal="center" vertical="center" textRotation="90"/>
    </xf>
    <xf numFmtId="0" fontId="18" fillId="22" borderId="202" xfId="0" applyFont="1" applyFill="1" applyBorder="1" applyAlignment="1">
      <alignment horizontal="center" vertical="center" textRotation="90"/>
    </xf>
    <xf numFmtId="0" fontId="15" fillId="23" borderId="231" xfId="0" applyFont="1" applyFill="1" applyBorder="1" applyAlignment="1">
      <alignment horizontal="center" vertical="center" textRotation="90"/>
    </xf>
    <xf numFmtId="0" fontId="15" fillId="23" borderId="198" xfId="0" applyFont="1" applyFill="1" applyBorder="1" applyAlignment="1">
      <alignment horizontal="center" vertical="center" textRotation="90"/>
    </xf>
    <xf numFmtId="0" fontId="15" fillId="23" borderId="204" xfId="0" applyFont="1" applyFill="1" applyBorder="1" applyAlignment="1">
      <alignment horizontal="center" vertical="center" textRotation="90"/>
    </xf>
    <xf numFmtId="0" fontId="15" fillId="21" borderId="234" xfId="0" applyFont="1" applyFill="1" applyBorder="1" applyAlignment="1">
      <alignment horizontal="center" vertical="center" textRotation="90" wrapText="1"/>
    </xf>
    <xf numFmtId="0" fontId="15" fillId="21" borderId="191" xfId="0" applyFont="1" applyFill="1" applyBorder="1" applyAlignment="1">
      <alignment horizontal="center" vertical="center" textRotation="90"/>
    </xf>
    <xf numFmtId="0" fontId="15" fillId="21" borderId="201" xfId="0" applyFont="1" applyFill="1" applyBorder="1" applyAlignment="1">
      <alignment horizontal="center" vertical="center" textRotation="90"/>
    </xf>
    <xf numFmtId="0" fontId="15" fillId="23" borderId="230" xfId="0" applyFont="1" applyFill="1" applyBorder="1" applyAlignment="1">
      <alignment horizontal="center" vertical="center" textRotation="90"/>
    </xf>
    <xf numFmtId="0" fontId="15" fillId="23" borderId="193" xfId="0" applyFont="1" applyFill="1" applyBorder="1" applyAlignment="1">
      <alignment horizontal="center" vertical="center" textRotation="90"/>
    </xf>
    <xf numFmtId="0" fontId="15" fillId="23" borderId="203" xfId="0" applyFont="1" applyFill="1" applyBorder="1" applyAlignment="1">
      <alignment horizontal="center" vertical="center" textRotation="90"/>
    </xf>
    <xf numFmtId="0" fontId="15" fillId="20" borderId="196" xfId="0" applyFont="1" applyFill="1" applyBorder="1" applyAlignment="1">
      <alignment horizontal="center" vertical="center" textRotation="90"/>
    </xf>
    <xf numFmtId="0" fontId="15" fillId="21" borderId="228" xfId="0" applyFont="1" applyFill="1" applyBorder="1" applyAlignment="1">
      <alignment horizontal="center" vertical="center" textRotation="90" wrapText="1"/>
    </xf>
    <xf numFmtId="0" fontId="15" fillId="21" borderId="239" xfId="0" applyFont="1" applyFill="1" applyBorder="1" applyAlignment="1">
      <alignment horizontal="center" vertical="center" textRotation="90"/>
    </xf>
    <xf numFmtId="0" fontId="15" fillId="21" borderId="241" xfId="0" applyFont="1" applyFill="1" applyBorder="1" applyAlignment="1">
      <alignment horizontal="center" vertical="center" textRotation="90"/>
    </xf>
    <xf numFmtId="0" fontId="15" fillId="21" borderId="192" xfId="0" applyFont="1" applyFill="1" applyBorder="1" applyAlignment="1">
      <alignment horizontal="center" vertical="center" textRotation="90"/>
    </xf>
    <xf numFmtId="0" fontId="15" fillId="23" borderId="192" xfId="0" applyFont="1" applyFill="1" applyBorder="1" applyAlignment="1">
      <alignment horizontal="center" vertical="center" textRotation="90"/>
    </xf>
    <xf numFmtId="0" fontId="15" fillId="23" borderId="196" xfId="0" applyFont="1" applyFill="1" applyBorder="1" applyAlignment="1">
      <alignment horizontal="center" vertical="center" textRotation="90"/>
    </xf>
    <xf numFmtId="0" fontId="15" fillId="20" borderId="195" xfId="0" applyFont="1" applyFill="1" applyBorder="1" applyAlignment="1">
      <alignment horizontal="center" vertical="center" textRotation="90"/>
    </xf>
    <xf numFmtId="0" fontId="18" fillId="24" borderId="196" xfId="0" applyFont="1" applyFill="1" applyBorder="1" applyAlignment="1">
      <alignment horizontal="center" vertical="center" textRotation="90"/>
    </xf>
    <xf numFmtId="0" fontId="18" fillId="25" borderId="195" xfId="0" applyFont="1" applyFill="1" applyBorder="1" applyAlignment="1">
      <alignment horizontal="center" vertical="center" textRotation="90"/>
    </xf>
    <xf numFmtId="0" fontId="18" fillId="25" borderId="196" xfId="0" applyFont="1" applyFill="1" applyBorder="1" applyAlignment="1">
      <alignment horizontal="center" vertical="center" textRotation="90"/>
    </xf>
    <xf numFmtId="0" fontId="15" fillId="21" borderId="195" xfId="0" applyFont="1" applyFill="1" applyBorder="1" applyAlignment="1">
      <alignment horizontal="center" vertical="center" textRotation="90" wrapText="1"/>
    </xf>
    <xf numFmtId="0" fontId="15" fillId="21" borderId="199" xfId="0" applyFont="1" applyFill="1" applyBorder="1" applyAlignment="1">
      <alignment horizontal="center" vertical="center" textRotation="90" wrapText="1"/>
    </xf>
    <xf numFmtId="0" fontId="15" fillId="21" borderId="205" xfId="0" applyFont="1" applyFill="1" applyBorder="1" applyAlignment="1">
      <alignment horizontal="center" vertical="center" textRotation="90" wrapText="1"/>
    </xf>
    <xf numFmtId="0" fontId="15" fillId="21" borderId="192" xfId="0" applyFont="1" applyFill="1" applyBorder="1" applyAlignment="1">
      <alignment horizontal="center" vertical="center" textRotation="90" wrapText="1"/>
    </xf>
    <xf numFmtId="0" fontId="18" fillId="22" borderId="192" xfId="0" applyFont="1" applyFill="1" applyBorder="1" applyAlignment="1">
      <alignment horizontal="center" vertical="center" textRotation="90" wrapText="1"/>
    </xf>
    <xf numFmtId="0" fontId="18" fillId="22" borderId="192" xfId="0" applyFont="1" applyFill="1" applyBorder="1" applyAlignment="1">
      <alignment horizontal="center" vertical="center" textRotation="90"/>
    </xf>
    <xf numFmtId="0" fontId="18" fillId="24" borderId="192" xfId="0" applyFont="1" applyFill="1" applyBorder="1" applyAlignment="1">
      <alignment horizontal="center" vertical="center" textRotation="90"/>
    </xf>
    <xf numFmtId="0" fontId="15" fillId="23" borderId="194" xfId="0" applyFont="1" applyFill="1" applyBorder="1" applyAlignment="1">
      <alignment horizontal="center" vertical="center" textRotation="90"/>
    </xf>
    <xf numFmtId="0" fontId="18" fillId="22" borderId="195" xfId="0" applyFont="1" applyFill="1" applyBorder="1" applyAlignment="1">
      <alignment horizontal="center" vertical="center" textRotation="90" wrapText="1"/>
    </xf>
    <xf numFmtId="0" fontId="15" fillId="21" borderId="191" xfId="0" applyFont="1" applyFill="1" applyBorder="1" applyAlignment="1">
      <alignment horizontal="center" vertical="center" textRotation="90" wrapText="1"/>
    </xf>
    <xf numFmtId="0" fontId="17" fillId="24" borderId="190" xfId="0" applyFont="1" applyFill="1" applyBorder="1" applyAlignment="1">
      <alignment horizontal="center" vertical="center" wrapText="1"/>
    </xf>
    <xf numFmtId="0" fontId="17" fillId="24" borderId="188" xfId="0" applyFont="1" applyFill="1" applyBorder="1" applyAlignment="1">
      <alignment horizontal="center" vertical="center" wrapText="1"/>
    </xf>
    <xf numFmtId="0" fontId="17" fillId="24" borderId="187" xfId="0" applyFont="1" applyFill="1" applyBorder="1" applyAlignment="1">
      <alignment horizontal="center" vertical="center" wrapText="1"/>
    </xf>
    <xf numFmtId="0" fontId="17" fillId="25" borderId="186" xfId="0" applyFont="1" applyFill="1" applyBorder="1" applyAlignment="1">
      <alignment horizontal="center" vertical="center" wrapText="1"/>
    </xf>
    <xf numFmtId="0" fontId="17" fillId="25" borderId="187" xfId="0" applyFont="1" applyFill="1" applyBorder="1" applyAlignment="1">
      <alignment horizontal="center" vertical="center" wrapText="1"/>
    </xf>
    <xf numFmtId="0" fontId="16" fillId="21" borderId="186" xfId="0" applyFont="1" applyFill="1" applyBorder="1" applyAlignment="1">
      <alignment horizontal="center" vertical="center" wrapText="1"/>
    </xf>
    <xf numFmtId="0" fontId="16" fillId="21" borderId="188" xfId="0" applyFont="1" applyFill="1" applyBorder="1" applyAlignment="1">
      <alignment horizontal="center" vertical="center" wrapText="1"/>
    </xf>
    <xf numFmtId="0" fontId="16" fillId="21" borderId="189" xfId="0" applyFont="1" applyFill="1" applyBorder="1" applyAlignment="1">
      <alignment horizontal="center" vertical="center" wrapText="1"/>
    </xf>
    <xf numFmtId="0" fontId="16" fillId="23" borderId="190" xfId="0" applyFont="1" applyFill="1" applyBorder="1" applyAlignment="1">
      <alignment horizontal="center" vertical="center" wrapText="1"/>
    </xf>
    <xf numFmtId="0" fontId="16" fillId="23" borderId="188" xfId="0" applyFont="1" applyFill="1" applyBorder="1" applyAlignment="1">
      <alignment horizontal="center" vertical="center" wrapText="1"/>
    </xf>
    <xf numFmtId="0" fontId="16" fillId="23" borderId="187" xfId="0" applyFont="1" applyFill="1" applyBorder="1" applyAlignment="1">
      <alignment horizontal="center" vertical="center" wrapText="1"/>
    </xf>
    <xf numFmtId="0" fontId="17" fillId="22" borderId="186" xfId="0" applyFont="1" applyFill="1" applyBorder="1" applyAlignment="1">
      <alignment horizontal="center" vertical="center" wrapText="1"/>
    </xf>
    <xf numFmtId="0" fontId="17" fillId="22" borderId="188" xfId="0" applyFont="1" applyFill="1" applyBorder="1" applyAlignment="1">
      <alignment horizontal="center" vertical="center" wrapText="1"/>
    </xf>
    <xf numFmtId="0" fontId="17" fillId="22" borderId="189" xfId="0" applyFont="1" applyFill="1" applyBorder="1" applyAlignment="1">
      <alignment horizontal="center" vertical="center" wrapText="1"/>
    </xf>
    <xf numFmtId="0" fontId="16" fillId="21" borderId="181" xfId="0" applyFont="1" applyFill="1" applyBorder="1" applyAlignment="1">
      <alignment horizontal="center" vertical="center" wrapText="1"/>
    </xf>
    <xf numFmtId="0" fontId="16" fillId="21" borderId="182" xfId="0" applyFont="1" applyFill="1" applyBorder="1" applyAlignment="1">
      <alignment horizontal="center" vertical="center" wrapText="1"/>
    </xf>
    <xf numFmtId="0" fontId="16" fillId="21" borderId="183" xfId="0" applyFont="1" applyFill="1" applyBorder="1" applyAlignment="1">
      <alignment horizontal="center" vertical="center" wrapText="1"/>
    </xf>
    <xf numFmtId="0" fontId="16" fillId="23" borderId="184" xfId="0" applyFont="1" applyFill="1" applyBorder="1" applyAlignment="1">
      <alignment horizontal="center" vertical="center" wrapText="1"/>
    </xf>
    <xf numFmtId="0" fontId="16" fillId="23" borderId="182" xfId="0" applyFont="1" applyFill="1" applyBorder="1" applyAlignment="1">
      <alignment horizontal="center" vertical="center" wrapText="1"/>
    </xf>
    <xf numFmtId="0" fontId="16" fillId="23" borderId="185" xfId="0" applyFont="1" applyFill="1" applyBorder="1" applyAlignment="1">
      <alignment horizontal="center" vertical="center" wrapText="1"/>
    </xf>
    <xf numFmtId="0" fontId="15" fillId="20" borderId="168" xfId="0" applyFont="1" applyFill="1" applyBorder="1" applyAlignment="1">
      <alignment horizontal="center" vertical="center" wrapText="1"/>
    </xf>
    <xf numFmtId="0" fontId="15" fillId="20" borderId="169" xfId="0" applyFont="1" applyFill="1" applyBorder="1" applyAlignment="1">
      <alignment horizontal="center" vertical="center" wrapText="1"/>
    </xf>
    <xf numFmtId="0" fontId="15" fillId="20" borderId="170" xfId="0" applyFont="1" applyFill="1" applyBorder="1" applyAlignment="1">
      <alignment horizontal="center" vertical="center" wrapText="1"/>
    </xf>
    <xf numFmtId="0" fontId="16" fillId="21" borderId="171" xfId="0" applyFont="1" applyFill="1" applyBorder="1" applyAlignment="1">
      <alignment horizontal="center" vertical="center" wrapText="1"/>
    </xf>
    <xf numFmtId="0" fontId="16" fillId="21" borderId="172" xfId="0" applyFont="1" applyFill="1" applyBorder="1" applyAlignment="1">
      <alignment horizontal="center" vertical="center" wrapText="1"/>
    </xf>
    <xf numFmtId="0" fontId="16" fillId="21" borderId="173"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12" xfId="0" applyFont="1" applyFill="1" applyBorder="1" applyAlignment="1">
      <alignment horizontal="center" vertical="center" wrapText="1"/>
    </xf>
    <xf numFmtId="0" fontId="2" fillId="16" borderId="94" xfId="0" applyFont="1" applyFill="1" applyBorder="1" applyAlignment="1">
      <alignment horizontal="center"/>
    </xf>
    <xf numFmtId="0" fontId="2" fillId="16" borderId="92" xfId="0" applyFont="1" applyFill="1" applyBorder="1" applyAlignment="1">
      <alignment horizontal="center"/>
    </xf>
    <xf numFmtId="0" fontId="2" fillId="16" borderId="95" xfId="0" applyFont="1" applyFill="1" applyBorder="1" applyAlignment="1">
      <alignment horizontal="center"/>
    </xf>
    <xf numFmtId="0" fontId="2" fillId="16" borderId="93" xfId="0" applyFont="1" applyFill="1" applyBorder="1" applyAlignment="1">
      <alignment horizontal="center"/>
    </xf>
    <xf numFmtId="0" fontId="4" fillId="19" borderId="89" xfId="0" applyFont="1" applyFill="1" applyBorder="1" applyAlignment="1">
      <alignment horizontal="center" vertical="center" wrapText="1"/>
    </xf>
    <xf numFmtId="0" fontId="4" fillId="19" borderId="90" xfId="0" applyFont="1" applyFill="1" applyBorder="1" applyAlignment="1">
      <alignment horizontal="center" vertical="center" wrapText="1"/>
    </xf>
    <xf numFmtId="0" fontId="4" fillId="2" borderId="161" xfId="0" applyFont="1" applyFill="1" applyBorder="1" applyAlignment="1">
      <alignment horizontal="center" vertical="center" wrapText="1"/>
    </xf>
    <xf numFmtId="0" fontId="4" fillId="18" borderId="1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8" borderId="162" xfId="0" applyFont="1" applyFill="1" applyBorder="1" applyAlignment="1">
      <alignment horizontal="center" vertical="center" wrapText="1"/>
    </xf>
    <xf numFmtId="0" fontId="4" fillId="2" borderId="163" xfId="0" applyFont="1" applyFill="1" applyBorder="1" applyAlignment="1">
      <alignment horizontal="center" vertical="center"/>
    </xf>
    <xf numFmtId="0" fontId="4" fillId="2" borderId="164" xfId="0" applyFont="1" applyFill="1" applyBorder="1" applyAlignment="1">
      <alignment horizontal="center" vertical="center"/>
    </xf>
    <xf numFmtId="0" fontId="4" fillId="2" borderId="165" xfId="0" applyFont="1" applyFill="1" applyBorder="1" applyAlignment="1">
      <alignment horizontal="center" vertical="center"/>
    </xf>
    <xf numFmtId="0" fontId="4" fillId="2" borderId="166" xfId="0" applyFont="1" applyFill="1" applyBorder="1" applyAlignment="1">
      <alignment horizontal="center" vertical="center"/>
    </xf>
    <xf numFmtId="0" fontId="4" fillId="2" borderId="167" xfId="0" applyFont="1" applyFill="1" applyBorder="1" applyAlignment="1">
      <alignment horizontal="center" vertical="center"/>
    </xf>
    <xf numFmtId="0" fontId="4" fillId="19" borderId="162" xfId="0" applyFont="1" applyFill="1" applyBorder="1" applyAlignment="1">
      <alignment horizontal="center" vertical="center" wrapText="1"/>
    </xf>
    <xf numFmtId="0" fontId="4" fillId="19" borderId="160" xfId="0" applyFont="1" applyFill="1" applyBorder="1" applyAlignment="1">
      <alignment horizontal="center" vertical="center" wrapText="1"/>
    </xf>
    <xf numFmtId="0" fontId="4" fillId="19" borderId="148" xfId="0" applyFont="1" applyFill="1" applyBorder="1" applyAlignment="1">
      <alignment horizontal="center" vertical="center" wrapText="1"/>
    </xf>
    <xf numFmtId="0" fontId="2" fillId="18" borderId="124" xfId="0" applyFont="1" applyFill="1" applyBorder="1" applyAlignment="1">
      <alignment horizontal="center" vertical="center" textRotation="90"/>
    </xf>
    <xf numFmtId="0" fontId="2" fillId="18" borderId="136" xfId="0" applyFont="1" applyFill="1" applyBorder="1" applyAlignment="1">
      <alignment horizontal="center" vertical="center" textRotation="90"/>
    </xf>
    <xf numFmtId="0" fontId="2" fillId="18" borderId="123" xfId="0" applyFont="1" applyFill="1" applyBorder="1" applyAlignment="1">
      <alignment horizontal="center" vertical="center" textRotation="90"/>
    </xf>
    <xf numFmtId="0" fontId="2" fillId="18" borderId="135" xfId="0" applyFont="1" applyFill="1" applyBorder="1" applyAlignment="1">
      <alignment horizontal="center" vertical="center" textRotation="90"/>
    </xf>
    <xf numFmtId="0" fontId="2" fillId="18" borderId="155" xfId="0" applyFont="1" applyFill="1" applyBorder="1" applyAlignment="1">
      <alignment horizontal="center" vertical="center" textRotation="90"/>
    </xf>
    <xf numFmtId="0" fontId="2" fillId="18" borderId="157" xfId="0" applyFont="1" applyFill="1" applyBorder="1" applyAlignment="1">
      <alignment horizontal="center" vertical="center" textRotation="90"/>
    </xf>
    <xf numFmtId="0" fontId="2" fillId="19" borderId="89" xfId="0" applyFont="1" applyFill="1" applyBorder="1" applyAlignment="1">
      <alignment horizontal="center" vertical="center" textRotation="90"/>
    </xf>
    <xf numFmtId="0" fontId="2" fillId="19" borderId="9" xfId="0" applyFont="1" applyFill="1" applyBorder="1" applyAlignment="1">
      <alignment horizontal="center" vertical="center" textRotation="90"/>
    </xf>
    <xf numFmtId="0" fontId="2" fillId="19" borderId="139" xfId="0" applyFont="1" applyFill="1" applyBorder="1" applyAlignment="1">
      <alignment horizontal="center" vertical="center" textRotation="90"/>
    </xf>
    <xf numFmtId="0" fontId="2" fillId="19" borderId="21" xfId="0" applyFont="1" applyFill="1" applyBorder="1" applyAlignment="1">
      <alignment horizontal="center" vertical="center" textRotation="90"/>
    </xf>
    <xf numFmtId="0" fontId="2" fillId="19" borderId="27" xfId="0" applyFont="1" applyFill="1" applyBorder="1" applyAlignment="1">
      <alignment horizontal="center" vertical="center" textRotation="90"/>
    </xf>
    <xf numFmtId="0" fontId="2" fillId="19" borderId="140" xfId="0" applyFont="1" applyFill="1" applyBorder="1" applyAlignment="1">
      <alignment horizontal="center" vertical="center" textRotation="90"/>
    </xf>
    <xf numFmtId="0" fontId="4" fillId="2" borderId="158" xfId="0" applyFont="1" applyFill="1" applyBorder="1" applyAlignment="1">
      <alignment horizontal="center" vertical="center" wrapText="1"/>
    </xf>
    <xf numFmtId="0" fontId="4" fillId="18" borderId="159" xfId="0" applyFont="1" applyFill="1" applyBorder="1" applyAlignment="1">
      <alignment horizontal="center" vertical="center" wrapText="1"/>
    </xf>
    <xf numFmtId="0" fontId="4" fillId="18" borderId="19" xfId="0" applyFont="1" applyFill="1" applyBorder="1" applyAlignment="1">
      <alignment horizontal="center" vertical="center" wrapText="1"/>
    </xf>
    <xf numFmtId="0" fontId="4" fillId="18" borderId="148" xfId="0" applyFont="1" applyFill="1" applyBorder="1" applyAlignment="1">
      <alignment horizontal="center" vertical="center" wrapText="1"/>
    </xf>
    <xf numFmtId="0" fontId="2" fillId="2" borderId="121" xfId="0" applyFont="1" applyFill="1" applyBorder="1" applyAlignment="1">
      <alignment horizontal="center" vertical="center" textRotation="90"/>
    </xf>
    <xf numFmtId="0" fontId="2" fillId="2" borderId="133" xfId="0" applyFont="1" applyFill="1" applyBorder="1" applyAlignment="1">
      <alignment horizontal="center" vertical="center" textRotation="90"/>
    </xf>
    <xf numFmtId="0" fontId="2" fillId="2" borderId="122" xfId="0" applyFont="1" applyFill="1" applyBorder="1" applyAlignment="1">
      <alignment horizontal="center" vertical="center" textRotation="90"/>
    </xf>
    <xf numFmtId="0" fontId="2" fillId="2" borderId="127" xfId="0" applyFont="1" applyFill="1" applyBorder="1" applyAlignment="1">
      <alignment horizontal="center" vertical="center" textRotation="90"/>
    </xf>
    <xf numFmtId="0" fontId="2" fillId="2" borderId="134" xfId="0" applyFont="1" applyFill="1" applyBorder="1" applyAlignment="1">
      <alignment horizontal="center" vertical="center" textRotation="90"/>
    </xf>
    <xf numFmtId="0" fontId="2" fillId="2" borderId="123" xfId="0" applyFont="1" applyFill="1" applyBorder="1" applyAlignment="1">
      <alignment horizontal="center" vertical="center" textRotation="90"/>
    </xf>
    <xf numFmtId="0" fontId="2" fillId="2" borderId="135" xfId="0" applyFont="1" applyFill="1" applyBorder="1" applyAlignment="1">
      <alignment horizontal="center" vertical="center" textRotation="90"/>
    </xf>
    <xf numFmtId="0" fontId="2" fillId="18" borderId="122" xfId="0" applyFont="1" applyFill="1" applyBorder="1" applyAlignment="1">
      <alignment horizontal="center" vertical="center" textRotation="90"/>
    </xf>
    <xf numFmtId="0" fontId="2" fillId="18" borderId="127" xfId="0" applyFont="1" applyFill="1" applyBorder="1" applyAlignment="1">
      <alignment horizontal="center" vertical="center" textRotation="90"/>
    </xf>
    <xf numFmtId="0" fontId="2" fillId="18" borderId="134" xfId="0" applyFont="1" applyFill="1" applyBorder="1" applyAlignment="1">
      <alignment horizontal="center" vertical="center" textRotation="90"/>
    </xf>
    <xf numFmtId="0" fontId="2" fillId="18" borderId="125" xfId="0" applyFont="1" applyFill="1" applyBorder="1" applyAlignment="1">
      <alignment horizontal="center" vertical="center" textRotation="90"/>
    </xf>
    <xf numFmtId="0" fontId="2" fillId="18" borderId="137" xfId="0" applyFont="1" applyFill="1" applyBorder="1" applyAlignment="1">
      <alignment horizontal="center" vertical="center" textRotation="90"/>
    </xf>
    <xf numFmtId="0" fontId="2" fillId="18" borderId="73" xfId="0" applyFont="1" applyFill="1" applyBorder="1" applyAlignment="1">
      <alignment horizontal="center" vertical="center" textRotation="90"/>
    </xf>
    <xf numFmtId="0" fontId="2" fillId="18" borderId="142" xfId="0" applyFont="1" applyFill="1" applyBorder="1" applyAlignment="1">
      <alignment horizontal="center" vertical="center" textRotation="90"/>
    </xf>
    <xf numFmtId="0" fontId="2" fillId="2" borderId="17" xfId="0" applyFont="1" applyFill="1" applyBorder="1" applyAlignment="1">
      <alignment horizontal="center" vertical="center" textRotation="90"/>
    </xf>
    <xf numFmtId="0" fontId="2" fillId="2" borderId="144" xfId="0" applyFont="1" applyFill="1" applyBorder="1" applyAlignment="1">
      <alignment horizontal="center" vertical="center" textRotation="90"/>
    </xf>
    <xf numFmtId="0" fontId="2" fillId="19" borderId="78" xfId="0" applyFont="1" applyFill="1" applyBorder="1" applyAlignment="1">
      <alignment horizontal="center" vertical="center" textRotation="90"/>
    </xf>
    <xf numFmtId="0" fontId="2" fillId="19" borderId="80" xfId="0" applyFont="1" applyFill="1" applyBorder="1" applyAlignment="1">
      <alignment horizontal="center" vertical="center" textRotation="90"/>
    </xf>
    <xf numFmtId="0" fontId="2" fillId="19" borderId="143" xfId="0" applyFont="1" applyFill="1" applyBorder="1" applyAlignment="1">
      <alignment horizontal="center" vertical="center" textRotation="90"/>
    </xf>
    <xf numFmtId="0" fontId="2" fillId="18" borderId="154" xfId="0" applyFont="1" applyFill="1" applyBorder="1" applyAlignment="1">
      <alignment horizontal="center" vertical="center" textRotation="90"/>
    </xf>
    <xf numFmtId="0" fontId="2" fillId="18" borderId="156" xfId="0" applyFont="1" applyFill="1" applyBorder="1" applyAlignment="1">
      <alignment horizontal="center" vertical="center" textRotation="90"/>
    </xf>
    <xf numFmtId="0" fontId="2" fillId="2" borderId="19" xfId="0" applyFont="1" applyFill="1" applyBorder="1" applyAlignment="1">
      <alignment horizontal="center" vertical="center" textRotation="90"/>
    </xf>
    <xf numFmtId="0" fontId="2" fillId="2" borderId="141" xfId="0" applyFont="1" applyFill="1" applyBorder="1" applyAlignment="1">
      <alignment horizontal="center" vertical="center" textRotation="90"/>
    </xf>
    <xf numFmtId="0" fontId="2" fillId="18" borderId="18" xfId="0" applyFont="1" applyFill="1" applyBorder="1" applyAlignment="1">
      <alignment horizontal="center" vertical="center" textRotation="90"/>
    </xf>
    <xf numFmtId="0" fontId="2" fillId="18" borderId="138" xfId="0" applyFont="1" applyFill="1" applyBorder="1" applyAlignment="1">
      <alignment horizontal="center" vertical="center" textRotation="90"/>
    </xf>
    <xf numFmtId="0" fontId="4" fillId="2" borderId="113" xfId="0" applyFont="1" applyFill="1" applyBorder="1" applyAlignment="1">
      <alignment horizontal="center" vertical="center" wrapText="1"/>
    </xf>
    <xf numFmtId="0" fontId="4" fillId="2" borderId="114" xfId="0" applyFont="1" applyFill="1" applyBorder="1" applyAlignment="1">
      <alignment horizontal="center" vertical="center" wrapText="1"/>
    </xf>
    <xf numFmtId="0" fontId="4" fillId="2" borderId="115" xfId="0" applyFont="1" applyFill="1" applyBorder="1" applyAlignment="1">
      <alignment horizontal="center" vertical="center" wrapText="1"/>
    </xf>
    <xf numFmtId="0" fontId="4" fillId="18" borderId="116" xfId="0" applyFont="1" applyFill="1" applyBorder="1" applyAlignment="1">
      <alignment horizontal="center" vertical="center" wrapText="1"/>
    </xf>
    <xf numFmtId="0" fontId="4" fillId="18" borderId="114" xfId="0" applyFont="1" applyFill="1" applyBorder="1" applyAlignment="1">
      <alignment horizontal="center" vertical="center" wrapText="1"/>
    </xf>
    <xf numFmtId="0" fontId="4" fillId="18" borderId="117" xfId="0" applyFont="1" applyFill="1" applyBorder="1" applyAlignment="1">
      <alignment horizontal="center" vertical="center" wrapText="1"/>
    </xf>
    <xf numFmtId="0" fontId="4" fillId="19" borderId="113" xfId="0" applyFont="1" applyFill="1" applyBorder="1" applyAlignment="1">
      <alignment horizontal="center" vertical="center" wrapText="1"/>
    </xf>
    <xf numFmtId="0" fontId="4" fillId="19" borderId="117" xfId="0" applyFont="1" applyFill="1" applyBorder="1" applyAlignment="1">
      <alignment horizontal="center" vertical="center" wrapText="1"/>
    </xf>
    <xf numFmtId="0" fontId="4" fillId="19" borderId="118" xfId="0" applyFont="1" applyFill="1" applyBorder="1" applyAlignment="1">
      <alignment horizontal="center" vertical="center" wrapText="1"/>
    </xf>
    <xf numFmtId="0" fontId="3" fillId="2" borderId="102" xfId="0" applyFont="1" applyFill="1" applyBorder="1" applyAlignment="1">
      <alignment horizontal="center" vertical="center"/>
    </xf>
    <xf numFmtId="0" fontId="3" fillId="2" borderId="103" xfId="0" applyFont="1" applyFill="1" applyBorder="1" applyAlignment="1">
      <alignment horizontal="center" vertical="center"/>
    </xf>
    <xf numFmtId="0" fontId="2" fillId="16" borderId="104" xfId="0" applyFont="1" applyFill="1" applyBorder="1" applyAlignment="1">
      <alignment horizontal="center" vertical="center" wrapText="1"/>
    </xf>
    <xf numFmtId="0" fontId="2" fillId="16" borderId="105" xfId="0" applyFont="1" applyFill="1" applyBorder="1" applyAlignment="1">
      <alignment horizontal="center" vertical="center" wrapText="1"/>
    </xf>
    <xf numFmtId="0" fontId="2" fillId="16" borderId="83" xfId="0" applyFont="1" applyFill="1" applyBorder="1" applyAlignment="1">
      <alignment horizontal="center" vertical="center" wrapText="1"/>
    </xf>
    <xf numFmtId="0" fontId="2" fillId="16" borderId="5"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16" borderId="7" xfId="0" applyFont="1" applyFill="1" applyBorder="1" applyAlignment="1">
      <alignment horizontal="center" vertical="center" wrapText="1"/>
    </xf>
    <xf numFmtId="0" fontId="4" fillId="2" borderId="107" xfId="0" applyFont="1" applyFill="1" applyBorder="1" applyAlignment="1">
      <alignment horizontal="center" vertical="center" wrapText="1"/>
    </xf>
    <xf numFmtId="0" fontId="4" fillId="2" borderId="108" xfId="0" applyFont="1" applyFill="1" applyBorder="1" applyAlignment="1">
      <alignment horizontal="center" vertical="center" wrapText="1"/>
    </xf>
    <xf numFmtId="0" fontId="4" fillId="2" borderId="109" xfId="0" applyFont="1" applyFill="1" applyBorder="1" applyAlignment="1">
      <alignment horizontal="center" vertical="center" wrapText="1"/>
    </xf>
    <xf numFmtId="0" fontId="4" fillId="2" borderId="110" xfId="0" applyFont="1" applyFill="1" applyBorder="1" applyAlignment="1">
      <alignment horizontal="center" vertical="center" wrapText="1"/>
    </xf>
    <xf numFmtId="0" fontId="1" fillId="0" borderId="366" xfId="0" applyFont="1" applyBorder="1"/>
    <xf numFmtId="0" fontId="1" fillId="7" borderId="367" xfId="0" applyFont="1" applyFill="1" applyBorder="1"/>
    <xf numFmtId="0" fontId="1" fillId="8" borderId="367" xfId="0" applyFont="1" applyFill="1" applyBorder="1"/>
    <xf numFmtId="0" fontId="1" fillId="0" borderId="367" xfId="0" applyFont="1" applyBorder="1" applyAlignment="1">
      <alignment horizontal="center"/>
    </xf>
    <xf numFmtId="0" fontId="1" fillId="0" borderId="367" xfId="0" applyFont="1" applyBorder="1"/>
    <xf numFmtId="0" fontId="1" fillId="0" borderId="368" xfId="0" applyFont="1" applyBorder="1" applyAlignment="1">
      <alignment horizontal="center"/>
    </xf>
    <xf numFmtId="0" fontId="4" fillId="0" borderId="369" xfId="0" applyFont="1" applyBorder="1" applyAlignment="1">
      <alignment vertical="center"/>
    </xf>
    <xf numFmtId="0" fontId="4" fillId="0" borderId="369" xfId="0" applyFont="1" applyBorder="1" applyAlignment="1">
      <alignment horizontal="center" vertical="center"/>
    </xf>
    <xf numFmtId="0" fontId="1" fillId="0" borderId="369" xfId="0" applyFont="1" applyBorder="1" applyAlignment="1">
      <alignment horizontal="center" vertical="center"/>
    </xf>
    <xf numFmtId="0" fontId="4" fillId="0" borderId="365" xfId="0" applyFont="1" applyBorder="1" applyAlignment="1">
      <alignment horizontal="righ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T_Split_Bas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tudies Summary"/>
      <sheetName val="Adverse effects (%)"/>
      <sheetName val="Adverse effects (%) High - Low"/>
      <sheetName val="AE (%) Split (10%)"/>
      <sheetName val="AE+ Only"/>
      <sheetName val="Long-term (≥ 3mths) ALL"/>
      <sheetName val="≥ 50 Patients ALL"/>
      <sheetName val="Random-Controlled"/>
      <sheetName val="Rnd-Ctrl (MLT - PLB)"/>
      <sheetName val="Rnd-Ctrl (MLT - PLB) Summary"/>
      <sheetName val="Long-term (≥ 3mths) Rnd-Ctrl"/>
      <sheetName val="≥ 50 Patients Rnd-Ctrl"/>
      <sheetName val="Rnd-Ctrl Efficacy"/>
      <sheetName val="Search"/>
    </sheetNames>
    <sheetDataSet>
      <sheetData sheetId="0"/>
      <sheetData sheetId="1"/>
      <sheetData sheetId="2"/>
      <sheetData sheetId="3"/>
      <sheetData sheetId="4"/>
      <sheetData sheetId="5"/>
      <sheetData sheetId="6"/>
      <sheetData sheetId="7"/>
      <sheetData sheetId="8">
        <row r="99">
          <cell r="I99">
            <v>2698</v>
          </cell>
          <cell r="L99">
            <v>65</v>
          </cell>
          <cell r="M99">
            <v>2.4091919940696811</v>
          </cell>
          <cell r="P99">
            <v>51</v>
          </cell>
          <cell r="Q99">
            <v>1.8902891030392883</v>
          </cell>
          <cell r="T99">
            <v>20</v>
          </cell>
          <cell r="U99">
            <v>0.7412898443291327</v>
          </cell>
          <cell r="X99">
            <v>241</v>
          </cell>
          <cell r="Y99">
            <v>8.9325426241660484</v>
          </cell>
          <cell r="AB99">
            <v>42</v>
          </cell>
          <cell r="AC99">
            <v>1.5567086730911788</v>
          </cell>
          <cell r="AF99">
            <v>5</v>
          </cell>
          <cell r="AG99">
            <v>0.18532246108228317</v>
          </cell>
          <cell r="AJ99">
            <v>25</v>
          </cell>
          <cell r="AK99">
            <v>0.92661230541141593</v>
          </cell>
          <cell r="AN99">
            <v>4</v>
          </cell>
          <cell r="AO99">
            <v>0.14825796886582654</v>
          </cell>
          <cell r="AR99">
            <v>38</v>
          </cell>
          <cell r="AS99">
            <v>1.4084507042253522</v>
          </cell>
          <cell r="AV99">
            <v>3</v>
          </cell>
          <cell r="AW99">
            <v>0.1111934766493699</v>
          </cell>
          <cell r="AZ99">
            <v>2</v>
          </cell>
          <cell r="BA99">
            <v>7.412898443291327E-2</v>
          </cell>
          <cell r="BD99">
            <v>2</v>
          </cell>
          <cell r="BE99">
            <v>7.412898443291327E-2</v>
          </cell>
          <cell r="BH99">
            <v>1</v>
          </cell>
          <cell r="BI99">
            <v>3.7064492216456635E-2</v>
          </cell>
          <cell r="BL99">
            <v>8</v>
          </cell>
          <cell r="BM99">
            <v>0.29651593773165308</v>
          </cell>
          <cell r="BP99">
            <v>1</v>
          </cell>
          <cell r="BQ99">
            <v>3.7064492216456635E-2</v>
          </cell>
          <cell r="BT99">
            <v>14</v>
          </cell>
          <cell r="BU99">
            <v>0.51890289103039289</v>
          </cell>
          <cell r="BX99">
            <v>121</v>
          </cell>
          <cell r="BY99">
            <v>4.4848035581912526</v>
          </cell>
          <cell r="CB99" t="str">
            <v/>
          </cell>
          <cell r="CC99" t="str">
            <v/>
          </cell>
          <cell r="CF99" t="str">
            <v/>
          </cell>
          <cell r="CG99" t="str">
            <v/>
          </cell>
          <cell r="CJ99" t="str">
            <v/>
          </cell>
          <cell r="CK99" t="str">
            <v/>
          </cell>
          <cell r="CN99" t="str">
            <v/>
          </cell>
          <cell r="CO99" t="str">
            <v/>
          </cell>
        </row>
        <row r="100">
          <cell r="L100">
            <v>350</v>
          </cell>
          <cell r="M100">
            <v>18.571428571428573</v>
          </cell>
          <cell r="P100">
            <v>416</v>
          </cell>
          <cell r="Q100">
            <v>12.259615384615383</v>
          </cell>
          <cell r="T100">
            <v>63</v>
          </cell>
          <cell r="U100">
            <v>31.746031746031743</v>
          </cell>
          <cell r="X100">
            <v>496</v>
          </cell>
          <cell r="Y100">
            <v>48.588709677419359</v>
          </cell>
          <cell r="AB100">
            <v>226</v>
          </cell>
          <cell r="AC100">
            <v>18.584070796460178</v>
          </cell>
          <cell r="AF100">
            <v>8</v>
          </cell>
          <cell r="AG100">
            <v>62.5</v>
          </cell>
          <cell r="AJ100">
            <v>313</v>
          </cell>
          <cell r="AK100">
            <v>7.9872204472843444</v>
          </cell>
          <cell r="AN100">
            <v>61</v>
          </cell>
          <cell r="AO100">
            <v>6.557377049180328</v>
          </cell>
          <cell r="AR100">
            <v>192</v>
          </cell>
          <cell r="AS100">
            <v>19.791666666666664</v>
          </cell>
          <cell r="AV100">
            <v>53</v>
          </cell>
          <cell r="AW100">
            <v>5.6603773584905666</v>
          </cell>
          <cell r="AZ100">
            <v>8</v>
          </cell>
          <cell r="BA100">
            <v>25</v>
          </cell>
          <cell r="BD100">
            <v>47</v>
          </cell>
          <cell r="BE100">
            <v>4.2553191489361701</v>
          </cell>
          <cell r="BH100">
            <v>8</v>
          </cell>
          <cell r="BI100">
            <v>12.5</v>
          </cell>
          <cell r="BL100">
            <v>53</v>
          </cell>
          <cell r="BM100">
            <v>15.09433962264151</v>
          </cell>
          <cell r="BP100">
            <v>19</v>
          </cell>
          <cell r="BQ100">
            <v>5.2631578947368416</v>
          </cell>
          <cell r="BT100">
            <v>258</v>
          </cell>
          <cell r="BU100">
            <v>5.4263565891472867</v>
          </cell>
          <cell r="BX100">
            <v>1011</v>
          </cell>
          <cell r="BY100">
            <v>11.968348170128586</v>
          </cell>
          <cell r="CB100" t="str">
            <v/>
          </cell>
          <cell r="CC100" t="str">
            <v/>
          </cell>
          <cell r="CF100" t="str">
            <v/>
          </cell>
          <cell r="CG100" t="str">
            <v/>
          </cell>
          <cell r="CJ100" t="str">
            <v/>
          </cell>
          <cell r="CK100" t="str">
            <v/>
          </cell>
          <cell r="CN100" t="str">
            <v/>
          </cell>
          <cell r="CO100" t="str">
            <v/>
          </cell>
        </row>
      </sheetData>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11"/>
  <sheetViews>
    <sheetView tabSelected="1" showRuler="0" workbookViewId="0"/>
  </sheetViews>
  <sheetFormatPr baseColWidth="10" defaultRowHeight="16" x14ac:dyDescent="0.2"/>
  <cols>
    <col min="1" max="1" width="5" style="1" customWidth="1"/>
    <col min="2"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53" width="6.83203125" style="2" customWidth="1"/>
    <col min="54" max="54" width="113.83203125" style="1" customWidth="1"/>
    <col min="55" max="16384" width="10.83203125" style="1"/>
  </cols>
  <sheetData>
    <row r="1" spans="1:54" ht="17" thickBot="1" x14ac:dyDescent="0.25"/>
    <row r="2" spans="1:54" ht="20" thickBot="1" x14ac:dyDescent="0.3">
      <c r="L2" s="405" t="s">
        <v>0</v>
      </c>
      <c r="M2" s="406"/>
      <c r="N2" s="406"/>
      <c r="O2" s="406"/>
      <c r="P2" s="406"/>
      <c r="Q2" s="406"/>
      <c r="R2" s="406"/>
      <c r="S2" s="406"/>
      <c r="T2" s="406"/>
      <c r="U2" s="406"/>
      <c r="V2" s="406"/>
      <c r="W2" s="406"/>
      <c r="X2" s="406"/>
      <c r="Y2" s="406"/>
      <c r="Z2" s="406"/>
      <c r="AA2" s="406"/>
      <c r="AB2" s="406"/>
      <c r="AC2" s="406"/>
      <c r="AD2" s="406"/>
      <c r="AE2" s="406"/>
      <c r="AF2" s="406"/>
      <c r="AG2" s="406"/>
      <c r="AH2" s="406"/>
      <c r="AI2" s="406"/>
      <c r="AJ2" s="406"/>
      <c r="AK2" s="406"/>
      <c r="AL2" s="406"/>
      <c r="AM2" s="406"/>
      <c r="AN2" s="406"/>
      <c r="AO2" s="406"/>
      <c r="AP2" s="406"/>
      <c r="AQ2" s="406"/>
      <c r="AR2" s="406"/>
      <c r="AS2" s="406"/>
      <c r="AT2" s="406"/>
      <c r="AU2" s="406"/>
      <c r="AV2" s="406"/>
      <c r="AW2" s="406"/>
      <c r="AX2" s="406"/>
      <c r="AY2" s="406"/>
      <c r="AZ2" s="406"/>
      <c r="BA2" s="407"/>
    </row>
    <row r="3" spans="1:54" ht="16" customHeight="1" x14ac:dyDescent="0.2">
      <c r="E3" s="408" t="s">
        <v>1</v>
      </c>
      <c r="L3" s="399" t="s">
        <v>2</v>
      </c>
      <c r="M3" s="400"/>
      <c r="N3" s="399" t="s">
        <v>3</v>
      </c>
      <c r="O3" s="400"/>
      <c r="P3" s="387" t="s">
        <v>4</v>
      </c>
      <c r="Q3" s="403"/>
      <c r="R3" s="387" t="s">
        <v>5</v>
      </c>
      <c r="S3" s="403"/>
      <c r="T3" s="387" t="s">
        <v>6</v>
      </c>
      <c r="U3" s="403"/>
      <c r="V3" s="387" t="s">
        <v>7</v>
      </c>
      <c r="W3" s="403"/>
      <c r="X3" s="387" t="s">
        <v>8</v>
      </c>
      <c r="Y3" s="403"/>
      <c r="Z3" s="387" t="s">
        <v>9</v>
      </c>
      <c r="AA3" s="403"/>
      <c r="AB3" s="387" t="s">
        <v>10</v>
      </c>
      <c r="AC3" s="403"/>
      <c r="AD3" s="387" t="s">
        <v>11</v>
      </c>
      <c r="AE3" s="403"/>
      <c r="AF3" s="399" t="s">
        <v>12</v>
      </c>
      <c r="AG3" s="400"/>
      <c r="AH3" s="399" t="s">
        <v>13</v>
      </c>
      <c r="AI3" s="400"/>
      <c r="AJ3" s="387" t="s">
        <v>14</v>
      </c>
      <c r="AK3" s="403"/>
      <c r="AL3" s="387" t="s">
        <v>15</v>
      </c>
      <c r="AM3" s="388"/>
      <c r="AN3" s="399" t="s">
        <v>16</v>
      </c>
      <c r="AO3" s="400"/>
      <c r="AP3" s="387" t="s">
        <v>17</v>
      </c>
      <c r="AQ3" s="403"/>
      <c r="AR3" s="387" t="s">
        <v>18</v>
      </c>
      <c r="AS3" s="403"/>
      <c r="AT3" s="387" t="s">
        <v>19</v>
      </c>
      <c r="AU3" s="403"/>
      <c r="AV3" s="387" t="s">
        <v>20</v>
      </c>
      <c r="AW3" s="403"/>
      <c r="AX3" s="387" t="s">
        <v>21</v>
      </c>
      <c r="AY3" s="403"/>
      <c r="AZ3" s="387" t="s">
        <v>22</v>
      </c>
      <c r="BA3" s="388"/>
    </row>
    <row r="4" spans="1:54" ht="20" customHeight="1" x14ac:dyDescent="0.2">
      <c r="C4" s="4"/>
      <c r="E4" s="409"/>
      <c r="L4" s="350"/>
      <c r="M4" s="351"/>
      <c r="N4" s="350"/>
      <c r="O4" s="351"/>
      <c r="P4" s="338"/>
      <c r="Q4" s="339"/>
      <c r="R4" s="338"/>
      <c r="S4" s="339"/>
      <c r="T4" s="338"/>
      <c r="U4" s="339"/>
      <c r="V4" s="338"/>
      <c r="W4" s="339"/>
      <c r="X4" s="338"/>
      <c r="Y4" s="339"/>
      <c r="Z4" s="338"/>
      <c r="AA4" s="339"/>
      <c r="AB4" s="338"/>
      <c r="AC4" s="339"/>
      <c r="AD4" s="338"/>
      <c r="AE4" s="339"/>
      <c r="AF4" s="350"/>
      <c r="AG4" s="351"/>
      <c r="AH4" s="350"/>
      <c r="AI4" s="351"/>
      <c r="AJ4" s="338"/>
      <c r="AK4" s="339"/>
      <c r="AL4" s="338"/>
      <c r="AM4" s="343"/>
      <c r="AN4" s="350"/>
      <c r="AO4" s="351"/>
      <c r="AP4" s="338"/>
      <c r="AQ4" s="339"/>
      <c r="AR4" s="338"/>
      <c r="AS4" s="339"/>
      <c r="AT4" s="338"/>
      <c r="AU4" s="339"/>
      <c r="AV4" s="338"/>
      <c r="AW4" s="339"/>
      <c r="AX4" s="338"/>
      <c r="AY4" s="339"/>
      <c r="AZ4" s="338"/>
      <c r="BA4" s="343"/>
    </row>
    <row r="5" spans="1:54" ht="20" customHeight="1" thickBot="1" x14ac:dyDescent="0.25">
      <c r="B5" s="5"/>
      <c r="C5" s="6"/>
      <c r="E5" s="391" t="s">
        <v>23</v>
      </c>
      <c r="J5" s="2"/>
      <c r="K5" s="2"/>
      <c r="L5" s="401"/>
      <c r="M5" s="402"/>
      <c r="N5" s="401"/>
      <c r="O5" s="402"/>
      <c r="P5" s="389"/>
      <c r="Q5" s="404"/>
      <c r="R5" s="389"/>
      <c r="S5" s="404"/>
      <c r="T5" s="389"/>
      <c r="U5" s="404"/>
      <c r="V5" s="389"/>
      <c r="W5" s="404"/>
      <c r="X5" s="389"/>
      <c r="Y5" s="404"/>
      <c r="Z5" s="389"/>
      <c r="AA5" s="404"/>
      <c r="AB5" s="389"/>
      <c r="AC5" s="404"/>
      <c r="AD5" s="389"/>
      <c r="AE5" s="404"/>
      <c r="AF5" s="401"/>
      <c r="AG5" s="402"/>
      <c r="AH5" s="401"/>
      <c r="AI5" s="402"/>
      <c r="AJ5" s="389"/>
      <c r="AK5" s="404"/>
      <c r="AL5" s="389"/>
      <c r="AM5" s="390"/>
      <c r="AN5" s="401"/>
      <c r="AO5" s="402"/>
      <c r="AP5" s="389"/>
      <c r="AQ5" s="404"/>
      <c r="AR5" s="389"/>
      <c r="AS5" s="404"/>
      <c r="AT5" s="389"/>
      <c r="AU5" s="404"/>
      <c r="AV5" s="389"/>
      <c r="AW5" s="404"/>
      <c r="AX5" s="389"/>
      <c r="AY5" s="404"/>
      <c r="AZ5" s="389"/>
      <c r="BA5" s="390"/>
    </row>
    <row r="6" spans="1:54" ht="20" customHeight="1" x14ac:dyDescent="0.2">
      <c r="A6" s="7"/>
      <c r="B6" s="8"/>
      <c r="C6" s="9"/>
      <c r="E6" s="391"/>
      <c r="H6" s="369" t="s">
        <v>24</v>
      </c>
      <c r="I6" s="393" t="s">
        <v>25</v>
      </c>
      <c r="J6" s="395" t="s">
        <v>26</v>
      </c>
      <c r="K6" s="397" t="s">
        <v>27</v>
      </c>
      <c r="L6" s="365" t="s">
        <v>28</v>
      </c>
      <c r="M6" s="367" t="s">
        <v>29</v>
      </c>
      <c r="N6" s="380" t="s">
        <v>28</v>
      </c>
      <c r="O6" s="367" t="s">
        <v>29</v>
      </c>
      <c r="P6" s="384" t="s">
        <v>28</v>
      </c>
      <c r="Q6" s="367" t="s">
        <v>29</v>
      </c>
      <c r="R6" s="365" t="s">
        <v>28</v>
      </c>
      <c r="S6" s="367" t="s">
        <v>29</v>
      </c>
      <c r="T6" s="365" t="s">
        <v>28</v>
      </c>
      <c r="U6" s="367" t="s">
        <v>29</v>
      </c>
      <c r="V6" s="381" t="s">
        <v>28</v>
      </c>
      <c r="W6" s="367" t="s">
        <v>29</v>
      </c>
      <c r="X6" s="365" t="s">
        <v>28</v>
      </c>
      <c r="Y6" s="367" t="s">
        <v>29</v>
      </c>
      <c r="Z6" s="365" t="s">
        <v>28</v>
      </c>
      <c r="AA6" s="367" t="s">
        <v>29</v>
      </c>
      <c r="AB6" s="366" t="s">
        <v>28</v>
      </c>
      <c r="AC6" s="368" t="s">
        <v>29</v>
      </c>
      <c r="AD6" s="365" t="s">
        <v>28</v>
      </c>
      <c r="AE6" s="367" t="s">
        <v>29</v>
      </c>
      <c r="AF6" s="384" t="s">
        <v>28</v>
      </c>
      <c r="AG6" s="367" t="s">
        <v>29</v>
      </c>
      <c r="AH6" s="380" t="s">
        <v>28</v>
      </c>
      <c r="AI6" s="367" t="s">
        <v>29</v>
      </c>
      <c r="AJ6" s="365" t="s">
        <v>28</v>
      </c>
      <c r="AK6" s="367" t="s">
        <v>29</v>
      </c>
      <c r="AL6" s="366" t="s">
        <v>28</v>
      </c>
      <c r="AM6" s="368" t="s">
        <v>29</v>
      </c>
      <c r="AN6" s="380" t="s">
        <v>28</v>
      </c>
      <c r="AO6" s="367" t="s">
        <v>29</v>
      </c>
      <c r="AP6" s="365" t="s">
        <v>28</v>
      </c>
      <c r="AQ6" s="367" t="s">
        <v>29</v>
      </c>
      <c r="AR6" s="366" t="s">
        <v>28</v>
      </c>
      <c r="AS6" s="367" t="s">
        <v>29</v>
      </c>
      <c r="AT6" s="365" t="s">
        <v>28</v>
      </c>
      <c r="AU6" s="367" t="s">
        <v>29</v>
      </c>
      <c r="AV6" s="365" t="s">
        <v>28</v>
      </c>
      <c r="AW6" s="367" t="s">
        <v>29</v>
      </c>
      <c r="AX6" s="365" t="s">
        <v>28</v>
      </c>
      <c r="AY6" s="367" t="s">
        <v>29</v>
      </c>
      <c r="AZ6" s="365" t="s">
        <v>28</v>
      </c>
      <c r="BA6" s="367" t="s">
        <v>29</v>
      </c>
    </row>
    <row r="7" spans="1:54" ht="23" customHeight="1" thickBot="1" x14ac:dyDescent="0.25">
      <c r="A7" s="369" t="s">
        <v>30</v>
      </c>
      <c r="B7" s="369" t="s">
        <v>31</v>
      </c>
      <c r="C7" s="370" t="s">
        <v>32</v>
      </c>
      <c r="E7" s="392"/>
      <c r="H7" s="369"/>
      <c r="I7" s="394"/>
      <c r="J7" s="396"/>
      <c r="K7" s="398"/>
      <c r="L7" s="365"/>
      <c r="M7" s="367"/>
      <c r="N7" s="380"/>
      <c r="O7" s="367"/>
      <c r="P7" s="384"/>
      <c r="Q7" s="367"/>
      <c r="R7" s="365"/>
      <c r="S7" s="367"/>
      <c r="T7" s="365"/>
      <c r="U7" s="367"/>
      <c r="V7" s="386"/>
      <c r="W7" s="367"/>
      <c r="X7" s="365"/>
      <c r="Y7" s="367"/>
      <c r="Z7" s="365"/>
      <c r="AA7" s="367"/>
      <c r="AB7" s="382"/>
      <c r="AC7" s="383"/>
      <c r="AD7" s="365"/>
      <c r="AE7" s="367"/>
      <c r="AF7" s="384"/>
      <c r="AG7" s="367"/>
      <c r="AH7" s="365"/>
      <c r="AI7" s="367"/>
      <c r="AJ7" s="365"/>
      <c r="AK7" s="367"/>
      <c r="AL7" s="382"/>
      <c r="AM7" s="383"/>
      <c r="AN7" s="380"/>
      <c r="AO7" s="367"/>
      <c r="AP7" s="365"/>
      <c r="AQ7" s="367"/>
      <c r="AR7" s="382"/>
      <c r="AS7" s="367"/>
      <c r="AT7" s="365"/>
      <c r="AU7" s="367"/>
      <c r="AV7" s="365"/>
      <c r="AW7" s="367"/>
      <c r="AX7" s="365"/>
      <c r="AY7" s="367"/>
      <c r="AZ7" s="365"/>
      <c r="BA7" s="367"/>
    </row>
    <row r="8" spans="1:54" ht="23" customHeight="1" x14ac:dyDescent="0.2">
      <c r="A8" s="369"/>
      <c r="B8" s="369"/>
      <c r="C8" s="370"/>
      <c r="H8" s="369"/>
      <c r="I8" s="394"/>
      <c r="J8" s="396"/>
      <c r="K8" s="398"/>
      <c r="L8" s="365"/>
      <c r="M8" s="367"/>
      <c r="N8" s="380"/>
      <c r="O8" s="367"/>
      <c r="P8" s="384"/>
      <c r="Q8" s="367"/>
      <c r="R8" s="365"/>
      <c r="S8" s="367"/>
      <c r="T8" s="365"/>
      <c r="U8" s="367"/>
      <c r="V8" s="386"/>
      <c r="W8" s="367"/>
      <c r="X8" s="365"/>
      <c r="Y8" s="367"/>
      <c r="Z8" s="365"/>
      <c r="AA8" s="367"/>
      <c r="AB8" s="382"/>
      <c r="AC8" s="383"/>
      <c r="AD8" s="365"/>
      <c r="AE8" s="367"/>
      <c r="AF8" s="384"/>
      <c r="AG8" s="367"/>
      <c r="AH8" s="365"/>
      <c r="AI8" s="367"/>
      <c r="AJ8" s="365"/>
      <c r="AK8" s="367"/>
      <c r="AL8" s="382"/>
      <c r="AM8" s="383"/>
      <c r="AN8" s="380"/>
      <c r="AO8" s="367"/>
      <c r="AP8" s="365"/>
      <c r="AQ8" s="367"/>
      <c r="AR8" s="382"/>
      <c r="AS8" s="367"/>
      <c r="AT8" s="365"/>
      <c r="AU8" s="367"/>
      <c r="AV8" s="365"/>
      <c r="AW8" s="367"/>
      <c r="AX8" s="365"/>
      <c r="AY8" s="367"/>
      <c r="AZ8" s="365"/>
      <c r="BA8" s="367"/>
    </row>
    <row r="9" spans="1:54" ht="23" customHeight="1" x14ac:dyDescent="0.2">
      <c r="A9" s="369"/>
      <c r="B9" s="369"/>
      <c r="C9" s="370"/>
      <c r="H9" s="369"/>
      <c r="I9" s="394"/>
      <c r="J9" s="396"/>
      <c r="K9" s="398"/>
      <c r="L9" s="365"/>
      <c r="M9" s="367"/>
      <c r="N9" s="380"/>
      <c r="O9" s="367"/>
      <c r="P9" s="384"/>
      <c r="Q9" s="367"/>
      <c r="R9" s="365"/>
      <c r="S9" s="367"/>
      <c r="T9" s="365"/>
      <c r="U9" s="367"/>
      <c r="V9" s="386"/>
      <c r="W9" s="367"/>
      <c r="X9" s="365"/>
      <c r="Y9" s="367"/>
      <c r="Z9" s="365"/>
      <c r="AA9" s="367"/>
      <c r="AB9" s="382"/>
      <c r="AC9" s="383"/>
      <c r="AD9" s="365"/>
      <c r="AE9" s="367"/>
      <c r="AF9" s="384"/>
      <c r="AG9" s="367"/>
      <c r="AH9" s="365"/>
      <c r="AI9" s="367"/>
      <c r="AJ9" s="365"/>
      <c r="AK9" s="367"/>
      <c r="AL9" s="382"/>
      <c r="AM9" s="383"/>
      <c r="AN9" s="380"/>
      <c r="AO9" s="367"/>
      <c r="AP9" s="365"/>
      <c r="AQ9" s="367"/>
      <c r="AR9" s="382"/>
      <c r="AS9" s="367"/>
      <c r="AT9" s="365"/>
      <c r="AU9" s="367"/>
      <c r="AV9" s="365"/>
      <c r="AW9" s="367"/>
      <c r="AX9" s="365"/>
      <c r="AY9" s="367"/>
      <c r="AZ9" s="365"/>
      <c r="BA9" s="367"/>
    </row>
    <row r="10" spans="1:54" s="13" customFormat="1" ht="23" customHeight="1" thickBot="1" x14ac:dyDescent="0.25">
      <c r="A10" s="369"/>
      <c r="B10" s="369"/>
      <c r="C10" s="370"/>
      <c r="D10" s="10" t="s">
        <v>33</v>
      </c>
      <c r="E10" s="11" t="s">
        <v>34</v>
      </c>
      <c r="F10" s="11" t="s">
        <v>35</v>
      </c>
      <c r="G10" s="10" t="s">
        <v>36</v>
      </c>
      <c r="H10" s="369"/>
      <c r="I10" s="394"/>
      <c r="J10" s="396"/>
      <c r="K10" s="398"/>
      <c r="L10" s="366"/>
      <c r="M10" s="368"/>
      <c r="N10" s="381"/>
      <c r="O10" s="368"/>
      <c r="P10" s="385"/>
      <c r="Q10" s="368"/>
      <c r="R10" s="366"/>
      <c r="S10" s="368"/>
      <c r="T10" s="366"/>
      <c r="U10" s="368"/>
      <c r="V10" s="386"/>
      <c r="W10" s="368"/>
      <c r="X10" s="366"/>
      <c r="Y10" s="368"/>
      <c r="Z10" s="366"/>
      <c r="AA10" s="368"/>
      <c r="AB10" s="382"/>
      <c r="AC10" s="383"/>
      <c r="AD10" s="366"/>
      <c r="AE10" s="368"/>
      <c r="AF10" s="385"/>
      <c r="AG10" s="368"/>
      <c r="AH10" s="366"/>
      <c r="AI10" s="368"/>
      <c r="AJ10" s="366"/>
      <c r="AK10" s="368"/>
      <c r="AL10" s="382"/>
      <c r="AM10" s="383"/>
      <c r="AN10" s="381"/>
      <c r="AO10" s="368"/>
      <c r="AP10" s="366"/>
      <c r="AQ10" s="368"/>
      <c r="AR10" s="382"/>
      <c r="AS10" s="368"/>
      <c r="AT10" s="366"/>
      <c r="AU10" s="368"/>
      <c r="AV10" s="366"/>
      <c r="AW10" s="368"/>
      <c r="AX10" s="366"/>
      <c r="AY10" s="368"/>
      <c r="AZ10" s="366"/>
      <c r="BA10" s="368"/>
      <c r="BB10" s="12" t="s">
        <v>37</v>
      </c>
    </row>
    <row r="11" spans="1:54" s="13" customFormat="1" ht="20" customHeight="1" x14ac:dyDescent="0.2">
      <c r="A11" s="14"/>
      <c r="B11" s="15"/>
      <c r="C11" s="16"/>
      <c r="D11" s="17" t="s">
        <v>38</v>
      </c>
      <c r="E11" s="18" t="s">
        <v>39</v>
      </c>
      <c r="F11" s="18" t="s">
        <v>40</v>
      </c>
      <c r="G11" s="17">
        <v>2015</v>
      </c>
      <c r="H11" s="19"/>
      <c r="I11" s="20">
        <v>40</v>
      </c>
      <c r="J11" s="21" t="s">
        <v>41</v>
      </c>
      <c r="K11" s="22" t="s">
        <v>42</v>
      </c>
      <c r="L11" s="23"/>
      <c r="M11" s="24" t="str">
        <f t="shared" ref="M11:M86" si="0">IF((ISERROR((L11/$I11)*100)), "", IF(AND(NOT(ISERROR((L11/$I11)*100)),((L11/$I11)*100) &lt;&gt; 0), (L11/$I11)*100, ""))</f>
        <v/>
      </c>
      <c r="N11" s="25"/>
      <c r="O11" s="24" t="str">
        <f t="shared" ref="O11:O86" si="1">IF((ISERROR((N11/$I11)*100)), "", IF(AND(NOT(ISERROR((N11/$I11)*100)),((N11/$I11)*100) &lt;&gt; 0), (N11/$I11)*100, ""))</f>
        <v/>
      </c>
      <c r="P11" s="26"/>
      <c r="Q11" s="27" t="str">
        <f t="shared" ref="Q11:Q65" si="2">IF((ISERROR((P11/$I11)*100)), "", IF(AND(NOT(ISERROR((P11/$I11)*100)),((P11/$I11)*100) &lt;&gt; 0), (P11/$I11)*100, ""))</f>
        <v/>
      </c>
      <c r="R11" s="23"/>
      <c r="S11" s="24" t="str">
        <f t="shared" ref="S11:S86" si="3">IF((ISERROR((R11/$I11)*100)), "", IF(AND(NOT(ISERROR((R11/$I11)*100)),((R11/$I11)*100) &lt;&gt; 0), (R11/$I11)*100, ""))</f>
        <v/>
      </c>
      <c r="T11" s="23"/>
      <c r="U11" s="24" t="str">
        <f t="shared" ref="U11:U86" si="4">IF((ISERROR((T11/$I11)*100)), "", IF(AND(NOT(ISERROR((T11/$I11)*100)),((T11/$I11)*100) &lt;&gt; 0), (T11/$I11)*100, ""))</f>
        <v/>
      </c>
      <c r="V11" s="25"/>
      <c r="W11" s="24" t="str">
        <f t="shared" ref="W11:W86" si="5">IF((ISERROR((V11/$I11)*100)), "", IF(AND(NOT(ISERROR((V11/$I11)*100)),((V11/$I11)*100) &lt;&gt; 0), (V11/$I11)*100, ""))</f>
        <v/>
      </c>
      <c r="X11" s="23"/>
      <c r="Y11" s="24" t="str">
        <f t="shared" ref="Y11:Y86" si="6">IF((ISERROR((X11/$I11)*100)), "", IF(AND(NOT(ISERROR((X11/$I11)*100)),((X11/$I11)*100) &lt;&gt; 0), (X11/$I11)*100, ""))</f>
        <v/>
      </c>
      <c r="Z11" s="23"/>
      <c r="AA11" s="24" t="str">
        <f t="shared" ref="AA11:AA86" si="7">IF((ISERROR((Z11/$I11)*100)), "", IF(AND(NOT(ISERROR((Z11/$I11)*100)),((Z11/$I11)*100) &lt;&gt; 0), (Z11/$I11)*100, ""))</f>
        <v/>
      </c>
      <c r="AB11" s="23"/>
      <c r="AC11" s="24" t="str">
        <f t="shared" ref="AC11:AC86" si="8">IF((ISERROR((AB11/$I11)*100)), "", IF(AND(NOT(ISERROR((AB11/$I11)*100)),((AB11/$I11)*100) &lt;&gt; 0), (AB11/$I11)*100, ""))</f>
        <v/>
      </c>
      <c r="AD11" s="23"/>
      <c r="AE11" s="24" t="str">
        <f t="shared" ref="AE11:AE86" si="9">IF((ISERROR((AD11/$I11)*100)), "", IF(AND(NOT(ISERROR((AD11/$I11)*100)),((AD11/$I11)*100) &lt;&gt; 0), (AD11/$I11)*100, ""))</f>
        <v/>
      </c>
      <c r="AF11" s="26"/>
      <c r="AG11" s="27" t="str">
        <f t="shared" ref="AG11:AG86" si="10">IF((ISERROR((AF11/$I11)*100)), "", IF(AND(NOT(ISERROR((AF11/$I11)*100)),((AF11/$I11)*100) &lt;&gt; 0), (AF11/$I11)*100, ""))</f>
        <v/>
      </c>
      <c r="AH11" s="23"/>
      <c r="AI11" s="24" t="str">
        <f t="shared" ref="AI11:AI86" si="11">IF((ISERROR((AH11/$I11)*100)), "", IF(AND(NOT(ISERROR((AH11/$I11)*100)),((AH11/$I11)*100) &lt;&gt; 0), (AH11/$I11)*100, ""))</f>
        <v/>
      </c>
      <c r="AJ11" s="23"/>
      <c r="AK11" s="24" t="str">
        <f t="shared" ref="AK11:AK86" si="12">IF((ISERROR((AJ11/$I11)*100)), "", IF(AND(NOT(ISERROR((AJ11/$I11)*100)),((AJ11/$I11)*100) &lt;&gt; 0), (AJ11/$I11)*100, ""))</f>
        <v/>
      </c>
      <c r="AL11" s="23"/>
      <c r="AM11" s="24" t="str">
        <f t="shared" ref="AM11:AM86" si="13">IF((ISERROR((AL11/$I11)*100)), "", IF(AND(NOT(ISERROR((AL11/$I11)*100)),((AL11/$I11)*100) &lt;&gt; 0), (AL11/$I11)*100, ""))</f>
        <v/>
      </c>
      <c r="AN11" s="25"/>
      <c r="AO11" s="24" t="str">
        <f t="shared" ref="AO11:AO86" si="14">IF((ISERROR((AN11/$I11)*100)), "", IF(AND(NOT(ISERROR((AN11/$I11)*100)),((AN11/$I11)*100) &lt;&gt; 0), (AN11/$I11)*100, ""))</f>
        <v/>
      </c>
      <c r="AP11" s="23"/>
      <c r="AQ11" s="24" t="str">
        <f t="shared" ref="AQ11:AQ86" si="15">IF((ISERROR((AP11/$I11)*100)), "", IF(AND(NOT(ISERROR((AP11/$I11)*100)),((AP11/$I11)*100) &lt;&gt; 0), (AP11/$I11)*100, ""))</f>
        <v/>
      </c>
      <c r="AR11" s="23"/>
      <c r="AS11" s="24" t="str">
        <f t="shared" ref="AS11:AS86" si="16">IF((ISERROR((AR11/$I11)*100)), "", IF(AND(NOT(ISERROR((AR11/$I11)*100)),((AR11/$I11)*100) &lt;&gt; 0), (AR11/$I11)*100, ""))</f>
        <v/>
      </c>
      <c r="AT11" s="23"/>
      <c r="AU11" s="24" t="str">
        <f t="shared" ref="AU11:AU86" si="17">IF((ISERROR((AT11/$I11)*100)), "", IF(AND(NOT(ISERROR((AT11/$I11)*100)),((AT11/$I11)*100) &lt;&gt; 0), (AT11/$I11)*100, ""))</f>
        <v/>
      </c>
      <c r="AV11" s="23"/>
      <c r="AW11" s="24" t="str">
        <f t="shared" ref="AW11:AW97" si="18">IF((ISERROR((AV11/$I11)*100)), "", IF(AND(NOT(ISERROR((AV11/$I11)*100)),((AV11/$I11)*100) &lt;&gt; 0), (AV11/$I11)*100, ""))</f>
        <v/>
      </c>
      <c r="AX11" s="23"/>
      <c r="AY11" s="24" t="str">
        <f t="shared" ref="AY11:AY97" si="19">IF((ISERROR((AX11/$I11)*100)), "", IF(AND(NOT(ISERROR((AX11/$I11)*100)),((AX11/$I11)*100) &lt;&gt; 0), (AX11/$I11)*100, ""))</f>
        <v/>
      </c>
      <c r="AZ11" s="23"/>
      <c r="BA11" s="24" t="str">
        <f t="shared" ref="BA11:BA97" si="20">IF((ISERROR((AZ11/$I11)*100)), "", IF(AND(NOT(ISERROR((AZ11/$I11)*100)),((AZ11/$I11)*100) &lt;&gt; 0), (AZ11/$I11)*100, ""))</f>
        <v/>
      </c>
      <c r="BB11" s="28" t="s">
        <v>43</v>
      </c>
    </row>
    <row r="12" spans="1:54" customFormat="1" ht="20" customHeight="1" x14ac:dyDescent="0.2">
      <c r="A12" s="29"/>
      <c r="B12" s="30"/>
      <c r="C12" s="31"/>
      <c r="D12" s="32" t="s">
        <v>38</v>
      </c>
      <c r="E12" s="33" t="s">
        <v>44</v>
      </c>
      <c r="F12" s="33" t="s">
        <v>45</v>
      </c>
      <c r="G12" s="32">
        <v>2016</v>
      </c>
      <c r="H12" s="34"/>
      <c r="I12" s="35">
        <v>12</v>
      </c>
      <c r="J12" s="36" t="s">
        <v>46</v>
      </c>
      <c r="K12" s="37"/>
      <c r="L12" s="38"/>
      <c r="M12" s="39" t="str">
        <f t="shared" si="0"/>
        <v/>
      </c>
      <c r="N12" s="38"/>
      <c r="O12" s="39" t="str">
        <f t="shared" si="1"/>
        <v/>
      </c>
      <c r="P12" s="40"/>
      <c r="Q12" s="39" t="str">
        <f t="shared" si="2"/>
        <v/>
      </c>
      <c r="R12" s="38"/>
      <c r="S12" s="39" t="str">
        <f t="shared" si="3"/>
        <v/>
      </c>
      <c r="T12" s="38"/>
      <c r="U12" s="39" t="str">
        <f t="shared" si="4"/>
        <v/>
      </c>
      <c r="V12" s="38"/>
      <c r="W12" s="39" t="str">
        <f t="shared" si="5"/>
        <v/>
      </c>
      <c r="X12" s="38"/>
      <c r="Y12" s="39" t="str">
        <f t="shared" si="6"/>
        <v/>
      </c>
      <c r="Z12" s="38"/>
      <c r="AA12" s="39" t="str">
        <f t="shared" si="7"/>
        <v/>
      </c>
      <c r="AB12" s="38"/>
      <c r="AC12" s="39" t="str">
        <f t="shared" si="8"/>
        <v/>
      </c>
      <c r="AD12" s="38"/>
      <c r="AE12" s="39" t="str">
        <f t="shared" si="9"/>
        <v/>
      </c>
      <c r="AF12" s="40"/>
      <c r="AG12" s="39" t="str">
        <f t="shared" si="10"/>
        <v/>
      </c>
      <c r="AH12" s="38"/>
      <c r="AI12" s="39" t="str">
        <f t="shared" si="11"/>
        <v/>
      </c>
      <c r="AJ12" s="38"/>
      <c r="AK12" s="39" t="str">
        <f t="shared" si="12"/>
        <v/>
      </c>
      <c r="AL12" s="38"/>
      <c r="AM12" s="39" t="str">
        <f t="shared" si="13"/>
        <v/>
      </c>
      <c r="AN12" s="38"/>
      <c r="AO12" s="39" t="str">
        <f t="shared" si="14"/>
        <v/>
      </c>
      <c r="AP12" s="38"/>
      <c r="AQ12" s="39" t="str">
        <f t="shared" si="15"/>
        <v/>
      </c>
      <c r="AR12" s="38"/>
      <c r="AS12" s="39" t="str">
        <f t="shared" si="16"/>
        <v/>
      </c>
      <c r="AT12" s="38"/>
      <c r="AU12" s="39" t="str">
        <f t="shared" si="17"/>
        <v/>
      </c>
      <c r="AV12" s="38"/>
      <c r="AW12" s="39" t="str">
        <f t="shared" si="18"/>
        <v/>
      </c>
      <c r="AX12" s="38"/>
      <c r="AY12" s="39" t="str">
        <f t="shared" si="19"/>
        <v/>
      </c>
      <c r="AZ12" s="38"/>
      <c r="BA12" s="39" t="str">
        <f t="shared" si="20"/>
        <v/>
      </c>
      <c r="BB12" s="1" t="s">
        <v>47</v>
      </c>
    </row>
    <row r="13" spans="1:54" customFormat="1" ht="20" customHeight="1" x14ac:dyDescent="0.2">
      <c r="A13" s="29"/>
      <c r="B13" s="41"/>
      <c r="C13" s="42"/>
      <c r="D13" s="32" t="s">
        <v>38</v>
      </c>
      <c r="E13" s="33" t="s">
        <v>48</v>
      </c>
      <c r="F13" s="33" t="s">
        <v>49</v>
      </c>
      <c r="G13" s="32">
        <v>2012</v>
      </c>
      <c r="H13" s="34"/>
      <c r="I13" s="35">
        <v>70</v>
      </c>
      <c r="J13" s="36" t="s">
        <v>50</v>
      </c>
      <c r="K13" s="37" t="s">
        <v>51</v>
      </c>
      <c r="L13" s="38"/>
      <c r="M13" s="39"/>
      <c r="N13" s="38"/>
      <c r="O13" s="39"/>
      <c r="P13" s="40">
        <v>101</v>
      </c>
      <c r="Q13" s="39">
        <f t="shared" si="2"/>
        <v>144.28571428571428</v>
      </c>
      <c r="R13" s="38"/>
      <c r="S13" s="39"/>
      <c r="T13" s="38">
        <v>9</v>
      </c>
      <c r="U13" s="39">
        <f t="shared" si="4"/>
        <v>12.857142857142856</v>
      </c>
      <c r="V13" s="38">
        <v>8</v>
      </c>
      <c r="W13" s="39">
        <f t="shared" si="5"/>
        <v>11.428571428571429</v>
      </c>
      <c r="X13" s="38"/>
      <c r="Y13" s="39"/>
      <c r="Z13" s="38"/>
      <c r="AA13" s="39"/>
      <c r="AB13" s="38">
        <v>10</v>
      </c>
      <c r="AC13" s="39">
        <f t="shared" si="8"/>
        <v>14.285714285714285</v>
      </c>
      <c r="AD13" s="38">
        <v>1</v>
      </c>
      <c r="AE13" s="39">
        <f t="shared" si="9"/>
        <v>1.4285714285714286</v>
      </c>
      <c r="AF13" s="40">
        <v>31</v>
      </c>
      <c r="AG13" s="39"/>
      <c r="AH13" s="38"/>
      <c r="AI13" s="39"/>
      <c r="AJ13" s="38"/>
      <c r="AK13" s="39"/>
      <c r="AL13" s="38">
        <v>3</v>
      </c>
      <c r="AM13" s="39">
        <f t="shared" si="13"/>
        <v>4.2857142857142856</v>
      </c>
      <c r="AN13" s="38"/>
      <c r="AO13" s="39"/>
      <c r="AP13" s="38"/>
      <c r="AQ13" s="39"/>
      <c r="AR13" s="38"/>
      <c r="AS13" s="39"/>
      <c r="AT13" s="38"/>
      <c r="AU13" s="39"/>
      <c r="AV13" s="38"/>
      <c r="AW13" s="39"/>
      <c r="AX13" s="38"/>
      <c r="AY13" s="39"/>
      <c r="AZ13" s="38"/>
      <c r="BA13" s="39"/>
      <c r="BB13" s="1" t="s">
        <v>52</v>
      </c>
    </row>
    <row r="14" spans="1:54" customFormat="1" ht="20" customHeight="1" x14ac:dyDescent="0.2">
      <c r="A14" s="43"/>
      <c r="B14" s="30"/>
      <c r="C14" s="32"/>
      <c r="D14" s="32" t="s">
        <v>38</v>
      </c>
      <c r="E14" s="33" t="s">
        <v>53</v>
      </c>
      <c r="F14" s="33" t="s">
        <v>54</v>
      </c>
      <c r="G14" s="32">
        <v>1984</v>
      </c>
      <c r="H14" s="44"/>
      <c r="I14" s="35"/>
      <c r="J14" s="36" t="s">
        <v>55</v>
      </c>
      <c r="K14" s="37" t="s">
        <v>56</v>
      </c>
      <c r="L14" s="38"/>
      <c r="M14" s="39"/>
      <c r="N14" s="38"/>
      <c r="O14" s="39"/>
      <c r="P14" s="40"/>
      <c r="Q14" s="39"/>
      <c r="R14" s="38"/>
      <c r="S14" s="39"/>
      <c r="T14" s="38"/>
      <c r="U14" s="39"/>
      <c r="V14" s="45"/>
      <c r="W14" s="46"/>
      <c r="X14" s="38"/>
      <c r="Y14" s="39"/>
      <c r="Z14" s="38"/>
      <c r="AA14" s="39"/>
      <c r="AB14" s="38"/>
      <c r="AC14" s="39"/>
      <c r="AD14" s="38"/>
      <c r="AE14" s="39"/>
      <c r="AF14" s="40"/>
      <c r="AG14" s="39"/>
      <c r="AH14" s="38"/>
      <c r="AI14" s="39"/>
      <c r="AJ14" s="38"/>
      <c r="AK14" s="39"/>
      <c r="AL14" s="38"/>
      <c r="AM14" s="39"/>
      <c r="AN14" s="38"/>
      <c r="AO14" s="39"/>
      <c r="AP14" s="38"/>
      <c r="AQ14" s="39"/>
      <c r="AR14" s="38"/>
      <c r="AS14" s="39"/>
      <c r="AT14" s="38"/>
      <c r="AU14" s="39"/>
      <c r="AV14" s="38"/>
      <c r="AW14" s="39"/>
      <c r="AX14" s="38"/>
      <c r="AY14" s="39"/>
      <c r="AZ14" s="38"/>
      <c r="BA14" s="39"/>
      <c r="BB14" s="1"/>
    </row>
    <row r="15" spans="1:54" customFormat="1" ht="20" customHeight="1" x14ac:dyDescent="0.2">
      <c r="A15" s="43"/>
      <c r="B15" s="30"/>
      <c r="C15" s="32"/>
      <c r="D15" s="32" t="s">
        <v>38</v>
      </c>
      <c r="E15" s="33" t="s">
        <v>57</v>
      </c>
      <c r="F15" s="33" t="s">
        <v>58</v>
      </c>
      <c r="G15" s="32">
        <v>2016</v>
      </c>
      <c r="H15" s="44"/>
      <c r="I15" s="35"/>
      <c r="J15" s="36" t="s">
        <v>59</v>
      </c>
      <c r="K15" s="37"/>
      <c r="L15" s="38"/>
      <c r="M15" s="39"/>
      <c r="N15" s="38"/>
      <c r="O15" s="39"/>
      <c r="P15" s="40"/>
      <c r="Q15" s="39"/>
      <c r="R15" s="38"/>
      <c r="S15" s="39"/>
      <c r="T15" s="38"/>
      <c r="U15" s="39"/>
      <c r="V15" s="38"/>
      <c r="W15" s="39"/>
      <c r="X15" s="38"/>
      <c r="Y15" s="39"/>
      <c r="Z15" s="38"/>
      <c r="AA15" s="39"/>
      <c r="AB15" s="38"/>
      <c r="AC15" s="39"/>
      <c r="AD15" s="38"/>
      <c r="AE15" s="39"/>
      <c r="AF15" s="40"/>
      <c r="AG15" s="39"/>
      <c r="AH15" s="38"/>
      <c r="AI15" s="39"/>
      <c r="AJ15" s="38"/>
      <c r="AK15" s="39"/>
      <c r="AL15" s="38"/>
      <c r="AM15" s="39"/>
      <c r="AN15" s="38"/>
      <c r="AO15" s="39"/>
      <c r="AP15" s="38"/>
      <c r="AQ15" s="39"/>
      <c r="AR15" s="38"/>
      <c r="AS15" s="39"/>
      <c r="AT15" s="38"/>
      <c r="AU15" s="39"/>
      <c r="AV15" s="38"/>
      <c r="AW15" s="39"/>
      <c r="AX15" s="38"/>
      <c r="AY15" s="39"/>
      <c r="AZ15" s="38"/>
      <c r="BA15" s="39"/>
      <c r="BB15" s="1"/>
    </row>
    <row r="16" spans="1:54" customFormat="1" ht="20" customHeight="1" x14ac:dyDescent="0.2">
      <c r="A16" s="43"/>
      <c r="B16" s="30"/>
      <c r="C16" s="32"/>
      <c r="D16" s="32" t="s">
        <v>38</v>
      </c>
      <c r="E16" s="33" t="s">
        <v>60</v>
      </c>
      <c r="F16" s="33" t="s">
        <v>61</v>
      </c>
      <c r="G16" s="32">
        <v>2001</v>
      </c>
      <c r="H16" s="44"/>
      <c r="I16" s="35"/>
      <c r="J16" s="36" t="s">
        <v>62</v>
      </c>
      <c r="K16" s="37" t="s">
        <v>63</v>
      </c>
      <c r="L16" s="38"/>
      <c r="M16" s="39"/>
      <c r="N16" s="38"/>
      <c r="O16" s="39"/>
      <c r="P16" s="40"/>
      <c r="Q16" s="39"/>
      <c r="R16" s="38"/>
      <c r="S16" s="39"/>
      <c r="T16" s="38"/>
      <c r="U16" s="39"/>
      <c r="V16" s="38"/>
      <c r="W16" s="39"/>
      <c r="X16" s="38"/>
      <c r="Y16" s="39"/>
      <c r="Z16" s="38"/>
      <c r="AA16" s="39"/>
      <c r="AB16" s="38"/>
      <c r="AC16" s="39"/>
      <c r="AD16" s="38"/>
      <c r="AE16" s="39"/>
      <c r="AF16" s="40"/>
      <c r="AG16" s="39"/>
      <c r="AH16" s="38"/>
      <c r="AI16" s="39"/>
      <c r="AJ16" s="38"/>
      <c r="AK16" s="39"/>
      <c r="AL16" s="38"/>
      <c r="AM16" s="39"/>
      <c r="AN16" s="38"/>
      <c r="AO16" s="39"/>
      <c r="AP16" s="38"/>
      <c r="AQ16" s="39"/>
      <c r="AR16" s="38"/>
      <c r="AS16" s="39"/>
      <c r="AT16" s="38"/>
      <c r="AU16" s="39"/>
      <c r="AV16" s="38"/>
      <c r="AW16" s="39"/>
      <c r="AX16" s="38"/>
      <c r="AY16" s="39"/>
      <c r="AZ16" s="38"/>
      <c r="BA16" s="39"/>
      <c r="BB16" s="1"/>
    </row>
    <row r="17" spans="1:54" ht="20" customHeight="1" x14ac:dyDescent="0.2">
      <c r="A17" s="47"/>
      <c r="B17" s="41"/>
      <c r="C17" s="42"/>
      <c r="D17" s="32" t="s">
        <v>38</v>
      </c>
      <c r="E17" s="33" t="s">
        <v>64</v>
      </c>
      <c r="F17" s="33" t="s">
        <v>65</v>
      </c>
      <c r="G17" s="32">
        <v>2008</v>
      </c>
      <c r="H17" s="44"/>
      <c r="I17" s="35">
        <v>13</v>
      </c>
      <c r="J17" s="36" t="s">
        <v>66</v>
      </c>
      <c r="K17" s="37" t="s">
        <v>67</v>
      </c>
      <c r="L17" s="38"/>
      <c r="M17" s="39" t="str">
        <f t="shared" si="0"/>
        <v/>
      </c>
      <c r="N17" s="38"/>
      <c r="O17" s="39" t="str">
        <f t="shared" si="1"/>
        <v/>
      </c>
      <c r="P17" s="40"/>
      <c r="Q17" s="39" t="str">
        <f t="shared" si="2"/>
        <v/>
      </c>
      <c r="R17" s="38"/>
      <c r="S17" s="39" t="str">
        <f t="shared" si="3"/>
        <v/>
      </c>
      <c r="T17" s="38"/>
      <c r="U17" s="39" t="str">
        <f t="shared" si="4"/>
        <v/>
      </c>
      <c r="V17" s="38"/>
      <c r="W17" s="39" t="str">
        <f t="shared" si="5"/>
        <v/>
      </c>
      <c r="X17" s="38"/>
      <c r="Y17" s="39" t="str">
        <f t="shared" si="6"/>
        <v/>
      </c>
      <c r="Z17" s="38"/>
      <c r="AA17" s="39" t="str">
        <f t="shared" si="7"/>
        <v/>
      </c>
      <c r="AB17" s="38">
        <v>1</v>
      </c>
      <c r="AC17" s="39">
        <f t="shared" si="8"/>
        <v>7.6923076923076925</v>
      </c>
      <c r="AD17" s="38"/>
      <c r="AE17" s="39" t="str">
        <f t="shared" si="9"/>
        <v/>
      </c>
      <c r="AF17" s="40"/>
      <c r="AG17" s="39" t="str">
        <f t="shared" si="10"/>
        <v/>
      </c>
      <c r="AH17" s="38"/>
      <c r="AI17" s="39" t="str">
        <f t="shared" si="11"/>
        <v/>
      </c>
      <c r="AJ17" s="38"/>
      <c r="AK17" s="39" t="str">
        <f t="shared" si="12"/>
        <v/>
      </c>
      <c r="AL17" s="38"/>
      <c r="AM17" s="39" t="str">
        <f t="shared" si="13"/>
        <v/>
      </c>
      <c r="AN17" s="38"/>
      <c r="AO17" s="39" t="str">
        <f t="shared" si="14"/>
        <v/>
      </c>
      <c r="AP17" s="38"/>
      <c r="AQ17" s="39" t="str">
        <f t="shared" si="15"/>
        <v/>
      </c>
      <c r="AR17" s="38"/>
      <c r="AS17" s="39" t="str">
        <f t="shared" si="16"/>
        <v/>
      </c>
      <c r="AT17" s="38"/>
      <c r="AU17" s="39" t="str">
        <f t="shared" si="17"/>
        <v/>
      </c>
      <c r="AV17" s="38"/>
      <c r="AW17" s="39" t="str">
        <f t="shared" si="18"/>
        <v/>
      </c>
      <c r="AX17" s="38"/>
      <c r="AY17" s="39" t="str">
        <f t="shared" si="19"/>
        <v/>
      </c>
      <c r="AZ17" s="38"/>
      <c r="BA17" s="39" t="str">
        <f t="shared" si="20"/>
        <v/>
      </c>
    </row>
    <row r="18" spans="1:54" ht="20" customHeight="1" x14ac:dyDescent="0.2">
      <c r="A18" s="47"/>
      <c r="B18" s="30"/>
      <c r="C18" s="42"/>
      <c r="D18" s="32" t="s">
        <v>38</v>
      </c>
      <c r="E18" s="33" t="s">
        <v>68</v>
      </c>
      <c r="F18" s="33" t="s">
        <v>69</v>
      </c>
      <c r="G18" s="32">
        <v>2008</v>
      </c>
      <c r="H18" s="44">
        <v>40</v>
      </c>
      <c r="I18" s="35">
        <v>29</v>
      </c>
      <c r="J18" s="36" t="s">
        <v>70</v>
      </c>
      <c r="K18" s="37" t="s">
        <v>56</v>
      </c>
      <c r="L18" s="38"/>
      <c r="M18" s="39" t="str">
        <f t="shared" si="0"/>
        <v/>
      </c>
      <c r="N18" s="38"/>
      <c r="O18" s="39" t="str">
        <f t="shared" si="1"/>
        <v/>
      </c>
      <c r="P18" s="40">
        <v>5</v>
      </c>
      <c r="Q18" s="39">
        <f t="shared" si="2"/>
        <v>17.241379310344829</v>
      </c>
      <c r="R18" s="38"/>
      <c r="S18" s="39" t="str">
        <f t="shared" si="3"/>
        <v/>
      </c>
      <c r="T18" s="38"/>
      <c r="U18" s="39" t="str">
        <f t="shared" si="4"/>
        <v/>
      </c>
      <c r="V18" s="38"/>
      <c r="W18" s="39" t="str">
        <f t="shared" si="5"/>
        <v/>
      </c>
      <c r="X18" s="38"/>
      <c r="Y18" s="39" t="str">
        <f t="shared" si="6"/>
        <v/>
      </c>
      <c r="Z18" s="38">
        <v>5</v>
      </c>
      <c r="AA18" s="39">
        <f t="shared" si="7"/>
        <v>17.241379310344829</v>
      </c>
      <c r="AB18" s="38"/>
      <c r="AC18" s="39" t="str">
        <f t="shared" si="8"/>
        <v/>
      </c>
      <c r="AD18" s="38"/>
      <c r="AE18" s="39" t="str">
        <f t="shared" si="9"/>
        <v/>
      </c>
      <c r="AF18" s="40"/>
      <c r="AG18" s="39" t="str">
        <f t="shared" si="10"/>
        <v/>
      </c>
      <c r="AH18" s="38"/>
      <c r="AI18" s="39" t="str">
        <f t="shared" si="11"/>
        <v/>
      </c>
      <c r="AJ18" s="38"/>
      <c r="AK18" s="39" t="str">
        <f t="shared" si="12"/>
        <v/>
      </c>
      <c r="AL18" s="38"/>
      <c r="AM18" s="39" t="str">
        <f t="shared" si="13"/>
        <v/>
      </c>
      <c r="AN18" s="38"/>
      <c r="AO18" s="39" t="str">
        <f t="shared" si="14"/>
        <v/>
      </c>
      <c r="AP18" s="38"/>
      <c r="AQ18" s="39" t="str">
        <f t="shared" si="15"/>
        <v/>
      </c>
      <c r="AR18" s="38"/>
      <c r="AS18" s="39" t="str">
        <f t="shared" si="16"/>
        <v/>
      </c>
      <c r="AT18" s="38"/>
      <c r="AU18" s="39" t="str">
        <f t="shared" si="17"/>
        <v/>
      </c>
      <c r="AV18" s="38"/>
      <c r="AW18" s="39" t="str">
        <f t="shared" si="18"/>
        <v/>
      </c>
      <c r="AX18" s="38"/>
      <c r="AY18" s="39" t="str">
        <f t="shared" si="19"/>
        <v/>
      </c>
      <c r="AZ18" s="38"/>
      <c r="BA18" s="39" t="str">
        <f t="shared" si="20"/>
        <v/>
      </c>
      <c r="BB18" s="1" t="s">
        <v>71</v>
      </c>
    </row>
    <row r="19" spans="1:54" ht="20" customHeight="1" x14ac:dyDescent="0.2">
      <c r="A19" s="47"/>
      <c r="B19" s="41"/>
      <c r="C19" s="42"/>
      <c r="D19" s="32" t="s">
        <v>38</v>
      </c>
      <c r="E19" s="33" t="s">
        <v>72</v>
      </c>
      <c r="F19" s="33" t="s">
        <v>73</v>
      </c>
      <c r="G19" s="32">
        <v>2004</v>
      </c>
      <c r="H19" s="44">
        <v>79</v>
      </c>
      <c r="I19" s="35">
        <v>12</v>
      </c>
      <c r="J19" s="36" t="s">
        <v>74</v>
      </c>
      <c r="K19" s="37" t="s">
        <v>56</v>
      </c>
      <c r="L19" s="38"/>
      <c r="M19" s="39" t="str">
        <f t="shared" si="0"/>
        <v/>
      </c>
      <c r="N19" s="38"/>
      <c r="O19" s="39" t="str">
        <f t="shared" si="1"/>
        <v/>
      </c>
      <c r="P19" s="40"/>
      <c r="Q19" s="39" t="str">
        <f t="shared" si="2"/>
        <v/>
      </c>
      <c r="R19" s="38"/>
      <c r="S19" s="39" t="str">
        <f t="shared" si="3"/>
        <v/>
      </c>
      <c r="T19" s="38"/>
      <c r="U19" s="39" t="str">
        <f t="shared" si="4"/>
        <v/>
      </c>
      <c r="V19" s="38"/>
      <c r="W19" s="39" t="str">
        <f t="shared" si="5"/>
        <v/>
      </c>
      <c r="X19" s="38"/>
      <c r="Y19" s="39" t="str">
        <f t="shared" si="6"/>
        <v/>
      </c>
      <c r="Z19" s="38"/>
      <c r="AA19" s="39" t="str">
        <f t="shared" si="7"/>
        <v/>
      </c>
      <c r="AB19" s="38">
        <v>5</v>
      </c>
      <c r="AC19" s="39">
        <f t="shared" si="8"/>
        <v>41.666666666666671</v>
      </c>
      <c r="AD19" s="38"/>
      <c r="AE19" s="39" t="str">
        <f t="shared" si="9"/>
        <v/>
      </c>
      <c r="AF19" s="40"/>
      <c r="AG19" s="39" t="str">
        <f t="shared" si="10"/>
        <v/>
      </c>
      <c r="AH19" s="38"/>
      <c r="AI19" s="39" t="str">
        <f t="shared" si="11"/>
        <v/>
      </c>
      <c r="AJ19" s="38"/>
      <c r="AK19" s="39" t="str">
        <f t="shared" si="12"/>
        <v/>
      </c>
      <c r="AL19" s="38"/>
      <c r="AM19" s="39" t="str">
        <f t="shared" si="13"/>
        <v/>
      </c>
      <c r="AN19" s="38"/>
      <c r="AO19" s="39" t="str">
        <f t="shared" si="14"/>
        <v/>
      </c>
      <c r="AP19" s="38"/>
      <c r="AQ19" s="39" t="str">
        <f t="shared" si="15"/>
        <v/>
      </c>
      <c r="AR19" s="38"/>
      <c r="AS19" s="39" t="str">
        <f t="shared" si="16"/>
        <v/>
      </c>
      <c r="AT19" s="38"/>
      <c r="AU19" s="39" t="str">
        <f t="shared" si="17"/>
        <v/>
      </c>
      <c r="AV19" s="38"/>
      <c r="AW19" s="39" t="str">
        <f t="shared" si="18"/>
        <v/>
      </c>
      <c r="AX19" s="38"/>
      <c r="AY19" s="39" t="str">
        <f t="shared" si="19"/>
        <v/>
      </c>
      <c r="AZ19" s="38"/>
      <c r="BA19" s="39" t="str">
        <f t="shared" si="20"/>
        <v/>
      </c>
      <c r="BB19" s="1" t="s">
        <v>75</v>
      </c>
    </row>
    <row r="20" spans="1:54" ht="20" customHeight="1" x14ac:dyDescent="0.2">
      <c r="A20" s="47"/>
      <c r="B20" s="41"/>
      <c r="C20" s="42"/>
      <c r="D20" s="32" t="s">
        <v>38</v>
      </c>
      <c r="E20" s="33" t="s">
        <v>76</v>
      </c>
      <c r="F20" s="33" t="s">
        <v>77</v>
      </c>
      <c r="G20" s="32">
        <v>1976</v>
      </c>
      <c r="H20" s="44">
        <v>179</v>
      </c>
      <c r="I20" s="35">
        <v>8</v>
      </c>
      <c r="J20" s="48" t="s">
        <v>78</v>
      </c>
      <c r="K20" s="37"/>
      <c r="L20" s="45">
        <v>5</v>
      </c>
      <c r="M20" s="46">
        <f t="shared" si="0"/>
        <v>62.5</v>
      </c>
      <c r="N20" s="45">
        <v>2</v>
      </c>
      <c r="O20" s="46">
        <f t="shared" si="1"/>
        <v>25</v>
      </c>
      <c r="P20" s="40">
        <v>1</v>
      </c>
      <c r="Q20" s="39">
        <f t="shared" si="2"/>
        <v>12.5</v>
      </c>
      <c r="R20" s="45">
        <v>2</v>
      </c>
      <c r="S20" s="46">
        <f t="shared" si="3"/>
        <v>25</v>
      </c>
      <c r="T20" s="45">
        <v>1</v>
      </c>
      <c r="U20" s="46">
        <f t="shared" si="4"/>
        <v>12.5</v>
      </c>
      <c r="V20" s="45">
        <v>1</v>
      </c>
      <c r="W20" s="46">
        <f t="shared" si="5"/>
        <v>12.5</v>
      </c>
      <c r="X20" s="45">
        <v>1</v>
      </c>
      <c r="Y20" s="46">
        <f t="shared" si="6"/>
        <v>12.5</v>
      </c>
      <c r="Z20" s="45">
        <v>1</v>
      </c>
      <c r="AA20" s="46">
        <f t="shared" si="7"/>
        <v>12.5</v>
      </c>
      <c r="AB20" s="38"/>
      <c r="AC20" s="39" t="str">
        <f t="shared" si="8"/>
        <v/>
      </c>
      <c r="AD20" s="38"/>
      <c r="AE20" s="39" t="str">
        <f t="shared" si="9"/>
        <v/>
      </c>
      <c r="AF20" s="40"/>
      <c r="AG20" s="39" t="str">
        <f t="shared" si="10"/>
        <v/>
      </c>
      <c r="AH20" s="38"/>
      <c r="AI20" s="39" t="str">
        <f t="shared" si="11"/>
        <v/>
      </c>
      <c r="AJ20" s="45">
        <v>1</v>
      </c>
      <c r="AK20" s="46">
        <f t="shared" si="12"/>
        <v>12.5</v>
      </c>
      <c r="AL20" s="38"/>
      <c r="AM20" s="39" t="str">
        <f t="shared" si="13"/>
        <v/>
      </c>
      <c r="AN20" s="45">
        <v>1</v>
      </c>
      <c r="AO20" s="46">
        <f t="shared" si="14"/>
        <v>12.5</v>
      </c>
      <c r="AP20" s="38"/>
      <c r="AQ20" s="39" t="str">
        <f t="shared" si="15"/>
        <v/>
      </c>
      <c r="AR20" s="38"/>
      <c r="AS20" s="39" t="str">
        <f t="shared" si="16"/>
        <v/>
      </c>
      <c r="AT20" s="38"/>
      <c r="AU20" s="39" t="str">
        <f t="shared" si="17"/>
        <v/>
      </c>
      <c r="AV20" s="45"/>
      <c r="AW20" s="46" t="str">
        <f t="shared" si="18"/>
        <v/>
      </c>
      <c r="AX20" s="45"/>
      <c r="AY20" s="46" t="str">
        <f t="shared" si="19"/>
        <v/>
      </c>
      <c r="AZ20" s="38"/>
      <c r="BA20" s="39" t="str">
        <f t="shared" si="20"/>
        <v/>
      </c>
      <c r="BB20" s="1" t="s">
        <v>79</v>
      </c>
    </row>
    <row r="21" spans="1:54" ht="20" customHeight="1" x14ac:dyDescent="0.2">
      <c r="A21" s="47"/>
      <c r="B21" s="41"/>
      <c r="C21" s="31"/>
      <c r="D21" s="32" t="s">
        <v>38</v>
      </c>
      <c r="E21" s="33" t="s">
        <v>80</v>
      </c>
      <c r="F21" s="33" t="s">
        <v>81</v>
      </c>
      <c r="G21" s="32">
        <v>2014</v>
      </c>
      <c r="H21" s="44"/>
      <c r="I21" s="35">
        <v>48</v>
      </c>
      <c r="J21" s="36" t="s">
        <v>62</v>
      </c>
      <c r="K21" s="37" t="s">
        <v>82</v>
      </c>
      <c r="L21" s="38"/>
      <c r="M21" s="39" t="str">
        <f t="shared" si="0"/>
        <v/>
      </c>
      <c r="N21" s="45"/>
      <c r="O21" s="46" t="str">
        <f t="shared" si="1"/>
        <v/>
      </c>
      <c r="P21" s="40"/>
      <c r="Q21" s="39" t="str">
        <f t="shared" si="2"/>
        <v/>
      </c>
      <c r="R21" s="38"/>
      <c r="S21" s="39" t="str">
        <f t="shared" si="3"/>
        <v/>
      </c>
      <c r="T21" s="38"/>
      <c r="U21" s="39" t="str">
        <f t="shared" si="4"/>
        <v/>
      </c>
      <c r="V21" s="38"/>
      <c r="W21" s="39" t="str">
        <f t="shared" si="5"/>
        <v/>
      </c>
      <c r="X21" s="38"/>
      <c r="Y21" s="39" t="str">
        <f t="shared" si="6"/>
        <v/>
      </c>
      <c r="Z21" s="38"/>
      <c r="AA21" s="39" t="str">
        <f t="shared" si="7"/>
        <v/>
      </c>
      <c r="AB21" s="45"/>
      <c r="AC21" s="46" t="str">
        <f t="shared" si="8"/>
        <v/>
      </c>
      <c r="AD21" s="38"/>
      <c r="AE21" s="39" t="str">
        <f t="shared" si="9"/>
        <v/>
      </c>
      <c r="AF21" s="40"/>
      <c r="AG21" s="39" t="str">
        <f t="shared" si="10"/>
        <v/>
      </c>
      <c r="AH21" s="38"/>
      <c r="AI21" s="39" t="str">
        <f t="shared" si="11"/>
        <v/>
      </c>
      <c r="AJ21" s="38"/>
      <c r="AK21" s="39" t="str">
        <f t="shared" si="12"/>
        <v/>
      </c>
      <c r="AL21" s="38"/>
      <c r="AM21" s="39" t="str">
        <f t="shared" si="13"/>
        <v/>
      </c>
      <c r="AN21" s="38"/>
      <c r="AO21" s="39" t="str">
        <f t="shared" si="14"/>
        <v/>
      </c>
      <c r="AP21" s="38"/>
      <c r="AQ21" s="39" t="str">
        <f t="shared" si="15"/>
        <v/>
      </c>
      <c r="AR21" s="38"/>
      <c r="AS21" s="39" t="str">
        <f t="shared" si="16"/>
        <v/>
      </c>
      <c r="AT21" s="38"/>
      <c r="AU21" s="39" t="str">
        <f t="shared" si="17"/>
        <v/>
      </c>
      <c r="AV21" s="38"/>
      <c r="AW21" s="39" t="str">
        <f t="shared" si="18"/>
        <v/>
      </c>
      <c r="AX21" s="38"/>
      <c r="AY21" s="39" t="str">
        <f t="shared" si="19"/>
        <v/>
      </c>
      <c r="AZ21" s="38"/>
      <c r="BA21" s="39" t="str">
        <f t="shared" si="20"/>
        <v/>
      </c>
      <c r="BB21" s="1" t="s">
        <v>83</v>
      </c>
    </row>
    <row r="22" spans="1:54" ht="20" customHeight="1" x14ac:dyDescent="0.2">
      <c r="A22" s="43"/>
      <c r="B22" s="30"/>
      <c r="C22" s="31"/>
      <c r="D22" s="32" t="s">
        <v>38</v>
      </c>
      <c r="E22" s="33" t="s">
        <v>84</v>
      </c>
      <c r="F22" s="33" t="s">
        <v>85</v>
      </c>
      <c r="G22" s="32">
        <v>2004</v>
      </c>
      <c r="H22" s="44"/>
      <c r="I22" s="49"/>
      <c r="J22" s="50" t="s">
        <v>86</v>
      </c>
      <c r="K22" s="51"/>
      <c r="L22" s="38"/>
      <c r="M22" s="39"/>
      <c r="N22" s="38"/>
      <c r="O22" s="39"/>
      <c r="P22" s="40"/>
      <c r="Q22" s="39"/>
      <c r="R22" s="38"/>
      <c r="S22" s="39"/>
      <c r="T22" s="38"/>
      <c r="U22" s="39"/>
      <c r="V22" s="38"/>
      <c r="W22" s="39"/>
      <c r="X22" s="38"/>
      <c r="Y22" s="39"/>
      <c r="Z22" s="38"/>
      <c r="AA22" s="39"/>
      <c r="AB22" s="38"/>
      <c r="AC22" s="39"/>
      <c r="AD22" s="38"/>
      <c r="AE22" s="39"/>
      <c r="AF22" s="40"/>
      <c r="AG22" s="39"/>
      <c r="AH22" s="38"/>
      <c r="AI22" s="39"/>
      <c r="AJ22" s="38"/>
      <c r="AK22" s="39"/>
      <c r="AL22" s="38"/>
      <c r="AM22" s="39"/>
      <c r="AN22" s="38"/>
      <c r="AO22" s="39"/>
      <c r="AP22" s="38"/>
      <c r="AQ22" s="39"/>
      <c r="AR22" s="38"/>
      <c r="AS22" s="39"/>
      <c r="AT22" s="38"/>
      <c r="AU22" s="39"/>
      <c r="AV22" s="38"/>
      <c r="AW22" s="39"/>
      <c r="AX22" s="38"/>
      <c r="AY22" s="39"/>
      <c r="AZ22" s="38"/>
      <c r="BA22" s="39"/>
    </row>
    <row r="23" spans="1:54" ht="20" customHeight="1" x14ac:dyDescent="0.2">
      <c r="A23" s="47"/>
      <c r="B23" s="41"/>
      <c r="C23" s="31"/>
      <c r="D23" s="32" t="s">
        <v>38</v>
      </c>
      <c r="E23" s="33" t="s">
        <v>87</v>
      </c>
      <c r="F23" s="33" t="s">
        <v>88</v>
      </c>
      <c r="G23" s="32">
        <v>2012</v>
      </c>
      <c r="H23" s="44"/>
      <c r="I23" s="35">
        <v>80</v>
      </c>
      <c r="J23" s="36" t="s">
        <v>62</v>
      </c>
      <c r="K23" s="37" t="s">
        <v>51</v>
      </c>
      <c r="L23" s="38"/>
      <c r="M23" s="39" t="str">
        <f t="shared" si="0"/>
        <v/>
      </c>
      <c r="N23" s="38"/>
      <c r="O23" s="39" t="str">
        <f t="shared" si="1"/>
        <v/>
      </c>
      <c r="P23" s="40"/>
      <c r="Q23" s="39" t="str">
        <f t="shared" si="2"/>
        <v/>
      </c>
      <c r="R23" s="38"/>
      <c r="S23" s="39" t="str">
        <f t="shared" si="3"/>
        <v/>
      </c>
      <c r="T23" s="38"/>
      <c r="U23" s="39" t="str">
        <f t="shared" si="4"/>
        <v/>
      </c>
      <c r="V23" s="38"/>
      <c r="W23" s="39" t="str">
        <f t="shared" si="5"/>
        <v/>
      </c>
      <c r="X23" s="38"/>
      <c r="Y23" s="39" t="str">
        <f t="shared" si="6"/>
        <v/>
      </c>
      <c r="Z23" s="38"/>
      <c r="AA23" s="39" t="str">
        <f t="shared" si="7"/>
        <v/>
      </c>
      <c r="AB23" s="38"/>
      <c r="AC23" s="39" t="str">
        <f t="shared" si="8"/>
        <v/>
      </c>
      <c r="AD23" s="38"/>
      <c r="AE23" s="39" t="str">
        <f t="shared" si="9"/>
        <v/>
      </c>
      <c r="AF23" s="40"/>
      <c r="AG23" s="39" t="str">
        <f t="shared" si="10"/>
        <v/>
      </c>
      <c r="AH23" s="38"/>
      <c r="AI23" s="39" t="str">
        <f t="shared" si="11"/>
        <v/>
      </c>
      <c r="AJ23" s="38"/>
      <c r="AK23" s="39" t="str">
        <f t="shared" si="12"/>
        <v/>
      </c>
      <c r="AL23" s="38"/>
      <c r="AM23" s="39" t="str">
        <f t="shared" si="13"/>
        <v/>
      </c>
      <c r="AN23" s="38"/>
      <c r="AO23" s="39" t="str">
        <f t="shared" si="14"/>
        <v/>
      </c>
      <c r="AP23" s="38"/>
      <c r="AQ23" s="39" t="str">
        <f t="shared" si="15"/>
        <v/>
      </c>
      <c r="AR23" s="38"/>
      <c r="AS23" s="39" t="str">
        <f t="shared" si="16"/>
        <v/>
      </c>
      <c r="AT23" s="38"/>
      <c r="AU23" s="39" t="str">
        <f t="shared" si="17"/>
        <v/>
      </c>
      <c r="AV23" s="38"/>
      <c r="AW23" s="39" t="str">
        <f t="shared" si="18"/>
        <v/>
      </c>
      <c r="AX23" s="38"/>
      <c r="AY23" s="39" t="str">
        <f t="shared" si="19"/>
        <v/>
      </c>
      <c r="AZ23" s="38"/>
      <c r="BA23" s="39" t="str">
        <f t="shared" si="20"/>
        <v/>
      </c>
    </row>
    <row r="24" spans="1:54" ht="20" customHeight="1" x14ac:dyDescent="0.2">
      <c r="A24" s="47"/>
      <c r="B24" s="41"/>
      <c r="C24" s="42"/>
      <c r="D24" s="32" t="s">
        <v>38</v>
      </c>
      <c r="E24" s="33" t="s">
        <v>89</v>
      </c>
      <c r="F24" s="33" t="s">
        <v>90</v>
      </c>
      <c r="G24" s="32">
        <v>2013</v>
      </c>
      <c r="H24" s="44"/>
      <c r="I24" s="35">
        <v>12</v>
      </c>
      <c r="J24" s="36" t="s">
        <v>62</v>
      </c>
      <c r="K24" s="37" t="s">
        <v>91</v>
      </c>
      <c r="L24" s="38"/>
      <c r="M24" s="39" t="str">
        <f t="shared" si="0"/>
        <v/>
      </c>
      <c r="N24" s="38"/>
      <c r="O24" s="39" t="str">
        <f t="shared" si="1"/>
        <v/>
      </c>
      <c r="P24" s="52"/>
      <c r="Q24" s="46" t="str">
        <f t="shared" si="2"/>
        <v/>
      </c>
      <c r="R24" s="38"/>
      <c r="S24" s="39" t="str">
        <f t="shared" si="3"/>
        <v/>
      </c>
      <c r="T24" s="45"/>
      <c r="U24" s="46" t="str">
        <f t="shared" si="4"/>
        <v/>
      </c>
      <c r="V24" s="38"/>
      <c r="W24" s="39" t="str">
        <f t="shared" si="5"/>
        <v/>
      </c>
      <c r="X24" s="38"/>
      <c r="Y24" s="39" t="str">
        <f t="shared" si="6"/>
        <v/>
      </c>
      <c r="Z24" s="38"/>
      <c r="AA24" s="39" t="str">
        <f t="shared" si="7"/>
        <v/>
      </c>
      <c r="AB24" s="38"/>
      <c r="AC24" s="39" t="str">
        <f t="shared" si="8"/>
        <v/>
      </c>
      <c r="AD24" s="38"/>
      <c r="AE24" s="39" t="str">
        <f t="shared" si="9"/>
        <v/>
      </c>
      <c r="AF24" s="40"/>
      <c r="AG24" s="39" t="str">
        <f t="shared" si="10"/>
        <v/>
      </c>
      <c r="AH24" s="38"/>
      <c r="AI24" s="39" t="str">
        <f t="shared" si="11"/>
        <v/>
      </c>
      <c r="AJ24" s="38"/>
      <c r="AK24" s="39" t="str">
        <f t="shared" si="12"/>
        <v/>
      </c>
      <c r="AL24" s="38"/>
      <c r="AM24" s="39" t="str">
        <f t="shared" si="13"/>
        <v/>
      </c>
      <c r="AN24" s="38"/>
      <c r="AO24" s="39" t="str">
        <f t="shared" si="14"/>
        <v/>
      </c>
      <c r="AP24" s="38"/>
      <c r="AQ24" s="39" t="str">
        <f t="shared" si="15"/>
        <v/>
      </c>
      <c r="AR24" s="38"/>
      <c r="AS24" s="39" t="str">
        <f t="shared" si="16"/>
        <v/>
      </c>
      <c r="AT24" s="38"/>
      <c r="AU24" s="39" t="str">
        <f t="shared" si="17"/>
        <v/>
      </c>
      <c r="AV24" s="38"/>
      <c r="AW24" s="39" t="str">
        <f t="shared" si="18"/>
        <v/>
      </c>
      <c r="AX24" s="38"/>
      <c r="AY24" s="39" t="str">
        <f t="shared" si="19"/>
        <v/>
      </c>
      <c r="AZ24" s="38"/>
      <c r="BA24" s="39" t="str">
        <f t="shared" si="20"/>
        <v/>
      </c>
      <c r="BB24" s="1" t="s">
        <v>92</v>
      </c>
    </row>
    <row r="25" spans="1:54" ht="20" customHeight="1" x14ac:dyDescent="0.2">
      <c r="A25" s="43"/>
      <c r="B25" s="30"/>
      <c r="C25" s="32"/>
      <c r="D25" s="32" t="s">
        <v>38</v>
      </c>
      <c r="E25" s="33" t="s">
        <v>93</v>
      </c>
      <c r="F25" s="33" t="s">
        <v>94</v>
      </c>
      <c r="G25" s="32">
        <v>2012</v>
      </c>
      <c r="H25" s="44"/>
      <c r="I25" s="35"/>
      <c r="J25" s="36" t="s">
        <v>62</v>
      </c>
      <c r="K25" s="37" t="s">
        <v>95</v>
      </c>
      <c r="L25" s="38"/>
      <c r="M25" s="39"/>
      <c r="N25" s="38"/>
      <c r="O25" s="39"/>
      <c r="P25" s="38"/>
      <c r="Q25" s="39"/>
      <c r="R25" s="38"/>
      <c r="S25" s="39"/>
      <c r="T25" s="38"/>
      <c r="U25" s="39"/>
      <c r="V25" s="38"/>
      <c r="W25" s="39"/>
      <c r="X25" s="38"/>
      <c r="Y25" s="39"/>
      <c r="Z25" s="38"/>
      <c r="AA25" s="39"/>
      <c r="AB25" s="38"/>
      <c r="AC25" s="39"/>
      <c r="AD25" s="38"/>
      <c r="AE25" s="39"/>
      <c r="AF25" s="40"/>
      <c r="AG25" s="39"/>
      <c r="AH25" s="38"/>
      <c r="AI25" s="39"/>
      <c r="AJ25" s="38"/>
      <c r="AK25" s="39"/>
      <c r="AL25" s="38"/>
      <c r="AM25" s="39"/>
      <c r="AN25" s="38"/>
      <c r="AO25" s="39"/>
      <c r="AP25" s="38"/>
      <c r="AQ25" s="39"/>
      <c r="AR25" s="38"/>
      <c r="AS25" s="39"/>
      <c r="AT25" s="38"/>
      <c r="AU25" s="39"/>
      <c r="AV25" s="38"/>
      <c r="AW25" s="39"/>
      <c r="AX25" s="38"/>
      <c r="AY25" s="39"/>
      <c r="AZ25" s="38"/>
      <c r="BA25" s="39"/>
    </row>
    <row r="26" spans="1:54" ht="20" customHeight="1" x14ac:dyDescent="0.2">
      <c r="A26" s="47"/>
      <c r="B26" s="41"/>
      <c r="C26" s="42"/>
      <c r="D26" s="32" t="s">
        <v>38</v>
      </c>
      <c r="E26" s="33" t="s">
        <v>96</v>
      </c>
      <c r="F26" s="33" t="s">
        <v>97</v>
      </c>
      <c r="G26" s="32">
        <v>2013</v>
      </c>
      <c r="H26" s="44"/>
      <c r="I26" s="35">
        <v>38</v>
      </c>
      <c r="J26" s="36" t="s">
        <v>98</v>
      </c>
      <c r="K26" s="37" t="s">
        <v>56</v>
      </c>
      <c r="L26" s="38"/>
      <c r="M26" s="39" t="str">
        <f t="shared" si="0"/>
        <v/>
      </c>
      <c r="N26" s="38"/>
      <c r="O26" s="39" t="str">
        <f t="shared" si="1"/>
        <v/>
      </c>
      <c r="P26" s="38"/>
      <c r="Q26" s="39" t="str">
        <f t="shared" si="2"/>
        <v/>
      </c>
      <c r="R26" s="38"/>
      <c r="S26" s="39" t="str">
        <f t="shared" si="3"/>
        <v/>
      </c>
      <c r="T26" s="38"/>
      <c r="U26" s="39" t="str">
        <f t="shared" si="4"/>
        <v/>
      </c>
      <c r="V26" s="38"/>
      <c r="W26" s="39" t="str">
        <f t="shared" si="5"/>
        <v/>
      </c>
      <c r="X26" s="38"/>
      <c r="Y26" s="39" t="str">
        <f t="shared" si="6"/>
        <v/>
      </c>
      <c r="Z26" s="38"/>
      <c r="AA26" s="39" t="str">
        <f t="shared" si="7"/>
        <v/>
      </c>
      <c r="AB26" s="38"/>
      <c r="AC26" s="39" t="str">
        <f t="shared" si="8"/>
        <v/>
      </c>
      <c r="AD26" s="38"/>
      <c r="AE26" s="39" t="str">
        <f t="shared" si="9"/>
        <v/>
      </c>
      <c r="AF26" s="40">
        <v>37</v>
      </c>
      <c r="AG26" s="39">
        <f t="shared" si="10"/>
        <v>97.368421052631575</v>
      </c>
      <c r="AH26" s="38"/>
      <c r="AI26" s="39" t="str">
        <f t="shared" si="11"/>
        <v/>
      </c>
      <c r="AJ26" s="38"/>
      <c r="AK26" s="39" t="str">
        <f t="shared" si="12"/>
        <v/>
      </c>
      <c r="AL26" s="38"/>
      <c r="AM26" s="39" t="str">
        <f t="shared" si="13"/>
        <v/>
      </c>
      <c r="AN26" s="38"/>
      <c r="AO26" s="39" t="str">
        <f t="shared" si="14"/>
        <v/>
      </c>
      <c r="AP26" s="38"/>
      <c r="AQ26" s="39" t="str">
        <f t="shared" si="15"/>
        <v/>
      </c>
      <c r="AR26" s="38"/>
      <c r="AS26" s="39" t="str">
        <f t="shared" si="16"/>
        <v/>
      </c>
      <c r="AT26" s="38"/>
      <c r="AU26" s="39" t="str">
        <f t="shared" si="17"/>
        <v/>
      </c>
      <c r="AV26" s="38"/>
      <c r="AW26" s="39" t="str">
        <f t="shared" si="18"/>
        <v/>
      </c>
      <c r="AX26" s="38"/>
      <c r="AY26" s="39" t="str">
        <f t="shared" si="19"/>
        <v/>
      </c>
      <c r="AZ26" s="38"/>
      <c r="BA26" s="39" t="str">
        <f t="shared" si="20"/>
        <v/>
      </c>
      <c r="BB26" s="1" t="s">
        <v>99</v>
      </c>
    </row>
    <row r="27" spans="1:54" ht="20" customHeight="1" x14ac:dyDescent="0.2">
      <c r="A27" s="43"/>
      <c r="B27" s="30"/>
      <c r="C27" s="32"/>
      <c r="D27" s="32" t="s">
        <v>38</v>
      </c>
      <c r="E27" s="33" t="s">
        <v>100</v>
      </c>
      <c r="F27" s="33" t="s">
        <v>101</v>
      </c>
      <c r="G27" s="32">
        <v>2000</v>
      </c>
      <c r="H27" s="44"/>
      <c r="I27" s="35">
        <v>12</v>
      </c>
      <c r="J27" s="36" t="s">
        <v>102</v>
      </c>
      <c r="K27" s="37"/>
      <c r="L27" s="38"/>
      <c r="M27" s="39"/>
      <c r="N27" s="38"/>
      <c r="O27" s="39"/>
      <c r="P27" s="40"/>
      <c r="Q27" s="39"/>
      <c r="R27" s="38"/>
      <c r="S27" s="39"/>
      <c r="T27" s="38"/>
      <c r="U27" s="39"/>
      <c r="V27" s="38"/>
      <c r="W27" s="39"/>
      <c r="X27" s="38"/>
      <c r="Y27" s="39"/>
      <c r="Z27" s="38"/>
      <c r="AA27" s="39"/>
      <c r="AB27" s="38"/>
      <c r="AC27" s="39"/>
      <c r="AD27" s="38"/>
      <c r="AE27" s="39"/>
      <c r="AF27" s="40"/>
      <c r="AG27" s="39"/>
      <c r="AH27" s="38"/>
      <c r="AI27" s="39"/>
      <c r="AJ27" s="38"/>
      <c r="AK27" s="39"/>
      <c r="AL27" s="38"/>
      <c r="AM27" s="39"/>
      <c r="AN27" s="38"/>
      <c r="AO27" s="39"/>
      <c r="AP27" s="38"/>
      <c r="AQ27" s="39"/>
      <c r="AR27" s="38"/>
      <c r="AS27" s="39"/>
      <c r="AT27" s="38"/>
      <c r="AU27" s="39"/>
      <c r="AV27" s="38"/>
      <c r="AW27" s="39"/>
      <c r="AX27" s="38"/>
      <c r="AY27" s="39"/>
      <c r="AZ27" s="38"/>
      <c r="BA27" s="39"/>
    </row>
    <row r="28" spans="1:54" ht="20" customHeight="1" x14ac:dyDescent="0.2">
      <c r="A28" s="47"/>
      <c r="B28" s="41"/>
      <c r="C28" s="31"/>
      <c r="D28" s="32" t="s">
        <v>38</v>
      </c>
      <c r="E28" s="33" t="s">
        <v>103</v>
      </c>
      <c r="F28" s="33" t="s">
        <v>104</v>
      </c>
      <c r="G28" s="32">
        <v>2001</v>
      </c>
      <c r="H28" s="44">
        <v>118</v>
      </c>
      <c r="I28" s="35">
        <v>20</v>
      </c>
      <c r="J28" s="36" t="s">
        <v>70</v>
      </c>
      <c r="K28" s="37" t="s">
        <v>105</v>
      </c>
      <c r="L28" s="38"/>
      <c r="M28" s="39" t="str">
        <f t="shared" si="0"/>
        <v/>
      </c>
      <c r="N28" s="38"/>
      <c r="O28" s="39" t="str">
        <f t="shared" si="1"/>
        <v/>
      </c>
      <c r="P28" s="40"/>
      <c r="Q28" s="39" t="str">
        <f t="shared" si="2"/>
        <v/>
      </c>
      <c r="R28" s="38"/>
      <c r="S28" s="39" t="str">
        <f t="shared" si="3"/>
        <v/>
      </c>
      <c r="T28" s="38"/>
      <c r="U28" s="39" t="str">
        <f t="shared" si="4"/>
        <v/>
      </c>
      <c r="V28" s="38"/>
      <c r="W28" s="39" t="str">
        <f t="shared" si="5"/>
        <v/>
      </c>
      <c r="X28" s="38"/>
      <c r="Y28" s="39" t="str">
        <f t="shared" si="6"/>
        <v/>
      </c>
      <c r="Z28" s="38"/>
      <c r="AA28" s="39" t="str">
        <f t="shared" si="7"/>
        <v/>
      </c>
      <c r="AB28" s="38"/>
      <c r="AC28" s="39" t="str">
        <f t="shared" si="8"/>
        <v/>
      </c>
      <c r="AD28" s="38"/>
      <c r="AE28" s="39" t="str">
        <f t="shared" si="9"/>
        <v/>
      </c>
      <c r="AF28" s="40"/>
      <c r="AG28" s="39" t="str">
        <f t="shared" si="10"/>
        <v/>
      </c>
      <c r="AH28" s="38"/>
      <c r="AI28" s="39" t="str">
        <f t="shared" si="11"/>
        <v/>
      </c>
      <c r="AJ28" s="38"/>
      <c r="AK28" s="39" t="str">
        <f t="shared" si="12"/>
        <v/>
      </c>
      <c r="AL28" s="38"/>
      <c r="AM28" s="39" t="str">
        <f t="shared" si="13"/>
        <v/>
      </c>
      <c r="AN28" s="38"/>
      <c r="AO28" s="39" t="str">
        <f t="shared" si="14"/>
        <v/>
      </c>
      <c r="AP28" s="38"/>
      <c r="AQ28" s="39" t="str">
        <f t="shared" si="15"/>
        <v/>
      </c>
      <c r="AR28" s="38"/>
      <c r="AS28" s="39" t="str">
        <f t="shared" si="16"/>
        <v/>
      </c>
      <c r="AT28" s="38"/>
      <c r="AU28" s="39" t="str">
        <f t="shared" si="17"/>
        <v/>
      </c>
      <c r="AV28" s="38"/>
      <c r="AW28" s="39" t="str">
        <f t="shared" si="18"/>
        <v/>
      </c>
      <c r="AX28" s="38"/>
      <c r="AY28" s="39" t="str">
        <f t="shared" si="19"/>
        <v/>
      </c>
      <c r="AZ28" s="38"/>
      <c r="BA28" s="39" t="str">
        <f t="shared" si="20"/>
        <v/>
      </c>
      <c r="BB28" s="1" t="s">
        <v>106</v>
      </c>
    </row>
    <row r="29" spans="1:54" ht="20" customHeight="1" x14ac:dyDescent="0.2">
      <c r="A29" s="43"/>
      <c r="B29" s="30"/>
      <c r="C29" s="42"/>
      <c r="D29" s="32" t="s">
        <v>38</v>
      </c>
      <c r="E29" s="33" t="s">
        <v>107</v>
      </c>
      <c r="F29" s="33" t="s">
        <v>108</v>
      </c>
      <c r="G29" s="32">
        <v>1993</v>
      </c>
      <c r="H29" s="44"/>
      <c r="I29" s="49"/>
      <c r="J29" s="50" t="s">
        <v>109</v>
      </c>
      <c r="K29" s="51" t="s">
        <v>110</v>
      </c>
      <c r="L29" s="38"/>
      <c r="M29" s="39"/>
      <c r="N29" s="38"/>
      <c r="O29" s="39"/>
      <c r="P29" s="40"/>
      <c r="Q29" s="39"/>
      <c r="R29" s="38"/>
      <c r="S29" s="39"/>
      <c r="T29" s="38"/>
      <c r="U29" s="39"/>
      <c r="V29" s="38"/>
      <c r="W29" s="39"/>
      <c r="X29" s="38"/>
      <c r="Y29" s="39"/>
      <c r="Z29" s="38"/>
      <c r="AA29" s="39"/>
      <c r="AB29" s="38"/>
      <c r="AC29" s="39"/>
      <c r="AD29" s="38"/>
      <c r="AE29" s="39"/>
      <c r="AF29" s="40"/>
      <c r="AG29" s="39"/>
      <c r="AH29" s="38"/>
      <c r="AI29" s="39"/>
      <c r="AJ29" s="38"/>
      <c r="AK29" s="39"/>
      <c r="AL29" s="38"/>
      <c r="AM29" s="39"/>
      <c r="AN29" s="38"/>
      <c r="AO29" s="39"/>
      <c r="AP29" s="38"/>
      <c r="AQ29" s="39"/>
      <c r="AR29" s="38"/>
      <c r="AS29" s="39"/>
      <c r="AT29" s="38"/>
      <c r="AU29" s="39"/>
      <c r="AV29" s="38"/>
      <c r="AW29" s="39"/>
      <c r="AX29" s="38"/>
      <c r="AY29" s="39"/>
      <c r="AZ29" s="38"/>
      <c r="BA29" s="39"/>
    </row>
    <row r="30" spans="1:54" ht="20" customHeight="1" x14ac:dyDescent="0.2">
      <c r="A30" s="47"/>
      <c r="B30" s="41"/>
      <c r="C30" s="42"/>
      <c r="D30" s="32" t="s">
        <v>38</v>
      </c>
      <c r="E30" s="33" t="s">
        <v>111</v>
      </c>
      <c r="F30" s="33" t="s">
        <v>112</v>
      </c>
      <c r="G30" s="32">
        <v>1994</v>
      </c>
      <c r="H30" s="44"/>
      <c r="I30" s="35">
        <v>20</v>
      </c>
      <c r="J30" s="36" t="s">
        <v>113</v>
      </c>
      <c r="K30" s="37"/>
      <c r="L30" s="38"/>
      <c r="M30" s="39" t="str">
        <f t="shared" si="0"/>
        <v/>
      </c>
      <c r="N30" s="38"/>
      <c r="O30" s="39" t="str">
        <f t="shared" si="1"/>
        <v/>
      </c>
      <c r="P30" s="52"/>
      <c r="Q30" s="46" t="str">
        <f t="shared" si="2"/>
        <v/>
      </c>
      <c r="R30" s="38"/>
      <c r="S30" s="39" t="str">
        <f t="shared" si="3"/>
        <v/>
      </c>
      <c r="T30" s="45"/>
      <c r="U30" s="46" t="str">
        <f t="shared" si="4"/>
        <v/>
      </c>
      <c r="V30" s="45"/>
      <c r="W30" s="46" t="str">
        <f t="shared" si="5"/>
        <v/>
      </c>
      <c r="X30" s="38"/>
      <c r="Y30" s="39" t="str">
        <f t="shared" si="6"/>
        <v/>
      </c>
      <c r="Z30" s="38"/>
      <c r="AA30" s="39" t="str">
        <f t="shared" si="7"/>
        <v/>
      </c>
      <c r="AB30" s="38"/>
      <c r="AC30" s="39" t="str">
        <f t="shared" si="8"/>
        <v/>
      </c>
      <c r="AD30" s="38"/>
      <c r="AE30" s="39" t="str">
        <f t="shared" si="9"/>
        <v/>
      </c>
      <c r="AF30" s="40"/>
      <c r="AG30" s="39" t="str">
        <f t="shared" si="10"/>
        <v/>
      </c>
      <c r="AH30" s="38"/>
      <c r="AI30" s="39" t="str">
        <f t="shared" si="11"/>
        <v/>
      </c>
      <c r="AJ30" s="38"/>
      <c r="AK30" s="39" t="str">
        <f t="shared" si="12"/>
        <v/>
      </c>
      <c r="AL30" s="38"/>
      <c r="AM30" s="39" t="str">
        <f t="shared" si="13"/>
        <v/>
      </c>
      <c r="AN30" s="38"/>
      <c r="AO30" s="39" t="str">
        <f t="shared" si="14"/>
        <v/>
      </c>
      <c r="AP30" s="38"/>
      <c r="AQ30" s="39" t="str">
        <f t="shared" si="15"/>
        <v/>
      </c>
      <c r="AR30" s="38"/>
      <c r="AS30" s="39" t="str">
        <f t="shared" si="16"/>
        <v/>
      </c>
      <c r="AT30" s="38"/>
      <c r="AU30" s="39" t="str">
        <f t="shared" si="17"/>
        <v/>
      </c>
      <c r="AV30" s="38"/>
      <c r="AW30" s="39" t="str">
        <f t="shared" si="18"/>
        <v/>
      </c>
      <c r="AX30" s="38"/>
      <c r="AY30" s="39" t="str">
        <f t="shared" si="19"/>
        <v/>
      </c>
      <c r="AZ30" s="38"/>
      <c r="BA30" s="39" t="str">
        <f t="shared" si="20"/>
        <v/>
      </c>
      <c r="BB30" s="1" t="s">
        <v>114</v>
      </c>
    </row>
    <row r="31" spans="1:54" ht="20" customHeight="1" x14ac:dyDescent="0.2">
      <c r="A31" s="47"/>
      <c r="B31" s="41"/>
      <c r="C31" s="31"/>
      <c r="D31" s="32" t="s">
        <v>38</v>
      </c>
      <c r="E31" s="33" t="s">
        <v>115</v>
      </c>
      <c r="F31" s="33" t="s">
        <v>116</v>
      </c>
      <c r="G31" s="32">
        <v>2008</v>
      </c>
      <c r="H31" s="44"/>
      <c r="I31" s="35">
        <v>16</v>
      </c>
      <c r="J31" s="36" t="s">
        <v>70</v>
      </c>
      <c r="K31" s="37" t="s">
        <v>117</v>
      </c>
      <c r="L31" s="38"/>
      <c r="M31" s="39" t="str">
        <f t="shared" si="0"/>
        <v/>
      </c>
      <c r="N31" s="38"/>
      <c r="O31" s="39" t="str">
        <f t="shared" si="1"/>
        <v/>
      </c>
      <c r="P31" s="40"/>
      <c r="Q31" s="39" t="str">
        <f t="shared" si="2"/>
        <v/>
      </c>
      <c r="R31" s="38"/>
      <c r="S31" s="39" t="str">
        <f t="shared" si="3"/>
        <v/>
      </c>
      <c r="T31" s="38"/>
      <c r="U31" s="39" t="str">
        <f t="shared" si="4"/>
        <v/>
      </c>
      <c r="V31" s="38"/>
      <c r="W31" s="39" t="str">
        <f t="shared" si="5"/>
        <v/>
      </c>
      <c r="X31" s="38"/>
      <c r="Y31" s="39" t="str">
        <f t="shared" si="6"/>
        <v/>
      </c>
      <c r="Z31" s="38"/>
      <c r="AA31" s="39" t="str">
        <f t="shared" si="7"/>
        <v/>
      </c>
      <c r="AB31" s="38"/>
      <c r="AC31" s="39" t="str">
        <f t="shared" si="8"/>
        <v/>
      </c>
      <c r="AD31" s="38"/>
      <c r="AE31" s="39" t="str">
        <f t="shared" si="9"/>
        <v/>
      </c>
      <c r="AF31" s="40"/>
      <c r="AG31" s="39" t="str">
        <f t="shared" si="10"/>
        <v/>
      </c>
      <c r="AH31" s="38"/>
      <c r="AI31" s="39" t="str">
        <f t="shared" si="11"/>
        <v/>
      </c>
      <c r="AJ31" s="38"/>
      <c r="AK31" s="39" t="str">
        <f t="shared" si="12"/>
        <v/>
      </c>
      <c r="AL31" s="38"/>
      <c r="AM31" s="39" t="str">
        <f t="shared" si="13"/>
        <v/>
      </c>
      <c r="AN31" s="38"/>
      <c r="AO31" s="39" t="str">
        <f t="shared" si="14"/>
        <v/>
      </c>
      <c r="AP31" s="38"/>
      <c r="AQ31" s="39" t="str">
        <f t="shared" si="15"/>
        <v/>
      </c>
      <c r="AR31" s="38"/>
      <c r="AS31" s="39" t="str">
        <f t="shared" si="16"/>
        <v/>
      </c>
      <c r="AT31" s="38"/>
      <c r="AU31" s="39" t="str">
        <f t="shared" si="17"/>
        <v/>
      </c>
      <c r="AV31" s="38"/>
      <c r="AW31" s="39" t="str">
        <f t="shared" si="18"/>
        <v/>
      </c>
      <c r="AX31" s="38"/>
      <c r="AY31" s="39" t="str">
        <f t="shared" si="19"/>
        <v/>
      </c>
      <c r="AZ31" s="38"/>
      <c r="BA31" s="39" t="str">
        <f t="shared" si="20"/>
        <v/>
      </c>
      <c r="BB31" s="1" t="s">
        <v>118</v>
      </c>
    </row>
    <row r="32" spans="1:54" ht="20" customHeight="1" x14ac:dyDescent="0.2">
      <c r="A32" s="47"/>
      <c r="B32" s="41"/>
      <c r="C32" s="42"/>
      <c r="D32" s="32" t="s">
        <v>38</v>
      </c>
      <c r="E32" s="33" t="s">
        <v>119</v>
      </c>
      <c r="F32" s="33" t="s">
        <v>120</v>
      </c>
      <c r="G32" s="32">
        <v>1996</v>
      </c>
      <c r="H32" s="44">
        <v>82</v>
      </c>
      <c r="I32" s="35">
        <v>15</v>
      </c>
      <c r="J32" s="36" t="s">
        <v>70</v>
      </c>
      <c r="K32" s="37" t="s">
        <v>121</v>
      </c>
      <c r="L32" s="38"/>
      <c r="M32" s="39" t="str">
        <f t="shared" si="0"/>
        <v/>
      </c>
      <c r="N32" s="38">
        <v>1</v>
      </c>
      <c r="O32" s="39">
        <f t="shared" si="1"/>
        <v>6.666666666666667</v>
      </c>
      <c r="P32" s="40">
        <v>1</v>
      </c>
      <c r="Q32" s="39">
        <f t="shared" si="2"/>
        <v>6.666666666666667</v>
      </c>
      <c r="R32" s="38"/>
      <c r="S32" s="39" t="str">
        <f t="shared" si="3"/>
        <v/>
      </c>
      <c r="T32" s="38"/>
      <c r="U32" s="39" t="str">
        <f t="shared" si="4"/>
        <v/>
      </c>
      <c r="V32" s="38"/>
      <c r="W32" s="39" t="str">
        <f t="shared" si="5"/>
        <v/>
      </c>
      <c r="X32" s="38"/>
      <c r="Y32" s="39" t="str">
        <f t="shared" si="6"/>
        <v/>
      </c>
      <c r="Z32" s="38"/>
      <c r="AA32" s="39" t="str">
        <f t="shared" si="7"/>
        <v/>
      </c>
      <c r="AB32" s="38">
        <v>3</v>
      </c>
      <c r="AC32" s="39">
        <f t="shared" si="8"/>
        <v>20</v>
      </c>
      <c r="AD32" s="38"/>
      <c r="AE32" s="39" t="str">
        <f t="shared" si="9"/>
        <v/>
      </c>
      <c r="AF32" s="40"/>
      <c r="AG32" s="39" t="str">
        <f t="shared" si="10"/>
        <v/>
      </c>
      <c r="AH32" s="38">
        <v>1</v>
      </c>
      <c r="AI32" s="39">
        <f t="shared" si="11"/>
        <v>6.666666666666667</v>
      </c>
      <c r="AJ32" s="38"/>
      <c r="AK32" s="39" t="str">
        <f t="shared" si="12"/>
        <v/>
      </c>
      <c r="AL32" s="38"/>
      <c r="AM32" s="39" t="str">
        <f t="shared" si="13"/>
        <v/>
      </c>
      <c r="AN32" s="38"/>
      <c r="AO32" s="39" t="str">
        <f t="shared" si="14"/>
        <v/>
      </c>
      <c r="AP32" s="38"/>
      <c r="AQ32" s="39" t="str">
        <f t="shared" si="15"/>
        <v/>
      </c>
      <c r="AR32" s="38"/>
      <c r="AS32" s="39" t="str">
        <f t="shared" si="16"/>
        <v/>
      </c>
      <c r="AT32" s="38"/>
      <c r="AU32" s="39" t="str">
        <f t="shared" si="17"/>
        <v/>
      </c>
      <c r="AV32" s="38"/>
      <c r="AW32" s="39" t="str">
        <f t="shared" si="18"/>
        <v/>
      </c>
      <c r="AX32" s="38"/>
      <c r="AY32" s="39" t="str">
        <f t="shared" si="19"/>
        <v/>
      </c>
      <c r="AZ32" s="38"/>
      <c r="BA32" s="39" t="str">
        <f t="shared" si="20"/>
        <v/>
      </c>
      <c r="BB32" s="1" t="s">
        <v>122</v>
      </c>
    </row>
    <row r="33" spans="1:54" ht="20" customHeight="1" x14ac:dyDescent="0.2">
      <c r="A33" s="43"/>
      <c r="B33" s="30"/>
      <c r="C33" s="42"/>
      <c r="D33" s="32" t="s">
        <v>38</v>
      </c>
      <c r="E33" s="33" t="s">
        <v>123</v>
      </c>
      <c r="F33" s="33" t="s">
        <v>124</v>
      </c>
      <c r="G33" s="32">
        <v>1995</v>
      </c>
      <c r="H33" s="44"/>
      <c r="I33" s="49">
        <v>12</v>
      </c>
      <c r="J33" s="50" t="s">
        <v>55</v>
      </c>
      <c r="K33" s="51" t="s">
        <v>125</v>
      </c>
      <c r="L33" s="38"/>
      <c r="M33" s="39"/>
      <c r="N33" s="38"/>
      <c r="O33" s="39"/>
      <c r="P33" s="40">
        <v>1</v>
      </c>
      <c r="Q33" s="39">
        <f t="shared" si="2"/>
        <v>8.3333333333333321</v>
      </c>
      <c r="R33" s="38"/>
      <c r="S33" s="39"/>
      <c r="T33" s="38"/>
      <c r="U33" s="39"/>
      <c r="V33" s="38"/>
      <c r="W33" s="39"/>
      <c r="X33" s="38"/>
      <c r="Y33" s="39"/>
      <c r="Z33" s="38"/>
      <c r="AA33" s="39"/>
      <c r="AB33" s="38"/>
      <c r="AC33" s="39"/>
      <c r="AD33" s="38"/>
      <c r="AE33" s="39"/>
      <c r="AF33" s="40"/>
      <c r="AG33" s="39"/>
      <c r="AH33" s="38"/>
      <c r="AI33" s="39"/>
      <c r="AJ33" s="38"/>
      <c r="AK33" s="39"/>
      <c r="AL33" s="38"/>
      <c r="AM33" s="39"/>
      <c r="AN33" s="38"/>
      <c r="AO33" s="39"/>
      <c r="AP33" s="38"/>
      <c r="AQ33" s="39"/>
      <c r="AR33" s="38"/>
      <c r="AS33" s="39"/>
      <c r="AT33" s="38"/>
      <c r="AU33" s="39"/>
      <c r="AV33" s="38"/>
      <c r="AW33" s="39"/>
      <c r="AX33" s="38"/>
      <c r="AY33" s="39"/>
      <c r="AZ33" s="38"/>
      <c r="BA33" s="39"/>
      <c r="BB33" s="1" t="s">
        <v>126</v>
      </c>
    </row>
    <row r="34" spans="1:54" ht="20" customHeight="1" x14ac:dyDescent="0.2">
      <c r="A34" s="43"/>
      <c r="B34" s="41"/>
      <c r="C34" s="42"/>
      <c r="D34" s="32" t="s">
        <v>38</v>
      </c>
      <c r="E34" s="33" t="s">
        <v>127</v>
      </c>
      <c r="F34" s="33" t="s">
        <v>124</v>
      </c>
      <c r="G34" s="32">
        <v>1999</v>
      </c>
      <c r="H34" s="44"/>
      <c r="I34" s="53">
        <v>34</v>
      </c>
      <c r="J34" s="54" t="s">
        <v>55</v>
      </c>
      <c r="K34" s="55" t="s">
        <v>128</v>
      </c>
      <c r="L34" s="38"/>
      <c r="M34" s="39"/>
      <c r="N34" s="38"/>
      <c r="O34" s="39"/>
      <c r="P34" s="40"/>
      <c r="Q34" s="39"/>
      <c r="R34" s="38"/>
      <c r="S34" s="39"/>
      <c r="T34" s="38"/>
      <c r="U34" s="39"/>
      <c r="V34" s="38"/>
      <c r="W34" s="39"/>
      <c r="X34" s="38"/>
      <c r="Y34" s="39"/>
      <c r="Z34" s="38"/>
      <c r="AA34" s="39"/>
      <c r="AB34" s="38">
        <v>2</v>
      </c>
      <c r="AC34" s="39">
        <f t="shared" si="8"/>
        <v>5.8823529411764701</v>
      </c>
      <c r="AD34" s="38"/>
      <c r="AE34" s="39"/>
      <c r="AF34" s="40"/>
      <c r="AG34" s="39"/>
      <c r="AH34" s="38"/>
      <c r="AI34" s="39"/>
      <c r="AJ34" s="38"/>
      <c r="AK34" s="39"/>
      <c r="AL34" s="38"/>
      <c r="AM34" s="39"/>
      <c r="AN34" s="38"/>
      <c r="AO34" s="39"/>
      <c r="AP34" s="38"/>
      <c r="AQ34" s="39"/>
      <c r="AR34" s="38"/>
      <c r="AS34" s="39"/>
      <c r="AT34" s="38"/>
      <c r="AU34" s="39"/>
      <c r="AV34" s="38"/>
      <c r="AW34" s="39"/>
      <c r="AX34" s="38"/>
      <c r="AY34" s="39"/>
      <c r="AZ34" s="38"/>
      <c r="BA34" s="39"/>
    </row>
    <row r="35" spans="1:54" ht="20" customHeight="1" x14ac:dyDescent="0.2">
      <c r="A35" s="43"/>
      <c r="B35" s="41"/>
      <c r="C35" s="42"/>
      <c r="D35" s="32" t="s">
        <v>38</v>
      </c>
      <c r="E35" s="33" t="s">
        <v>129</v>
      </c>
      <c r="F35" s="33" t="s">
        <v>124</v>
      </c>
      <c r="G35" s="32">
        <v>2011</v>
      </c>
      <c r="H35" s="44"/>
      <c r="I35" s="53">
        <v>36</v>
      </c>
      <c r="J35" s="54" t="s">
        <v>55</v>
      </c>
      <c r="K35" s="55" t="s">
        <v>130</v>
      </c>
      <c r="L35" s="38"/>
      <c r="M35" s="39"/>
      <c r="N35" s="38">
        <v>2</v>
      </c>
      <c r="O35" s="39">
        <f t="shared" si="1"/>
        <v>5.5555555555555554</v>
      </c>
      <c r="P35" s="40">
        <v>5</v>
      </c>
      <c r="Q35" s="39">
        <f t="shared" si="2"/>
        <v>13.888888888888889</v>
      </c>
      <c r="R35" s="38"/>
      <c r="S35" s="39"/>
      <c r="T35" s="38"/>
      <c r="U35" s="39"/>
      <c r="V35" s="38"/>
      <c r="W35" s="39"/>
      <c r="X35" s="38"/>
      <c r="Y35" s="39"/>
      <c r="Z35" s="38"/>
      <c r="AA35" s="39"/>
      <c r="AB35" s="38"/>
      <c r="AC35" s="39"/>
      <c r="AD35" s="38"/>
      <c r="AE35" s="39"/>
      <c r="AF35" s="40"/>
      <c r="AG35" s="39"/>
      <c r="AH35" s="38"/>
      <c r="AI35" s="39"/>
      <c r="AJ35" s="38"/>
      <c r="AK35" s="39"/>
      <c r="AL35" s="38"/>
      <c r="AM35" s="39"/>
      <c r="AN35" s="38"/>
      <c r="AO35" s="39"/>
      <c r="AP35" s="38"/>
      <c r="AQ35" s="39"/>
      <c r="AR35" s="38"/>
      <c r="AS35" s="39"/>
      <c r="AT35" s="38"/>
      <c r="AU35" s="39"/>
      <c r="AV35" s="38"/>
      <c r="AW35" s="39"/>
      <c r="AX35" s="38"/>
      <c r="AY35" s="39"/>
      <c r="AZ35" s="38"/>
      <c r="BA35" s="39"/>
      <c r="BB35" s="1" t="s">
        <v>131</v>
      </c>
    </row>
    <row r="36" spans="1:54" ht="20" customHeight="1" x14ac:dyDescent="0.2">
      <c r="A36" s="47"/>
      <c r="B36" s="30"/>
      <c r="C36" s="56"/>
      <c r="D36" s="32" t="s">
        <v>38</v>
      </c>
      <c r="E36" s="33" t="s">
        <v>132</v>
      </c>
      <c r="F36" s="33" t="s">
        <v>133</v>
      </c>
      <c r="G36" s="32">
        <v>2006</v>
      </c>
      <c r="H36" s="44">
        <v>132</v>
      </c>
      <c r="I36" s="35">
        <v>7</v>
      </c>
      <c r="J36" s="36" t="s">
        <v>70</v>
      </c>
      <c r="K36" s="37" t="s">
        <v>56</v>
      </c>
      <c r="L36" s="38"/>
      <c r="M36" s="39" t="str">
        <f t="shared" si="0"/>
        <v/>
      </c>
      <c r="N36" s="38"/>
      <c r="O36" s="39" t="str">
        <f t="shared" si="1"/>
        <v/>
      </c>
      <c r="P36" s="40"/>
      <c r="Q36" s="39" t="str">
        <f t="shared" si="2"/>
        <v/>
      </c>
      <c r="R36" s="38"/>
      <c r="S36" s="39" t="str">
        <f t="shared" si="3"/>
        <v/>
      </c>
      <c r="T36" s="38"/>
      <c r="U36" s="39" t="str">
        <f t="shared" si="4"/>
        <v/>
      </c>
      <c r="V36" s="38"/>
      <c r="W36" s="39" t="str">
        <f t="shared" si="5"/>
        <v/>
      </c>
      <c r="X36" s="38"/>
      <c r="Y36" s="39" t="str">
        <f t="shared" si="6"/>
        <v/>
      </c>
      <c r="Z36" s="38"/>
      <c r="AA36" s="39" t="str">
        <f t="shared" si="7"/>
        <v/>
      </c>
      <c r="AB36" s="38"/>
      <c r="AC36" s="39" t="str">
        <f t="shared" si="8"/>
        <v/>
      </c>
      <c r="AD36" s="38"/>
      <c r="AE36" s="39" t="str">
        <f t="shared" si="9"/>
        <v/>
      </c>
      <c r="AF36" s="40"/>
      <c r="AG36" s="39" t="str">
        <f t="shared" si="10"/>
        <v/>
      </c>
      <c r="AH36" s="38"/>
      <c r="AI36" s="39" t="str">
        <f t="shared" si="11"/>
        <v/>
      </c>
      <c r="AJ36" s="38"/>
      <c r="AK36" s="39" t="str">
        <f t="shared" si="12"/>
        <v/>
      </c>
      <c r="AL36" s="38"/>
      <c r="AM36" s="39" t="str">
        <f t="shared" si="13"/>
        <v/>
      </c>
      <c r="AN36" s="38"/>
      <c r="AO36" s="39" t="str">
        <f t="shared" si="14"/>
        <v/>
      </c>
      <c r="AP36" s="38"/>
      <c r="AQ36" s="39" t="str">
        <f t="shared" si="15"/>
        <v/>
      </c>
      <c r="AR36" s="38"/>
      <c r="AS36" s="39" t="str">
        <f t="shared" si="16"/>
        <v/>
      </c>
      <c r="AT36" s="38"/>
      <c r="AU36" s="39" t="str">
        <f t="shared" si="17"/>
        <v/>
      </c>
      <c r="AV36" s="38"/>
      <c r="AW36" s="39" t="str">
        <f t="shared" si="18"/>
        <v/>
      </c>
      <c r="AX36" s="38"/>
      <c r="AY36" s="39" t="str">
        <f t="shared" si="19"/>
        <v/>
      </c>
      <c r="AZ36" s="38"/>
      <c r="BA36" s="39" t="str">
        <f t="shared" si="20"/>
        <v/>
      </c>
      <c r="BB36" s="1" t="s">
        <v>134</v>
      </c>
    </row>
    <row r="37" spans="1:54" ht="20" customHeight="1" x14ac:dyDescent="0.2">
      <c r="A37" s="47"/>
      <c r="B37" s="41"/>
      <c r="C37" s="31"/>
      <c r="D37" s="32" t="s">
        <v>38</v>
      </c>
      <c r="E37" s="33" t="s">
        <v>135</v>
      </c>
      <c r="F37" s="33" t="s">
        <v>136</v>
      </c>
      <c r="G37" s="32">
        <v>2009</v>
      </c>
      <c r="H37" s="44">
        <v>49</v>
      </c>
      <c r="I37" s="35">
        <v>22</v>
      </c>
      <c r="J37" s="36" t="s">
        <v>70</v>
      </c>
      <c r="K37" s="37" t="s">
        <v>137</v>
      </c>
      <c r="L37" s="38"/>
      <c r="M37" s="39" t="str">
        <f t="shared" si="0"/>
        <v/>
      </c>
      <c r="N37" s="38"/>
      <c r="O37" s="39" t="str">
        <f t="shared" si="1"/>
        <v/>
      </c>
      <c r="P37" s="40"/>
      <c r="Q37" s="39" t="str">
        <f t="shared" si="2"/>
        <v/>
      </c>
      <c r="R37" s="38"/>
      <c r="S37" s="39" t="str">
        <f t="shared" si="3"/>
        <v/>
      </c>
      <c r="T37" s="38"/>
      <c r="U37" s="39" t="str">
        <f t="shared" si="4"/>
        <v/>
      </c>
      <c r="V37" s="38"/>
      <c r="W37" s="39" t="str">
        <f t="shared" si="5"/>
        <v/>
      </c>
      <c r="X37" s="38"/>
      <c r="Y37" s="39" t="str">
        <f t="shared" si="6"/>
        <v/>
      </c>
      <c r="Z37" s="38"/>
      <c r="AA37" s="39" t="str">
        <f t="shared" si="7"/>
        <v/>
      </c>
      <c r="AB37" s="38"/>
      <c r="AC37" s="39" t="str">
        <f t="shared" si="8"/>
        <v/>
      </c>
      <c r="AD37" s="38"/>
      <c r="AE37" s="39" t="str">
        <f t="shared" si="9"/>
        <v/>
      </c>
      <c r="AF37" s="40"/>
      <c r="AG37" s="39" t="str">
        <f t="shared" si="10"/>
        <v/>
      </c>
      <c r="AH37" s="38"/>
      <c r="AI37" s="39" t="str">
        <f t="shared" si="11"/>
        <v/>
      </c>
      <c r="AJ37" s="38"/>
      <c r="AK37" s="39" t="str">
        <f t="shared" si="12"/>
        <v/>
      </c>
      <c r="AL37" s="38"/>
      <c r="AM37" s="39" t="str">
        <f t="shared" si="13"/>
        <v/>
      </c>
      <c r="AN37" s="38"/>
      <c r="AO37" s="39" t="str">
        <f t="shared" si="14"/>
        <v/>
      </c>
      <c r="AP37" s="38"/>
      <c r="AQ37" s="39" t="str">
        <f t="shared" si="15"/>
        <v/>
      </c>
      <c r="AR37" s="38"/>
      <c r="AS37" s="39" t="str">
        <f t="shared" si="16"/>
        <v/>
      </c>
      <c r="AT37" s="38"/>
      <c r="AU37" s="39" t="str">
        <f t="shared" si="17"/>
        <v/>
      </c>
      <c r="AV37" s="38"/>
      <c r="AW37" s="39" t="str">
        <f t="shared" si="18"/>
        <v/>
      </c>
      <c r="AX37" s="38"/>
      <c r="AY37" s="39" t="str">
        <f t="shared" si="19"/>
        <v/>
      </c>
      <c r="AZ37" s="38"/>
      <c r="BA37" s="39" t="str">
        <f t="shared" si="20"/>
        <v/>
      </c>
      <c r="BB37" s="1" t="s">
        <v>138</v>
      </c>
    </row>
    <row r="38" spans="1:54" ht="20" customHeight="1" x14ac:dyDescent="0.2">
      <c r="A38" s="43"/>
      <c r="B38" s="41"/>
      <c r="C38" s="31"/>
      <c r="D38" s="32" t="s">
        <v>38</v>
      </c>
      <c r="E38" s="33" t="s">
        <v>139</v>
      </c>
      <c r="F38" s="33" t="s">
        <v>140</v>
      </c>
      <c r="G38" s="32">
        <v>2012</v>
      </c>
      <c r="H38" s="44"/>
      <c r="I38" s="49">
        <v>18</v>
      </c>
      <c r="J38" s="50" t="s">
        <v>141</v>
      </c>
      <c r="K38" s="51"/>
      <c r="L38" s="38"/>
      <c r="M38" s="39"/>
      <c r="N38" s="38"/>
      <c r="O38" s="39"/>
      <c r="P38" s="40"/>
      <c r="Q38" s="39"/>
      <c r="R38" s="38"/>
      <c r="S38" s="39"/>
      <c r="T38" s="38"/>
      <c r="U38" s="39"/>
      <c r="V38" s="38"/>
      <c r="W38" s="39"/>
      <c r="X38" s="38"/>
      <c r="Y38" s="39"/>
      <c r="Z38" s="38"/>
      <c r="AA38" s="39"/>
      <c r="AB38" s="38"/>
      <c r="AC38" s="39"/>
      <c r="AD38" s="38"/>
      <c r="AE38" s="39"/>
      <c r="AF38" s="40"/>
      <c r="AG38" s="39"/>
      <c r="AH38" s="38"/>
      <c r="AI38" s="39"/>
      <c r="AJ38" s="38"/>
      <c r="AK38" s="39"/>
      <c r="AL38" s="38"/>
      <c r="AM38" s="39"/>
      <c r="AN38" s="38"/>
      <c r="AO38" s="39"/>
      <c r="AP38" s="38"/>
      <c r="AQ38" s="39"/>
      <c r="AR38" s="38"/>
      <c r="AS38" s="39"/>
      <c r="AT38" s="38"/>
      <c r="AU38" s="39"/>
      <c r="AV38" s="38"/>
      <c r="AW38" s="39"/>
      <c r="AX38" s="38"/>
      <c r="AY38" s="39"/>
      <c r="AZ38" s="38"/>
      <c r="BA38" s="39"/>
    </row>
    <row r="39" spans="1:54" ht="20" customHeight="1" x14ac:dyDescent="0.2">
      <c r="A39" s="47"/>
      <c r="B39" s="41"/>
      <c r="C39" s="42"/>
      <c r="D39" s="32" t="s">
        <v>38</v>
      </c>
      <c r="E39" s="33" t="s">
        <v>142</v>
      </c>
      <c r="F39" s="33" t="s">
        <v>143</v>
      </c>
      <c r="G39" s="32">
        <v>2014</v>
      </c>
      <c r="H39" s="44"/>
      <c r="I39" s="35">
        <v>39</v>
      </c>
      <c r="J39" s="36" t="s">
        <v>144</v>
      </c>
      <c r="K39" s="37" t="s">
        <v>117</v>
      </c>
      <c r="L39" s="38"/>
      <c r="M39" s="39" t="str">
        <f t="shared" si="0"/>
        <v/>
      </c>
      <c r="N39" s="38">
        <v>22</v>
      </c>
      <c r="O39" s="39">
        <f t="shared" si="1"/>
        <v>56.410256410256409</v>
      </c>
      <c r="P39" s="40"/>
      <c r="Q39" s="39" t="str">
        <f t="shared" si="2"/>
        <v/>
      </c>
      <c r="R39" s="38"/>
      <c r="S39" s="39" t="str">
        <f t="shared" si="3"/>
        <v/>
      </c>
      <c r="T39" s="38">
        <v>22</v>
      </c>
      <c r="U39" s="39">
        <f t="shared" si="4"/>
        <v>56.410256410256409</v>
      </c>
      <c r="V39" s="38">
        <v>23</v>
      </c>
      <c r="W39" s="39">
        <f t="shared" si="5"/>
        <v>58.974358974358978</v>
      </c>
      <c r="X39" s="38"/>
      <c r="Y39" s="39" t="str">
        <f t="shared" si="6"/>
        <v/>
      </c>
      <c r="Z39" s="38"/>
      <c r="AA39" s="39" t="str">
        <f t="shared" si="7"/>
        <v/>
      </c>
      <c r="AB39" s="38"/>
      <c r="AC39" s="39" t="str">
        <f t="shared" si="8"/>
        <v/>
      </c>
      <c r="AD39" s="38">
        <v>8</v>
      </c>
      <c r="AE39" s="39">
        <f t="shared" si="9"/>
        <v>20.512820512820511</v>
      </c>
      <c r="AF39" s="40"/>
      <c r="AG39" s="39" t="str">
        <f t="shared" si="10"/>
        <v/>
      </c>
      <c r="AH39" s="38"/>
      <c r="AI39" s="39" t="str">
        <f t="shared" si="11"/>
        <v/>
      </c>
      <c r="AJ39" s="38"/>
      <c r="AK39" s="39" t="str">
        <f t="shared" si="12"/>
        <v/>
      </c>
      <c r="AL39" s="38">
        <v>3</v>
      </c>
      <c r="AM39" s="39">
        <f t="shared" si="13"/>
        <v>7.6923076923076925</v>
      </c>
      <c r="AN39" s="38"/>
      <c r="AO39" s="39" t="str">
        <f t="shared" si="14"/>
        <v/>
      </c>
      <c r="AP39" s="38"/>
      <c r="AQ39" s="39" t="str">
        <f t="shared" si="15"/>
        <v/>
      </c>
      <c r="AR39" s="38"/>
      <c r="AS39" s="39" t="str">
        <f t="shared" si="16"/>
        <v/>
      </c>
      <c r="AT39" s="38"/>
      <c r="AU39" s="39" t="str">
        <f t="shared" si="17"/>
        <v/>
      </c>
      <c r="AV39" s="38"/>
      <c r="AW39" s="39" t="str">
        <f t="shared" si="18"/>
        <v/>
      </c>
      <c r="AX39" s="38"/>
      <c r="AY39" s="39" t="str">
        <f t="shared" si="19"/>
        <v/>
      </c>
      <c r="AZ39" s="38"/>
      <c r="BA39" s="39" t="str">
        <f t="shared" si="20"/>
        <v/>
      </c>
      <c r="BB39" s="1" t="s">
        <v>145</v>
      </c>
    </row>
    <row r="40" spans="1:54" ht="20" customHeight="1" x14ac:dyDescent="0.2">
      <c r="A40" s="47"/>
      <c r="B40" s="41"/>
      <c r="C40" s="32"/>
      <c r="D40" s="32" t="s">
        <v>38</v>
      </c>
      <c r="E40" s="33" t="s">
        <v>146</v>
      </c>
      <c r="F40" s="33" t="s">
        <v>147</v>
      </c>
      <c r="G40" s="32">
        <v>2015</v>
      </c>
      <c r="H40" s="44"/>
      <c r="I40" s="35">
        <v>8</v>
      </c>
      <c r="J40" s="36" t="s">
        <v>62</v>
      </c>
      <c r="K40" s="37" t="s">
        <v>148</v>
      </c>
      <c r="L40" s="38"/>
      <c r="M40" s="39" t="str">
        <f t="shared" si="0"/>
        <v/>
      </c>
      <c r="N40" s="38"/>
      <c r="O40" s="39" t="str">
        <f t="shared" si="1"/>
        <v/>
      </c>
      <c r="P40" s="40"/>
      <c r="Q40" s="39" t="str">
        <f t="shared" si="2"/>
        <v/>
      </c>
      <c r="R40" s="38"/>
      <c r="S40" s="39" t="str">
        <f t="shared" si="3"/>
        <v/>
      </c>
      <c r="T40" s="38">
        <v>2</v>
      </c>
      <c r="U40" s="39">
        <f t="shared" si="4"/>
        <v>25</v>
      </c>
      <c r="V40" s="38"/>
      <c r="W40" s="39" t="str">
        <f t="shared" si="5"/>
        <v/>
      </c>
      <c r="X40" s="38"/>
      <c r="Y40" s="39" t="str">
        <f t="shared" si="6"/>
        <v/>
      </c>
      <c r="Z40" s="38"/>
      <c r="AA40" s="39" t="str">
        <f t="shared" si="7"/>
        <v/>
      </c>
      <c r="AB40" s="38"/>
      <c r="AC40" s="39" t="str">
        <f t="shared" si="8"/>
        <v/>
      </c>
      <c r="AD40" s="38"/>
      <c r="AE40" s="39" t="str">
        <f t="shared" si="9"/>
        <v/>
      </c>
      <c r="AF40" s="40"/>
      <c r="AG40" s="39" t="str">
        <f t="shared" si="10"/>
        <v/>
      </c>
      <c r="AH40" s="38"/>
      <c r="AI40" s="39" t="str">
        <f t="shared" si="11"/>
        <v/>
      </c>
      <c r="AJ40" s="38"/>
      <c r="AK40" s="39" t="str">
        <f t="shared" si="12"/>
        <v/>
      </c>
      <c r="AL40" s="38"/>
      <c r="AM40" s="39" t="str">
        <f t="shared" si="13"/>
        <v/>
      </c>
      <c r="AN40" s="38"/>
      <c r="AO40" s="39" t="str">
        <f t="shared" si="14"/>
        <v/>
      </c>
      <c r="AP40" s="38"/>
      <c r="AQ40" s="39" t="str">
        <f t="shared" si="15"/>
        <v/>
      </c>
      <c r="AR40" s="38"/>
      <c r="AS40" s="39" t="str">
        <f t="shared" si="16"/>
        <v/>
      </c>
      <c r="AT40" s="38"/>
      <c r="AU40" s="39" t="str">
        <f t="shared" si="17"/>
        <v/>
      </c>
      <c r="AV40" s="38"/>
      <c r="AW40" s="39" t="str">
        <f t="shared" si="18"/>
        <v/>
      </c>
      <c r="AX40" s="38"/>
      <c r="AY40" s="39" t="str">
        <f t="shared" si="19"/>
        <v/>
      </c>
      <c r="AZ40" s="38"/>
      <c r="BA40" s="39" t="str">
        <f t="shared" si="20"/>
        <v/>
      </c>
      <c r="BB40" s="1" t="s">
        <v>149</v>
      </c>
    </row>
    <row r="41" spans="1:54" ht="20" customHeight="1" x14ac:dyDescent="0.2">
      <c r="A41" s="47"/>
      <c r="B41" s="30"/>
      <c r="C41" s="42"/>
      <c r="D41" s="32" t="s">
        <v>38</v>
      </c>
      <c r="E41" s="33" t="s">
        <v>150</v>
      </c>
      <c r="F41" s="33" t="s">
        <v>151</v>
      </c>
      <c r="G41" s="32">
        <v>2001</v>
      </c>
      <c r="H41" s="44"/>
      <c r="I41" s="35">
        <v>9</v>
      </c>
      <c r="J41" s="36"/>
      <c r="K41" s="37" t="s">
        <v>152</v>
      </c>
      <c r="L41" s="38"/>
      <c r="M41" s="39" t="str">
        <f t="shared" si="0"/>
        <v/>
      </c>
      <c r="N41" s="38"/>
      <c r="O41" s="39" t="str">
        <f t="shared" si="1"/>
        <v/>
      </c>
      <c r="P41" s="52"/>
      <c r="Q41" s="46" t="str">
        <f t="shared" si="2"/>
        <v/>
      </c>
      <c r="R41" s="38"/>
      <c r="S41" s="39" t="str">
        <f t="shared" si="3"/>
        <v/>
      </c>
      <c r="T41" s="38"/>
      <c r="U41" s="39" t="str">
        <f t="shared" si="4"/>
        <v/>
      </c>
      <c r="V41" s="38"/>
      <c r="W41" s="39" t="str">
        <f t="shared" si="5"/>
        <v/>
      </c>
      <c r="X41" s="38"/>
      <c r="Y41" s="39" t="str">
        <f t="shared" si="6"/>
        <v/>
      </c>
      <c r="Z41" s="38"/>
      <c r="AA41" s="39" t="str">
        <f t="shared" si="7"/>
        <v/>
      </c>
      <c r="AB41" s="38"/>
      <c r="AC41" s="39" t="str">
        <f t="shared" si="8"/>
        <v/>
      </c>
      <c r="AD41" s="38"/>
      <c r="AE41" s="39" t="str">
        <f t="shared" si="9"/>
        <v/>
      </c>
      <c r="AF41" s="40"/>
      <c r="AG41" s="39" t="str">
        <f t="shared" si="10"/>
        <v/>
      </c>
      <c r="AH41" s="38"/>
      <c r="AI41" s="39" t="str">
        <f t="shared" si="11"/>
        <v/>
      </c>
      <c r="AJ41" s="38"/>
      <c r="AK41" s="39" t="str">
        <f t="shared" si="12"/>
        <v/>
      </c>
      <c r="AL41" s="38"/>
      <c r="AM41" s="39" t="str">
        <f t="shared" si="13"/>
        <v/>
      </c>
      <c r="AN41" s="38"/>
      <c r="AO41" s="39" t="str">
        <f t="shared" si="14"/>
        <v/>
      </c>
      <c r="AP41" s="38"/>
      <c r="AQ41" s="39" t="str">
        <f t="shared" si="15"/>
        <v/>
      </c>
      <c r="AR41" s="38"/>
      <c r="AS41" s="39" t="str">
        <f t="shared" si="16"/>
        <v/>
      </c>
      <c r="AT41" s="38"/>
      <c r="AU41" s="39" t="str">
        <f t="shared" si="17"/>
        <v/>
      </c>
      <c r="AV41" s="38"/>
      <c r="AW41" s="39" t="str">
        <f t="shared" si="18"/>
        <v/>
      </c>
      <c r="AX41" s="38"/>
      <c r="AY41" s="39" t="str">
        <f t="shared" si="19"/>
        <v/>
      </c>
      <c r="AZ41" s="38"/>
      <c r="BA41" s="39" t="str">
        <f t="shared" si="20"/>
        <v/>
      </c>
      <c r="BB41" s="1" t="s">
        <v>153</v>
      </c>
    </row>
    <row r="42" spans="1:54" ht="20" customHeight="1" x14ac:dyDescent="0.2">
      <c r="A42" s="47"/>
      <c r="B42" s="41"/>
      <c r="C42" s="42"/>
      <c r="D42" s="32" t="s">
        <v>38</v>
      </c>
      <c r="E42" s="33" t="s">
        <v>154</v>
      </c>
      <c r="F42" s="33" t="s">
        <v>155</v>
      </c>
      <c r="G42" s="32">
        <v>2012</v>
      </c>
      <c r="H42" s="44">
        <v>83</v>
      </c>
      <c r="I42" s="35">
        <v>70</v>
      </c>
      <c r="J42" s="36" t="s">
        <v>50</v>
      </c>
      <c r="K42" s="37" t="s">
        <v>51</v>
      </c>
      <c r="L42" s="38"/>
      <c r="M42" s="39" t="str">
        <f t="shared" si="0"/>
        <v/>
      </c>
      <c r="N42" s="38"/>
      <c r="O42" s="39" t="str">
        <f t="shared" si="1"/>
        <v/>
      </c>
      <c r="P42" s="40">
        <v>31</v>
      </c>
      <c r="Q42" s="39">
        <f t="shared" si="2"/>
        <v>44.285714285714285</v>
      </c>
      <c r="R42" s="38"/>
      <c r="S42" s="39" t="str">
        <f t="shared" si="3"/>
        <v/>
      </c>
      <c r="T42" s="38">
        <v>9</v>
      </c>
      <c r="U42" s="39">
        <f t="shared" si="4"/>
        <v>12.857142857142856</v>
      </c>
      <c r="V42" s="38">
        <v>8</v>
      </c>
      <c r="W42" s="39">
        <f t="shared" si="5"/>
        <v>11.428571428571429</v>
      </c>
      <c r="X42" s="38"/>
      <c r="Y42" s="39" t="str">
        <f t="shared" si="6"/>
        <v/>
      </c>
      <c r="Z42" s="38"/>
      <c r="AA42" s="39" t="str">
        <f t="shared" si="7"/>
        <v/>
      </c>
      <c r="AB42" s="38">
        <v>10</v>
      </c>
      <c r="AC42" s="39">
        <f t="shared" si="8"/>
        <v>14.285714285714285</v>
      </c>
      <c r="AD42" s="38">
        <v>1</v>
      </c>
      <c r="AE42" s="39">
        <f t="shared" si="9"/>
        <v>1.4285714285714286</v>
      </c>
      <c r="AF42" s="40">
        <v>1</v>
      </c>
      <c r="AG42" s="39">
        <f t="shared" si="10"/>
        <v>1.4285714285714286</v>
      </c>
      <c r="AH42" s="38"/>
      <c r="AI42" s="39" t="str">
        <f t="shared" si="11"/>
        <v/>
      </c>
      <c r="AJ42" s="38"/>
      <c r="AK42" s="39" t="str">
        <f t="shared" si="12"/>
        <v/>
      </c>
      <c r="AL42" s="38">
        <v>3</v>
      </c>
      <c r="AM42" s="39">
        <f t="shared" si="13"/>
        <v>4.2857142857142856</v>
      </c>
      <c r="AN42" s="38"/>
      <c r="AO42" s="39" t="str">
        <f t="shared" si="14"/>
        <v/>
      </c>
      <c r="AP42" s="38"/>
      <c r="AQ42" s="39" t="str">
        <f t="shared" si="15"/>
        <v/>
      </c>
      <c r="AR42" s="38"/>
      <c r="AS42" s="39" t="str">
        <f t="shared" si="16"/>
        <v/>
      </c>
      <c r="AT42" s="38"/>
      <c r="AU42" s="39" t="str">
        <f t="shared" si="17"/>
        <v/>
      </c>
      <c r="AV42" s="38"/>
      <c r="AW42" s="39" t="str">
        <f t="shared" si="18"/>
        <v/>
      </c>
      <c r="AX42" s="38"/>
      <c r="AY42" s="39" t="str">
        <f t="shared" si="19"/>
        <v/>
      </c>
      <c r="AZ42" s="38"/>
      <c r="BA42" s="39" t="str">
        <f t="shared" si="20"/>
        <v/>
      </c>
      <c r="BB42" s="1" t="s">
        <v>156</v>
      </c>
    </row>
    <row r="43" spans="1:54" ht="20" customHeight="1" x14ac:dyDescent="0.2">
      <c r="A43" s="47"/>
      <c r="B43" s="41"/>
      <c r="C43" s="56"/>
      <c r="D43" s="32" t="s">
        <v>38</v>
      </c>
      <c r="E43" s="33" t="s">
        <v>157</v>
      </c>
      <c r="F43" s="33" t="s">
        <v>158</v>
      </c>
      <c r="G43" s="32">
        <v>2004</v>
      </c>
      <c r="H43" s="44">
        <v>61</v>
      </c>
      <c r="I43" s="35">
        <v>15</v>
      </c>
      <c r="J43" s="36" t="s">
        <v>159</v>
      </c>
      <c r="K43" s="37" t="s">
        <v>105</v>
      </c>
      <c r="L43" s="38"/>
      <c r="M43" s="39" t="str">
        <f t="shared" si="0"/>
        <v/>
      </c>
      <c r="N43" s="38"/>
      <c r="O43" s="39" t="str">
        <f t="shared" si="1"/>
        <v/>
      </c>
      <c r="P43" s="40">
        <v>13</v>
      </c>
      <c r="Q43" s="39">
        <f t="shared" si="2"/>
        <v>86.666666666666671</v>
      </c>
      <c r="R43" s="38"/>
      <c r="S43" s="39" t="str">
        <f t="shared" si="3"/>
        <v/>
      </c>
      <c r="T43" s="38"/>
      <c r="U43" s="39" t="str">
        <f t="shared" si="4"/>
        <v/>
      </c>
      <c r="V43" s="38"/>
      <c r="W43" s="39" t="str">
        <f t="shared" si="5"/>
        <v/>
      </c>
      <c r="X43" s="38"/>
      <c r="Y43" s="39" t="str">
        <f t="shared" si="6"/>
        <v/>
      </c>
      <c r="Z43" s="38"/>
      <c r="AA43" s="39" t="str">
        <f t="shared" si="7"/>
        <v/>
      </c>
      <c r="AB43" s="38"/>
      <c r="AC43" s="39" t="str">
        <f t="shared" si="8"/>
        <v/>
      </c>
      <c r="AD43" s="38"/>
      <c r="AE43" s="39" t="str">
        <f t="shared" si="9"/>
        <v/>
      </c>
      <c r="AF43" s="40"/>
      <c r="AG43" s="39" t="str">
        <f t="shared" si="10"/>
        <v/>
      </c>
      <c r="AH43" s="38"/>
      <c r="AI43" s="39" t="str">
        <f t="shared" si="11"/>
        <v/>
      </c>
      <c r="AJ43" s="38"/>
      <c r="AK43" s="39" t="str">
        <f t="shared" si="12"/>
        <v/>
      </c>
      <c r="AL43" s="38"/>
      <c r="AM43" s="39" t="str">
        <f t="shared" si="13"/>
        <v/>
      </c>
      <c r="AN43" s="38"/>
      <c r="AO43" s="39" t="str">
        <f t="shared" si="14"/>
        <v/>
      </c>
      <c r="AP43" s="38"/>
      <c r="AQ43" s="39" t="str">
        <f t="shared" si="15"/>
        <v/>
      </c>
      <c r="AR43" s="38"/>
      <c r="AS43" s="39" t="str">
        <f t="shared" si="16"/>
        <v/>
      </c>
      <c r="AT43" s="38"/>
      <c r="AU43" s="39" t="str">
        <f t="shared" si="17"/>
        <v/>
      </c>
      <c r="AV43" s="38"/>
      <c r="AW43" s="39" t="str">
        <f t="shared" si="18"/>
        <v/>
      </c>
      <c r="AX43" s="38"/>
      <c r="AY43" s="39" t="str">
        <f t="shared" si="19"/>
        <v/>
      </c>
      <c r="AZ43" s="38"/>
      <c r="BA43" s="39" t="str">
        <f t="shared" si="20"/>
        <v/>
      </c>
      <c r="BB43" s="1" t="s">
        <v>160</v>
      </c>
    </row>
    <row r="44" spans="1:54" ht="20" customHeight="1" x14ac:dyDescent="0.2">
      <c r="A44" s="47"/>
      <c r="B44" s="41"/>
      <c r="C44" s="31"/>
      <c r="D44" s="57" t="s">
        <v>38</v>
      </c>
      <c r="E44" s="58" t="s">
        <v>161</v>
      </c>
      <c r="F44" s="58" t="s">
        <v>158</v>
      </c>
      <c r="G44" s="57">
        <v>2004</v>
      </c>
      <c r="H44" s="59">
        <v>45</v>
      </c>
      <c r="I44" s="35">
        <v>15</v>
      </c>
      <c r="J44" s="36" t="s">
        <v>159</v>
      </c>
      <c r="K44" s="37" t="s">
        <v>105</v>
      </c>
      <c r="L44" s="38"/>
      <c r="M44" s="39" t="str">
        <f t="shared" si="0"/>
        <v/>
      </c>
      <c r="N44" s="38"/>
      <c r="O44" s="39" t="str">
        <f t="shared" si="1"/>
        <v/>
      </c>
      <c r="P44" s="40"/>
      <c r="Q44" s="39" t="str">
        <f t="shared" si="2"/>
        <v/>
      </c>
      <c r="R44" s="38"/>
      <c r="S44" s="39" t="str">
        <f t="shared" si="3"/>
        <v/>
      </c>
      <c r="T44" s="38"/>
      <c r="U44" s="39" t="str">
        <f t="shared" si="4"/>
        <v/>
      </c>
      <c r="V44" s="38"/>
      <c r="W44" s="39" t="str">
        <f t="shared" si="5"/>
        <v/>
      </c>
      <c r="X44" s="38"/>
      <c r="Y44" s="39" t="str">
        <f t="shared" si="6"/>
        <v/>
      </c>
      <c r="Z44" s="38"/>
      <c r="AA44" s="39" t="str">
        <f t="shared" si="7"/>
        <v/>
      </c>
      <c r="AB44" s="38"/>
      <c r="AC44" s="39" t="str">
        <f t="shared" si="8"/>
        <v/>
      </c>
      <c r="AD44" s="38"/>
      <c r="AE44" s="39" t="str">
        <f t="shared" si="9"/>
        <v/>
      </c>
      <c r="AF44" s="40"/>
      <c r="AG44" s="39" t="str">
        <f t="shared" si="10"/>
        <v/>
      </c>
      <c r="AH44" s="38"/>
      <c r="AI44" s="39" t="str">
        <f t="shared" si="11"/>
        <v/>
      </c>
      <c r="AJ44" s="38"/>
      <c r="AK44" s="39" t="str">
        <f t="shared" si="12"/>
        <v/>
      </c>
      <c r="AL44" s="38"/>
      <c r="AM44" s="39" t="str">
        <f t="shared" si="13"/>
        <v/>
      </c>
      <c r="AN44" s="38"/>
      <c r="AO44" s="39" t="str">
        <f t="shared" si="14"/>
        <v/>
      </c>
      <c r="AP44" s="38"/>
      <c r="AQ44" s="39" t="str">
        <f t="shared" si="15"/>
        <v/>
      </c>
      <c r="AR44" s="38"/>
      <c r="AS44" s="39" t="str">
        <f t="shared" si="16"/>
        <v/>
      </c>
      <c r="AT44" s="38"/>
      <c r="AU44" s="39" t="str">
        <f t="shared" si="17"/>
        <v/>
      </c>
      <c r="AV44" s="38"/>
      <c r="AW44" s="39" t="str">
        <f t="shared" si="18"/>
        <v/>
      </c>
      <c r="AX44" s="38"/>
      <c r="AY44" s="39" t="str">
        <f t="shared" si="19"/>
        <v/>
      </c>
      <c r="AZ44" s="38"/>
      <c r="BA44" s="39" t="str">
        <f t="shared" si="20"/>
        <v/>
      </c>
      <c r="BB44" s="1" t="s">
        <v>162</v>
      </c>
    </row>
    <row r="45" spans="1:54" ht="20" customHeight="1" x14ac:dyDescent="0.2">
      <c r="A45" s="47"/>
      <c r="B45" s="41"/>
      <c r="C45" s="31"/>
      <c r="D45" s="32" t="s">
        <v>38</v>
      </c>
      <c r="E45" s="33" t="s">
        <v>163</v>
      </c>
      <c r="F45" s="33" t="s">
        <v>164</v>
      </c>
      <c r="G45" s="32">
        <v>2013</v>
      </c>
      <c r="H45" s="44"/>
      <c r="I45" s="35">
        <v>23</v>
      </c>
      <c r="J45" s="36"/>
      <c r="K45" s="37"/>
      <c r="L45" s="38"/>
      <c r="M45" s="39" t="str">
        <f t="shared" si="0"/>
        <v/>
      </c>
      <c r="N45" s="38"/>
      <c r="O45" s="39" t="str">
        <f t="shared" si="1"/>
        <v/>
      </c>
      <c r="P45" s="40"/>
      <c r="Q45" s="39" t="str">
        <f t="shared" si="2"/>
        <v/>
      </c>
      <c r="R45" s="38"/>
      <c r="S45" s="39" t="str">
        <f t="shared" si="3"/>
        <v/>
      </c>
      <c r="T45" s="38"/>
      <c r="U45" s="39" t="str">
        <f t="shared" si="4"/>
        <v/>
      </c>
      <c r="V45" s="38"/>
      <c r="W45" s="39" t="str">
        <f t="shared" si="5"/>
        <v/>
      </c>
      <c r="X45" s="38"/>
      <c r="Y45" s="39" t="str">
        <f t="shared" si="6"/>
        <v/>
      </c>
      <c r="Z45" s="38"/>
      <c r="AA45" s="39" t="str">
        <f t="shared" si="7"/>
        <v/>
      </c>
      <c r="AB45" s="38"/>
      <c r="AC45" s="39" t="str">
        <f t="shared" si="8"/>
        <v/>
      </c>
      <c r="AD45" s="38"/>
      <c r="AE45" s="39" t="str">
        <f t="shared" si="9"/>
        <v/>
      </c>
      <c r="AF45" s="40"/>
      <c r="AG45" s="39" t="str">
        <f t="shared" si="10"/>
        <v/>
      </c>
      <c r="AH45" s="38"/>
      <c r="AI45" s="39" t="str">
        <f t="shared" si="11"/>
        <v/>
      </c>
      <c r="AJ45" s="38"/>
      <c r="AK45" s="39" t="str">
        <f t="shared" si="12"/>
        <v/>
      </c>
      <c r="AL45" s="38"/>
      <c r="AM45" s="39" t="str">
        <f t="shared" si="13"/>
        <v/>
      </c>
      <c r="AN45" s="38"/>
      <c r="AO45" s="39" t="str">
        <f t="shared" si="14"/>
        <v/>
      </c>
      <c r="AP45" s="38"/>
      <c r="AQ45" s="39" t="str">
        <f t="shared" si="15"/>
        <v/>
      </c>
      <c r="AR45" s="38"/>
      <c r="AS45" s="39" t="str">
        <f t="shared" si="16"/>
        <v/>
      </c>
      <c r="AT45" s="38"/>
      <c r="AU45" s="39" t="str">
        <f t="shared" si="17"/>
        <v/>
      </c>
      <c r="AV45" s="38"/>
      <c r="AW45" s="39" t="str">
        <f t="shared" si="18"/>
        <v/>
      </c>
      <c r="AX45" s="38"/>
      <c r="AY45" s="39" t="str">
        <f t="shared" si="19"/>
        <v/>
      </c>
      <c r="AZ45" s="38"/>
      <c r="BA45" s="39" t="str">
        <f t="shared" si="20"/>
        <v/>
      </c>
      <c r="BB45" s="1" t="s">
        <v>165</v>
      </c>
    </row>
    <row r="46" spans="1:54" ht="20" customHeight="1" x14ac:dyDescent="0.2">
      <c r="A46" s="43"/>
      <c r="B46" s="30"/>
      <c r="C46" s="31"/>
      <c r="D46" s="32" t="s">
        <v>38</v>
      </c>
      <c r="E46" s="33" t="s">
        <v>166</v>
      </c>
      <c r="F46" s="33" t="s">
        <v>167</v>
      </c>
      <c r="G46" s="32">
        <v>2005</v>
      </c>
      <c r="H46" s="44"/>
      <c r="I46" s="49">
        <v>8</v>
      </c>
      <c r="J46" s="50" t="s">
        <v>168</v>
      </c>
      <c r="K46" s="51"/>
      <c r="L46" s="38"/>
      <c r="M46" s="39"/>
      <c r="N46" s="38"/>
      <c r="O46" s="39"/>
      <c r="P46" s="40"/>
      <c r="Q46" s="39"/>
      <c r="R46" s="38"/>
      <c r="S46" s="39"/>
      <c r="T46" s="38"/>
      <c r="U46" s="39"/>
      <c r="V46" s="38"/>
      <c r="W46" s="39"/>
      <c r="X46" s="38"/>
      <c r="Y46" s="39"/>
      <c r="Z46" s="38"/>
      <c r="AA46" s="39"/>
      <c r="AB46" s="38"/>
      <c r="AC46" s="39"/>
      <c r="AD46" s="38"/>
      <c r="AE46" s="39"/>
      <c r="AF46" s="40"/>
      <c r="AG46" s="39"/>
      <c r="AH46" s="38"/>
      <c r="AI46" s="39"/>
      <c r="AJ46" s="38"/>
      <c r="AK46" s="39"/>
      <c r="AL46" s="38"/>
      <c r="AM46" s="39"/>
      <c r="AN46" s="38"/>
      <c r="AO46" s="39"/>
      <c r="AP46" s="38"/>
      <c r="AQ46" s="39"/>
      <c r="AR46" s="38"/>
      <c r="AS46" s="39"/>
      <c r="AT46" s="38"/>
      <c r="AU46" s="39"/>
      <c r="AV46" s="38"/>
      <c r="AW46" s="39"/>
      <c r="AX46" s="38"/>
      <c r="AY46" s="39"/>
      <c r="AZ46" s="38"/>
      <c r="BA46" s="39"/>
    </row>
    <row r="47" spans="1:54" ht="20" customHeight="1" x14ac:dyDescent="0.2">
      <c r="A47" s="47"/>
      <c r="B47" s="30"/>
      <c r="C47" s="32"/>
      <c r="D47" s="57" t="s">
        <v>38</v>
      </c>
      <c r="E47" s="58" t="s">
        <v>169</v>
      </c>
      <c r="F47" s="58" t="s">
        <v>170</v>
      </c>
      <c r="G47" s="57">
        <v>2014</v>
      </c>
      <c r="H47" s="59">
        <v>23</v>
      </c>
      <c r="I47" s="35">
        <v>28</v>
      </c>
      <c r="J47" s="36" t="s">
        <v>59</v>
      </c>
      <c r="K47" s="37" t="s">
        <v>95</v>
      </c>
      <c r="L47" s="38"/>
      <c r="M47" s="39" t="str">
        <f t="shared" si="0"/>
        <v/>
      </c>
      <c r="N47" s="38"/>
      <c r="O47" s="39" t="str">
        <f t="shared" si="1"/>
        <v/>
      </c>
      <c r="P47" s="40"/>
      <c r="Q47" s="39" t="str">
        <f t="shared" si="2"/>
        <v/>
      </c>
      <c r="R47" s="38"/>
      <c r="S47" s="39" t="str">
        <f t="shared" si="3"/>
        <v/>
      </c>
      <c r="T47" s="38"/>
      <c r="U47" s="39" t="str">
        <f t="shared" si="4"/>
        <v/>
      </c>
      <c r="V47" s="38"/>
      <c r="W47" s="39" t="str">
        <f t="shared" si="5"/>
        <v/>
      </c>
      <c r="X47" s="38"/>
      <c r="Y47" s="39" t="str">
        <f t="shared" si="6"/>
        <v/>
      </c>
      <c r="Z47" s="38"/>
      <c r="AA47" s="39" t="str">
        <f t="shared" si="7"/>
        <v/>
      </c>
      <c r="AB47" s="38"/>
      <c r="AC47" s="39" t="str">
        <f t="shared" si="8"/>
        <v/>
      </c>
      <c r="AD47" s="38"/>
      <c r="AE47" s="39" t="str">
        <f t="shared" si="9"/>
        <v/>
      </c>
      <c r="AF47" s="40"/>
      <c r="AG47" s="39" t="str">
        <f t="shared" si="10"/>
        <v/>
      </c>
      <c r="AH47" s="38"/>
      <c r="AI47" s="39" t="str">
        <f t="shared" si="11"/>
        <v/>
      </c>
      <c r="AJ47" s="38"/>
      <c r="AK47" s="39" t="str">
        <f t="shared" si="12"/>
        <v/>
      </c>
      <c r="AL47" s="38"/>
      <c r="AM47" s="39" t="str">
        <f t="shared" si="13"/>
        <v/>
      </c>
      <c r="AN47" s="38"/>
      <c r="AO47" s="39" t="str">
        <f t="shared" si="14"/>
        <v/>
      </c>
      <c r="AP47" s="38"/>
      <c r="AQ47" s="39" t="str">
        <f t="shared" si="15"/>
        <v/>
      </c>
      <c r="AR47" s="38"/>
      <c r="AS47" s="39" t="str">
        <f t="shared" si="16"/>
        <v/>
      </c>
      <c r="AT47" s="38"/>
      <c r="AU47" s="39" t="str">
        <f t="shared" si="17"/>
        <v/>
      </c>
      <c r="AV47" s="38"/>
      <c r="AW47" s="39" t="str">
        <f t="shared" si="18"/>
        <v/>
      </c>
      <c r="AX47" s="38"/>
      <c r="AY47" s="39" t="str">
        <f t="shared" si="19"/>
        <v/>
      </c>
      <c r="AZ47" s="38"/>
      <c r="BA47" s="39" t="str">
        <f t="shared" si="20"/>
        <v/>
      </c>
      <c r="BB47" s="1" t="s">
        <v>171</v>
      </c>
    </row>
    <row r="48" spans="1:54" ht="20" customHeight="1" x14ac:dyDescent="0.2">
      <c r="A48" s="47"/>
      <c r="B48" s="41"/>
      <c r="C48" s="42"/>
      <c r="D48" s="32" t="s">
        <v>38</v>
      </c>
      <c r="E48" s="33" t="s">
        <v>172</v>
      </c>
      <c r="F48" s="33" t="s">
        <v>173</v>
      </c>
      <c r="G48" s="32">
        <v>2014</v>
      </c>
      <c r="H48" s="44"/>
      <c r="I48" s="35">
        <v>28</v>
      </c>
      <c r="J48" s="36" t="s">
        <v>59</v>
      </c>
      <c r="K48" s="37" t="s">
        <v>95</v>
      </c>
      <c r="L48" s="38"/>
      <c r="M48" s="39" t="str">
        <f t="shared" si="0"/>
        <v/>
      </c>
      <c r="N48" s="38"/>
      <c r="O48" s="39" t="str">
        <f t="shared" si="1"/>
        <v/>
      </c>
      <c r="P48" s="40">
        <v>3</v>
      </c>
      <c r="Q48" s="39">
        <f t="shared" si="2"/>
        <v>10.714285714285714</v>
      </c>
      <c r="R48" s="38"/>
      <c r="S48" s="39" t="str">
        <f t="shared" si="3"/>
        <v/>
      </c>
      <c r="T48" s="38"/>
      <c r="U48" s="39" t="str">
        <f t="shared" si="4"/>
        <v/>
      </c>
      <c r="V48" s="38"/>
      <c r="W48" s="39" t="str">
        <f t="shared" si="5"/>
        <v/>
      </c>
      <c r="X48" s="38"/>
      <c r="Y48" s="39" t="str">
        <f t="shared" si="6"/>
        <v/>
      </c>
      <c r="Z48" s="38"/>
      <c r="AA48" s="39" t="str">
        <f t="shared" si="7"/>
        <v/>
      </c>
      <c r="AB48" s="38">
        <v>3</v>
      </c>
      <c r="AC48" s="39">
        <f t="shared" si="8"/>
        <v>10.714285714285714</v>
      </c>
      <c r="AD48" s="38">
        <v>4</v>
      </c>
      <c r="AE48" s="39">
        <f t="shared" si="9"/>
        <v>14.285714285714285</v>
      </c>
      <c r="AF48" s="40">
        <v>5</v>
      </c>
      <c r="AG48" s="39">
        <f t="shared" si="10"/>
        <v>17.857142857142858</v>
      </c>
      <c r="AH48" s="38"/>
      <c r="AI48" s="39" t="str">
        <f t="shared" si="11"/>
        <v/>
      </c>
      <c r="AJ48" s="38"/>
      <c r="AK48" s="39" t="str">
        <f t="shared" si="12"/>
        <v/>
      </c>
      <c r="AL48" s="38"/>
      <c r="AM48" s="39" t="str">
        <f t="shared" si="13"/>
        <v/>
      </c>
      <c r="AN48" s="38"/>
      <c r="AO48" s="39" t="str">
        <f t="shared" si="14"/>
        <v/>
      </c>
      <c r="AP48" s="38"/>
      <c r="AQ48" s="39" t="str">
        <f t="shared" si="15"/>
        <v/>
      </c>
      <c r="AR48" s="38"/>
      <c r="AS48" s="39" t="str">
        <f t="shared" si="16"/>
        <v/>
      </c>
      <c r="AT48" s="38"/>
      <c r="AU48" s="39" t="str">
        <f t="shared" si="17"/>
        <v/>
      </c>
      <c r="AV48" s="38"/>
      <c r="AW48" s="39" t="str">
        <f t="shared" si="18"/>
        <v/>
      </c>
      <c r="AX48" s="38"/>
      <c r="AY48" s="39" t="str">
        <f t="shared" si="19"/>
        <v/>
      </c>
      <c r="AZ48" s="38"/>
      <c r="BA48" s="39" t="str">
        <f t="shared" si="20"/>
        <v/>
      </c>
      <c r="BB48" s="1" t="s">
        <v>174</v>
      </c>
    </row>
    <row r="49" spans="1:54" ht="20" customHeight="1" x14ac:dyDescent="0.2">
      <c r="A49" s="47"/>
      <c r="B49" s="41"/>
      <c r="C49" s="31"/>
      <c r="D49" s="32" t="s">
        <v>38</v>
      </c>
      <c r="E49" s="33" t="s">
        <v>175</v>
      </c>
      <c r="F49" s="33" t="s">
        <v>176</v>
      </c>
      <c r="G49" s="32">
        <v>2015</v>
      </c>
      <c r="H49" s="44"/>
      <c r="I49" s="35">
        <v>10</v>
      </c>
      <c r="J49" s="36" t="s">
        <v>177</v>
      </c>
      <c r="K49" s="37" t="s">
        <v>178</v>
      </c>
      <c r="L49" s="38"/>
      <c r="M49" s="39" t="str">
        <f t="shared" si="0"/>
        <v/>
      </c>
      <c r="N49" s="38"/>
      <c r="O49" s="39" t="str">
        <f t="shared" si="1"/>
        <v/>
      </c>
      <c r="P49" s="40"/>
      <c r="Q49" s="39" t="str">
        <f t="shared" si="2"/>
        <v/>
      </c>
      <c r="R49" s="38"/>
      <c r="S49" s="39" t="str">
        <f t="shared" si="3"/>
        <v/>
      </c>
      <c r="T49" s="38"/>
      <c r="U49" s="39" t="str">
        <f t="shared" si="4"/>
        <v/>
      </c>
      <c r="V49" s="38"/>
      <c r="W49" s="39" t="str">
        <f t="shared" si="5"/>
        <v/>
      </c>
      <c r="X49" s="38"/>
      <c r="Y49" s="39" t="str">
        <f t="shared" si="6"/>
        <v/>
      </c>
      <c r="Z49" s="38"/>
      <c r="AA49" s="39" t="str">
        <f t="shared" si="7"/>
        <v/>
      </c>
      <c r="AB49" s="38"/>
      <c r="AC49" s="39" t="str">
        <f t="shared" si="8"/>
        <v/>
      </c>
      <c r="AD49" s="38"/>
      <c r="AE49" s="39" t="str">
        <f t="shared" si="9"/>
        <v/>
      </c>
      <c r="AF49" s="40"/>
      <c r="AG49" s="39" t="str">
        <f t="shared" si="10"/>
        <v/>
      </c>
      <c r="AH49" s="38"/>
      <c r="AI49" s="39" t="str">
        <f t="shared" si="11"/>
        <v/>
      </c>
      <c r="AJ49" s="38"/>
      <c r="AK49" s="39" t="str">
        <f t="shared" si="12"/>
        <v/>
      </c>
      <c r="AL49" s="38"/>
      <c r="AM49" s="39" t="str">
        <f t="shared" si="13"/>
        <v/>
      </c>
      <c r="AN49" s="38"/>
      <c r="AO49" s="39" t="str">
        <f t="shared" si="14"/>
        <v/>
      </c>
      <c r="AP49" s="38"/>
      <c r="AQ49" s="39" t="str">
        <f t="shared" si="15"/>
        <v/>
      </c>
      <c r="AR49" s="38"/>
      <c r="AS49" s="39" t="str">
        <f t="shared" si="16"/>
        <v/>
      </c>
      <c r="AT49" s="38"/>
      <c r="AU49" s="39" t="str">
        <f t="shared" si="17"/>
        <v/>
      </c>
      <c r="AV49" s="38"/>
      <c r="AW49" s="39" t="str">
        <f t="shared" si="18"/>
        <v/>
      </c>
      <c r="AX49" s="38"/>
      <c r="AY49" s="39" t="str">
        <f t="shared" si="19"/>
        <v/>
      </c>
      <c r="AZ49" s="38"/>
      <c r="BA49" s="39" t="str">
        <f t="shared" si="20"/>
        <v/>
      </c>
    </row>
    <row r="50" spans="1:54" ht="20" customHeight="1" x14ac:dyDescent="0.2">
      <c r="A50" s="47"/>
      <c r="B50" s="41"/>
      <c r="C50" s="42"/>
      <c r="D50" s="32" t="s">
        <v>38</v>
      </c>
      <c r="E50" s="33" t="s">
        <v>179</v>
      </c>
      <c r="F50" s="33" t="s">
        <v>180</v>
      </c>
      <c r="G50" s="32">
        <v>2015</v>
      </c>
      <c r="H50" s="44">
        <v>10</v>
      </c>
      <c r="I50" s="35">
        <v>11</v>
      </c>
      <c r="J50" s="36" t="s">
        <v>181</v>
      </c>
      <c r="K50" s="37" t="s">
        <v>56</v>
      </c>
      <c r="L50" s="38"/>
      <c r="M50" s="39" t="str">
        <f t="shared" si="0"/>
        <v/>
      </c>
      <c r="N50" s="38"/>
      <c r="O50" s="39" t="str">
        <f t="shared" si="1"/>
        <v/>
      </c>
      <c r="P50" s="40"/>
      <c r="Q50" s="39" t="str">
        <f t="shared" si="2"/>
        <v/>
      </c>
      <c r="R50" s="38"/>
      <c r="S50" s="39" t="str">
        <f t="shared" si="3"/>
        <v/>
      </c>
      <c r="T50" s="38"/>
      <c r="U50" s="39" t="str">
        <f t="shared" si="4"/>
        <v/>
      </c>
      <c r="V50" s="38"/>
      <c r="W50" s="39" t="str">
        <f t="shared" si="5"/>
        <v/>
      </c>
      <c r="X50" s="38"/>
      <c r="Y50" s="39" t="str">
        <f t="shared" si="6"/>
        <v/>
      </c>
      <c r="Z50" s="38"/>
      <c r="AA50" s="39" t="str">
        <f t="shared" si="7"/>
        <v/>
      </c>
      <c r="AB50" s="45">
        <v>1</v>
      </c>
      <c r="AC50" s="46">
        <f t="shared" si="8"/>
        <v>9.0909090909090917</v>
      </c>
      <c r="AD50" s="38"/>
      <c r="AE50" s="39" t="str">
        <f t="shared" si="9"/>
        <v/>
      </c>
      <c r="AF50" s="40">
        <v>3</v>
      </c>
      <c r="AG50" s="39">
        <f t="shared" si="10"/>
        <v>27.27272727272727</v>
      </c>
      <c r="AH50" s="38"/>
      <c r="AI50" s="39" t="str">
        <f t="shared" si="11"/>
        <v/>
      </c>
      <c r="AJ50" s="38"/>
      <c r="AK50" s="39" t="str">
        <f t="shared" si="12"/>
        <v/>
      </c>
      <c r="AL50" s="38"/>
      <c r="AM50" s="39" t="str">
        <f t="shared" si="13"/>
        <v/>
      </c>
      <c r="AN50" s="38"/>
      <c r="AO50" s="39" t="str">
        <f t="shared" si="14"/>
        <v/>
      </c>
      <c r="AP50" s="38"/>
      <c r="AQ50" s="39" t="str">
        <f t="shared" si="15"/>
        <v/>
      </c>
      <c r="AR50" s="38"/>
      <c r="AS50" s="39" t="str">
        <f t="shared" si="16"/>
        <v/>
      </c>
      <c r="AT50" s="38"/>
      <c r="AU50" s="39" t="str">
        <f t="shared" si="17"/>
        <v/>
      </c>
      <c r="AV50" s="38"/>
      <c r="AW50" s="39" t="str">
        <f t="shared" si="18"/>
        <v/>
      </c>
      <c r="AX50" s="38"/>
      <c r="AY50" s="39" t="str">
        <f t="shared" si="19"/>
        <v/>
      </c>
      <c r="AZ50" s="38"/>
      <c r="BA50" s="39" t="str">
        <f t="shared" si="20"/>
        <v/>
      </c>
      <c r="BB50" s="1" t="s">
        <v>182</v>
      </c>
    </row>
    <row r="51" spans="1:54" ht="20" customHeight="1" x14ac:dyDescent="0.2">
      <c r="A51" s="47"/>
      <c r="B51" s="41"/>
      <c r="C51" s="42"/>
      <c r="D51" s="32" t="s">
        <v>38</v>
      </c>
      <c r="E51" s="33" t="s">
        <v>183</v>
      </c>
      <c r="F51" s="33" t="s">
        <v>184</v>
      </c>
      <c r="G51" s="32">
        <v>1998</v>
      </c>
      <c r="H51" s="44"/>
      <c r="I51" s="35">
        <v>22</v>
      </c>
      <c r="J51" s="36" t="s">
        <v>59</v>
      </c>
      <c r="K51" s="37" t="s">
        <v>152</v>
      </c>
      <c r="L51" s="38"/>
      <c r="M51" s="39"/>
      <c r="N51" s="38"/>
      <c r="O51" s="39"/>
      <c r="P51" s="40"/>
      <c r="Q51" s="39"/>
      <c r="R51" s="38"/>
      <c r="S51" s="39"/>
      <c r="T51" s="38">
        <v>1</v>
      </c>
      <c r="U51" s="39">
        <f t="shared" si="4"/>
        <v>4.5454545454545459</v>
      </c>
      <c r="V51" s="38"/>
      <c r="W51" s="39"/>
      <c r="X51" s="38"/>
      <c r="Y51" s="39"/>
      <c r="Z51" s="38"/>
      <c r="AA51" s="39"/>
      <c r="AB51" s="38"/>
      <c r="AC51" s="39"/>
      <c r="AD51" s="38"/>
      <c r="AE51" s="39"/>
      <c r="AF51" s="40"/>
      <c r="AG51" s="39"/>
      <c r="AH51" s="38"/>
      <c r="AI51" s="39"/>
      <c r="AJ51" s="38"/>
      <c r="AK51" s="39"/>
      <c r="AL51" s="38"/>
      <c r="AM51" s="39"/>
      <c r="AN51" s="38"/>
      <c r="AO51" s="39"/>
      <c r="AP51" s="38"/>
      <c r="AQ51" s="39"/>
      <c r="AR51" s="38"/>
      <c r="AS51" s="39"/>
      <c r="AT51" s="38"/>
      <c r="AU51" s="39"/>
      <c r="AV51" s="38"/>
      <c r="AW51" s="39"/>
      <c r="AX51" s="38"/>
      <c r="AY51" s="39"/>
      <c r="AZ51" s="38"/>
      <c r="BA51" s="39"/>
    </row>
    <row r="52" spans="1:54" ht="20" customHeight="1" x14ac:dyDescent="0.2">
      <c r="A52" s="60"/>
      <c r="B52" s="41"/>
      <c r="C52" s="42"/>
      <c r="D52" s="32" t="s">
        <v>38</v>
      </c>
      <c r="E52" s="33" t="s">
        <v>185</v>
      </c>
      <c r="F52" s="33" t="s">
        <v>186</v>
      </c>
      <c r="G52" s="32">
        <v>2000</v>
      </c>
      <c r="H52" s="44"/>
      <c r="I52" s="35">
        <v>19</v>
      </c>
      <c r="J52" s="36" t="s">
        <v>177</v>
      </c>
      <c r="K52" s="37" t="s">
        <v>91</v>
      </c>
      <c r="L52" s="38"/>
      <c r="M52" s="39"/>
      <c r="N52" s="38"/>
      <c r="O52" s="39"/>
      <c r="P52" s="40">
        <v>1</v>
      </c>
      <c r="Q52" s="39">
        <f t="shared" si="2"/>
        <v>5.2631578947368416</v>
      </c>
      <c r="R52" s="38"/>
      <c r="S52" s="39"/>
      <c r="T52" s="38"/>
      <c r="U52" s="39"/>
      <c r="V52" s="38"/>
      <c r="W52" s="39"/>
      <c r="X52" s="38"/>
      <c r="Y52" s="39"/>
      <c r="Z52" s="38"/>
      <c r="AA52" s="39"/>
      <c r="AB52" s="38"/>
      <c r="AC52" s="39"/>
      <c r="AD52" s="38"/>
      <c r="AE52" s="39"/>
      <c r="AF52" s="40"/>
      <c r="AG52" s="39"/>
      <c r="AH52" s="38"/>
      <c r="AI52" s="39"/>
      <c r="AJ52" s="38"/>
      <c r="AK52" s="39"/>
      <c r="AL52" s="38"/>
      <c r="AM52" s="39"/>
      <c r="AN52" s="38"/>
      <c r="AO52" s="39"/>
      <c r="AP52" s="38"/>
      <c r="AQ52" s="39"/>
      <c r="AR52" s="38"/>
      <c r="AS52" s="39"/>
      <c r="AT52" s="38"/>
      <c r="AU52" s="39"/>
      <c r="AV52" s="38"/>
      <c r="AW52" s="39"/>
      <c r="AX52" s="38"/>
      <c r="AY52" s="39"/>
      <c r="AZ52" s="38"/>
      <c r="BA52" s="39"/>
      <c r="BB52" s="1" t="s">
        <v>187</v>
      </c>
    </row>
    <row r="53" spans="1:54" ht="20" customHeight="1" x14ac:dyDescent="0.2">
      <c r="A53" s="43"/>
      <c r="B53" s="30"/>
      <c r="C53" s="32"/>
      <c r="D53" s="32" t="s">
        <v>38</v>
      </c>
      <c r="E53" s="33" t="s">
        <v>188</v>
      </c>
      <c r="F53" s="33" t="s">
        <v>189</v>
      </c>
      <c r="G53" s="32">
        <v>1998</v>
      </c>
      <c r="H53" s="44"/>
      <c r="I53" s="49">
        <v>18</v>
      </c>
      <c r="J53" s="50" t="s">
        <v>66</v>
      </c>
      <c r="K53" s="51"/>
      <c r="L53" s="38"/>
      <c r="M53" s="39"/>
      <c r="N53" s="38"/>
      <c r="O53" s="39"/>
      <c r="P53" s="40"/>
      <c r="Q53" s="39"/>
      <c r="R53" s="38"/>
      <c r="S53" s="39"/>
      <c r="T53" s="38"/>
      <c r="U53" s="39"/>
      <c r="V53" s="38"/>
      <c r="W53" s="39"/>
      <c r="X53" s="38"/>
      <c r="Y53" s="39"/>
      <c r="Z53" s="38"/>
      <c r="AA53" s="39"/>
      <c r="AB53" s="38"/>
      <c r="AC53" s="39"/>
      <c r="AD53" s="38"/>
      <c r="AE53" s="39"/>
      <c r="AF53" s="40"/>
      <c r="AG53" s="39"/>
      <c r="AH53" s="38"/>
      <c r="AI53" s="39"/>
      <c r="AJ53" s="38"/>
      <c r="AK53" s="39"/>
      <c r="AL53" s="38"/>
      <c r="AM53" s="39"/>
      <c r="AN53" s="38"/>
      <c r="AO53" s="39"/>
      <c r="AP53" s="38"/>
      <c r="AQ53" s="39"/>
      <c r="AR53" s="38"/>
      <c r="AS53" s="39"/>
      <c r="AT53" s="38"/>
      <c r="AU53" s="39"/>
      <c r="AV53" s="38"/>
      <c r="AW53" s="39"/>
      <c r="AX53" s="38"/>
      <c r="AY53" s="39"/>
      <c r="AZ53" s="38"/>
      <c r="BA53" s="39"/>
    </row>
    <row r="54" spans="1:54" ht="20" customHeight="1" x14ac:dyDescent="0.2">
      <c r="A54" s="47"/>
      <c r="B54" s="41"/>
      <c r="C54" s="31"/>
      <c r="D54" s="32" t="s">
        <v>38</v>
      </c>
      <c r="E54" s="33" t="s">
        <v>190</v>
      </c>
      <c r="F54" s="33" t="s">
        <v>191</v>
      </c>
      <c r="G54" s="32">
        <v>2001</v>
      </c>
      <c r="H54" s="44">
        <v>170</v>
      </c>
      <c r="I54" s="35">
        <v>20</v>
      </c>
      <c r="J54" s="36" t="s">
        <v>70</v>
      </c>
      <c r="K54" s="37" t="s">
        <v>56</v>
      </c>
      <c r="L54" s="38"/>
      <c r="M54" s="39" t="str">
        <f t="shared" si="0"/>
        <v/>
      </c>
      <c r="N54" s="38"/>
      <c r="O54" s="39" t="str">
        <f t="shared" si="1"/>
        <v/>
      </c>
      <c r="P54" s="40"/>
      <c r="Q54" s="39" t="str">
        <f t="shared" si="2"/>
        <v/>
      </c>
      <c r="R54" s="38"/>
      <c r="S54" s="39" t="str">
        <f t="shared" si="3"/>
        <v/>
      </c>
      <c r="T54" s="38"/>
      <c r="U54" s="39" t="str">
        <f t="shared" si="4"/>
        <v/>
      </c>
      <c r="V54" s="38"/>
      <c r="W54" s="39" t="str">
        <f t="shared" si="5"/>
        <v/>
      </c>
      <c r="X54" s="38"/>
      <c r="Y54" s="39" t="str">
        <f t="shared" si="6"/>
        <v/>
      </c>
      <c r="Z54" s="38"/>
      <c r="AA54" s="39" t="str">
        <f t="shared" si="7"/>
        <v/>
      </c>
      <c r="AB54" s="38"/>
      <c r="AC54" s="39" t="str">
        <f t="shared" si="8"/>
        <v/>
      </c>
      <c r="AD54" s="38"/>
      <c r="AE54" s="39" t="str">
        <f t="shared" si="9"/>
        <v/>
      </c>
      <c r="AF54" s="40"/>
      <c r="AG54" s="39" t="str">
        <f t="shared" si="10"/>
        <v/>
      </c>
      <c r="AH54" s="38"/>
      <c r="AI54" s="39" t="str">
        <f t="shared" si="11"/>
        <v/>
      </c>
      <c r="AJ54" s="38"/>
      <c r="AK54" s="39" t="str">
        <f t="shared" si="12"/>
        <v/>
      </c>
      <c r="AL54" s="38"/>
      <c r="AM54" s="39" t="str">
        <f t="shared" si="13"/>
        <v/>
      </c>
      <c r="AN54" s="38"/>
      <c r="AO54" s="39" t="str">
        <f t="shared" si="14"/>
        <v/>
      </c>
      <c r="AP54" s="38"/>
      <c r="AQ54" s="39" t="str">
        <f t="shared" si="15"/>
        <v/>
      </c>
      <c r="AR54" s="38"/>
      <c r="AS54" s="39" t="str">
        <f t="shared" si="16"/>
        <v/>
      </c>
      <c r="AT54" s="38"/>
      <c r="AU54" s="39" t="str">
        <f t="shared" si="17"/>
        <v/>
      </c>
      <c r="AV54" s="38"/>
      <c r="AW54" s="39" t="str">
        <f t="shared" si="18"/>
        <v/>
      </c>
      <c r="AX54" s="38"/>
      <c r="AY54" s="39" t="str">
        <f t="shared" si="19"/>
        <v/>
      </c>
      <c r="AZ54" s="38"/>
      <c r="BA54" s="39" t="str">
        <f t="shared" si="20"/>
        <v/>
      </c>
      <c r="BB54" s="1" t="s">
        <v>192</v>
      </c>
    </row>
    <row r="55" spans="1:54" ht="20" customHeight="1" x14ac:dyDescent="0.2">
      <c r="A55" s="47"/>
      <c r="B55" s="41"/>
      <c r="C55" s="31"/>
      <c r="D55" s="32" t="s">
        <v>38</v>
      </c>
      <c r="E55" s="33" t="s">
        <v>193</v>
      </c>
      <c r="F55" s="33" t="s">
        <v>194</v>
      </c>
      <c r="G55" s="32">
        <v>2009</v>
      </c>
      <c r="H55" s="44"/>
      <c r="I55" s="35">
        <v>20</v>
      </c>
      <c r="J55" s="36" t="s">
        <v>62</v>
      </c>
      <c r="K55" s="37" t="s">
        <v>51</v>
      </c>
      <c r="L55" s="38"/>
      <c r="M55" s="39" t="str">
        <f t="shared" si="0"/>
        <v/>
      </c>
      <c r="N55" s="38"/>
      <c r="O55" s="39" t="str">
        <f t="shared" si="1"/>
        <v/>
      </c>
      <c r="P55" s="40"/>
      <c r="Q55" s="39" t="str">
        <f t="shared" si="2"/>
        <v/>
      </c>
      <c r="R55" s="38"/>
      <c r="S55" s="39" t="str">
        <f t="shared" si="3"/>
        <v/>
      </c>
      <c r="T55" s="38"/>
      <c r="U55" s="39" t="str">
        <f t="shared" si="4"/>
        <v/>
      </c>
      <c r="V55" s="38"/>
      <c r="W55" s="39" t="str">
        <f t="shared" si="5"/>
        <v/>
      </c>
      <c r="X55" s="38"/>
      <c r="Y55" s="39" t="str">
        <f t="shared" si="6"/>
        <v/>
      </c>
      <c r="Z55" s="38"/>
      <c r="AA55" s="39" t="str">
        <f t="shared" si="7"/>
        <v/>
      </c>
      <c r="AB55" s="38"/>
      <c r="AC55" s="39" t="str">
        <f t="shared" si="8"/>
        <v/>
      </c>
      <c r="AD55" s="38"/>
      <c r="AE55" s="39" t="str">
        <f t="shared" si="9"/>
        <v/>
      </c>
      <c r="AF55" s="40"/>
      <c r="AG55" s="39" t="str">
        <f t="shared" si="10"/>
        <v/>
      </c>
      <c r="AH55" s="38"/>
      <c r="AI55" s="39" t="str">
        <f t="shared" si="11"/>
        <v/>
      </c>
      <c r="AJ55" s="38"/>
      <c r="AK55" s="39" t="str">
        <f t="shared" si="12"/>
        <v/>
      </c>
      <c r="AL55" s="38"/>
      <c r="AM55" s="39" t="str">
        <f t="shared" si="13"/>
        <v/>
      </c>
      <c r="AN55" s="38"/>
      <c r="AO55" s="39" t="str">
        <f t="shared" si="14"/>
        <v/>
      </c>
      <c r="AP55" s="38"/>
      <c r="AQ55" s="39" t="str">
        <f t="shared" si="15"/>
        <v/>
      </c>
      <c r="AR55" s="38"/>
      <c r="AS55" s="39" t="str">
        <f t="shared" si="16"/>
        <v/>
      </c>
      <c r="AT55" s="38"/>
      <c r="AU55" s="39" t="str">
        <f t="shared" si="17"/>
        <v/>
      </c>
      <c r="AV55" s="38"/>
      <c r="AW55" s="39" t="str">
        <f t="shared" si="18"/>
        <v/>
      </c>
      <c r="AX55" s="38"/>
      <c r="AY55" s="39" t="str">
        <f t="shared" si="19"/>
        <v/>
      </c>
      <c r="AZ55" s="38"/>
      <c r="BA55" s="39" t="str">
        <f t="shared" si="20"/>
        <v/>
      </c>
      <c r="BB55" s="1" t="s">
        <v>195</v>
      </c>
    </row>
    <row r="56" spans="1:54" ht="20" customHeight="1" x14ac:dyDescent="0.2">
      <c r="A56" s="47"/>
      <c r="B56" s="41"/>
      <c r="C56" s="32"/>
      <c r="D56" s="32" t="s">
        <v>38</v>
      </c>
      <c r="E56" s="33" t="s">
        <v>196</v>
      </c>
      <c r="F56" s="33" t="s">
        <v>197</v>
      </c>
      <c r="G56" s="32">
        <v>2006</v>
      </c>
      <c r="H56" s="44"/>
      <c r="I56" s="35">
        <v>10</v>
      </c>
      <c r="J56" s="36" t="s">
        <v>198</v>
      </c>
      <c r="K56" s="37" t="s">
        <v>56</v>
      </c>
      <c r="L56" s="38"/>
      <c r="M56" s="39" t="str">
        <f t="shared" si="0"/>
        <v/>
      </c>
      <c r="N56" s="38"/>
      <c r="O56" s="39" t="str">
        <f t="shared" si="1"/>
        <v/>
      </c>
      <c r="P56" s="40"/>
      <c r="Q56" s="39" t="str">
        <f t="shared" si="2"/>
        <v/>
      </c>
      <c r="R56" s="38"/>
      <c r="S56" s="39" t="str">
        <f t="shared" si="3"/>
        <v/>
      </c>
      <c r="T56" s="45"/>
      <c r="U56" s="46" t="str">
        <f t="shared" si="4"/>
        <v/>
      </c>
      <c r="V56" s="38"/>
      <c r="W56" s="39" t="str">
        <f t="shared" si="5"/>
        <v/>
      </c>
      <c r="X56" s="38"/>
      <c r="Y56" s="39" t="str">
        <f t="shared" si="6"/>
        <v/>
      </c>
      <c r="Z56" s="38"/>
      <c r="AA56" s="39" t="str">
        <f t="shared" si="7"/>
        <v/>
      </c>
      <c r="AB56" s="38"/>
      <c r="AC56" s="39" t="str">
        <f t="shared" si="8"/>
        <v/>
      </c>
      <c r="AD56" s="38"/>
      <c r="AE56" s="39" t="str">
        <f t="shared" si="9"/>
        <v/>
      </c>
      <c r="AF56" s="40"/>
      <c r="AG56" s="39" t="str">
        <f t="shared" si="10"/>
        <v/>
      </c>
      <c r="AH56" s="38"/>
      <c r="AI56" s="39" t="str">
        <f t="shared" si="11"/>
        <v/>
      </c>
      <c r="AJ56" s="38"/>
      <c r="AK56" s="39" t="str">
        <f t="shared" si="12"/>
        <v/>
      </c>
      <c r="AL56" s="38"/>
      <c r="AM56" s="39" t="str">
        <f t="shared" si="13"/>
        <v/>
      </c>
      <c r="AN56" s="38"/>
      <c r="AO56" s="39" t="str">
        <f t="shared" si="14"/>
        <v/>
      </c>
      <c r="AP56" s="38"/>
      <c r="AQ56" s="39" t="str">
        <f t="shared" si="15"/>
        <v/>
      </c>
      <c r="AR56" s="38"/>
      <c r="AS56" s="39" t="str">
        <f t="shared" si="16"/>
        <v/>
      </c>
      <c r="AT56" s="38"/>
      <c r="AU56" s="39" t="str">
        <f t="shared" si="17"/>
        <v/>
      </c>
      <c r="AV56" s="38"/>
      <c r="AW56" s="39" t="str">
        <f t="shared" si="18"/>
        <v/>
      </c>
      <c r="AX56" s="38"/>
      <c r="AY56" s="39" t="str">
        <f t="shared" si="19"/>
        <v/>
      </c>
      <c r="AZ56" s="38"/>
      <c r="BA56" s="39" t="str">
        <f t="shared" si="20"/>
        <v/>
      </c>
      <c r="BB56" s="1" t="s">
        <v>199</v>
      </c>
    </row>
    <row r="57" spans="1:54" ht="20" customHeight="1" x14ac:dyDescent="0.2">
      <c r="A57" s="43"/>
      <c r="B57" s="41"/>
      <c r="C57" s="31"/>
      <c r="D57" s="32" t="s">
        <v>38</v>
      </c>
      <c r="E57" s="33" t="s">
        <v>200</v>
      </c>
      <c r="F57" s="33" t="s">
        <v>201</v>
      </c>
      <c r="G57" s="32">
        <v>2010</v>
      </c>
      <c r="H57" s="44"/>
      <c r="I57" s="49">
        <v>8</v>
      </c>
      <c r="J57" s="50" t="s">
        <v>62</v>
      </c>
      <c r="K57" s="51" t="s">
        <v>56</v>
      </c>
      <c r="L57" s="38"/>
      <c r="M57" s="39"/>
      <c r="N57" s="38"/>
      <c r="O57" s="39"/>
      <c r="P57" s="40"/>
      <c r="Q57" s="39"/>
      <c r="R57" s="38"/>
      <c r="S57" s="39"/>
      <c r="T57" s="38"/>
      <c r="U57" s="39"/>
      <c r="V57" s="38"/>
      <c r="W57" s="39"/>
      <c r="X57" s="38"/>
      <c r="Y57" s="39"/>
      <c r="Z57" s="38"/>
      <c r="AA57" s="39"/>
      <c r="AB57" s="38"/>
      <c r="AC57" s="39"/>
      <c r="AD57" s="38"/>
      <c r="AE57" s="39"/>
      <c r="AF57" s="40"/>
      <c r="AG57" s="39"/>
      <c r="AH57" s="38"/>
      <c r="AI57" s="39"/>
      <c r="AJ57" s="38"/>
      <c r="AK57" s="39"/>
      <c r="AL57" s="38"/>
      <c r="AM57" s="39"/>
      <c r="AN57" s="38"/>
      <c r="AO57" s="39"/>
      <c r="AP57" s="38"/>
      <c r="AQ57" s="39"/>
      <c r="AR57" s="38"/>
      <c r="AS57" s="39"/>
      <c r="AT57" s="38"/>
      <c r="AU57" s="39"/>
      <c r="AV57" s="38"/>
      <c r="AW57" s="39"/>
      <c r="AX57" s="38"/>
      <c r="AY57" s="39"/>
      <c r="AZ57" s="38"/>
      <c r="BA57" s="39"/>
    </row>
    <row r="58" spans="1:54" ht="20" customHeight="1" x14ac:dyDescent="0.2">
      <c r="A58" s="47"/>
      <c r="B58" s="30"/>
      <c r="C58" s="32"/>
      <c r="D58" s="32" t="s">
        <v>38</v>
      </c>
      <c r="E58" s="33" t="s">
        <v>202</v>
      </c>
      <c r="F58" s="33" t="s">
        <v>203</v>
      </c>
      <c r="G58" s="32">
        <v>2016</v>
      </c>
      <c r="H58" s="44"/>
      <c r="I58" s="35">
        <v>25</v>
      </c>
      <c r="J58" s="36" t="s">
        <v>62</v>
      </c>
      <c r="K58" s="37" t="s">
        <v>105</v>
      </c>
      <c r="L58" s="38"/>
      <c r="M58" s="39" t="str">
        <f t="shared" si="0"/>
        <v/>
      </c>
      <c r="N58" s="38"/>
      <c r="O58" s="39" t="str">
        <f t="shared" si="1"/>
        <v/>
      </c>
      <c r="P58" s="40"/>
      <c r="Q58" s="39" t="str">
        <f t="shared" si="2"/>
        <v/>
      </c>
      <c r="R58" s="38"/>
      <c r="S58" s="39" t="str">
        <f t="shared" si="3"/>
        <v/>
      </c>
      <c r="T58" s="38"/>
      <c r="U58" s="39" t="str">
        <f t="shared" si="4"/>
        <v/>
      </c>
      <c r="V58" s="38"/>
      <c r="W58" s="39" t="str">
        <f t="shared" si="5"/>
        <v/>
      </c>
      <c r="X58" s="38"/>
      <c r="Y58" s="39" t="str">
        <f t="shared" si="6"/>
        <v/>
      </c>
      <c r="Z58" s="38"/>
      <c r="AA58" s="39" t="str">
        <f t="shared" si="7"/>
        <v/>
      </c>
      <c r="AB58" s="38"/>
      <c r="AC58" s="39" t="str">
        <f t="shared" si="8"/>
        <v/>
      </c>
      <c r="AD58" s="38"/>
      <c r="AE58" s="39" t="str">
        <f t="shared" si="9"/>
        <v/>
      </c>
      <c r="AF58" s="40"/>
      <c r="AG58" s="39" t="str">
        <f t="shared" si="10"/>
        <v/>
      </c>
      <c r="AH58" s="38"/>
      <c r="AI58" s="39" t="str">
        <f t="shared" si="11"/>
        <v/>
      </c>
      <c r="AJ58" s="38"/>
      <c r="AK58" s="39" t="str">
        <f t="shared" si="12"/>
        <v/>
      </c>
      <c r="AL58" s="38"/>
      <c r="AM58" s="39" t="str">
        <f t="shared" si="13"/>
        <v/>
      </c>
      <c r="AN58" s="38"/>
      <c r="AO58" s="39" t="str">
        <f t="shared" si="14"/>
        <v/>
      </c>
      <c r="AP58" s="38"/>
      <c r="AQ58" s="39" t="str">
        <f t="shared" si="15"/>
        <v/>
      </c>
      <c r="AR58" s="38"/>
      <c r="AS58" s="39" t="str">
        <f t="shared" si="16"/>
        <v/>
      </c>
      <c r="AT58" s="38"/>
      <c r="AU58" s="39" t="str">
        <f t="shared" si="17"/>
        <v/>
      </c>
      <c r="AV58" s="38"/>
      <c r="AW58" s="39" t="str">
        <f t="shared" si="18"/>
        <v/>
      </c>
      <c r="AX58" s="38"/>
      <c r="AY58" s="39" t="str">
        <f t="shared" si="19"/>
        <v/>
      </c>
      <c r="AZ58" s="38"/>
      <c r="BA58" s="39" t="str">
        <f t="shared" si="20"/>
        <v/>
      </c>
    </row>
    <row r="59" spans="1:54" ht="20" customHeight="1" x14ac:dyDescent="0.2">
      <c r="A59" s="43"/>
      <c r="B59" s="30"/>
      <c r="C59" s="32"/>
      <c r="D59" s="32" t="s">
        <v>38</v>
      </c>
      <c r="E59" s="33" t="s">
        <v>204</v>
      </c>
      <c r="F59" s="33" t="s">
        <v>205</v>
      </c>
      <c r="G59" s="32">
        <v>2003</v>
      </c>
      <c r="H59" s="44"/>
      <c r="I59" s="49"/>
      <c r="J59" s="50" t="s">
        <v>55</v>
      </c>
      <c r="K59" s="51" t="s">
        <v>125</v>
      </c>
      <c r="L59" s="38"/>
      <c r="M59" s="39"/>
      <c r="N59" s="38"/>
      <c r="O59" s="39"/>
      <c r="P59" s="40"/>
      <c r="Q59" s="39"/>
      <c r="R59" s="38"/>
      <c r="S59" s="39"/>
      <c r="T59" s="38"/>
      <c r="U59" s="39"/>
      <c r="V59" s="38"/>
      <c r="W59" s="39"/>
      <c r="X59" s="38"/>
      <c r="Y59" s="39"/>
      <c r="Z59" s="38"/>
      <c r="AA59" s="39"/>
      <c r="AB59" s="38"/>
      <c r="AC59" s="39"/>
      <c r="AD59" s="38"/>
      <c r="AE59" s="39"/>
      <c r="AF59" s="40"/>
      <c r="AG59" s="39"/>
      <c r="AH59" s="38"/>
      <c r="AI59" s="39"/>
      <c r="AJ59" s="38"/>
      <c r="AK59" s="39"/>
      <c r="AL59" s="38"/>
      <c r="AM59" s="39"/>
      <c r="AN59" s="38"/>
      <c r="AO59" s="39"/>
      <c r="AP59" s="38"/>
      <c r="AQ59" s="39"/>
      <c r="AR59" s="38"/>
      <c r="AS59" s="39"/>
      <c r="AT59" s="38"/>
      <c r="AU59" s="39"/>
      <c r="AV59" s="38"/>
      <c r="AW59" s="39"/>
      <c r="AX59" s="38"/>
      <c r="AY59" s="39"/>
      <c r="AZ59" s="38"/>
      <c r="BA59" s="39"/>
    </row>
    <row r="60" spans="1:54" ht="20" customHeight="1" x14ac:dyDescent="0.2">
      <c r="A60" s="47"/>
      <c r="B60" s="41"/>
      <c r="C60" s="42"/>
      <c r="D60" s="32" t="s">
        <v>38</v>
      </c>
      <c r="E60" s="33" t="s">
        <v>206</v>
      </c>
      <c r="F60" s="33" t="s">
        <v>207</v>
      </c>
      <c r="G60" s="32">
        <v>2002</v>
      </c>
      <c r="H60" s="44">
        <v>103</v>
      </c>
      <c r="I60" s="35">
        <v>8</v>
      </c>
      <c r="J60" s="36"/>
      <c r="K60" s="37"/>
      <c r="L60" s="38"/>
      <c r="M60" s="39" t="str">
        <f t="shared" si="0"/>
        <v/>
      </c>
      <c r="N60" s="38"/>
      <c r="O60" s="39" t="str">
        <f t="shared" si="1"/>
        <v/>
      </c>
      <c r="P60" s="40">
        <v>2</v>
      </c>
      <c r="Q60" s="39">
        <f t="shared" si="2"/>
        <v>25</v>
      </c>
      <c r="R60" s="38"/>
      <c r="S60" s="39" t="str">
        <f t="shared" si="3"/>
        <v/>
      </c>
      <c r="T60" s="38"/>
      <c r="U60" s="39" t="str">
        <f t="shared" si="4"/>
        <v/>
      </c>
      <c r="V60" s="38"/>
      <c r="W60" s="39" t="str">
        <f t="shared" si="5"/>
        <v/>
      </c>
      <c r="X60" s="38"/>
      <c r="Y60" s="39" t="str">
        <f t="shared" si="6"/>
        <v/>
      </c>
      <c r="Z60" s="38"/>
      <c r="AA60" s="39" t="str">
        <f t="shared" si="7"/>
        <v/>
      </c>
      <c r="AB60" s="38"/>
      <c r="AC60" s="39" t="str">
        <f t="shared" si="8"/>
        <v/>
      </c>
      <c r="AD60" s="38"/>
      <c r="AE60" s="39" t="str">
        <f t="shared" si="9"/>
        <v/>
      </c>
      <c r="AF60" s="40"/>
      <c r="AG60" s="39" t="str">
        <f t="shared" si="10"/>
        <v/>
      </c>
      <c r="AH60" s="38"/>
      <c r="AI60" s="39" t="str">
        <f t="shared" si="11"/>
        <v/>
      </c>
      <c r="AJ60" s="38"/>
      <c r="AK60" s="39" t="str">
        <f t="shared" si="12"/>
        <v/>
      </c>
      <c r="AL60" s="38"/>
      <c r="AM60" s="39" t="str">
        <f t="shared" si="13"/>
        <v/>
      </c>
      <c r="AN60" s="38"/>
      <c r="AO60" s="39" t="str">
        <f t="shared" si="14"/>
        <v/>
      </c>
      <c r="AP60" s="38"/>
      <c r="AQ60" s="39" t="str">
        <f t="shared" si="15"/>
        <v/>
      </c>
      <c r="AR60" s="38"/>
      <c r="AS60" s="39" t="str">
        <f t="shared" si="16"/>
        <v/>
      </c>
      <c r="AT60" s="38"/>
      <c r="AU60" s="39" t="str">
        <f t="shared" si="17"/>
        <v/>
      </c>
      <c r="AV60" s="38"/>
      <c r="AW60" s="39" t="str">
        <f t="shared" si="18"/>
        <v/>
      </c>
      <c r="AX60" s="38"/>
      <c r="AY60" s="39" t="str">
        <f t="shared" si="19"/>
        <v/>
      </c>
      <c r="AZ60" s="38"/>
      <c r="BA60" s="39" t="str">
        <f t="shared" si="20"/>
        <v/>
      </c>
      <c r="BB60" s="1" t="s">
        <v>208</v>
      </c>
    </row>
    <row r="61" spans="1:54" ht="20" customHeight="1" x14ac:dyDescent="0.2">
      <c r="A61" s="61"/>
      <c r="B61" s="30"/>
      <c r="C61" s="32"/>
      <c r="D61" s="32" t="s">
        <v>38</v>
      </c>
      <c r="E61" s="33" t="s">
        <v>209</v>
      </c>
      <c r="F61" s="33" t="s">
        <v>210</v>
      </c>
      <c r="G61" s="32">
        <v>1991</v>
      </c>
      <c r="H61" s="44"/>
      <c r="I61" s="35">
        <v>13</v>
      </c>
      <c r="J61" s="36" t="s">
        <v>211</v>
      </c>
      <c r="K61" s="37" t="s">
        <v>105</v>
      </c>
      <c r="L61" s="38"/>
      <c r="M61" s="39"/>
      <c r="N61" s="38"/>
      <c r="O61" s="39"/>
      <c r="P61" s="40"/>
      <c r="Q61" s="39"/>
      <c r="R61" s="38"/>
      <c r="S61" s="39"/>
      <c r="T61" s="38"/>
      <c r="U61" s="39"/>
      <c r="V61" s="38"/>
      <c r="W61" s="39"/>
      <c r="X61" s="38"/>
      <c r="Y61" s="39"/>
      <c r="Z61" s="38"/>
      <c r="AA61" s="39"/>
      <c r="AB61" s="38"/>
      <c r="AC61" s="39"/>
      <c r="AD61" s="38"/>
      <c r="AE61" s="39"/>
      <c r="AF61" s="40"/>
      <c r="AG61" s="39"/>
      <c r="AH61" s="38"/>
      <c r="AI61" s="39"/>
      <c r="AJ61" s="38"/>
      <c r="AK61" s="39"/>
      <c r="AL61" s="38"/>
      <c r="AM61" s="39"/>
      <c r="AN61" s="38"/>
      <c r="AO61" s="39"/>
      <c r="AP61" s="38"/>
      <c r="AQ61" s="39"/>
      <c r="AR61" s="38"/>
      <c r="AS61" s="39"/>
      <c r="AT61" s="38"/>
      <c r="AU61" s="39"/>
      <c r="AV61" s="38"/>
      <c r="AW61" s="39"/>
      <c r="AX61" s="38"/>
      <c r="AY61" s="39"/>
      <c r="AZ61" s="38"/>
      <c r="BA61" s="39"/>
    </row>
    <row r="62" spans="1:54" ht="20" customHeight="1" x14ac:dyDescent="0.2">
      <c r="A62" s="61"/>
      <c r="B62" s="41"/>
      <c r="C62" s="31"/>
      <c r="D62" s="32" t="s">
        <v>38</v>
      </c>
      <c r="E62" s="33" t="s">
        <v>212</v>
      </c>
      <c r="F62" s="33" t="s">
        <v>213</v>
      </c>
      <c r="G62" s="32">
        <v>1998</v>
      </c>
      <c r="H62" s="44"/>
      <c r="I62" s="35">
        <v>9</v>
      </c>
      <c r="J62" s="36" t="s">
        <v>214</v>
      </c>
      <c r="K62" s="37" t="s">
        <v>56</v>
      </c>
      <c r="L62" s="38"/>
      <c r="M62" s="39"/>
      <c r="N62" s="38"/>
      <c r="O62" s="39"/>
      <c r="P62" s="40"/>
      <c r="Q62" s="39"/>
      <c r="R62" s="38"/>
      <c r="S62" s="39"/>
      <c r="T62" s="38"/>
      <c r="U62" s="39"/>
      <c r="V62" s="38"/>
      <c r="W62" s="39"/>
      <c r="X62" s="38"/>
      <c r="Y62" s="39"/>
      <c r="Z62" s="38"/>
      <c r="AA62" s="39"/>
      <c r="AB62" s="38"/>
      <c r="AC62" s="39"/>
      <c r="AD62" s="38"/>
      <c r="AE62" s="39"/>
      <c r="AF62" s="40"/>
      <c r="AG62" s="39"/>
      <c r="AH62" s="38"/>
      <c r="AI62" s="39"/>
      <c r="AJ62" s="38"/>
      <c r="AK62" s="39"/>
      <c r="AL62" s="38"/>
      <c r="AM62" s="39"/>
      <c r="AN62" s="38"/>
      <c r="AO62" s="39"/>
      <c r="AP62" s="38"/>
      <c r="AQ62" s="39"/>
      <c r="AR62" s="38"/>
      <c r="AS62" s="39"/>
      <c r="AT62" s="38"/>
      <c r="AU62" s="39"/>
      <c r="AV62" s="38"/>
      <c r="AW62" s="39"/>
      <c r="AX62" s="38"/>
      <c r="AY62" s="39"/>
      <c r="AZ62" s="38"/>
      <c r="BA62" s="39"/>
    </row>
    <row r="63" spans="1:54" ht="20" customHeight="1" x14ac:dyDescent="0.2">
      <c r="A63" s="43"/>
      <c r="B63" s="30"/>
      <c r="C63" s="32"/>
      <c r="D63" s="32" t="s">
        <v>38</v>
      </c>
      <c r="E63" s="33" t="s">
        <v>215</v>
      </c>
      <c r="F63" s="33" t="s">
        <v>216</v>
      </c>
      <c r="G63" s="32">
        <v>2007</v>
      </c>
      <c r="H63" s="62"/>
      <c r="I63" s="49"/>
      <c r="J63" s="50" t="s">
        <v>62</v>
      </c>
      <c r="K63" s="51" t="s">
        <v>56</v>
      </c>
      <c r="L63" s="38"/>
      <c r="M63" s="39"/>
      <c r="N63" s="38"/>
      <c r="O63" s="39"/>
      <c r="P63" s="40"/>
      <c r="Q63" s="39"/>
      <c r="R63" s="38"/>
      <c r="S63" s="39"/>
      <c r="T63" s="38"/>
      <c r="U63" s="39"/>
      <c r="V63" s="38"/>
      <c r="W63" s="39"/>
      <c r="X63" s="38"/>
      <c r="Y63" s="39"/>
      <c r="Z63" s="38"/>
      <c r="AA63" s="39"/>
      <c r="AB63" s="38"/>
      <c r="AC63" s="39"/>
      <c r="AD63" s="38"/>
      <c r="AE63" s="39"/>
      <c r="AF63" s="40"/>
      <c r="AG63" s="39"/>
      <c r="AH63" s="38"/>
      <c r="AI63" s="39"/>
      <c r="AJ63" s="38"/>
      <c r="AK63" s="39"/>
      <c r="AL63" s="38"/>
      <c r="AM63" s="39"/>
      <c r="AN63" s="38"/>
      <c r="AO63" s="39"/>
      <c r="AP63" s="38"/>
      <c r="AQ63" s="39"/>
      <c r="AR63" s="38"/>
      <c r="AS63" s="39"/>
      <c r="AT63" s="38"/>
      <c r="AU63" s="39"/>
      <c r="AV63" s="38"/>
      <c r="AW63" s="39"/>
      <c r="AX63" s="38"/>
      <c r="AY63" s="39"/>
      <c r="AZ63" s="38"/>
      <c r="BA63" s="39"/>
    </row>
    <row r="64" spans="1:54" ht="20" customHeight="1" x14ac:dyDescent="0.2">
      <c r="A64" s="43"/>
      <c r="B64" s="30"/>
      <c r="C64" s="32"/>
      <c r="D64" s="32" t="s">
        <v>38</v>
      </c>
      <c r="E64" s="33" t="s">
        <v>217</v>
      </c>
      <c r="F64" s="33" t="s">
        <v>218</v>
      </c>
      <c r="G64" s="32">
        <v>2012</v>
      </c>
      <c r="H64" s="44"/>
      <c r="I64" s="49">
        <v>11</v>
      </c>
      <c r="J64" s="50"/>
      <c r="K64" s="51" t="s">
        <v>219</v>
      </c>
      <c r="L64" s="38"/>
      <c r="M64" s="39"/>
      <c r="N64" s="38"/>
      <c r="O64" s="39"/>
      <c r="P64" s="40"/>
      <c r="Q64" s="39"/>
      <c r="R64" s="38"/>
      <c r="S64" s="39"/>
      <c r="T64" s="38"/>
      <c r="U64" s="39"/>
      <c r="V64" s="38"/>
      <c r="W64" s="39"/>
      <c r="X64" s="38"/>
      <c r="Y64" s="39"/>
      <c r="Z64" s="38"/>
      <c r="AA64" s="39"/>
      <c r="AB64" s="38"/>
      <c r="AC64" s="39"/>
      <c r="AD64" s="38"/>
      <c r="AE64" s="39"/>
      <c r="AF64" s="40"/>
      <c r="AG64" s="39"/>
      <c r="AH64" s="38"/>
      <c r="AI64" s="39"/>
      <c r="AJ64" s="38"/>
      <c r="AK64" s="39"/>
      <c r="AL64" s="38"/>
      <c r="AM64" s="39"/>
      <c r="AN64" s="38"/>
      <c r="AO64" s="39"/>
      <c r="AP64" s="38"/>
      <c r="AQ64" s="39"/>
      <c r="AR64" s="38"/>
      <c r="AS64" s="39"/>
      <c r="AT64" s="38"/>
      <c r="AU64" s="39"/>
      <c r="AV64" s="38"/>
      <c r="AW64" s="39"/>
      <c r="AX64" s="38"/>
      <c r="AY64" s="39"/>
      <c r="AZ64" s="38"/>
      <c r="BA64" s="39"/>
    </row>
    <row r="65" spans="1:54" ht="20" customHeight="1" x14ac:dyDescent="0.2">
      <c r="A65" s="47"/>
      <c r="B65" s="41"/>
      <c r="C65" s="31"/>
      <c r="D65" s="32" t="s">
        <v>38</v>
      </c>
      <c r="E65" s="33" t="s">
        <v>220</v>
      </c>
      <c r="F65" s="33" t="s">
        <v>221</v>
      </c>
      <c r="G65" s="32">
        <v>2015</v>
      </c>
      <c r="H65" s="44"/>
      <c r="I65" s="35">
        <v>41</v>
      </c>
      <c r="J65" s="36" t="s">
        <v>59</v>
      </c>
      <c r="K65" s="37"/>
      <c r="L65" s="38"/>
      <c r="M65" s="39" t="str">
        <f t="shared" si="0"/>
        <v/>
      </c>
      <c r="N65" s="38"/>
      <c r="O65" s="39" t="str">
        <f t="shared" si="1"/>
        <v/>
      </c>
      <c r="P65" s="40"/>
      <c r="Q65" s="39" t="str">
        <f t="shared" si="2"/>
        <v/>
      </c>
      <c r="R65" s="38"/>
      <c r="S65" s="39" t="str">
        <f t="shared" si="3"/>
        <v/>
      </c>
      <c r="T65" s="38"/>
      <c r="U65" s="39" t="str">
        <f t="shared" si="4"/>
        <v/>
      </c>
      <c r="V65" s="38"/>
      <c r="W65" s="39" t="str">
        <f t="shared" si="5"/>
        <v/>
      </c>
      <c r="X65" s="38"/>
      <c r="Y65" s="39" t="str">
        <f t="shared" si="6"/>
        <v/>
      </c>
      <c r="Z65" s="38"/>
      <c r="AA65" s="39" t="str">
        <f t="shared" si="7"/>
        <v/>
      </c>
      <c r="AB65" s="38"/>
      <c r="AC65" s="39" t="str">
        <f t="shared" si="8"/>
        <v/>
      </c>
      <c r="AD65" s="38"/>
      <c r="AE65" s="39" t="str">
        <f t="shared" si="9"/>
        <v/>
      </c>
      <c r="AF65" s="40"/>
      <c r="AG65" s="39" t="str">
        <f t="shared" si="10"/>
        <v/>
      </c>
      <c r="AH65" s="38"/>
      <c r="AI65" s="39" t="str">
        <f t="shared" si="11"/>
        <v/>
      </c>
      <c r="AJ65" s="38"/>
      <c r="AK65" s="39" t="str">
        <f t="shared" si="12"/>
        <v/>
      </c>
      <c r="AL65" s="38"/>
      <c r="AM65" s="39" t="str">
        <f t="shared" si="13"/>
        <v/>
      </c>
      <c r="AN65" s="38"/>
      <c r="AO65" s="39" t="str">
        <f t="shared" si="14"/>
        <v/>
      </c>
      <c r="AP65" s="38"/>
      <c r="AQ65" s="39" t="str">
        <f t="shared" si="15"/>
        <v/>
      </c>
      <c r="AR65" s="38"/>
      <c r="AS65" s="39" t="str">
        <f t="shared" si="16"/>
        <v/>
      </c>
      <c r="AT65" s="38"/>
      <c r="AU65" s="39" t="str">
        <f t="shared" si="17"/>
        <v/>
      </c>
      <c r="AV65" s="38"/>
      <c r="AW65" s="39" t="str">
        <f t="shared" si="18"/>
        <v/>
      </c>
      <c r="AX65" s="38"/>
      <c r="AY65" s="39" t="str">
        <f t="shared" si="19"/>
        <v/>
      </c>
      <c r="AZ65" s="38"/>
      <c r="BA65" s="39" t="str">
        <f t="shared" si="20"/>
        <v/>
      </c>
      <c r="BB65" s="1" t="s">
        <v>222</v>
      </c>
    </row>
    <row r="66" spans="1:54" ht="20" customHeight="1" x14ac:dyDescent="0.2">
      <c r="A66" s="61"/>
      <c r="B66" s="30"/>
      <c r="C66" s="32"/>
      <c r="D66" s="32"/>
      <c r="E66" s="33" t="s">
        <v>223</v>
      </c>
      <c r="F66" s="33" t="s">
        <v>224</v>
      </c>
      <c r="G66" s="32">
        <v>1999</v>
      </c>
      <c r="H66" s="44"/>
      <c r="I66" s="35">
        <v>2</v>
      </c>
      <c r="J66" s="36" t="s">
        <v>225</v>
      </c>
      <c r="K66" s="37" t="s">
        <v>226</v>
      </c>
      <c r="L66" s="38"/>
      <c r="M66" s="39"/>
      <c r="N66" s="38"/>
      <c r="O66" s="39"/>
      <c r="P66" s="40"/>
      <c r="Q66" s="39"/>
      <c r="R66" s="38"/>
      <c r="S66" s="39"/>
      <c r="T66" s="38"/>
      <c r="U66" s="39"/>
      <c r="V66" s="38"/>
      <c r="W66" s="39"/>
      <c r="X66" s="38"/>
      <c r="Y66" s="39"/>
      <c r="Z66" s="38"/>
      <c r="AA66" s="39"/>
      <c r="AB66" s="38"/>
      <c r="AC66" s="39"/>
      <c r="AD66" s="38"/>
      <c r="AE66" s="39"/>
      <c r="AF66" s="40"/>
      <c r="AG66" s="39"/>
      <c r="AH66" s="38"/>
      <c r="AI66" s="39"/>
      <c r="AJ66" s="38"/>
      <c r="AK66" s="39"/>
      <c r="AL66" s="38"/>
      <c r="AM66" s="39"/>
      <c r="AN66" s="38"/>
      <c r="AO66" s="39"/>
      <c r="AP66" s="38"/>
      <c r="AQ66" s="39"/>
      <c r="AR66" s="38"/>
      <c r="AS66" s="39"/>
      <c r="AT66" s="38"/>
      <c r="AU66" s="39"/>
      <c r="AV66" s="38"/>
      <c r="AW66" s="39"/>
      <c r="AX66" s="38"/>
      <c r="AY66" s="39"/>
      <c r="AZ66" s="38"/>
      <c r="BA66" s="39"/>
    </row>
    <row r="67" spans="1:54" ht="20" customHeight="1" x14ac:dyDescent="0.2">
      <c r="A67" s="61"/>
      <c r="B67" s="41"/>
      <c r="C67" s="42"/>
      <c r="D67" s="32" t="s">
        <v>38</v>
      </c>
      <c r="E67" s="33" t="s">
        <v>227</v>
      </c>
      <c r="F67" s="33" t="s">
        <v>228</v>
      </c>
      <c r="G67" s="32">
        <v>2012</v>
      </c>
      <c r="H67" s="44"/>
      <c r="I67" s="35">
        <v>26</v>
      </c>
      <c r="J67" s="36" t="s">
        <v>229</v>
      </c>
      <c r="K67" s="37" t="s">
        <v>230</v>
      </c>
      <c r="L67" s="38"/>
      <c r="M67" s="39"/>
      <c r="N67" s="38">
        <v>8</v>
      </c>
      <c r="O67" s="39">
        <f t="shared" ref="O67" si="21">IF((ISERROR((N67/$I67)*100)), "", IF(AND(NOT(ISERROR((N67/$I67)*100)),((N67/$I67)*100) &lt;&gt; 0), (N67/$I67)*100, ""))</f>
        <v>30.76923076923077</v>
      </c>
      <c r="P67" s="40">
        <v>47</v>
      </c>
      <c r="Q67" s="39">
        <f t="shared" ref="Q67" si="22">IF((ISERROR((P67/$I67)*100)), "", IF(AND(NOT(ISERROR((P67/$I67)*100)),((P67/$I67)*100) &lt;&gt; 0), (P67/$I67)*100, ""))</f>
        <v>180.76923076923077</v>
      </c>
      <c r="R67" s="38"/>
      <c r="S67" s="39"/>
      <c r="T67" s="38">
        <v>4</v>
      </c>
      <c r="U67" s="39">
        <f t="shared" ref="U67" si="23">IF((ISERROR((T67/$I67)*100)), "", IF(AND(NOT(ISERROR((T67/$I67)*100)),((T67/$I67)*100) &lt;&gt; 0), (T67/$I67)*100, ""))</f>
        <v>15.384615384615385</v>
      </c>
      <c r="V67" s="38"/>
      <c r="W67" s="39"/>
      <c r="X67" s="38"/>
      <c r="Y67" s="39"/>
      <c r="Z67" s="38">
        <v>14</v>
      </c>
      <c r="AA67" s="39">
        <f t="shared" ref="AA67" si="24">IF((ISERROR((Z67/$I67)*100)), "", IF(AND(NOT(ISERROR((Z67/$I67)*100)),((Z67/$I67)*100) &lt;&gt; 0), (Z67/$I67)*100, ""))</f>
        <v>53.846153846153847</v>
      </c>
      <c r="AB67" s="38">
        <v>8</v>
      </c>
      <c r="AC67" s="39">
        <f t="shared" ref="AC67" si="25">IF((ISERROR((AB67/$I67)*100)), "", IF(AND(NOT(ISERROR((AB67/$I67)*100)),((AB67/$I67)*100) &lt;&gt; 0), (AB67/$I67)*100, ""))</f>
        <v>30.76923076923077</v>
      </c>
      <c r="AD67" s="38"/>
      <c r="AE67" s="39"/>
      <c r="AF67" s="40"/>
      <c r="AG67" s="39"/>
      <c r="AH67" s="38">
        <v>6</v>
      </c>
      <c r="AI67" s="39">
        <f t="shared" si="11"/>
        <v>23.076923076923077</v>
      </c>
      <c r="AJ67" s="38"/>
      <c r="AK67" s="39"/>
      <c r="AL67" s="38">
        <v>3</v>
      </c>
      <c r="AM67" s="39">
        <f t="shared" ref="AM67" si="26">IF((ISERROR((AL67/$I67)*100)), "", IF(AND(NOT(ISERROR((AL67/$I67)*100)),((AL67/$I67)*100) &lt;&gt; 0), (AL67/$I67)*100, ""))</f>
        <v>11.538461538461538</v>
      </c>
      <c r="AN67" s="38"/>
      <c r="AO67" s="39"/>
      <c r="AP67" s="38"/>
      <c r="AQ67" s="39"/>
      <c r="AR67" s="38"/>
      <c r="AS67" s="39"/>
      <c r="AT67" s="38"/>
      <c r="AU67" s="39"/>
      <c r="AV67" s="38"/>
      <c r="AW67" s="39"/>
      <c r="AX67" s="38"/>
      <c r="AY67" s="39"/>
      <c r="AZ67" s="38"/>
      <c r="BA67" s="39"/>
      <c r="BB67" s="1" t="s">
        <v>231</v>
      </c>
    </row>
    <row r="68" spans="1:54" ht="20" customHeight="1" x14ac:dyDescent="0.2">
      <c r="A68" s="61"/>
      <c r="B68" s="41"/>
      <c r="C68" s="4"/>
      <c r="D68" s="32" t="s">
        <v>38</v>
      </c>
      <c r="E68" s="33" t="s">
        <v>232</v>
      </c>
      <c r="F68" s="33" t="s">
        <v>233</v>
      </c>
      <c r="G68" s="32">
        <v>1998</v>
      </c>
      <c r="H68" s="44"/>
      <c r="I68" s="35">
        <v>25</v>
      </c>
      <c r="J68" s="36" t="s">
        <v>70</v>
      </c>
      <c r="K68" s="37" t="s">
        <v>105</v>
      </c>
      <c r="L68" s="38"/>
      <c r="M68" s="39"/>
      <c r="N68" s="38"/>
      <c r="O68" s="39"/>
      <c r="P68" s="40"/>
      <c r="Q68" s="39"/>
      <c r="R68" s="38"/>
      <c r="S68" s="39"/>
      <c r="T68" s="38"/>
      <c r="U68" s="39"/>
      <c r="V68" s="38"/>
      <c r="W68" s="39"/>
      <c r="X68" s="38"/>
      <c r="Y68" s="39"/>
      <c r="Z68" s="38"/>
      <c r="AA68" s="39"/>
      <c r="AB68" s="38"/>
      <c r="AC68" s="39"/>
      <c r="AD68" s="38"/>
      <c r="AE68" s="39"/>
      <c r="AF68" s="40"/>
      <c r="AG68" s="39"/>
      <c r="AH68" s="38"/>
      <c r="AI68" s="39"/>
      <c r="AJ68" s="38"/>
      <c r="AK68" s="39"/>
      <c r="AL68" s="38"/>
      <c r="AM68" s="39"/>
      <c r="AN68" s="38"/>
      <c r="AO68" s="39"/>
      <c r="AP68" s="38"/>
      <c r="AQ68" s="39"/>
      <c r="AR68" s="38"/>
      <c r="AS68" s="39"/>
      <c r="AT68" s="38"/>
      <c r="AU68" s="39"/>
      <c r="AV68" s="38"/>
      <c r="AW68" s="39"/>
      <c r="AX68" s="38"/>
      <c r="AY68" s="39"/>
      <c r="AZ68" s="38"/>
      <c r="BA68" s="39"/>
    </row>
    <row r="69" spans="1:54" ht="20" customHeight="1" x14ac:dyDescent="0.2">
      <c r="A69" s="47"/>
      <c r="B69" s="41"/>
      <c r="C69" s="31"/>
      <c r="D69" s="32" t="s">
        <v>38</v>
      </c>
      <c r="E69" s="33" t="s">
        <v>234</v>
      </c>
      <c r="F69" s="33" t="s">
        <v>235</v>
      </c>
      <c r="G69" s="32">
        <v>2009</v>
      </c>
      <c r="H69" s="44"/>
      <c r="I69" s="35">
        <v>68</v>
      </c>
      <c r="J69" s="36" t="s">
        <v>62</v>
      </c>
      <c r="K69" s="37" t="s">
        <v>236</v>
      </c>
      <c r="L69" s="38"/>
      <c r="M69" s="39" t="str">
        <f t="shared" si="0"/>
        <v/>
      </c>
      <c r="N69" s="38"/>
      <c r="O69" s="39" t="str">
        <f t="shared" si="1"/>
        <v/>
      </c>
      <c r="P69" s="40"/>
      <c r="Q69" s="39"/>
      <c r="R69" s="38"/>
      <c r="S69" s="39" t="str">
        <f t="shared" si="3"/>
        <v/>
      </c>
      <c r="T69" s="38"/>
      <c r="U69" s="39" t="str">
        <f t="shared" si="4"/>
        <v/>
      </c>
      <c r="V69" s="38"/>
      <c r="W69" s="39" t="str">
        <f t="shared" si="5"/>
        <v/>
      </c>
      <c r="X69" s="38"/>
      <c r="Y69" s="39" t="str">
        <f t="shared" si="6"/>
        <v/>
      </c>
      <c r="Z69" s="38"/>
      <c r="AA69" s="39" t="str">
        <f t="shared" si="7"/>
        <v/>
      </c>
      <c r="AB69" s="38"/>
      <c r="AC69" s="39" t="str">
        <f t="shared" si="8"/>
        <v/>
      </c>
      <c r="AD69" s="38"/>
      <c r="AE69" s="39" t="str">
        <f t="shared" si="9"/>
        <v/>
      </c>
      <c r="AF69" s="40"/>
      <c r="AG69" s="39" t="str">
        <f t="shared" si="10"/>
        <v/>
      </c>
      <c r="AH69" s="38"/>
      <c r="AI69" s="39" t="str">
        <f t="shared" si="11"/>
        <v/>
      </c>
      <c r="AJ69" s="38"/>
      <c r="AK69" s="39" t="str">
        <f t="shared" si="12"/>
        <v/>
      </c>
      <c r="AL69" s="38"/>
      <c r="AM69" s="39" t="str">
        <f t="shared" si="13"/>
        <v/>
      </c>
      <c r="AN69" s="38"/>
      <c r="AO69" s="39" t="str">
        <f t="shared" si="14"/>
        <v/>
      </c>
      <c r="AP69" s="38"/>
      <c r="AQ69" s="39" t="str">
        <f t="shared" si="15"/>
        <v/>
      </c>
      <c r="AR69" s="38"/>
      <c r="AS69" s="39" t="str">
        <f t="shared" si="16"/>
        <v/>
      </c>
      <c r="AT69" s="38"/>
      <c r="AU69" s="39" t="str">
        <f t="shared" si="17"/>
        <v/>
      </c>
      <c r="AV69" s="38"/>
      <c r="AW69" s="39" t="str">
        <f t="shared" si="18"/>
        <v/>
      </c>
      <c r="AX69" s="38"/>
      <c r="AY69" s="39" t="str">
        <f t="shared" si="19"/>
        <v/>
      </c>
      <c r="AZ69" s="38"/>
      <c r="BA69" s="39" t="str">
        <f t="shared" si="20"/>
        <v/>
      </c>
      <c r="BB69" s="1" t="s">
        <v>237</v>
      </c>
    </row>
    <row r="70" spans="1:54" ht="20" customHeight="1" x14ac:dyDescent="0.2">
      <c r="A70" s="47"/>
      <c r="B70" s="30"/>
      <c r="C70" s="32"/>
      <c r="D70" s="32" t="s">
        <v>38</v>
      </c>
      <c r="E70" s="33" t="s">
        <v>238</v>
      </c>
      <c r="F70" s="33" t="s">
        <v>239</v>
      </c>
      <c r="G70" s="32">
        <v>1989</v>
      </c>
      <c r="H70" s="44">
        <v>27</v>
      </c>
      <c r="I70" s="35"/>
      <c r="J70" s="36" t="s">
        <v>240</v>
      </c>
      <c r="K70" s="37" t="s">
        <v>121</v>
      </c>
      <c r="L70" s="38"/>
      <c r="M70" s="39" t="str">
        <f t="shared" si="0"/>
        <v/>
      </c>
      <c r="N70" s="38"/>
      <c r="O70" s="39" t="str">
        <f t="shared" si="1"/>
        <v/>
      </c>
      <c r="P70" s="40"/>
      <c r="Q70" s="39" t="str">
        <f t="shared" ref="Q70:Q86" si="27">IF((ISERROR((P70/$I70)*100)), "", IF(AND(NOT(ISERROR((P70/$I70)*100)),((P70/$I70)*100) &lt;&gt; 0), (P70/$I70)*100, ""))</f>
        <v/>
      </c>
      <c r="R70" s="38"/>
      <c r="S70" s="39" t="str">
        <f t="shared" si="3"/>
        <v/>
      </c>
      <c r="T70" s="38"/>
      <c r="U70" s="39" t="str">
        <f t="shared" si="4"/>
        <v/>
      </c>
      <c r="V70" s="45"/>
      <c r="W70" s="46" t="str">
        <f t="shared" si="5"/>
        <v/>
      </c>
      <c r="X70" s="38"/>
      <c r="Y70" s="39" t="str">
        <f t="shared" si="6"/>
        <v/>
      </c>
      <c r="Z70" s="38"/>
      <c r="AA70" s="39" t="str">
        <f t="shared" si="7"/>
        <v/>
      </c>
      <c r="AB70" s="38"/>
      <c r="AC70" s="39" t="str">
        <f t="shared" si="8"/>
        <v/>
      </c>
      <c r="AD70" s="38"/>
      <c r="AE70" s="39" t="str">
        <f t="shared" si="9"/>
        <v/>
      </c>
      <c r="AF70" s="40"/>
      <c r="AG70" s="39" t="str">
        <f t="shared" si="10"/>
        <v/>
      </c>
      <c r="AH70" s="38"/>
      <c r="AI70" s="39" t="str">
        <f t="shared" si="11"/>
        <v/>
      </c>
      <c r="AJ70" s="38"/>
      <c r="AK70" s="39" t="str">
        <f t="shared" si="12"/>
        <v/>
      </c>
      <c r="AL70" s="38"/>
      <c r="AM70" s="39" t="str">
        <f t="shared" si="13"/>
        <v/>
      </c>
      <c r="AN70" s="38"/>
      <c r="AO70" s="39" t="str">
        <f t="shared" si="14"/>
        <v/>
      </c>
      <c r="AP70" s="38"/>
      <c r="AQ70" s="39" t="str">
        <f t="shared" si="15"/>
        <v/>
      </c>
      <c r="AR70" s="38"/>
      <c r="AS70" s="39" t="str">
        <f t="shared" si="16"/>
        <v/>
      </c>
      <c r="AT70" s="38"/>
      <c r="AU70" s="39" t="str">
        <f t="shared" si="17"/>
        <v/>
      </c>
      <c r="AV70" s="38"/>
      <c r="AW70" s="39" t="str">
        <f t="shared" si="18"/>
        <v/>
      </c>
      <c r="AX70" s="38"/>
      <c r="AY70" s="39" t="str">
        <f t="shared" si="19"/>
        <v/>
      </c>
      <c r="AZ70" s="38"/>
      <c r="BA70" s="39" t="str">
        <f t="shared" si="20"/>
        <v/>
      </c>
    </row>
    <row r="71" spans="1:54" ht="20" customHeight="1" x14ac:dyDescent="0.2">
      <c r="A71" s="47"/>
      <c r="B71" s="30"/>
      <c r="C71" s="31"/>
      <c r="D71" s="32" t="s">
        <v>38</v>
      </c>
      <c r="E71" s="33" t="s">
        <v>241</v>
      </c>
      <c r="F71" s="33" t="s">
        <v>242</v>
      </c>
      <c r="G71" s="32">
        <v>2011</v>
      </c>
      <c r="H71" s="44"/>
      <c r="I71" s="35"/>
      <c r="J71" s="36"/>
      <c r="K71" s="37"/>
      <c r="L71" s="38"/>
      <c r="M71" s="39" t="str">
        <f t="shared" si="0"/>
        <v/>
      </c>
      <c r="N71" s="38"/>
      <c r="O71" s="39" t="str">
        <f t="shared" si="1"/>
        <v/>
      </c>
      <c r="P71" s="40"/>
      <c r="Q71" s="39" t="str">
        <f t="shared" si="27"/>
        <v/>
      </c>
      <c r="R71" s="38"/>
      <c r="S71" s="39" t="str">
        <f t="shared" si="3"/>
        <v/>
      </c>
      <c r="T71" s="38"/>
      <c r="U71" s="39" t="str">
        <f t="shared" si="4"/>
        <v/>
      </c>
      <c r="V71" s="38"/>
      <c r="W71" s="39" t="str">
        <f t="shared" si="5"/>
        <v/>
      </c>
      <c r="X71" s="38"/>
      <c r="Y71" s="39" t="str">
        <f t="shared" si="6"/>
        <v/>
      </c>
      <c r="Z71" s="38"/>
      <c r="AA71" s="39" t="str">
        <f t="shared" si="7"/>
        <v/>
      </c>
      <c r="AB71" s="38"/>
      <c r="AC71" s="39" t="str">
        <f t="shared" si="8"/>
        <v/>
      </c>
      <c r="AD71" s="38"/>
      <c r="AE71" s="39" t="str">
        <f t="shared" si="9"/>
        <v/>
      </c>
      <c r="AF71" s="40"/>
      <c r="AG71" s="39" t="str">
        <f t="shared" si="10"/>
        <v/>
      </c>
      <c r="AH71" s="38"/>
      <c r="AI71" s="39" t="str">
        <f t="shared" si="11"/>
        <v/>
      </c>
      <c r="AJ71" s="38"/>
      <c r="AK71" s="39" t="str">
        <f t="shared" si="12"/>
        <v/>
      </c>
      <c r="AL71" s="38"/>
      <c r="AM71" s="39" t="str">
        <f t="shared" si="13"/>
        <v/>
      </c>
      <c r="AN71" s="38"/>
      <c r="AO71" s="39" t="str">
        <f t="shared" si="14"/>
        <v/>
      </c>
      <c r="AP71" s="38"/>
      <c r="AQ71" s="39" t="str">
        <f t="shared" si="15"/>
        <v/>
      </c>
      <c r="AR71" s="38"/>
      <c r="AS71" s="39" t="str">
        <f t="shared" si="16"/>
        <v/>
      </c>
      <c r="AT71" s="38"/>
      <c r="AU71" s="39" t="str">
        <f t="shared" si="17"/>
        <v/>
      </c>
      <c r="AV71" s="38"/>
      <c r="AW71" s="39" t="str">
        <f t="shared" si="18"/>
        <v/>
      </c>
      <c r="AX71" s="38"/>
      <c r="AY71" s="39" t="str">
        <f t="shared" si="19"/>
        <v/>
      </c>
      <c r="AZ71" s="38"/>
      <c r="BA71" s="39" t="str">
        <f t="shared" si="20"/>
        <v/>
      </c>
      <c r="BB71" s="1" t="s">
        <v>243</v>
      </c>
    </row>
    <row r="72" spans="1:54" ht="20" customHeight="1" x14ac:dyDescent="0.2">
      <c r="A72" s="61"/>
      <c r="B72" s="30"/>
      <c r="C72" s="32"/>
      <c r="D72" s="32" t="s">
        <v>38</v>
      </c>
      <c r="E72" s="33" t="s">
        <v>244</v>
      </c>
      <c r="F72" s="33" t="s">
        <v>245</v>
      </c>
      <c r="G72" s="32">
        <v>2003</v>
      </c>
      <c r="H72" s="44"/>
      <c r="I72" s="35"/>
      <c r="J72" s="36" t="s">
        <v>246</v>
      </c>
      <c r="K72" s="37" t="s">
        <v>121</v>
      </c>
      <c r="L72" s="38"/>
      <c r="M72" s="39"/>
      <c r="N72" s="38"/>
      <c r="O72" s="39"/>
      <c r="P72" s="40"/>
      <c r="Q72" s="39"/>
      <c r="R72" s="38"/>
      <c r="S72" s="39"/>
      <c r="T72" s="38"/>
      <c r="U72" s="39"/>
      <c r="V72" s="38"/>
      <c r="W72" s="39"/>
      <c r="X72" s="38"/>
      <c r="Y72" s="39"/>
      <c r="Z72" s="38"/>
      <c r="AA72" s="39"/>
      <c r="AB72" s="38"/>
      <c r="AC72" s="39"/>
      <c r="AD72" s="38"/>
      <c r="AE72" s="39"/>
      <c r="AF72" s="40"/>
      <c r="AG72" s="39"/>
      <c r="AH72" s="38"/>
      <c r="AI72" s="39"/>
      <c r="AJ72" s="38"/>
      <c r="AK72" s="39"/>
      <c r="AL72" s="38"/>
      <c r="AM72" s="39"/>
      <c r="AN72" s="38"/>
      <c r="AO72" s="39"/>
      <c r="AP72" s="38"/>
      <c r="AQ72" s="39"/>
      <c r="AR72" s="38"/>
      <c r="AS72" s="39"/>
      <c r="AT72" s="38"/>
      <c r="AU72" s="39"/>
      <c r="AV72" s="38"/>
      <c r="AW72" s="39"/>
      <c r="AX72" s="38"/>
      <c r="AY72" s="39"/>
      <c r="AZ72" s="38"/>
      <c r="BA72" s="39"/>
    </row>
    <row r="73" spans="1:54" ht="20" customHeight="1" x14ac:dyDescent="0.2">
      <c r="A73" s="47"/>
      <c r="B73" s="41"/>
      <c r="C73" s="42"/>
      <c r="D73" s="32" t="s">
        <v>38</v>
      </c>
      <c r="E73" s="33" t="s">
        <v>247</v>
      </c>
      <c r="F73" s="33" t="s">
        <v>248</v>
      </c>
      <c r="G73" s="32">
        <v>2008</v>
      </c>
      <c r="H73" s="44">
        <v>54</v>
      </c>
      <c r="I73" s="35">
        <v>12</v>
      </c>
      <c r="J73" s="36" t="s">
        <v>74</v>
      </c>
      <c r="K73" s="37" t="s">
        <v>125</v>
      </c>
      <c r="L73" s="38"/>
      <c r="M73" s="39" t="str">
        <f t="shared" si="0"/>
        <v/>
      </c>
      <c r="N73" s="38"/>
      <c r="O73" s="39" t="str">
        <f t="shared" si="1"/>
        <v/>
      </c>
      <c r="P73" s="40"/>
      <c r="Q73" s="39" t="str">
        <f t="shared" si="27"/>
        <v/>
      </c>
      <c r="R73" s="38"/>
      <c r="S73" s="39" t="str">
        <f t="shared" si="3"/>
        <v/>
      </c>
      <c r="T73" s="38"/>
      <c r="U73" s="39" t="str">
        <f t="shared" si="4"/>
        <v/>
      </c>
      <c r="V73" s="38"/>
      <c r="W73" s="39" t="str">
        <f t="shared" si="5"/>
        <v/>
      </c>
      <c r="X73" s="38"/>
      <c r="Y73" s="39" t="str">
        <f t="shared" si="6"/>
        <v/>
      </c>
      <c r="Z73" s="38"/>
      <c r="AA73" s="39" t="str">
        <f t="shared" si="7"/>
        <v/>
      </c>
      <c r="AB73" s="38">
        <v>1</v>
      </c>
      <c r="AC73" s="39">
        <f t="shared" si="8"/>
        <v>8.3333333333333321</v>
      </c>
      <c r="AD73" s="38"/>
      <c r="AE73" s="39" t="str">
        <f t="shared" si="9"/>
        <v/>
      </c>
      <c r="AF73" s="40"/>
      <c r="AG73" s="39" t="str">
        <f t="shared" si="10"/>
        <v/>
      </c>
      <c r="AH73" s="38">
        <v>1</v>
      </c>
      <c r="AI73" s="39">
        <f t="shared" si="11"/>
        <v>8.3333333333333321</v>
      </c>
      <c r="AJ73" s="38"/>
      <c r="AK73" s="39" t="str">
        <f t="shared" si="12"/>
        <v/>
      </c>
      <c r="AL73" s="38"/>
      <c r="AM73" s="39" t="str">
        <f t="shared" si="13"/>
        <v/>
      </c>
      <c r="AN73" s="38"/>
      <c r="AO73" s="39" t="str">
        <f t="shared" si="14"/>
        <v/>
      </c>
      <c r="AP73" s="38"/>
      <c r="AQ73" s="39" t="str">
        <f t="shared" si="15"/>
        <v/>
      </c>
      <c r="AR73" s="38"/>
      <c r="AS73" s="39" t="str">
        <f t="shared" si="16"/>
        <v/>
      </c>
      <c r="AT73" s="38"/>
      <c r="AU73" s="39" t="str">
        <f t="shared" si="17"/>
        <v/>
      </c>
      <c r="AV73" s="38"/>
      <c r="AW73" s="39" t="str">
        <f t="shared" si="18"/>
        <v/>
      </c>
      <c r="AX73" s="38"/>
      <c r="AY73" s="39" t="str">
        <f t="shared" si="19"/>
        <v/>
      </c>
      <c r="AZ73" s="38"/>
      <c r="BA73" s="39" t="str">
        <f t="shared" si="20"/>
        <v/>
      </c>
      <c r="BB73" s="1" t="s">
        <v>249</v>
      </c>
    </row>
    <row r="74" spans="1:54" ht="20" customHeight="1" x14ac:dyDescent="0.2">
      <c r="A74" s="61"/>
      <c r="B74" s="30"/>
      <c r="C74" s="32"/>
      <c r="D74" s="32" t="s">
        <v>38</v>
      </c>
      <c r="E74" s="33" t="s">
        <v>250</v>
      </c>
      <c r="F74" s="33" t="s">
        <v>251</v>
      </c>
      <c r="G74" s="32"/>
      <c r="H74" s="44"/>
      <c r="I74" s="35"/>
      <c r="J74" s="36" t="s">
        <v>177</v>
      </c>
      <c r="K74" s="37" t="s">
        <v>56</v>
      </c>
      <c r="L74" s="38"/>
      <c r="M74" s="39"/>
      <c r="N74" s="38"/>
      <c r="O74" s="39"/>
      <c r="P74" s="40"/>
      <c r="Q74" s="39"/>
      <c r="R74" s="38"/>
      <c r="S74" s="39"/>
      <c r="T74" s="38"/>
      <c r="U74" s="39"/>
      <c r="V74" s="38"/>
      <c r="W74" s="39"/>
      <c r="X74" s="38"/>
      <c r="Y74" s="39"/>
      <c r="Z74" s="38"/>
      <c r="AA74" s="39"/>
      <c r="AB74" s="38"/>
      <c r="AC74" s="39"/>
      <c r="AD74" s="38"/>
      <c r="AE74" s="39"/>
      <c r="AF74" s="40"/>
      <c r="AG74" s="39"/>
      <c r="AH74" s="38"/>
      <c r="AI74" s="39"/>
      <c r="AJ74" s="38"/>
      <c r="AK74" s="39"/>
      <c r="AL74" s="38"/>
      <c r="AM74" s="39"/>
      <c r="AN74" s="38"/>
      <c r="AO74" s="39"/>
      <c r="AP74" s="38"/>
      <c r="AQ74" s="39"/>
      <c r="AR74" s="38"/>
      <c r="AS74" s="39"/>
      <c r="AT74" s="38"/>
      <c r="AU74" s="39"/>
      <c r="AV74" s="38"/>
      <c r="AW74" s="39"/>
      <c r="AX74" s="38"/>
      <c r="AY74" s="39"/>
      <c r="AZ74" s="38"/>
      <c r="BA74" s="39"/>
    </row>
    <row r="75" spans="1:54" ht="20" customHeight="1" x14ac:dyDescent="0.2">
      <c r="A75" s="47"/>
      <c r="B75" s="41"/>
      <c r="C75" s="31"/>
      <c r="D75" s="32" t="s">
        <v>38</v>
      </c>
      <c r="E75" s="33" t="s">
        <v>252</v>
      </c>
      <c r="F75" s="33" t="s">
        <v>253</v>
      </c>
      <c r="G75" s="32">
        <v>1999</v>
      </c>
      <c r="H75" s="44">
        <v>76</v>
      </c>
      <c r="I75" s="35">
        <v>7</v>
      </c>
      <c r="J75" s="36" t="s">
        <v>70</v>
      </c>
      <c r="K75" s="37" t="s">
        <v>105</v>
      </c>
      <c r="L75" s="38"/>
      <c r="M75" s="39" t="str">
        <f t="shared" si="0"/>
        <v/>
      </c>
      <c r="N75" s="38"/>
      <c r="O75" s="39" t="str">
        <f t="shared" si="1"/>
        <v/>
      </c>
      <c r="P75" s="40"/>
      <c r="Q75" s="39" t="str">
        <f t="shared" si="27"/>
        <v/>
      </c>
      <c r="R75" s="38"/>
      <c r="S75" s="39" t="str">
        <f t="shared" si="3"/>
        <v/>
      </c>
      <c r="T75" s="38"/>
      <c r="U75" s="39" t="str">
        <f t="shared" si="4"/>
        <v/>
      </c>
      <c r="V75" s="38"/>
      <c r="W75" s="39" t="str">
        <f t="shared" si="5"/>
        <v/>
      </c>
      <c r="X75" s="38"/>
      <c r="Y75" s="39" t="str">
        <f t="shared" si="6"/>
        <v/>
      </c>
      <c r="Z75" s="38"/>
      <c r="AA75" s="39" t="str">
        <f t="shared" si="7"/>
        <v/>
      </c>
      <c r="AB75" s="38"/>
      <c r="AC75" s="39" t="str">
        <f t="shared" si="8"/>
        <v/>
      </c>
      <c r="AD75" s="38"/>
      <c r="AE75" s="39" t="str">
        <f t="shared" si="9"/>
        <v/>
      </c>
      <c r="AF75" s="40"/>
      <c r="AG75" s="39" t="str">
        <f t="shared" si="10"/>
        <v/>
      </c>
      <c r="AH75" s="38"/>
      <c r="AI75" s="39" t="str">
        <f t="shared" si="11"/>
        <v/>
      </c>
      <c r="AJ75" s="38"/>
      <c r="AK75" s="39" t="str">
        <f t="shared" si="12"/>
        <v/>
      </c>
      <c r="AL75" s="38"/>
      <c r="AM75" s="39" t="str">
        <f t="shared" si="13"/>
        <v/>
      </c>
      <c r="AN75" s="38"/>
      <c r="AO75" s="39" t="str">
        <f t="shared" si="14"/>
        <v/>
      </c>
      <c r="AP75" s="38"/>
      <c r="AQ75" s="39" t="str">
        <f t="shared" si="15"/>
        <v/>
      </c>
      <c r="AR75" s="38"/>
      <c r="AS75" s="39" t="str">
        <f t="shared" si="16"/>
        <v/>
      </c>
      <c r="AT75" s="38"/>
      <c r="AU75" s="39" t="str">
        <f t="shared" si="17"/>
        <v/>
      </c>
      <c r="AV75" s="38"/>
      <c r="AW75" s="39" t="str">
        <f t="shared" si="18"/>
        <v/>
      </c>
      <c r="AX75" s="38"/>
      <c r="AY75" s="39" t="str">
        <f t="shared" si="19"/>
        <v/>
      </c>
      <c r="AZ75" s="38"/>
      <c r="BA75" s="39" t="str">
        <f t="shared" si="20"/>
        <v/>
      </c>
      <c r="BB75" s="1" t="s">
        <v>192</v>
      </c>
    </row>
    <row r="76" spans="1:54" ht="20" customHeight="1" x14ac:dyDescent="0.2">
      <c r="A76" s="47"/>
      <c r="B76" s="30"/>
      <c r="C76" s="31"/>
      <c r="D76" s="32" t="s">
        <v>38</v>
      </c>
      <c r="E76" s="33" t="s">
        <v>254</v>
      </c>
      <c r="F76" s="33" t="s">
        <v>255</v>
      </c>
      <c r="G76" s="32">
        <v>2008</v>
      </c>
      <c r="H76" s="44">
        <v>101</v>
      </c>
      <c r="I76" s="35">
        <v>16</v>
      </c>
      <c r="J76" s="36" t="s">
        <v>55</v>
      </c>
      <c r="K76" s="37"/>
      <c r="L76" s="38"/>
      <c r="M76" s="39" t="str">
        <f t="shared" si="0"/>
        <v/>
      </c>
      <c r="N76" s="38"/>
      <c r="O76" s="39" t="str">
        <f t="shared" si="1"/>
        <v/>
      </c>
      <c r="P76" s="40"/>
      <c r="Q76" s="39" t="str">
        <f t="shared" si="27"/>
        <v/>
      </c>
      <c r="R76" s="38"/>
      <c r="S76" s="39" t="str">
        <f t="shared" si="3"/>
        <v/>
      </c>
      <c r="T76" s="38"/>
      <c r="U76" s="39" t="str">
        <f t="shared" si="4"/>
        <v/>
      </c>
      <c r="V76" s="38"/>
      <c r="W76" s="39" t="str">
        <f t="shared" si="5"/>
        <v/>
      </c>
      <c r="X76" s="38"/>
      <c r="Y76" s="39" t="str">
        <f t="shared" si="6"/>
        <v/>
      </c>
      <c r="Z76" s="38"/>
      <c r="AA76" s="39" t="str">
        <f t="shared" si="7"/>
        <v/>
      </c>
      <c r="AB76" s="38"/>
      <c r="AC76" s="39" t="str">
        <f t="shared" si="8"/>
        <v/>
      </c>
      <c r="AD76" s="38"/>
      <c r="AE76" s="39" t="str">
        <f t="shared" si="9"/>
        <v/>
      </c>
      <c r="AF76" s="40"/>
      <c r="AG76" s="39" t="str">
        <f t="shared" si="10"/>
        <v/>
      </c>
      <c r="AH76" s="38"/>
      <c r="AI76" s="39" t="str">
        <f t="shared" si="11"/>
        <v/>
      </c>
      <c r="AJ76" s="38"/>
      <c r="AK76" s="39" t="str">
        <f t="shared" si="12"/>
        <v/>
      </c>
      <c r="AL76" s="38"/>
      <c r="AM76" s="39" t="str">
        <f t="shared" si="13"/>
        <v/>
      </c>
      <c r="AN76" s="38"/>
      <c r="AO76" s="39" t="str">
        <f t="shared" si="14"/>
        <v/>
      </c>
      <c r="AP76" s="38"/>
      <c r="AQ76" s="39" t="str">
        <f t="shared" si="15"/>
        <v/>
      </c>
      <c r="AR76" s="38"/>
      <c r="AS76" s="39" t="str">
        <f t="shared" si="16"/>
        <v/>
      </c>
      <c r="AT76" s="38"/>
      <c r="AU76" s="39" t="str">
        <f t="shared" si="17"/>
        <v/>
      </c>
      <c r="AV76" s="38"/>
      <c r="AW76" s="39" t="str">
        <f t="shared" si="18"/>
        <v/>
      </c>
      <c r="AX76" s="38"/>
      <c r="AY76" s="39" t="str">
        <f t="shared" si="19"/>
        <v/>
      </c>
      <c r="AZ76" s="38"/>
      <c r="BA76" s="39" t="str">
        <f t="shared" si="20"/>
        <v/>
      </c>
      <c r="BB76" s="1" t="s">
        <v>256</v>
      </c>
    </row>
    <row r="77" spans="1:54" ht="20" customHeight="1" x14ac:dyDescent="0.2">
      <c r="A77" s="47"/>
      <c r="B77" s="41"/>
      <c r="C77" s="42"/>
      <c r="D77" s="32" t="s">
        <v>38</v>
      </c>
      <c r="E77" s="33" t="s">
        <v>257</v>
      </c>
      <c r="F77" s="33" t="s">
        <v>258</v>
      </c>
      <c r="G77" s="32">
        <v>2003</v>
      </c>
      <c r="H77" s="44">
        <v>45</v>
      </c>
      <c r="I77" s="35">
        <v>16</v>
      </c>
      <c r="J77" s="36" t="s">
        <v>70</v>
      </c>
      <c r="K77" s="37" t="s">
        <v>259</v>
      </c>
      <c r="L77" s="38"/>
      <c r="M77" s="39" t="str">
        <f t="shared" si="0"/>
        <v/>
      </c>
      <c r="N77" s="38"/>
      <c r="O77" s="39" t="str">
        <f t="shared" si="1"/>
        <v/>
      </c>
      <c r="P77" s="45"/>
      <c r="Q77" s="46" t="str">
        <f t="shared" si="27"/>
        <v/>
      </c>
      <c r="R77" s="38"/>
      <c r="S77" s="39" t="str">
        <f t="shared" si="3"/>
        <v/>
      </c>
      <c r="T77" s="45"/>
      <c r="U77" s="46" t="str">
        <f t="shared" si="4"/>
        <v/>
      </c>
      <c r="V77" s="38"/>
      <c r="W77" s="39" t="str">
        <f t="shared" si="5"/>
        <v/>
      </c>
      <c r="X77" s="38"/>
      <c r="Y77" s="39" t="str">
        <f t="shared" si="6"/>
        <v/>
      </c>
      <c r="Z77" s="38"/>
      <c r="AA77" s="39" t="str">
        <f t="shared" si="7"/>
        <v/>
      </c>
      <c r="AB77" s="38"/>
      <c r="AC77" s="39" t="str">
        <f t="shared" si="8"/>
        <v/>
      </c>
      <c r="AD77" s="38"/>
      <c r="AE77" s="39" t="str">
        <f t="shared" si="9"/>
        <v/>
      </c>
      <c r="AF77" s="40"/>
      <c r="AG77" s="39" t="str">
        <f t="shared" si="10"/>
        <v/>
      </c>
      <c r="AH77" s="38"/>
      <c r="AI77" s="39" t="str">
        <f t="shared" si="11"/>
        <v/>
      </c>
      <c r="AJ77" s="38"/>
      <c r="AK77" s="39" t="str">
        <f t="shared" si="12"/>
        <v/>
      </c>
      <c r="AL77" s="38"/>
      <c r="AM77" s="39" t="str">
        <f t="shared" si="13"/>
        <v/>
      </c>
      <c r="AN77" s="38"/>
      <c r="AO77" s="39" t="str">
        <f t="shared" si="14"/>
        <v/>
      </c>
      <c r="AP77" s="38"/>
      <c r="AQ77" s="39" t="str">
        <f t="shared" si="15"/>
        <v/>
      </c>
      <c r="AR77" s="38"/>
      <c r="AS77" s="39" t="str">
        <f t="shared" si="16"/>
        <v/>
      </c>
      <c r="AT77" s="38"/>
      <c r="AU77" s="39" t="str">
        <f t="shared" si="17"/>
        <v/>
      </c>
      <c r="AV77" s="38"/>
      <c r="AW77" s="39" t="str">
        <f t="shared" si="18"/>
        <v/>
      </c>
      <c r="AX77" s="38"/>
      <c r="AY77" s="39" t="str">
        <f t="shared" si="19"/>
        <v/>
      </c>
      <c r="AZ77" s="38"/>
      <c r="BA77" s="39" t="str">
        <f t="shared" si="20"/>
        <v/>
      </c>
      <c r="BB77" s="1" t="s">
        <v>260</v>
      </c>
    </row>
    <row r="78" spans="1:54" ht="20" customHeight="1" x14ac:dyDescent="0.2">
      <c r="A78" s="47"/>
      <c r="B78" s="41"/>
      <c r="C78" s="42"/>
      <c r="D78" s="32" t="s">
        <v>38</v>
      </c>
      <c r="E78" s="33" t="s">
        <v>261</v>
      </c>
      <c r="F78" s="33" t="s">
        <v>262</v>
      </c>
      <c r="G78" s="32">
        <v>2015</v>
      </c>
      <c r="H78" s="44"/>
      <c r="I78" s="35">
        <v>5</v>
      </c>
      <c r="J78" s="36" t="s">
        <v>55</v>
      </c>
      <c r="K78" s="37" t="s">
        <v>263</v>
      </c>
      <c r="L78" s="38"/>
      <c r="M78" s="39" t="str">
        <f t="shared" si="0"/>
        <v/>
      </c>
      <c r="N78" s="38"/>
      <c r="O78" s="39" t="str">
        <f t="shared" si="1"/>
        <v/>
      </c>
      <c r="P78" s="40"/>
      <c r="Q78" s="39" t="str">
        <f t="shared" si="27"/>
        <v/>
      </c>
      <c r="R78" s="38"/>
      <c r="S78" s="39" t="str">
        <f t="shared" si="3"/>
        <v/>
      </c>
      <c r="T78" s="38"/>
      <c r="U78" s="39" t="str">
        <f t="shared" si="4"/>
        <v/>
      </c>
      <c r="V78" s="38"/>
      <c r="W78" s="39" t="str">
        <f t="shared" si="5"/>
        <v/>
      </c>
      <c r="X78" s="38"/>
      <c r="Y78" s="39" t="str">
        <f t="shared" si="6"/>
        <v/>
      </c>
      <c r="Z78" s="38"/>
      <c r="AA78" s="39" t="str">
        <f t="shared" si="7"/>
        <v/>
      </c>
      <c r="AB78" s="38"/>
      <c r="AC78" s="39" t="str">
        <f t="shared" si="8"/>
        <v/>
      </c>
      <c r="AD78" s="38"/>
      <c r="AE78" s="39" t="str">
        <f t="shared" si="9"/>
        <v/>
      </c>
      <c r="AF78" s="40">
        <v>1</v>
      </c>
      <c r="AG78" s="39">
        <f t="shared" si="10"/>
        <v>20</v>
      </c>
      <c r="AH78" s="38"/>
      <c r="AI78" s="39" t="str">
        <f t="shared" si="11"/>
        <v/>
      </c>
      <c r="AJ78" s="38"/>
      <c r="AK78" s="39" t="str">
        <f t="shared" si="12"/>
        <v/>
      </c>
      <c r="AL78" s="38"/>
      <c r="AM78" s="39" t="str">
        <f t="shared" si="13"/>
        <v/>
      </c>
      <c r="AN78" s="38"/>
      <c r="AO78" s="39" t="str">
        <f t="shared" si="14"/>
        <v/>
      </c>
      <c r="AP78" s="38"/>
      <c r="AQ78" s="39" t="str">
        <f t="shared" si="15"/>
        <v/>
      </c>
      <c r="AR78" s="38"/>
      <c r="AS78" s="39" t="str">
        <f t="shared" si="16"/>
        <v/>
      </c>
      <c r="AT78" s="38"/>
      <c r="AU78" s="39" t="str">
        <f t="shared" si="17"/>
        <v/>
      </c>
      <c r="AV78" s="38"/>
      <c r="AW78" s="39" t="str">
        <f t="shared" si="18"/>
        <v/>
      </c>
      <c r="AX78" s="38"/>
      <c r="AY78" s="39" t="str">
        <f t="shared" si="19"/>
        <v/>
      </c>
      <c r="AZ78" s="38"/>
      <c r="BA78" s="39" t="str">
        <f t="shared" si="20"/>
        <v/>
      </c>
      <c r="BB78" s="1" t="s">
        <v>264</v>
      </c>
    </row>
    <row r="79" spans="1:54" ht="20" customHeight="1" x14ac:dyDescent="0.2">
      <c r="A79" s="61"/>
      <c r="B79" s="30"/>
      <c r="C79" s="32"/>
      <c r="D79" s="32" t="s">
        <v>38</v>
      </c>
      <c r="E79" s="33" t="s">
        <v>265</v>
      </c>
      <c r="F79" s="33" t="s">
        <v>266</v>
      </c>
      <c r="G79" s="32">
        <v>1991</v>
      </c>
      <c r="H79" s="44"/>
      <c r="I79" s="35">
        <v>5</v>
      </c>
      <c r="J79" s="36" t="s">
        <v>70</v>
      </c>
      <c r="K79" s="37" t="s">
        <v>125</v>
      </c>
      <c r="L79" s="38"/>
      <c r="M79" s="39" t="str">
        <f t="shared" si="0"/>
        <v/>
      </c>
      <c r="N79" s="38"/>
      <c r="O79" s="39" t="str">
        <f t="shared" si="1"/>
        <v/>
      </c>
      <c r="P79" s="40"/>
      <c r="Q79" s="39" t="str">
        <f t="shared" si="27"/>
        <v/>
      </c>
      <c r="R79" s="38"/>
      <c r="S79" s="39" t="str">
        <f t="shared" si="3"/>
        <v/>
      </c>
      <c r="T79" s="38"/>
      <c r="U79" s="39" t="str">
        <f t="shared" si="4"/>
        <v/>
      </c>
      <c r="V79" s="38"/>
      <c r="W79" s="39" t="str">
        <f t="shared" si="5"/>
        <v/>
      </c>
      <c r="X79" s="38"/>
      <c r="Y79" s="39" t="str">
        <f t="shared" si="6"/>
        <v/>
      </c>
      <c r="Z79" s="38"/>
      <c r="AA79" s="39" t="str">
        <f t="shared" si="7"/>
        <v/>
      </c>
      <c r="AB79" s="38"/>
      <c r="AC79" s="39" t="str">
        <f t="shared" si="8"/>
        <v/>
      </c>
      <c r="AD79" s="38"/>
      <c r="AE79" s="39" t="str">
        <f t="shared" si="9"/>
        <v/>
      </c>
      <c r="AF79" s="40"/>
      <c r="AG79" s="39"/>
      <c r="AH79" s="38"/>
      <c r="AI79" s="39" t="str">
        <f t="shared" si="11"/>
        <v/>
      </c>
      <c r="AJ79" s="38"/>
      <c r="AK79" s="39" t="str">
        <f t="shared" si="12"/>
        <v/>
      </c>
      <c r="AL79" s="38"/>
      <c r="AM79" s="39" t="str">
        <f t="shared" si="13"/>
        <v/>
      </c>
      <c r="AN79" s="38"/>
      <c r="AO79" s="39" t="str">
        <f t="shared" si="14"/>
        <v/>
      </c>
      <c r="AP79" s="38"/>
      <c r="AQ79" s="39" t="str">
        <f t="shared" si="15"/>
        <v/>
      </c>
      <c r="AR79" s="38"/>
      <c r="AS79" s="39" t="str">
        <f t="shared" si="16"/>
        <v/>
      </c>
      <c r="AT79" s="38"/>
      <c r="AU79" s="39" t="str">
        <f t="shared" si="17"/>
        <v/>
      </c>
      <c r="AV79" s="38"/>
      <c r="AW79" s="39" t="str">
        <f t="shared" si="18"/>
        <v/>
      </c>
      <c r="AX79" s="38"/>
      <c r="AY79" s="39" t="str">
        <f t="shared" si="19"/>
        <v/>
      </c>
      <c r="AZ79" s="38"/>
      <c r="BA79" s="39" t="str">
        <f t="shared" si="20"/>
        <v/>
      </c>
    </row>
    <row r="80" spans="1:54" ht="20" customHeight="1" x14ac:dyDescent="0.2">
      <c r="A80" s="47"/>
      <c r="B80" s="41"/>
      <c r="C80" s="31"/>
      <c r="D80" s="32" t="s">
        <v>38</v>
      </c>
      <c r="E80" s="33" t="s">
        <v>267</v>
      </c>
      <c r="F80" s="33" t="s">
        <v>268</v>
      </c>
      <c r="G80" s="32">
        <v>2008</v>
      </c>
      <c r="H80" s="44"/>
      <c r="I80" s="35">
        <v>86</v>
      </c>
      <c r="J80" s="36" t="s">
        <v>70</v>
      </c>
      <c r="K80" s="37"/>
      <c r="L80" s="38"/>
      <c r="M80" s="39" t="str">
        <f t="shared" si="0"/>
        <v/>
      </c>
      <c r="N80" s="38"/>
      <c r="O80" s="39" t="str">
        <f t="shared" si="1"/>
        <v/>
      </c>
      <c r="P80" s="40"/>
      <c r="Q80" s="39" t="str">
        <f t="shared" si="27"/>
        <v/>
      </c>
      <c r="R80" s="38"/>
      <c r="S80" s="39" t="str">
        <f t="shared" si="3"/>
        <v/>
      </c>
      <c r="T80" s="38"/>
      <c r="U80" s="39" t="str">
        <f t="shared" si="4"/>
        <v/>
      </c>
      <c r="V80" s="38"/>
      <c r="W80" s="39" t="str">
        <f t="shared" si="5"/>
        <v/>
      </c>
      <c r="X80" s="38"/>
      <c r="Y80" s="39" t="str">
        <f t="shared" si="6"/>
        <v/>
      </c>
      <c r="Z80" s="38"/>
      <c r="AA80" s="39" t="str">
        <f t="shared" si="7"/>
        <v/>
      </c>
      <c r="AB80" s="38"/>
      <c r="AC80" s="39" t="str">
        <f t="shared" si="8"/>
        <v/>
      </c>
      <c r="AD80" s="38"/>
      <c r="AE80" s="39" t="str">
        <f t="shared" si="9"/>
        <v/>
      </c>
      <c r="AF80" s="40"/>
      <c r="AG80" s="39" t="str">
        <f t="shared" si="10"/>
        <v/>
      </c>
      <c r="AH80" s="38"/>
      <c r="AI80" s="39" t="str">
        <f t="shared" si="11"/>
        <v/>
      </c>
      <c r="AJ80" s="38"/>
      <c r="AK80" s="39" t="str">
        <f t="shared" si="12"/>
        <v/>
      </c>
      <c r="AL80" s="38"/>
      <c r="AM80" s="39" t="str">
        <f t="shared" si="13"/>
        <v/>
      </c>
      <c r="AN80" s="38"/>
      <c r="AO80" s="39" t="str">
        <f t="shared" si="14"/>
        <v/>
      </c>
      <c r="AP80" s="38"/>
      <c r="AQ80" s="39" t="str">
        <f t="shared" si="15"/>
        <v/>
      </c>
      <c r="AR80" s="38"/>
      <c r="AS80" s="39" t="str">
        <f t="shared" si="16"/>
        <v/>
      </c>
      <c r="AT80" s="38"/>
      <c r="AU80" s="39" t="str">
        <f t="shared" si="17"/>
        <v/>
      </c>
      <c r="AV80" s="38"/>
      <c r="AW80" s="39" t="str">
        <f t="shared" si="18"/>
        <v/>
      </c>
      <c r="AX80" s="38"/>
      <c r="AY80" s="39" t="str">
        <f t="shared" si="19"/>
        <v/>
      </c>
      <c r="AZ80" s="38"/>
      <c r="BA80" s="39" t="str">
        <f t="shared" si="20"/>
        <v/>
      </c>
      <c r="BB80" s="1" t="s">
        <v>269</v>
      </c>
    </row>
    <row r="81" spans="1:54" ht="20" customHeight="1" x14ac:dyDescent="0.2">
      <c r="A81" s="47"/>
      <c r="B81" s="41"/>
      <c r="C81" s="31"/>
      <c r="D81" s="32" t="s">
        <v>38</v>
      </c>
      <c r="E81" s="33" t="s">
        <v>270</v>
      </c>
      <c r="F81" s="33" t="s">
        <v>271</v>
      </c>
      <c r="G81" s="32">
        <v>2012</v>
      </c>
      <c r="H81" s="44"/>
      <c r="I81" s="35"/>
      <c r="J81" s="36" t="s">
        <v>272</v>
      </c>
      <c r="K81" s="37" t="s">
        <v>125</v>
      </c>
      <c r="L81" s="38"/>
      <c r="M81" s="39" t="str">
        <f t="shared" si="0"/>
        <v/>
      </c>
      <c r="N81" s="38"/>
      <c r="O81" s="39" t="str">
        <f t="shared" si="1"/>
        <v/>
      </c>
      <c r="P81" s="40"/>
      <c r="Q81" s="39" t="str">
        <f t="shared" si="27"/>
        <v/>
      </c>
      <c r="R81" s="38"/>
      <c r="S81" s="39" t="str">
        <f t="shared" si="3"/>
        <v/>
      </c>
      <c r="T81" s="38"/>
      <c r="U81" s="39" t="str">
        <f t="shared" si="4"/>
        <v/>
      </c>
      <c r="V81" s="38"/>
      <c r="W81" s="39" t="str">
        <f t="shared" si="5"/>
        <v/>
      </c>
      <c r="X81" s="38"/>
      <c r="Y81" s="39" t="str">
        <f t="shared" si="6"/>
        <v/>
      </c>
      <c r="Z81" s="38"/>
      <c r="AA81" s="39" t="str">
        <f t="shared" si="7"/>
        <v/>
      </c>
      <c r="AB81" s="38"/>
      <c r="AC81" s="39" t="str">
        <f t="shared" si="8"/>
        <v/>
      </c>
      <c r="AD81" s="38"/>
      <c r="AE81" s="39" t="str">
        <f t="shared" si="9"/>
        <v/>
      </c>
      <c r="AF81" s="40"/>
      <c r="AG81" s="39" t="str">
        <f t="shared" si="10"/>
        <v/>
      </c>
      <c r="AH81" s="38"/>
      <c r="AI81" s="39" t="str">
        <f t="shared" si="11"/>
        <v/>
      </c>
      <c r="AJ81" s="38"/>
      <c r="AK81" s="39" t="str">
        <f t="shared" si="12"/>
        <v/>
      </c>
      <c r="AL81" s="38"/>
      <c r="AM81" s="39" t="str">
        <f t="shared" si="13"/>
        <v/>
      </c>
      <c r="AN81" s="38"/>
      <c r="AO81" s="39" t="str">
        <f t="shared" si="14"/>
        <v/>
      </c>
      <c r="AP81" s="38"/>
      <c r="AQ81" s="39" t="str">
        <f t="shared" si="15"/>
        <v/>
      </c>
      <c r="AR81" s="38"/>
      <c r="AS81" s="39" t="str">
        <f t="shared" si="16"/>
        <v/>
      </c>
      <c r="AT81" s="38"/>
      <c r="AU81" s="39" t="str">
        <f t="shared" si="17"/>
        <v/>
      </c>
      <c r="AV81" s="38"/>
      <c r="AW81" s="39" t="str">
        <f t="shared" si="18"/>
        <v/>
      </c>
      <c r="AX81" s="38"/>
      <c r="AY81" s="39" t="str">
        <f t="shared" si="19"/>
        <v/>
      </c>
      <c r="AZ81" s="38"/>
      <c r="BA81" s="39" t="str">
        <f t="shared" si="20"/>
        <v/>
      </c>
    </row>
    <row r="82" spans="1:54" ht="20" customHeight="1" x14ac:dyDescent="0.2">
      <c r="A82" s="61"/>
      <c r="B82" s="30"/>
      <c r="C82" s="32"/>
      <c r="D82" s="32" t="s">
        <v>38</v>
      </c>
      <c r="E82" s="33" t="s">
        <v>273</v>
      </c>
      <c r="F82" s="33" t="s">
        <v>274</v>
      </c>
      <c r="G82" s="32">
        <v>2012</v>
      </c>
      <c r="H82" s="44"/>
      <c r="I82" s="35">
        <v>48</v>
      </c>
      <c r="J82" s="36" t="s">
        <v>62</v>
      </c>
      <c r="K82" s="37" t="s">
        <v>82</v>
      </c>
      <c r="L82" s="38"/>
      <c r="M82" s="39"/>
      <c r="N82" s="38"/>
      <c r="O82" s="39"/>
      <c r="P82" s="40"/>
      <c r="Q82" s="39"/>
      <c r="R82" s="38"/>
      <c r="S82" s="39"/>
      <c r="T82" s="38"/>
      <c r="U82" s="39"/>
      <c r="V82" s="38"/>
      <c r="W82" s="39"/>
      <c r="X82" s="38"/>
      <c r="Y82" s="39"/>
      <c r="Z82" s="38"/>
      <c r="AA82" s="39"/>
      <c r="AB82" s="38"/>
      <c r="AC82" s="39"/>
      <c r="AD82" s="38"/>
      <c r="AE82" s="39"/>
      <c r="AF82" s="40"/>
      <c r="AG82" s="39"/>
      <c r="AH82" s="38"/>
      <c r="AI82" s="39"/>
      <c r="AJ82" s="38"/>
      <c r="AK82" s="39"/>
      <c r="AL82" s="38"/>
      <c r="AM82" s="39"/>
      <c r="AN82" s="38"/>
      <c r="AO82" s="39"/>
      <c r="AP82" s="38"/>
      <c r="AQ82" s="39"/>
      <c r="AR82" s="38"/>
      <c r="AS82" s="39"/>
      <c r="AT82" s="38"/>
      <c r="AU82" s="39"/>
      <c r="AV82" s="38"/>
      <c r="AW82" s="39"/>
      <c r="AX82" s="38"/>
      <c r="AY82" s="39"/>
      <c r="AZ82" s="38"/>
      <c r="BA82" s="39"/>
    </row>
    <row r="83" spans="1:54" ht="20" customHeight="1" x14ac:dyDescent="0.2">
      <c r="A83" s="47"/>
      <c r="B83" s="30"/>
      <c r="C83" s="32"/>
      <c r="D83" s="32" t="s">
        <v>38</v>
      </c>
      <c r="E83" s="33" t="s">
        <v>275</v>
      </c>
      <c r="F83" s="33" t="s">
        <v>276</v>
      </c>
      <c r="G83" s="32">
        <v>2000</v>
      </c>
      <c r="H83" s="44">
        <v>252</v>
      </c>
      <c r="I83" s="35">
        <v>30</v>
      </c>
      <c r="J83" s="36" t="s">
        <v>66</v>
      </c>
      <c r="K83" s="37" t="s">
        <v>56</v>
      </c>
      <c r="L83" s="38"/>
      <c r="M83" s="39" t="str">
        <f t="shared" si="0"/>
        <v/>
      </c>
      <c r="N83" s="38"/>
      <c r="O83" s="39" t="str">
        <f t="shared" si="1"/>
        <v/>
      </c>
      <c r="P83" s="40"/>
      <c r="Q83" s="39" t="str">
        <f t="shared" si="27"/>
        <v/>
      </c>
      <c r="R83" s="38"/>
      <c r="S83" s="39" t="str">
        <f t="shared" si="3"/>
        <v/>
      </c>
      <c r="T83" s="38"/>
      <c r="U83" s="39" t="str">
        <f t="shared" si="4"/>
        <v/>
      </c>
      <c r="V83" s="38"/>
      <c r="W83" s="39" t="str">
        <f t="shared" si="5"/>
        <v/>
      </c>
      <c r="X83" s="38"/>
      <c r="Y83" s="39" t="str">
        <f t="shared" si="6"/>
        <v/>
      </c>
      <c r="Z83" s="38"/>
      <c r="AA83" s="39" t="str">
        <f t="shared" si="7"/>
        <v/>
      </c>
      <c r="AB83" s="38"/>
      <c r="AC83" s="39" t="str">
        <f t="shared" si="8"/>
        <v/>
      </c>
      <c r="AD83" s="38"/>
      <c r="AE83" s="39" t="str">
        <f t="shared" si="9"/>
        <v/>
      </c>
      <c r="AF83" s="40"/>
      <c r="AG83" s="39" t="str">
        <f t="shared" si="10"/>
        <v/>
      </c>
      <c r="AH83" s="38"/>
      <c r="AI83" s="39" t="str">
        <f t="shared" si="11"/>
        <v/>
      </c>
      <c r="AJ83" s="38"/>
      <c r="AK83" s="39" t="str">
        <f t="shared" si="12"/>
        <v/>
      </c>
      <c r="AL83" s="38"/>
      <c r="AM83" s="39" t="str">
        <f t="shared" si="13"/>
        <v/>
      </c>
      <c r="AN83" s="38"/>
      <c r="AO83" s="39" t="str">
        <f t="shared" si="14"/>
        <v/>
      </c>
      <c r="AP83" s="38"/>
      <c r="AQ83" s="39" t="str">
        <f t="shared" si="15"/>
        <v/>
      </c>
      <c r="AR83" s="38"/>
      <c r="AS83" s="39" t="str">
        <f t="shared" si="16"/>
        <v/>
      </c>
      <c r="AT83" s="38"/>
      <c r="AU83" s="39" t="str">
        <f t="shared" si="17"/>
        <v/>
      </c>
      <c r="AV83" s="38"/>
      <c r="AW83" s="39" t="str">
        <f t="shared" si="18"/>
        <v/>
      </c>
      <c r="AX83" s="38"/>
      <c r="AY83" s="39" t="str">
        <f t="shared" si="19"/>
        <v/>
      </c>
      <c r="AZ83" s="38"/>
      <c r="BA83" s="39" t="str">
        <f t="shared" si="20"/>
        <v/>
      </c>
      <c r="BB83" s="1" t="s">
        <v>277</v>
      </c>
    </row>
    <row r="84" spans="1:54" ht="20" customHeight="1" x14ac:dyDescent="0.2">
      <c r="A84" s="61"/>
      <c r="B84" s="30"/>
      <c r="C84" s="32"/>
      <c r="D84" s="32" t="s">
        <v>38</v>
      </c>
      <c r="E84" s="33" t="s">
        <v>278</v>
      </c>
      <c r="F84" s="33" t="s">
        <v>279</v>
      </c>
      <c r="G84" s="32">
        <v>2004</v>
      </c>
      <c r="H84" s="44"/>
      <c r="I84" s="35"/>
      <c r="J84" s="36" t="s">
        <v>62</v>
      </c>
      <c r="K84" s="37" t="s">
        <v>95</v>
      </c>
      <c r="L84" s="38"/>
      <c r="M84" s="39"/>
      <c r="N84" s="38"/>
      <c r="O84" s="39"/>
      <c r="P84" s="40"/>
      <c r="Q84" s="39"/>
      <c r="R84" s="38"/>
      <c r="S84" s="39"/>
      <c r="T84" s="38"/>
      <c r="U84" s="39"/>
      <c r="V84" s="38"/>
      <c r="W84" s="39"/>
      <c r="X84" s="38"/>
      <c r="Y84" s="39"/>
      <c r="Z84" s="38"/>
      <c r="AA84" s="39"/>
      <c r="AB84" s="38"/>
      <c r="AC84" s="39"/>
      <c r="AD84" s="38"/>
      <c r="AE84" s="39"/>
      <c r="AF84" s="40"/>
      <c r="AG84" s="39"/>
      <c r="AH84" s="38"/>
      <c r="AI84" s="39"/>
      <c r="AJ84" s="38"/>
      <c r="AK84" s="39"/>
      <c r="AL84" s="38"/>
      <c r="AM84" s="39"/>
      <c r="AN84" s="38"/>
      <c r="AO84" s="39"/>
      <c r="AP84" s="38"/>
      <c r="AQ84" s="39"/>
      <c r="AR84" s="38"/>
      <c r="AS84" s="39"/>
      <c r="AT84" s="38"/>
      <c r="AU84" s="39"/>
      <c r="AV84" s="38"/>
      <c r="AW84" s="39"/>
      <c r="AX84" s="38"/>
      <c r="AY84" s="39"/>
      <c r="AZ84" s="38"/>
      <c r="BA84" s="39"/>
    </row>
    <row r="85" spans="1:54" ht="20" customHeight="1" x14ac:dyDescent="0.2">
      <c r="A85" s="47"/>
      <c r="B85" s="41"/>
      <c r="C85" s="31"/>
      <c r="D85" s="32" t="s">
        <v>38</v>
      </c>
      <c r="E85" s="33" t="s">
        <v>280</v>
      </c>
      <c r="F85" s="33" t="s">
        <v>281</v>
      </c>
      <c r="G85" s="32">
        <v>2010</v>
      </c>
      <c r="H85" s="44"/>
      <c r="I85" s="35">
        <v>15</v>
      </c>
      <c r="J85" s="36" t="s">
        <v>59</v>
      </c>
      <c r="K85" s="37" t="s">
        <v>56</v>
      </c>
      <c r="L85" s="38"/>
      <c r="M85" s="39"/>
      <c r="N85" s="38">
        <v>2</v>
      </c>
      <c r="O85" s="39">
        <f t="shared" si="1"/>
        <v>13.333333333333334</v>
      </c>
      <c r="P85" s="40">
        <v>2</v>
      </c>
      <c r="Q85" s="39">
        <f t="shared" si="27"/>
        <v>13.333333333333334</v>
      </c>
      <c r="R85" s="38"/>
      <c r="S85" s="39"/>
      <c r="T85" s="38">
        <v>1</v>
      </c>
      <c r="U85" s="39">
        <f t="shared" si="4"/>
        <v>6.666666666666667</v>
      </c>
      <c r="V85" s="38"/>
      <c r="W85" s="39"/>
      <c r="X85" s="38"/>
      <c r="Y85" s="39"/>
      <c r="Z85" s="38"/>
      <c r="AA85" s="39"/>
      <c r="AB85" s="38"/>
      <c r="AC85" s="39"/>
      <c r="AD85" s="38"/>
      <c r="AE85" s="39"/>
      <c r="AF85" s="40"/>
      <c r="AG85" s="39"/>
      <c r="AH85" s="38"/>
      <c r="AI85" s="39"/>
      <c r="AJ85" s="38"/>
      <c r="AK85" s="39"/>
      <c r="AL85" s="38"/>
      <c r="AM85" s="39"/>
      <c r="AN85" s="38"/>
      <c r="AO85" s="39"/>
      <c r="AP85" s="38"/>
      <c r="AQ85" s="39"/>
      <c r="AR85" s="38"/>
      <c r="AS85" s="39"/>
      <c r="AT85" s="38"/>
      <c r="AU85" s="39"/>
      <c r="AV85" s="38"/>
      <c r="AW85" s="39"/>
      <c r="AX85" s="38"/>
      <c r="AY85" s="39"/>
      <c r="AZ85" s="38"/>
      <c r="BA85" s="39"/>
      <c r="BB85" s="1" t="s">
        <v>282</v>
      </c>
    </row>
    <row r="86" spans="1:54" ht="20" customHeight="1" x14ac:dyDescent="0.2">
      <c r="A86" s="47"/>
      <c r="B86" s="41"/>
      <c r="C86" s="42"/>
      <c r="D86" s="32" t="s">
        <v>38</v>
      </c>
      <c r="E86" s="33" t="s">
        <v>283</v>
      </c>
      <c r="F86" s="33" t="s">
        <v>284</v>
      </c>
      <c r="G86" s="32">
        <v>2001</v>
      </c>
      <c r="H86" s="44">
        <v>192</v>
      </c>
      <c r="I86" s="35">
        <v>19</v>
      </c>
      <c r="J86" s="36" t="s">
        <v>70</v>
      </c>
      <c r="K86" s="37" t="s">
        <v>56</v>
      </c>
      <c r="L86" s="38"/>
      <c r="M86" s="39" t="str">
        <f t="shared" si="0"/>
        <v/>
      </c>
      <c r="N86" s="38"/>
      <c r="O86" s="39" t="str">
        <f t="shared" si="1"/>
        <v/>
      </c>
      <c r="P86" s="40"/>
      <c r="Q86" s="39" t="str">
        <f t="shared" si="27"/>
        <v/>
      </c>
      <c r="R86" s="38"/>
      <c r="S86" s="39" t="str">
        <f t="shared" si="3"/>
        <v/>
      </c>
      <c r="T86" s="38"/>
      <c r="U86" s="39" t="str">
        <f t="shared" si="4"/>
        <v/>
      </c>
      <c r="V86" s="38"/>
      <c r="W86" s="39" t="str">
        <f t="shared" si="5"/>
        <v/>
      </c>
      <c r="X86" s="38"/>
      <c r="Y86" s="39" t="str">
        <f t="shared" si="6"/>
        <v/>
      </c>
      <c r="Z86" s="38"/>
      <c r="AA86" s="39" t="str">
        <f t="shared" si="7"/>
        <v/>
      </c>
      <c r="AB86" s="38">
        <v>2</v>
      </c>
      <c r="AC86" s="39">
        <f t="shared" si="8"/>
        <v>10.526315789473683</v>
      </c>
      <c r="AD86" s="38"/>
      <c r="AE86" s="39" t="str">
        <f t="shared" si="9"/>
        <v/>
      </c>
      <c r="AF86" s="40"/>
      <c r="AG86" s="39" t="str">
        <f t="shared" si="10"/>
        <v/>
      </c>
      <c r="AH86" s="38"/>
      <c r="AI86" s="39" t="str">
        <f t="shared" si="11"/>
        <v/>
      </c>
      <c r="AJ86" s="38"/>
      <c r="AK86" s="39" t="str">
        <f t="shared" si="12"/>
        <v/>
      </c>
      <c r="AL86" s="38"/>
      <c r="AM86" s="39" t="str">
        <f t="shared" si="13"/>
        <v/>
      </c>
      <c r="AN86" s="38"/>
      <c r="AO86" s="39" t="str">
        <f t="shared" si="14"/>
        <v/>
      </c>
      <c r="AP86" s="45">
        <v>1</v>
      </c>
      <c r="AQ86" s="46">
        <f t="shared" si="15"/>
        <v>5.2631578947368416</v>
      </c>
      <c r="AR86" s="38"/>
      <c r="AS86" s="39" t="str">
        <f t="shared" si="16"/>
        <v/>
      </c>
      <c r="AT86" s="38"/>
      <c r="AU86" s="39" t="str">
        <f t="shared" si="17"/>
        <v/>
      </c>
      <c r="AV86" s="38"/>
      <c r="AW86" s="39" t="str">
        <f t="shared" si="18"/>
        <v/>
      </c>
      <c r="AX86" s="38"/>
      <c r="AY86" s="39" t="str">
        <f t="shared" si="19"/>
        <v/>
      </c>
      <c r="AZ86" s="38"/>
      <c r="BA86" s="39" t="str">
        <f t="shared" si="20"/>
        <v/>
      </c>
      <c r="BB86" s="1" t="s">
        <v>285</v>
      </c>
    </row>
    <row r="87" spans="1:54" ht="20" customHeight="1" x14ac:dyDescent="0.2">
      <c r="A87" s="47"/>
      <c r="B87" s="41"/>
      <c r="C87" s="42"/>
      <c r="D87" s="32" t="s">
        <v>38</v>
      </c>
      <c r="E87" s="33" t="s">
        <v>286</v>
      </c>
      <c r="F87" s="33" t="s">
        <v>287</v>
      </c>
      <c r="G87" s="32">
        <v>2003</v>
      </c>
      <c r="H87" s="44"/>
      <c r="I87" s="35"/>
      <c r="J87" s="36" t="s">
        <v>70</v>
      </c>
      <c r="K87" s="37" t="s">
        <v>56</v>
      </c>
      <c r="L87" s="38"/>
      <c r="M87" s="39"/>
      <c r="N87" s="38"/>
      <c r="O87" s="39"/>
      <c r="P87" s="40"/>
      <c r="Q87" s="39"/>
      <c r="R87" s="38"/>
      <c r="S87" s="39"/>
      <c r="T87" s="38"/>
      <c r="U87" s="39"/>
      <c r="V87" s="38"/>
      <c r="W87" s="39"/>
      <c r="X87" s="38"/>
      <c r="Y87" s="39"/>
      <c r="Z87" s="38"/>
      <c r="AA87" s="39"/>
      <c r="AB87" s="38"/>
      <c r="AC87" s="39"/>
      <c r="AD87" s="38"/>
      <c r="AE87" s="39"/>
      <c r="AF87" s="40"/>
      <c r="AG87" s="39"/>
      <c r="AH87" s="38"/>
      <c r="AI87" s="39"/>
      <c r="AJ87" s="38"/>
      <c r="AK87" s="39"/>
      <c r="AL87" s="38"/>
      <c r="AM87" s="39"/>
      <c r="AN87" s="38"/>
      <c r="AO87" s="39"/>
      <c r="AP87" s="38"/>
      <c r="AQ87" s="39"/>
      <c r="AR87" s="38"/>
      <c r="AS87" s="39"/>
      <c r="AT87" s="38"/>
      <c r="AU87" s="39"/>
      <c r="AV87" s="38"/>
      <c r="AW87" s="39"/>
      <c r="AX87" s="38"/>
      <c r="AY87" s="39"/>
      <c r="AZ87" s="38"/>
      <c r="BA87" s="39"/>
    </row>
    <row r="88" spans="1:54" ht="20" customHeight="1" x14ac:dyDescent="0.2">
      <c r="A88" s="47"/>
      <c r="B88" s="30"/>
      <c r="C88" s="42"/>
      <c r="D88" s="32"/>
      <c r="E88" s="33" t="s">
        <v>288</v>
      </c>
      <c r="F88" s="33" t="s">
        <v>289</v>
      </c>
      <c r="G88" s="32">
        <v>1999</v>
      </c>
      <c r="H88" s="44"/>
      <c r="I88" s="35">
        <v>30</v>
      </c>
      <c r="J88" s="36" t="s">
        <v>290</v>
      </c>
      <c r="K88" s="37" t="s">
        <v>291</v>
      </c>
      <c r="L88" s="38"/>
      <c r="M88" s="39"/>
      <c r="N88" s="38"/>
      <c r="O88" s="39"/>
      <c r="P88" s="40"/>
      <c r="Q88" s="39"/>
      <c r="R88" s="38"/>
      <c r="S88" s="39"/>
      <c r="T88" s="38"/>
      <c r="U88" s="39"/>
      <c r="V88" s="38"/>
      <c r="W88" s="39"/>
      <c r="X88" s="38"/>
      <c r="Y88" s="39"/>
      <c r="Z88" s="38"/>
      <c r="AA88" s="39"/>
      <c r="AB88" s="38"/>
      <c r="AC88" s="39"/>
      <c r="AD88" s="38"/>
      <c r="AE88" s="39"/>
      <c r="AF88" s="40"/>
      <c r="AG88" s="39"/>
      <c r="AH88" s="38"/>
      <c r="AI88" s="39"/>
      <c r="AJ88" s="38"/>
      <c r="AK88" s="39"/>
      <c r="AL88" s="38"/>
      <c r="AM88" s="39"/>
      <c r="AN88" s="38"/>
      <c r="AO88" s="39"/>
      <c r="AP88" s="38"/>
      <c r="AQ88" s="39"/>
      <c r="AR88" s="38"/>
      <c r="AS88" s="39"/>
      <c r="AT88" s="38"/>
      <c r="AU88" s="39"/>
      <c r="AV88" s="38"/>
      <c r="AW88" s="39"/>
      <c r="AX88" s="38"/>
      <c r="AY88" s="39"/>
      <c r="AZ88" s="38"/>
      <c r="BA88" s="39"/>
      <c r="BB88" s="1" t="s">
        <v>292</v>
      </c>
    </row>
    <row r="89" spans="1:54" ht="20" customHeight="1" x14ac:dyDescent="0.2">
      <c r="A89" s="47"/>
      <c r="B89" s="41"/>
      <c r="C89" s="42"/>
      <c r="D89" s="32" t="s">
        <v>38</v>
      </c>
      <c r="E89" s="33" t="s">
        <v>293</v>
      </c>
      <c r="F89" s="33" t="s">
        <v>294</v>
      </c>
      <c r="G89" s="32">
        <v>2007</v>
      </c>
      <c r="H89" s="44">
        <v>240</v>
      </c>
      <c r="I89" s="35">
        <v>53</v>
      </c>
      <c r="J89" s="36" t="s">
        <v>229</v>
      </c>
      <c r="K89" s="37" t="s">
        <v>56</v>
      </c>
      <c r="L89" s="38"/>
      <c r="M89" s="39" t="str">
        <f t="shared" ref="M89:M97" si="28">IF((ISERROR((L89/$I89)*100)), "", IF(AND(NOT(ISERROR((L89/$I89)*100)),((L89/$I89)*100) &lt;&gt; 0), (L89/$I89)*100, ""))</f>
        <v/>
      </c>
      <c r="N89" s="38">
        <v>1</v>
      </c>
      <c r="O89" s="39">
        <f t="shared" ref="O89:O97" si="29">IF((ISERROR((N89/$I89)*100)), "", IF(AND(NOT(ISERROR((N89/$I89)*100)),((N89/$I89)*100) &lt;&gt; 0), (N89/$I89)*100, ""))</f>
        <v>1.8867924528301887</v>
      </c>
      <c r="P89" s="40">
        <v>7</v>
      </c>
      <c r="Q89" s="39">
        <f t="shared" ref="Q89:Q97" si="30">IF((ISERROR((P89/$I89)*100)), "", IF(AND(NOT(ISERROR((P89/$I89)*100)),((P89/$I89)*100) &lt;&gt; 0), (P89/$I89)*100, ""))</f>
        <v>13.20754716981132</v>
      </c>
      <c r="R89" s="38"/>
      <c r="S89" s="39" t="str">
        <f t="shared" ref="S89:S97" si="31">IF((ISERROR((R89/$I89)*100)), "", IF(AND(NOT(ISERROR((R89/$I89)*100)),((R89/$I89)*100) &lt;&gt; 0), (R89/$I89)*100, ""))</f>
        <v/>
      </c>
      <c r="T89" s="38"/>
      <c r="U89" s="39" t="str">
        <f t="shared" ref="U89:U97" si="32">IF((ISERROR((T89/$I89)*100)), "", IF(AND(NOT(ISERROR((T89/$I89)*100)),((T89/$I89)*100) &lt;&gt; 0), (T89/$I89)*100, ""))</f>
        <v/>
      </c>
      <c r="V89" s="38"/>
      <c r="W89" s="39" t="str">
        <f t="shared" ref="W89:W97" si="33">IF((ISERROR((V89/$I89)*100)), "", IF(AND(NOT(ISERROR((V89/$I89)*100)),((V89/$I89)*100) &lt;&gt; 0), (V89/$I89)*100, ""))</f>
        <v/>
      </c>
      <c r="X89" s="38"/>
      <c r="Y89" s="39" t="str">
        <f t="shared" ref="Y89:Y97" si="34">IF((ISERROR((X89/$I89)*100)), "", IF(AND(NOT(ISERROR((X89/$I89)*100)),((X89/$I89)*100) &lt;&gt; 0), (X89/$I89)*100, ""))</f>
        <v/>
      </c>
      <c r="Z89" s="38"/>
      <c r="AA89" s="39" t="str">
        <f>IF((ISERROR((Z89/$I89)*100)), "", IF(AND(NOT(ISERROR((Z89/$I89)*100)),((Z89/$I89)*100) &lt;&gt; 0), (Z89/$I89)*100, ""))</f>
        <v/>
      </c>
      <c r="AB89" s="38">
        <v>3</v>
      </c>
      <c r="AC89" s="39">
        <f t="shared" ref="AC89:AC97" si="35">IF((ISERROR((AB89/$I89)*100)), "", IF(AND(NOT(ISERROR((AB89/$I89)*100)),((AB89/$I89)*100) &lt;&gt; 0), (AB89/$I89)*100, ""))</f>
        <v>5.6603773584905666</v>
      </c>
      <c r="AD89" s="38">
        <v>2</v>
      </c>
      <c r="AE89" s="39">
        <f t="shared" ref="AE89:AE97" si="36">IF((ISERROR((AD89/$I89)*100)), "", IF(AND(NOT(ISERROR((AD89/$I89)*100)),((AD89/$I89)*100) &lt;&gt; 0), (AD89/$I89)*100, ""))</f>
        <v>3.7735849056603774</v>
      </c>
      <c r="AF89" s="40"/>
      <c r="AG89" s="39" t="str">
        <f t="shared" ref="AG89:AG97" si="37">IF((ISERROR((AF89/$I89)*100)), "", IF(AND(NOT(ISERROR((AF89/$I89)*100)),((AF89/$I89)*100) &lt;&gt; 0), (AF89/$I89)*100, ""))</f>
        <v/>
      </c>
      <c r="AH89" s="38"/>
      <c r="AI89" s="39" t="str">
        <f t="shared" ref="AI89:AI97" si="38">IF((ISERROR((AH89/$I89)*100)), "", IF(AND(NOT(ISERROR((AH89/$I89)*100)),((AH89/$I89)*100) &lt;&gt; 0), (AH89/$I89)*100, ""))</f>
        <v/>
      </c>
      <c r="AJ89" s="38"/>
      <c r="AK89" s="39" t="str">
        <f t="shared" ref="AK89:AK97" si="39">IF((ISERROR((AJ89/$I89)*100)), "", IF(AND(NOT(ISERROR((AJ89/$I89)*100)),((AJ89/$I89)*100) &lt;&gt; 0), (AJ89/$I89)*100, ""))</f>
        <v/>
      </c>
      <c r="AL89" s="38"/>
      <c r="AM89" s="39" t="str">
        <f t="shared" ref="AM89:AM97" si="40">IF((ISERROR((AL89/$I89)*100)), "", IF(AND(NOT(ISERROR((AL89/$I89)*100)),((AL89/$I89)*100) &lt;&gt; 0), (AL89/$I89)*100, ""))</f>
        <v/>
      </c>
      <c r="AN89" s="38"/>
      <c r="AO89" s="39" t="str">
        <f t="shared" ref="AO89:AO97" si="41">IF((ISERROR((AN89/$I89)*100)), "", IF(AND(NOT(ISERROR((AN89/$I89)*100)),((AN89/$I89)*100) &lt;&gt; 0), (AN89/$I89)*100, ""))</f>
        <v/>
      </c>
      <c r="AP89" s="38"/>
      <c r="AQ89" s="39" t="str">
        <f t="shared" ref="AQ89:AQ97" si="42">IF((ISERROR((AP89/$I89)*100)), "", IF(AND(NOT(ISERROR((AP89/$I89)*100)),((AP89/$I89)*100) &lt;&gt; 0), (AP89/$I89)*100, ""))</f>
        <v/>
      </c>
      <c r="AR89" s="38"/>
      <c r="AS89" s="39" t="str">
        <f t="shared" ref="AS89:AS97" si="43">IF((ISERROR((AR89/$I89)*100)), "", IF(AND(NOT(ISERROR((AR89/$I89)*100)),((AR89/$I89)*100) &lt;&gt; 0), (AR89/$I89)*100, ""))</f>
        <v/>
      </c>
      <c r="AT89" s="38"/>
      <c r="AU89" s="39" t="str">
        <f t="shared" ref="AU89:AU97" si="44">IF((ISERROR((AT89/$I89)*100)), "", IF(AND(NOT(ISERROR((AT89/$I89)*100)),((AT89/$I89)*100) &lt;&gt; 0), (AT89/$I89)*100, ""))</f>
        <v/>
      </c>
      <c r="AV89" s="38"/>
      <c r="AW89" s="39" t="str">
        <f t="shared" si="18"/>
        <v/>
      </c>
      <c r="AX89" s="38">
        <v>3</v>
      </c>
      <c r="AY89" s="39">
        <f t="shared" si="19"/>
        <v>5.6603773584905666</v>
      </c>
      <c r="AZ89" s="38"/>
      <c r="BA89" s="39" t="str">
        <f t="shared" si="20"/>
        <v/>
      </c>
      <c r="BB89" s="1" t="s">
        <v>295</v>
      </c>
    </row>
    <row r="90" spans="1:54" ht="20" customHeight="1" x14ac:dyDescent="0.2">
      <c r="A90" s="47"/>
      <c r="B90" s="41"/>
      <c r="C90" s="42"/>
      <c r="D90" s="32" t="s">
        <v>38</v>
      </c>
      <c r="E90" s="33" t="s">
        <v>296</v>
      </c>
      <c r="F90" s="33" t="s">
        <v>297</v>
      </c>
      <c r="G90" s="32">
        <v>2010</v>
      </c>
      <c r="H90" s="44"/>
      <c r="I90" s="35">
        <v>53</v>
      </c>
      <c r="J90" s="48" t="s">
        <v>298</v>
      </c>
      <c r="K90" s="37" t="s">
        <v>299</v>
      </c>
      <c r="L90" s="38"/>
      <c r="M90" s="39" t="str">
        <f t="shared" si="28"/>
        <v/>
      </c>
      <c r="N90" s="38"/>
      <c r="O90" s="39" t="str">
        <f t="shared" si="29"/>
        <v/>
      </c>
      <c r="P90" s="40">
        <v>15</v>
      </c>
      <c r="Q90" s="39">
        <f t="shared" si="30"/>
        <v>28.30188679245283</v>
      </c>
      <c r="R90" s="38"/>
      <c r="S90" s="39" t="str">
        <f t="shared" si="31"/>
        <v/>
      </c>
      <c r="T90" s="38">
        <v>15</v>
      </c>
      <c r="U90" s="39">
        <f t="shared" si="32"/>
        <v>28.30188679245283</v>
      </c>
      <c r="V90" s="38"/>
      <c r="W90" s="39" t="str">
        <f t="shared" si="33"/>
        <v/>
      </c>
      <c r="X90" s="38"/>
      <c r="Y90" s="39" t="str">
        <f t="shared" si="34"/>
        <v/>
      </c>
      <c r="Z90" s="38"/>
      <c r="AA90" s="39" t="str">
        <f>IF((ISERROR((Z90/$I90)*100)), "", IF(AND(NOT(ISERROR((Z90/$I90)*100)),((Z90/$I90)*100) &lt;&gt; 0), (Z90/$I90)*100, ""))</f>
        <v/>
      </c>
      <c r="AB90" s="38">
        <v>2</v>
      </c>
      <c r="AC90" s="39">
        <f t="shared" si="35"/>
        <v>3.7735849056603774</v>
      </c>
      <c r="AD90" s="38">
        <v>9</v>
      </c>
      <c r="AE90" s="39">
        <f t="shared" si="36"/>
        <v>16.981132075471699</v>
      </c>
      <c r="AF90" s="40"/>
      <c r="AG90" s="39" t="str">
        <f t="shared" si="37"/>
        <v/>
      </c>
      <c r="AH90" s="38"/>
      <c r="AI90" s="39" t="str">
        <f t="shared" si="38"/>
        <v/>
      </c>
      <c r="AJ90" s="38">
        <v>3</v>
      </c>
      <c r="AK90" s="39">
        <f t="shared" si="39"/>
        <v>5.6603773584905666</v>
      </c>
      <c r="AL90" s="38">
        <v>2</v>
      </c>
      <c r="AM90" s="39">
        <f t="shared" si="40"/>
        <v>3.7735849056603774</v>
      </c>
      <c r="AN90" s="38"/>
      <c r="AO90" s="39" t="str">
        <f t="shared" si="41"/>
        <v/>
      </c>
      <c r="AP90" s="38"/>
      <c r="AQ90" s="39" t="str">
        <f t="shared" si="42"/>
        <v/>
      </c>
      <c r="AR90" s="38"/>
      <c r="AS90" s="39" t="str">
        <f t="shared" si="43"/>
        <v/>
      </c>
      <c r="AT90" s="38"/>
      <c r="AU90" s="39" t="str">
        <f t="shared" si="44"/>
        <v/>
      </c>
      <c r="AV90" s="38"/>
      <c r="AW90" s="39" t="str">
        <f t="shared" si="18"/>
        <v/>
      </c>
      <c r="AX90" s="38"/>
      <c r="AY90" s="39" t="str">
        <f t="shared" si="19"/>
        <v/>
      </c>
      <c r="AZ90" s="38"/>
      <c r="BA90" s="39" t="str">
        <f t="shared" si="20"/>
        <v/>
      </c>
      <c r="BB90" s="1" t="s">
        <v>300</v>
      </c>
    </row>
    <row r="91" spans="1:54" ht="20" customHeight="1" x14ac:dyDescent="0.2">
      <c r="A91" s="47"/>
      <c r="B91" s="41"/>
      <c r="C91" s="42"/>
      <c r="D91" s="32" t="s">
        <v>38</v>
      </c>
      <c r="E91" s="33" t="s">
        <v>301</v>
      </c>
      <c r="F91" s="33" t="s">
        <v>302</v>
      </c>
      <c r="G91" s="32">
        <v>2014</v>
      </c>
      <c r="H91" s="44"/>
      <c r="I91" s="35">
        <v>39</v>
      </c>
      <c r="J91" s="36" t="s">
        <v>55</v>
      </c>
      <c r="K91" s="37" t="s">
        <v>303</v>
      </c>
      <c r="L91" s="38"/>
      <c r="M91" s="39" t="str">
        <f t="shared" si="28"/>
        <v/>
      </c>
      <c r="N91" s="38"/>
      <c r="O91" s="39" t="str">
        <f t="shared" si="29"/>
        <v/>
      </c>
      <c r="P91" s="40">
        <v>6</v>
      </c>
      <c r="Q91" s="39">
        <f t="shared" si="30"/>
        <v>15.384615384615385</v>
      </c>
      <c r="R91" s="38"/>
      <c r="S91" s="39" t="str">
        <f t="shared" si="31"/>
        <v/>
      </c>
      <c r="T91" s="38">
        <v>1</v>
      </c>
      <c r="U91" s="39">
        <f t="shared" si="32"/>
        <v>2.5641025641025639</v>
      </c>
      <c r="V91" s="38">
        <v>2</v>
      </c>
      <c r="W91" s="39">
        <f t="shared" si="33"/>
        <v>5.1282051282051277</v>
      </c>
      <c r="X91" s="38"/>
      <c r="Y91" s="39" t="str">
        <f t="shared" si="34"/>
        <v/>
      </c>
      <c r="Z91" s="38"/>
      <c r="AA91" s="39"/>
      <c r="AB91" s="38"/>
      <c r="AC91" s="39" t="str">
        <f t="shared" si="35"/>
        <v/>
      </c>
      <c r="AD91" s="38"/>
      <c r="AE91" s="39" t="str">
        <f t="shared" si="36"/>
        <v/>
      </c>
      <c r="AF91" s="40"/>
      <c r="AG91" s="39" t="str">
        <f t="shared" si="37"/>
        <v/>
      </c>
      <c r="AH91" s="38"/>
      <c r="AI91" s="39" t="str">
        <f t="shared" si="38"/>
        <v/>
      </c>
      <c r="AJ91" s="38"/>
      <c r="AK91" s="39" t="str">
        <f t="shared" si="39"/>
        <v/>
      </c>
      <c r="AL91" s="38"/>
      <c r="AM91" s="39" t="str">
        <f t="shared" si="40"/>
        <v/>
      </c>
      <c r="AN91" s="38">
        <v>1</v>
      </c>
      <c r="AO91" s="39">
        <f t="shared" si="41"/>
        <v>2.5641025641025639</v>
      </c>
      <c r="AP91" s="38"/>
      <c r="AQ91" s="39" t="str">
        <f t="shared" si="42"/>
        <v/>
      </c>
      <c r="AR91" s="38"/>
      <c r="AS91" s="39" t="str">
        <f t="shared" si="43"/>
        <v/>
      </c>
      <c r="AT91" s="38"/>
      <c r="AU91" s="39" t="str">
        <f t="shared" si="44"/>
        <v/>
      </c>
      <c r="AV91" s="38"/>
      <c r="AW91" s="39" t="str">
        <f t="shared" si="18"/>
        <v/>
      </c>
      <c r="AX91" s="38"/>
      <c r="AY91" s="39" t="str">
        <f t="shared" si="19"/>
        <v/>
      </c>
      <c r="AZ91" s="38"/>
      <c r="BA91" s="39" t="str">
        <f t="shared" si="20"/>
        <v/>
      </c>
      <c r="BB91" s="1" t="s">
        <v>304</v>
      </c>
    </row>
    <row r="92" spans="1:54" ht="20" customHeight="1" x14ac:dyDescent="0.2">
      <c r="A92" s="47"/>
      <c r="B92" s="41"/>
      <c r="C92" s="42"/>
      <c r="D92" s="32" t="s">
        <v>38</v>
      </c>
      <c r="E92" s="33" t="s">
        <v>305</v>
      </c>
      <c r="F92" s="33" t="s">
        <v>306</v>
      </c>
      <c r="G92" s="32">
        <v>2010</v>
      </c>
      <c r="H92" s="44"/>
      <c r="I92" s="35">
        <v>789</v>
      </c>
      <c r="J92" s="36" t="s">
        <v>55</v>
      </c>
      <c r="K92" s="37" t="s">
        <v>307</v>
      </c>
      <c r="L92" s="38"/>
      <c r="M92" s="39" t="str">
        <f t="shared" si="28"/>
        <v/>
      </c>
      <c r="N92" s="38"/>
      <c r="O92" s="39" t="str">
        <f t="shared" si="29"/>
        <v/>
      </c>
      <c r="P92" s="40"/>
      <c r="Q92" s="39" t="str">
        <f t="shared" si="30"/>
        <v/>
      </c>
      <c r="R92" s="38"/>
      <c r="S92" s="39" t="str">
        <f t="shared" si="31"/>
        <v/>
      </c>
      <c r="T92" s="38"/>
      <c r="U92" s="39" t="str">
        <f t="shared" si="32"/>
        <v/>
      </c>
      <c r="V92" s="38"/>
      <c r="W92" s="39" t="str">
        <f t="shared" si="33"/>
        <v/>
      </c>
      <c r="X92" s="38"/>
      <c r="Y92" s="39" t="str">
        <f t="shared" si="34"/>
        <v/>
      </c>
      <c r="Z92" s="38"/>
      <c r="AA92" s="39" t="str">
        <f>IF((ISERROR((Z92/$I92)*100)), "", IF(AND(NOT(ISERROR((Z92/$I92)*100)),((Z92/$I92)*100) &lt;&gt; 0), (Z92/$I92)*100, ""))</f>
        <v/>
      </c>
      <c r="AB92" s="38"/>
      <c r="AC92" s="39" t="str">
        <f t="shared" si="35"/>
        <v/>
      </c>
      <c r="AD92" s="38"/>
      <c r="AE92" s="39" t="str">
        <f t="shared" si="36"/>
        <v/>
      </c>
      <c r="AF92" s="40">
        <v>43</v>
      </c>
      <c r="AG92" s="39">
        <f t="shared" si="37"/>
        <v>5.4499366286438535</v>
      </c>
      <c r="AH92" s="38"/>
      <c r="AI92" s="39" t="str">
        <f t="shared" si="38"/>
        <v/>
      </c>
      <c r="AJ92" s="38"/>
      <c r="AK92" s="39" t="str">
        <f t="shared" si="39"/>
        <v/>
      </c>
      <c r="AL92" s="38"/>
      <c r="AM92" s="39" t="str">
        <f t="shared" si="40"/>
        <v/>
      </c>
      <c r="AN92" s="38"/>
      <c r="AO92" s="39" t="str">
        <f t="shared" si="41"/>
        <v/>
      </c>
      <c r="AP92" s="38"/>
      <c r="AQ92" s="39" t="str">
        <f t="shared" si="42"/>
        <v/>
      </c>
      <c r="AR92" s="38"/>
      <c r="AS92" s="39" t="str">
        <f t="shared" si="43"/>
        <v/>
      </c>
      <c r="AT92" s="38"/>
      <c r="AU92" s="39" t="str">
        <f t="shared" si="44"/>
        <v/>
      </c>
      <c r="AV92" s="38"/>
      <c r="AW92" s="39" t="str">
        <f t="shared" si="18"/>
        <v/>
      </c>
      <c r="AX92" s="38"/>
      <c r="AY92" s="39" t="str">
        <f t="shared" si="19"/>
        <v/>
      </c>
      <c r="AZ92" s="38"/>
      <c r="BA92" s="39" t="str">
        <f t="shared" si="20"/>
        <v/>
      </c>
      <c r="BB92" s="1" t="s">
        <v>308</v>
      </c>
    </row>
    <row r="93" spans="1:54" ht="20" customHeight="1" x14ac:dyDescent="0.2">
      <c r="A93" s="61"/>
      <c r="B93" s="30"/>
      <c r="C93" s="32"/>
      <c r="D93" s="32" t="s">
        <v>38</v>
      </c>
      <c r="E93" s="33" t="s">
        <v>309</v>
      </c>
      <c r="F93" s="33" t="s">
        <v>310</v>
      </c>
      <c r="G93" s="32">
        <v>2007</v>
      </c>
      <c r="H93" s="44"/>
      <c r="I93" s="35">
        <v>171</v>
      </c>
      <c r="J93" s="36"/>
      <c r="K93" s="37" t="s">
        <v>125</v>
      </c>
      <c r="L93" s="38"/>
      <c r="M93" s="39"/>
      <c r="N93" s="38"/>
      <c r="O93" s="39"/>
      <c r="P93" s="40"/>
      <c r="Q93" s="39"/>
      <c r="R93" s="38"/>
      <c r="S93" s="39"/>
      <c r="T93" s="38"/>
      <c r="U93" s="39"/>
      <c r="V93" s="38"/>
      <c r="W93" s="39"/>
      <c r="X93" s="38"/>
      <c r="Y93" s="39"/>
      <c r="Z93" s="38"/>
      <c r="AA93" s="39"/>
      <c r="AB93" s="38"/>
      <c r="AC93" s="39"/>
      <c r="AD93" s="38"/>
      <c r="AE93" s="39"/>
      <c r="AF93" s="40"/>
      <c r="AG93" s="39"/>
      <c r="AH93" s="38"/>
      <c r="AI93" s="39"/>
      <c r="AJ93" s="38"/>
      <c r="AK93" s="39"/>
      <c r="AL93" s="38"/>
      <c r="AM93" s="39"/>
      <c r="AN93" s="38"/>
      <c r="AO93" s="39"/>
      <c r="AP93" s="38"/>
      <c r="AQ93" s="39"/>
      <c r="AR93" s="38"/>
      <c r="AS93" s="39"/>
      <c r="AT93" s="38"/>
      <c r="AU93" s="39"/>
      <c r="AV93" s="38"/>
      <c r="AW93" s="39"/>
      <c r="AX93" s="38"/>
      <c r="AY93" s="39"/>
      <c r="AZ93" s="38"/>
      <c r="BA93" s="39"/>
    </row>
    <row r="94" spans="1:54" ht="20" customHeight="1" x14ac:dyDescent="0.2">
      <c r="A94" s="47"/>
      <c r="B94" s="41"/>
      <c r="C94" s="31"/>
      <c r="D94" s="32" t="s">
        <v>38</v>
      </c>
      <c r="E94" s="33" t="s">
        <v>311</v>
      </c>
      <c r="F94" s="33" t="s">
        <v>312</v>
      </c>
      <c r="G94" s="32">
        <v>2008</v>
      </c>
      <c r="H94" s="44">
        <v>156</v>
      </c>
      <c r="I94" s="35">
        <v>50</v>
      </c>
      <c r="J94" s="36" t="s">
        <v>70</v>
      </c>
      <c r="K94" s="37" t="s">
        <v>313</v>
      </c>
      <c r="L94" s="38"/>
      <c r="M94" s="39" t="str">
        <f t="shared" si="28"/>
        <v/>
      </c>
      <c r="N94" s="38"/>
      <c r="O94" s="39" t="str">
        <f t="shared" si="29"/>
        <v/>
      </c>
      <c r="P94" s="40"/>
      <c r="Q94" s="39" t="str">
        <f t="shared" si="30"/>
        <v/>
      </c>
      <c r="R94" s="38"/>
      <c r="S94" s="39" t="str">
        <f t="shared" si="31"/>
        <v/>
      </c>
      <c r="T94" s="38"/>
      <c r="U94" s="39" t="str">
        <f t="shared" si="32"/>
        <v/>
      </c>
      <c r="V94" s="38"/>
      <c r="W94" s="39" t="str">
        <f t="shared" si="33"/>
        <v/>
      </c>
      <c r="X94" s="38"/>
      <c r="Y94" s="39" t="str">
        <f t="shared" si="34"/>
        <v/>
      </c>
      <c r="Z94" s="38"/>
      <c r="AA94" s="39" t="str">
        <f>IF((ISERROR((Z94/$I94)*100)), "", IF(AND(NOT(ISERROR((Z94/$I94)*100)),((Z94/$I94)*100) &lt;&gt; 0), (Z94/$I94)*100, ""))</f>
        <v/>
      </c>
      <c r="AB94" s="38"/>
      <c r="AC94" s="39" t="str">
        <f t="shared" si="35"/>
        <v/>
      </c>
      <c r="AD94" s="38"/>
      <c r="AE94" s="39" t="str">
        <f t="shared" si="36"/>
        <v/>
      </c>
      <c r="AF94" s="40"/>
      <c r="AG94" s="39" t="str">
        <f t="shared" si="37"/>
        <v/>
      </c>
      <c r="AH94" s="38"/>
      <c r="AI94" s="39" t="str">
        <f t="shared" si="38"/>
        <v/>
      </c>
      <c r="AJ94" s="38"/>
      <c r="AK94" s="39" t="str">
        <f t="shared" si="39"/>
        <v/>
      </c>
      <c r="AL94" s="38"/>
      <c r="AM94" s="39" t="str">
        <f t="shared" si="40"/>
        <v/>
      </c>
      <c r="AN94" s="38"/>
      <c r="AO94" s="39" t="str">
        <f t="shared" si="41"/>
        <v/>
      </c>
      <c r="AP94" s="38"/>
      <c r="AQ94" s="39" t="str">
        <f t="shared" si="42"/>
        <v/>
      </c>
      <c r="AR94" s="38"/>
      <c r="AS94" s="39" t="str">
        <f t="shared" si="43"/>
        <v/>
      </c>
      <c r="AT94" s="38"/>
      <c r="AU94" s="39" t="str">
        <f t="shared" si="44"/>
        <v/>
      </c>
      <c r="AV94" s="38"/>
      <c r="AW94" s="39" t="str">
        <f t="shared" si="18"/>
        <v/>
      </c>
      <c r="AX94" s="38"/>
      <c r="AY94" s="39" t="str">
        <f t="shared" si="19"/>
        <v/>
      </c>
      <c r="AZ94" s="38"/>
      <c r="BA94" s="39" t="str">
        <f t="shared" si="20"/>
        <v/>
      </c>
      <c r="BB94" s="1" t="s">
        <v>314</v>
      </c>
    </row>
    <row r="95" spans="1:54" ht="20" customHeight="1" x14ac:dyDescent="0.2">
      <c r="A95" s="61"/>
      <c r="B95" s="30"/>
      <c r="C95" s="32"/>
      <c r="D95" s="32" t="s">
        <v>38</v>
      </c>
      <c r="E95" s="33" t="s">
        <v>315</v>
      </c>
      <c r="F95" s="33" t="s">
        <v>316</v>
      </c>
      <c r="G95" s="32">
        <v>2006</v>
      </c>
      <c r="H95" s="44"/>
      <c r="I95" s="35">
        <v>27</v>
      </c>
      <c r="J95" s="36" t="s">
        <v>70</v>
      </c>
      <c r="K95" s="37" t="s">
        <v>317</v>
      </c>
      <c r="L95" s="63"/>
      <c r="M95" s="64"/>
      <c r="N95" s="63"/>
      <c r="O95" s="64"/>
      <c r="P95" s="65"/>
      <c r="Q95" s="64"/>
      <c r="R95" s="63"/>
      <c r="S95" s="64"/>
      <c r="T95" s="63"/>
      <c r="U95" s="64"/>
      <c r="V95" s="63"/>
      <c r="W95" s="64"/>
      <c r="X95" s="63"/>
      <c r="Y95" s="64"/>
      <c r="Z95" s="63"/>
      <c r="AA95" s="64"/>
      <c r="AB95" s="63"/>
      <c r="AC95" s="64"/>
      <c r="AD95" s="63"/>
      <c r="AE95" s="64"/>
      <c r="AF95" s="65"/>
      <c r="AG95" s="64"/>
      <c r="AH95" s="63"/>
      <c r="AI95" s="64"/>
      <c r="AJ95" s="63"/>
      <c r="AK95" s="64"/>
      <c r="AL95" s="63"/>
      <c r="AM95" s="64"/>
      <c r="AN95" s="63"/>
      <c r="AO95" s="64"/>
      <c r="AP95" s="63"/>
      <c r="AQ95" s="64"/>
      <c r="AR95" s="63"/>
      <c r="AS95" s="64"/>
      <c r="AT95" s="63"/>
      <c r="AU95" s="64"/>
      <c r="AV95" s="63"/>
      <c r="AW95" s="64"/>
      <c r="AX95" s="63"/>
      <c r="AY95" s="64"/>
      <c r="AZ95" s="63"/>
      <c r="BA95" s="64"/>
    </row>
    <row r="96" spans="1:54" ht="20" customHeight="1" x14ac:dyDescent="0.2">
      <c r="A96" s="47"/>
      <c r="B96" s="41"/>
      <c r="C96" s="31"/>
      <c r="D96" s="32" t="s">
        <v>38</v>
      </c>
      <c r="E96" s="33" t="s">
        <v>318</v>
      </c>
      <c r="F96" s="33" t="s">
        <v>319</v>
      </c>
      <c r="G96" s="32">
        <v>2009</v>
      </c>
      <c r="H96" s="44"/>
      <c r="I96" s="35">
        <v>12</v>
      </c>
      <c r="J96" s="36" t="s">
        <v>62</v>
      </c>
      <c r="K96" s="37" t="s">
        <v>105</v>
      </c>
      <c r="L96" s="63"/>
      <c r="M96" s="64" t="str">
        <f t="shared" si="28"/>
        <v/>
      </c>
      <c r="N96" s="63"/>
      <c r="O96" s="64" t="str">
        <f t="shared" si="29"/>
        <v/>
      </c>
      <c r="P96" s="65"/>
      <c r="Q96" s="64" t="str">
        <f t="shared" si="30"/>
        <v/>
      </c>
      <c r="R96" s="63"/>
      <c r="S96" s="64" t="str">
        <f t="shared" si="31"/>
        <v/>
      </c>
      <c r="T96" s="63"/>
      <c r="U96" s="64" t="str">
        <f t="shared" si="32"/>
        <v/>
      </c>
      <c r="V96" s="63"/>
      <c r="W96" s="64" t="str">
        <f t="shared" si="33"/>
        <v/>
      </c>
      <c r="X96" s="63"/>
      <c r="Y96" s="64" t="str">
        <f t="shared" si="34"/>
        <v/>
      </c>
      <c r="Z96" s="63"/>
      <c r="AA96" s="64" t="str">
        <f>IF((ISERROR((Z96/$I96)*100)), "", IF(AND(NOT(ISERROR((Z96/$I96)*100)),((Z96/$I96)*100) &lt;&gt; 0), (Z96/$I96)*100, ""))</f>
        <v/>
      </c>
      <c r="AB96" s="63"/>
      <c r="AC96" s="64" t="str">
        <f t="shared" si="35"/>
        <v/>
      </c>
      <c r="AD96" s="63"/>
      <c r="AE96" s="64" t="str">
        <f t="shared" si="36"/>
        <v/>
      </c>
      <c r="AF96" s="65"/>
      <c r="AG96" s="64" t="str">
        <f t="shared" si="37"/>
        <v/>
      </c>
      <c r="AH96" s="63"/>
      <c r="AI96" s="64" t="str">
        <f t="shared" si="38"/>
        <v/>
      </c>
      <c r="AJ96" s="63"/>
      <c r="AK96" s="64" t="str">
        <f t="shared" si="39"/>
        <v/>
      </c>
      <c r="AL96" s="63"/>
      <c r="AM96" s="64" t="str">
        <f t="shared" si="40"/>
        <v/>
      </c>
      <c r="AN96" s="63"/>
      <c r="AO96" s="64" t="str">
        <f t="shared" si="41"/>
        <v/>
      </c>
      <c r="AP96" s="63"/>
      <c r="AQ96" s="64" t="str">
        <f t="shared" si="42"/>
        <v/>
      </c>
      <c r="AR96" s="63"/>
      <c r="AS96" s="64" t="str">
        <f t="shared" si="43"/>
        <v/>
      </c>
      <c r="AT96" s="63"/>
      <c r="AU96" s="64" t="str">
        <f t="shared" si="44"/>
        <v/>
      </c>
      <c r="AV96" s="63"/>
      <c r="AW96" s="64" t="str">
        <f t="shared" si="18"/>
        <v/>
      </c>
      <c r="AX96" s="63"/>
      <c r="AY96" s="64" t="str">
        <f t="shared" si="19"/>
        <v/>
      </c>
      <c r="AZ96" s="63"/>
      <c r="BA96" s="64" t="str">
        <f t="shared" si="20"/>
        <v/>
      </c>
      <c r="BB96" s="1" t="s">
        <v>106</v>
      </c>
    </row>
    <row r="97" spans="1:54" ht="20" customHeight="1" x14ac:dyDescent="0.2">
      <c r="A97" s="47"/>
      <c r="B97" s="41"/>
      <c r="C97" s="31"/>
      <c r="D97" s="32" t="s">
        <v>38</v>
      </c>
      <c r="E97" s="33" t="s">
        <v>320</v>
      </c>
      <c r="F97" s="33" t="s">
        <v>321</v>
      </c>
      <c r="G97" s="32">
        <v>2011</v>
      </c>
      <c r="H97" s="44">
        <v>112</v>
      </c>
      <c r="I97" s="35">
        <v>17</v>
      </c>
      <c r="J97" s="36" t="s">
        <v>66</v>
      </c>
      <c r="K97" s="37" t="s">
        <v>95</v>
      </c>
      <c r="L97" s="66"/>
      <c r="M97" s="67" t="str">
        <f t="shared" si="28"/>
        <v/>
      </c>
      <c r="N97" s="66"/>
      <c r="O97" s="67" t="str">
        <f t="shared" si="29"/>
        <v/>
      </c>
      <c r="P97" s="68"/>
      <c r="Q97" s="67" t="str">
        <f t="shared" si="30"/>
        <v/>
      </c>
      <c r="R97" s="66"/>
      <c r="S97" s="67" t="str">
        <f t="shared" si="31"/>
        <v/>
      </c>
      <c r="T97" s="66"/>
      <c r="U97" s="67" t="str">
        <f t="shared" si="32"/>
        <v/>
      </c>
      <c r="V97" s="66"/>
      <c r="W97" s="67" t="str">
        <f t="shared" si="33"/>
        <v/>
      </c>
      <c r="X97" s="66"/>
      <c r="Y97" s="67" t="str">
        <f t="shared" si="34"/>
        <v/>
      </c>
      <c r="Z97" s="66"/>
      <c r="AA97" s="67" t="str">
        <f>IF((ISERROR((Z97/$I97)*100)), "", IF(AND(NOT(ISERROR((Z97/$I97)*100)),((Z97/$I97)*100) &lt;&gt; 0), (Z97/$I97)*100, ""))</f>
        <v/>
      </c>
      <c r="AB97" s="66"/>
      <c r="AC97" s="67" t="str">
        <f t="shared" si="35"/>
        <v/>
      </c>
      <c r="AD97" s="66"/>
      <c r="AE97" s="67" t="str">
        <f t="shared" si="36"/>
        <v/>
      </c>
      <c r="AF97" s="68"/>
      <c r="AG97" s="67" t="str">
        <f t="shared" si="37"/>
        <v/>
      </c>
      <c r="AH97" s="66"/>
      <c r="AI97" s="67" t="str">
        <f t="shared" si="38"/>
        <v/>
      </c>
      <c r="AJ97" s="66"/>
      <c r="AK97" s="67" t="str">
        <f t="shared" si="39"/>
        <v/>
      </c>
      <c r="AL97" s="66"/>
      <c r="AM97" s="67" t="str">
        <f t="shared" si="40"/>
        <v/>
      </c>
      <c r="AN97" s="66"/>
      <c r="AO97" s="67" t="str">
        <f t="shared" si="41"/>
        <v/>
      </c>
      <c r="AP97" s="66"/>
      <c r="AQ97" s="67" t="str">
        <f t="shared" si="42"/>
        <v/>
      </c>
      <c r="AR97" s="66"/>
      <c r="AS97" s="67" t="str">
        <f t="shared" si="43"/>
        <v/>
      </c>
      <c r="AT97" s="66"/>
      <c r="AU97" s="67" t="str">
        <f t="shared" si="44"/>
        <v/>
      </c>
      <c r="AV97" s="66"/>
      <c r="AW97" s="67" t="str">
        <f t="shared" si="18"/>
        <v/>
      </c>
      <c r="AX97" s="66"/>
      <c r="AY97" s="67" t="str">
        <f t="shared" si="19"/>
        <v/>
      </c>
      <c r="AZ97" s="66"/>
      <c r="BA97" s="67" t="str">
        <f t="shared" si="20"/>
        <v/>
      </c>
      <c r="BB97" s="1" t="s">
        <v>322</v>
      </c>
    </row>
    <row r="98" spans="1:54" ht="20" customHeight="1" thickBot="1" x14ac:dyDescent="0.25">
      <c r="A98" s="69"/>
      <c r="B98" s="70"/>
      <c r="C98" s="71"/>
      <c r="D98" s="72" t="s">
        <v>38</v>
      </c>
      <c r="E98" s="73" t="s">
        <v>323</v>
      </c>
      <c r="F98" s="73" t="s">
        <v>324</v>
      </c>
      <c r="G98" s="72">
        <v>1998</v>
      </c>
      <c r="H98" s="74"/>
      <c r="I98" s="75">
        <v>15</v>
      </c>
      <c r="J98" s="76" t="s">
        <v>70</v>
      </c>
      <c r="K98" s="77" t="s">
        <v>91</v>
      </c>
      <c r="L98" s="78"/>
      <c r="M98" s="79"/>
      <c r="N98" s="78"/>
      <c r="O98" s="79"/>
      <c r="P98" s="80"/>
      <c r="Q98" s="79"/>
      <c r="R98" s="78"/>
      <c r="S98" s="79"/>
      <c r="T98" s="78"/>
      <c r="U98" s="79"/>
      <c r="V98" s="78"/>
      <c r="W98" s="79"/>
      <c r="X98" s="78"/>
      <c r="Y98" s="79"/>
      <c r="Z98" s="78"/>
      <c r="AA98" s="79"/>
      <c r="AB98" s="78"/>
      <c r="AC98" s="79"/>
      <c r="AD98" s="78"/>
      <c r="AE98" s="79"/>
      <c r="AF98" s="80"/>
      <c r="AG98" s="79"/>
      <c r="AH98" s="78"/>
      <c r="AI98" s="79"/>
      <c r="AJ98" s="78"/>
      <c r="AK98" s="79"/>
      <c r="AL98" s="78"/>
      <c r="AM98" s="79"/>
      <c r="AN98" s="78"/>
      <c r="AO98" s="79"/>
      <c r="AP98" s="78"/>
      <c r="AQ98" s="79"/>
      <c r="AR98" s="78"/>
      <c r="AS98" s="79"/>
      <c r="AT98" s="78"/>
      <c r="AU98" s="79"/>
      <c r="AV98" s="78"/>
      <c r="AW98" s="79"/>
      <c r="AX98" s="78"/>
      <c r="AY98" s="79"/>
      <c r="AZ98" s="78"/>
      <c r="BA98" s="79"/>
    </row>
    <row r="99" spans="1:54" s="81" customFormat="1" ht="20" customHeight="1" x14ac:dyDescent="0.2">
      <c r="D99" s="82"/>
      <c r="G99" s="83"/>
      <c r="H99" s="84" t="s">
        <v>325</v>
      </c>
      <c r="I99" s="85">
        <f>SUM(I11:I98)</f>
        <v>2698</v>
      </c>
      <c r="J99" s="86" t="s">
        <v>326</v>
      </c>
      <c r="K99" s="87" t="s">
        <v>327</v>
      </c>
      <c r="L99" s="88">
        <f>IF((SUM(L11:L97)&lt;&gt;0), SUMIF($I11:$I97, "&gt;0", L11:L97), "")</f>
        <v>5</v>
      </c>
      <c r="M99" s="89">
        <f>IF(ISERROR((L99/$I99)*100), "", IF(((L99/$I99)*100) &lt;&gt; 0, (L99/$I99)*100, ""))</f>
        <v>0.18532246108228317</v>
      </c>
      <c r="N99" s="88">
        <f>IF((SUM(N11:N97)&lt;&gt;0), SUMIF($I11:$I97, "&gt;0", N11:N97), "")</f>
        <v>38</v>
      </c>
      <c r="O99" s="89">
        <f>IF(ISERROR((N99/$I99)*100), "", IF(((N99/$I99)*100) &lt;&gt; 0, (N99/$I99)*100, ""))</f>
        <v>1.4084507042253522</v>
      </c>
      <c r="P99" s="88">
        <f>IF((SUM(P11:P97)&lt;&gt;0), SUMIF($I11:$I97, "&gt;0", P11:P97), "")</f>
        <v>241</v>
      </c>
      <c r="Q99" s="89">
        <f>IF(ISERROR((P99/$I99)*100), "", IF(((P99/$I99)*100) &lt;&gt; 0, (P99/$I99)*100, ""))</f>
        <v>8.9325426241660484</v>
      </c>
      <c r="R99" s="88">
        <f>IF((SUM(R11:R97)&lt;&gt;0), SUMIF($I11:$I97, "&gt;0", R11:R97), "")</f>
        <v>2</v>
      </c>
      <c r="S99" s="89">
        <f>IF(ISERROR((R99/$I99)*100), "", IF(((R99/$I99)*100) &lt;&gt; 0, (R99/$I99)*100, ""))</f>
        <v>7.412898443291327E-2</v>
      </c>
      <c r="T99" s="88">
        <f>IF((SUM(T11:T97)&lt;&gt;0), SUMIF($I11:$I97, "&gt;0", T11:T97), "")</f>
        <v>65</v>
      </c>
      <c r="U99" s="89">
        <f>IF(ISERROR((T99/$I99)*100), "", IF(((T99/$I99)*100) &lt;&gt; 0, (T99/$I99)*100, ""))</f>
        <v>2.4091919940696811</v>
      </c>
      <c r="V99" s="88">
        <f>IF((SUM(V11:V97)&lt;&gt;0), SUMIF($I11:$I97, "&gt;0", V11:V97), "")</f>
        <v>42</v>
      </c>
      <c r="W99" s="89">
        <f>IF(ISERROR((V99/$I99)*100), "", IF(((V99/$I99)*100) &lt;&gt; 0, (V99/$I99)*100, ""))</f>
        <v>1.5567086730911788</v>
      </c>
      <c r="X99" s="88">
        <f>IF((SUM(X11:X97)&lt;&gt;0), SUMIF($I11:$I97, "&gt;0", X11:X97), "")</f>
        <v>1</v>
      </c>
      <c r="Y99" s="89">
        <f>IF(ISERROR((X99/$I99)*100), "", IF(((X99/$I99)*100) &lt;&gt; 0, (X99/$I99)*100, ""))</f>
        <v>3.7064492216456635E-2</v>
      </c>
      <c r="Z99" s="88">
        <f>IF((SUM(Z11:Z97)&lt;&gt;0), SUMIF($I11:$I97, "&gt;0", Z11:Z97), "")</f>
        <v>20</v>
      </c>
      <c r="AA99" s="89">
        <f>IF(ISERROR((Z99/$I99)*100), "", IF(((Z99/$I99)*100) &lt;&gt; 0, (Z99/$I99)*100, ""))</f>
        <v>0.7412898443291327</v>
      </c>
      <c r="AB99" s="88">
        <f>IF((SUM(AB11:AB97)&lt;&gt;0), SUMIF($I11:$I97, "&gt;0", AB11:AB97), "")</f>
        <v>51</v>
      </c>
      <c r="AC99" s="89">
        <f>IF(ISERROR((AB99/$I99)*100), "", IF(((AB99/$I99)*100) &lt;&gt; 0, (AB99/$I99)*100, ""))</f>
        <v>1.8902891030392883</v>
      </c>
      <c r="AD99" s="88">
        <f>IF((SUM(AD11:AD97)&lt;&gt;0), SUMIF($I11:$I97, "&gt;0", AD11:AD97), "")</f>
        <v>25</v>
      </c>
      <c r="AE99" s="89">
        <f>IF(ISERROR((AD99/$I99)*100), "", IF(((AD99/$I99)*100) &lt;&gt; 0, (AD99/$I99)*100, ""))</f>
        <v>0.92661230541141593</v>
      </c>
      <c r="AF99" s="88">
        <f>IF((SUM(AF11:AF97)&lt;&gt;0), SUMIF($I11:$I97, "&gt;0", AF11:AF97), "")</f>
        <v>121</v>
      </c>
      <c r="AG99" s="89">
        <f>IF(ISERROR((AF99/$I99)*100), "", IF(((AF99/$I99)*100) &lt;&gt; 0, (AF99/$I99)*100, ""))</f>
        <v>4.4848035581912526</v>
      </c>
      <c r="AH99" s="88">
        <f>IF((SUM(AH11:AH97)&lt;&gt;0), SUMIF($I11:$I97, "&gt;0", AH11:AH97), "")</f>
        <v>8</v>
      </c>
      <c r="AI99" s="89">
        <f>IF(ISERROR((AH99/$I99)*100), "", IF(((AH99/$I99)*100) &lt;&gt; 0, (AH99/$I99)*100, ""))</f>
        <v>0.29651593773165308</v>
      </c>
      <c r="AJ99" s="88">
        <f>IF((SUM(AJ11:AJ97)&lt;&gt;0), SUMIF($I11:$I97, "&gt;0", AJ11:AJ97), "")</f>
        <v>4</v>
      </c>
      <c r="AK99" s="89">
        <f>IF(ISERROR((AJ99/$I99)*100), "", IF(((AJ99/$I99)*100) &lt;&gt; 0, (AJ99/$I99)*100, ""))</f>
        <v>0.14825796886582654</v>
      </c>
      <c r="AL99" s="88">
        <f>IF((SUM(AL11:AL97)&lt;&gt;0), SUMIF($I11:$I97, "&gt;0", AL11:AL97), "")</f>
        <v>14</v>
      </c>
      <c r="AM99" s="89">
        <f>IF(ISERROR((AL99/$I99)*100), "", IF(((AL99/$I99)*100) &lt;&gt; 0, (AL99/$I99)*100, ""))</f>
        <v>0.51890289103039289</v>
      </c>
      <c r="AN99" s="88">
        <f>IF((SUM(AN11:AN97)&lt;&gt;0), SUMIF($I11:$I97, "&gt;0", AN11:AN97), "")</f>
        <v>2</v>
      </c>
      <c r="AO99" s="89">
        <f>IF(ISERROR((AN99/$I99)*100), "", IF(((AN99/$I99)*100) &lt;&gt; 0, (AN99/$I99)*100, ""))</f>
        <v>7.412898443291327E-2</v>
      </c>
      <c r="AP99" s="88">
        <f>IF((SUM(AP11:AP97)&lt;&gt;0), SUMIF($I11:$I97, "&gt;0", AP11:AP97), "")</f>
        <v>1</v>
      </c>
      <c r="AQ99" s="89">
        <f>IF(ISERROR((AP99/$I99)*100), "", IF(((AP99/$I99)*100) &lt;&gt; 0, (AP99/$I99)*100, ""))</f>
        <v>3.7064492216456635E-2</v>
      </c>
      <c r="AR99" s="88" t="str">
        <f>IF((SUM(AR11:AR97)&lt;&gt;0), SUMIF($I11:$I97, "&gt;0", AR11:AR97), "")</f>
        <v/>
      </c>
      <c r="AS99" s="89" t="str">
        <f>IF(ISERROR((AR99/$I99)*100), "", IF(((AR99/$I99)*100) &lt;&gt; 0, (AR99/$I99)*100, ""))</f>
        <v/>
      </c>
      <c r="AT99" s="88" t="str">
        <f>IF((SUM(AT11:AT97)&lt;&gt;0), SUMIF($I11:$I97, "&gt;0", AT11:AT97), "")</f>
        <v/>
      </c>
      <c r="AU99" s="89" t="str">
        <f>IF(ISERROR((AT99/$I99)*100), "", IF(((AT99/$I99)*100) &lt;&gt; 0, (AT99/$I99)*100, ""))</f>
        <v/>
      </c>
      <c r="AV99" s="88" t="str">
        <f>IF((SUM(AV11:AV97)&lt;&gt;0), SUMIF($I11:$I97, "&gt;0", AV11:AV97), "")</f>
        <v/>
      </c>
      <c r="AW99" s="89" t="str">
        <f>IF(ISERROR((AV99/$I99)*100), "", IF(((AV99/$I99)*100) &lt;&gt; 0, (AV99/$I99)*100, ""))</f>
        <v/>
      </c>
      <c r="AX99" s="88">
        <f>IF((SUM(AX11:AX97)&lt;&gt;0), SUMIF($I11:$I97, "&gt;0", AX11:AX97), "")</f>
        <v>3</v>
      </c>
      <c r="AY99" s="89">
        <f>IF(ISERROR((AX99/$I99)*100), "", IF(((AX99/$I99)*100) &lt;&gt; 0, (AX99/$I99)*100, ""))</f>
        <v>0.1111934766493699</v>
      </c>
      <c r="AZ99" s="88" t="str">
        <f>IF((SUM(AZ11:AZ97)&lt;&gt;0), SUMIF($I11:$I97, "&gt;0", AZ11:AZ97), "")</f>
        <v/>
      </c>
      <c r="BA99" s="89" t="str">
        <f>IF(ISERROR((AZ99/$I99)*100), "", IF(((AZ99/$I99)*100) &lt;&gt; 0, (AZ99/$I99)*100, ""))</f>
        <v/>
      </c>
    </row>
    <row r="100" spans="1:54" s="81" customFormat="1" ht="20" customHeight="1" x14ac:dyDescent="0.2">
      <c r="D100" s="82"/>
      <c r="G100" s="83"/>
      <c r="H100" s="84" t="s">
        <v>328</v>
      </c>
      <c r="I100" s="90" t="s">
        <v>329</v>
      </c>
      <c r="J100" s="91" t="s">
        <v>330</v>
      </c>
      <c r="K100" s="92" t="s">
        <v>331</v>
      </c>
      <c r="L100" s="93">
        <f>IF(SUMIF(L11:L97, "&gt; 0", $I11:$I97) &gt; 0, SUMIF(L11:L97, "&gt; 0", $I11:$I97), "")</f>
        <v>8</v>
      </c>
      <c r="M100" s="94">
        <f>(L99/L100)*100</f>
        <v>62.5</v>
      </c>
      <c r="N100" s="93">
        <f>IF(SUMIF(N11:N97, "&gt; 0", $I11:$I97) &gt; 0, SUMIF(N11:N97, "&gt; 0", $I11:$I97), "")</f>
        <v>192</v>
      </c>
      <c r="O100" s="94">
        <f>(N99/N100)*100</f>
        <v>19.791666666666664</v>
      </c>
      <c r="P100" s="93">
        <f>IF(SUMIF(P11:P97, "&gt; 0", $I11:$I97) &gt; 0, SUMIF(P11:P97, "&gt; 0", $I11:$I97), "")</f>
        <v>496</v>
      </c>
      <c r="Q100" s="94">
        <f>(P99/P100)*100</f>
        <v>48.588709677419359</v>
      </c>
      <c r="R100" s="93">
        <f>IF(SUMIF(R11:R97, "&gt; 0", $I11:$I97) &gt; 0, SUMIF(R11:R97, "&gt; 0", $I11:$I97), "")</f>
        <v>8</v>
      </c>
      <c r="S100" s="94">
        <f>(R99/R100)*100</f>
        <v>25</v>
      </c>
      <c r="T100" s="93">
        <f>IF(SUMIF(T11:T97, "&gt; 0", $I11:$I97) &gt; 0, SUMIF(T11:T97, "&gt; 0", $I11:$I97), "")</f>
        <v>350</v>
      </c>
      <c r="U100" s="94">
        <f>(T99/T100)*100</f>
        <v>18.571428571428573</v>
      </c>
      <c r="V100" s="93">
        <f>IF(SUMIF(V11:V97, "&gt; 0", $I11:$I97) &gt; 0, SUMIF(V11:V97, "&gt; 0", $I11:$I97), "")</f>
        <v>226</v>
      </c>
      <c r="W100" s="94">
        <f>(V99/V100)*100</f>
        <v>18.584070796460178</v>
      </c>
      <c r="X100" s="93">
        <f>IF(SUMIF(X11:X97, "&gt; 0", $I11:$I97) &gt; 0, SUMIF(X11:X97, "&gt; 0", $I11:$I97), "")</f>
        <v>8</v>
      </c>
      <c r="Y100" s="94">
        <f>(X99/X100)*100</f>
        <v>12.5</v>
      </c>
      <c r="Z100" s="93">
        <f>IF(SUMIF(Z11:Z97, "&gt; 0", $I11:$I97) &gt; 0, SUMIF(Z11:Z97, "&gt; 0", $I11:$I97), "")</f>
        <v>63</v>
      </c>
      <c r="AA100" s="94">
        <f>(Z99/Z100)*100</f>
        <v>31.746031746031743</v>
      </c>
      <c r="AB100" s="93">
        <f>IF(SUMIF(AB11:AB97, "&gt; 0", $I11:$I97) &gt; 0, SUMIF(AB11:AB97, "&gt; 0", $I11:$I97), "")</f>
        <v>416</v>
      </c>
      <c r="AC100" s="94">
        <f>(AB99/AB100)*100</f>
        <v>12.259615384615383</v>
      </c>
      <c r="AD100" s="93">
        <f>IF(SUMIF(AD11:AD97, "&gt; 0", $I11:$I97) &gt; 0, SUMIF(AD11:AD97, "&gt; 0", $I11:$I97), "")</f>
        <v>313</v>
      </c>
      <c r="AE100" s="94">
        <f>(AD99/AD100)*100</f>
        <v>7.9872204472843444</v>
      </c>
      <c r="AF100" s="93">
        <f>IF(SUMIF(AF11:AF97, "&gt; 0", $I11:$I97) &gt; 0, SUMIF(AF11:AF97, "&gt; 0", $I11:$I97), "")</f>
        <v>1011</v>
      </c>
      <c r="AG100" s="94">
        <f>(AF99/AF100)*100</f>
        <v>11.968348170128586</v>
      </c>
      <c r="AH100" s="93">
        <f>IF(SUMIF(AH11:AH97, "&gt; 0", $I11:$I97) &gt; 0, SUMIF(AH11:AH97, "&gt; 0", $I11:$I97), "")</f>
        <v>53</v>
      </c>
      <c r="AI100" s="94">
        <f>(AH99/AH100)*100</f>
        <v>15.09433962264151</v>
      </c>
      <c r="AJ100" s="93">
        <f>IF(SUMIF(AJ11:AJ97, "&gt; 0", $I11:$I97) &gt; 0, SUMIF(AJ11:AJ97, "&gt; 0", $I11:$I97), "")</f>
        <v>61</v>
      </c>
      <c r="AK100" s="94">
        <f>(AJ99/AJ100)*100</f>
        <v>6.557377049180328</v>
      </c>
      <c r="AL100" s="93">
        <f>IF(SUMIF(AL11:AL97, "&gt; 0", $I11:$I97) &gt; 0, SUMIF(AL11:AL97, "&gt; 0", $I11:$I97), "")</f>
        <v>258</v>
      </c>
      <c r="AM100" s="94">
        <f>(AL99/AL100)*100</f>
        <v>5.4263565891472867</v>
      </c>
      <c r="AN100" s="93">
        <f>IF(SUMIF(AN11:AN97, "&gt; 0", $I11:$I97) &gt; 0, SUMIF(AN11:AN97, "&gt; 0", $I11:$I97), "")</f>
        <v>47</v>
      </c>
      <c r="AO100" s="94">
        <f>(AN99/AN100)*100</f>
        <v>4.2553191489361701</v>
      </c>
      <c r="AP100" s="93">
        <f>IF(SUMIF(AP11:AP97, "&gt; 0", $I11:$I97) &gt; 0, SUMIF(AP11:AP97, "&gt; 0", $I11:$I97), "")</f>
        <v>19</v>
      </c>
      <c r="AQ100" s="94">
        <f>IF(NOT(ISERROR((AP99/AP100)*100)), (AP99/AP100)*100, "")</f>
        <v>5.2631578947368416</v>
      </c>
      <c r="AR100" s="93" t="str">
        <f>IF(SUMIF(AR11:AR97, "&gt; 0", $I11:$I97) &gt; 0, SUMIF(AR11:AR97, "&gt; 0", $I11:$I97), "")</f>
        <v/>
      </c>
      <c r="AS100" s="94" t="str">
        <f>IF((ISERROR((AR99/AR100)*100)), "", (AR99/AR100)*100)</f>
        <v/>
      </c>
      <c r="AT100" s="93" t="str">
        <f>IF(SUMIF(AT11:AT97, "&gt; 0", $I11:$I97) &gt; 0, SUMIF(AT11:AT97, "&gt; 0", $I11:$I97), "")</f>
        <v/>
      </c>
      <c r="AU100" s="94" t="str">
        <f>IF((ISERROR((AT99/AT100)*100)), "", (AT99/AT100)*100)</f>
        <v/>
      </c>
      <c r="AV100" s="93" t="str">
        <f>IF(SUMIF(AV11:AV97, "&gt; 0", $I11:$I97) &gt; 0, SUMIF(AV11:AV97, "&gt; 0", $I11:$I97), "")</f>
        <v/>
      </c>
      <c r="AW100" s="94" t="str">
        <f>IF((ISERROR((AV99/AV100)*100)), "", (AV99/AV100)*100)</f>
        <v/>
      </c>
      <c r="AX100" s="93">
        <f>IF(SUMIF(AX11:AX97, "&gt; 0", $I11:$I97) &gt; 0, SUMIF(AX11:AX97, "&gt; 0", $I11:$I97), "")</f>
        <v>53</v>
      </c>
      <c r="AY100" s="94">
        <f>IF((ISERROR((AX99/AX100)*100)), "", (AX99/AX100)*100)</f>
        <v>5.6603773584905666</v>
      </c>
      <c r="AZ100" s="93" t="str">
        <f>IF(SUMIF(AZ11:AZ97, "&gt; 0", $I11:$I97) &gt; 0, SUMIF(AZ11:AZ97, "&gt; 0", $I11:$I97), "")</f>
        <v/>
      </c>
      <c r="BA100" s="94" t="str">
        <f>IF((ISERROR((AZ99/AZ100)*100)), "", (AZ99/AZ100)*100)</f>
        <v/>
      </c>
    </row>
    <row r="101" spans="1:54" ht="20" customHeight="1" thickBot="1" x14ac:dyDescent="0.25">
      <c r="I101" s="371" t="s">
        <v>332</v>
      </c>
      <c r="J101" s="374"/>
      <c r="K101" s="375"/>
      <c r="L101" s="356" t="s">
        <v>28</v>
      </c>
      <c r="M101" s="354" t="s">
        <v>29</v>
      </c>
      <c r="N101" s="356" t="s">
        <v>28</v>
      </c>
      <c r="O101" s="354" t="s">
        <v>29</v>
      </c>
      <c r="P101" s="356" t="s">
        <v>28</v>
      </c>
      <c r="Q101" s="354" t="s">
        <v>29</v>
      </c>
      <c r="R101" s="356" t="s">
        <v>28</v>
      </c>
      <c r="S101" s="354" t="s">
        <v>29</v>
      </c>
      <c r="T101" s="356" t="s">
        <v>28</v>
      </c>
      <c r="U101" s="354" t="s">
        <v>29</v>
      </c>
      <c r="V101" s="356" t="s">
        <v>28</v>
      </c>
      <c r="W101" s="354" t="s">
        <v>29</v>
      </c>
      <c r="X101" s="356" t="s">
        <v>28</v>
      </c>
      <c r="Y101" s="354" t="s">
        <v>29</v>
      </c>
      <c r="Z101" s="356" t="s">
        <v>28</v>
      </c>
      <c r="AA101" s="354" t="s">
        <v>29</v>
      </c>
      <c r="AB101" s="364" t="s">
        <v>28</v>
      </c>
      <c r="AC101" s="355" t="s">
        <v>29</v>
      </c>
      <c r="AD101" s="356" t="s">
        <v>28</v>
      </c>
      <c r="AE101" s="354" t="s">
        <v>29</v>
      </c>
      <c r="AF101" s="356" t="s">
        <v>28</v>
      </c>
      <c r="AG101" s="354" t="s">
        <v>29</v>
      </c>
      <c r="AH101" s="356" t="s">
        <v>28</v>
      </c>
      <c r="AI101" s="354" t="s">
        <v>29</v>
      </c>
      <c r="AJ101" s="356" t="s">
        <v>28</v>
      </c>
      <c r="AK101" s="354" t="s">
        <v>29</v>
      </c>
      <c r="AL101" s="357" t="s">
        <v>28</v>
      </c>
      <c r="AM101" s="354" t="s">
        <v>29</v>
      </c>
      <c r="AN101" s="356" t="s">
        <v>28</v>
      </c>
      <c r="AO101" s="354" t="s">
        <v>29</v>
      </c>
      <c r="AP101" s="356" t="s">
        <v>28</v>
      </c>
      <c r="AQ101" s="354" t="s">
        <v>29</v>
      </c>
      <c r="AR101" s="356" t="s">
        <v>28</v>
      </c>
      <c r="AS101" s="354" t="s">
        <v>29</v>
      </c>
      <c r="AT101" s="356" t="s">
        <v>28</v>
      </c>
      <c r="AU101" s="354" t="s">
        <v>29</v>
      </c>
      <c r="AV101" s="356" t="s">
        <v>28</v>
      </c>
      <c r="AW101" s="354" t="s">
        <v>29</v>
      </c>
      <c r="AX101" s="356" t="s">
        <v>28</v>
      </c>
      <c r="AY101" s="354" t="s">
        <v>29</v>
      </c>
      <c r="AZ101" s="356" t="s">
        <v>28</v>
      </c>
      <c r="BA101" s="354" t="s">
        <v>29</v>
      </c>
    </row>
    <row r="102" spans="1:54" x14ac:dyDescent="0.2">
      <c r="F102" s="95" t="s">
        <v>333</v>
      </c>
      <c r="G102" s="96">
        <v>1</v>
      </c>
      <c r="I102" s="372"/>
      <c r="J102" s="376"/>
      <c r="K102" s="377"/>
      <c r="L102" s="356"/>
      <c r="M102" s="355"/>
      <c r="N102" s="356"/>
      <c r="O102" s="355"/>
      <c r="P102" s="356"/>
      <c r="Q102" s="355"/>
      <c r="R102" s="356"/>
      <c r="S102" s="355"/>
      <c r="T102" s="356"/>
      <c r="U102" s="355"/>
      <c r="V102" s="356"/>
      <c r="W102" s="355"/>
      <c r="X102" s="356"/>
      <c r="Y102" s="355"/>
      <c r="Z102" s="356"/>
      <c r="AA102" s="355"/>
      <c r="AB102" s="356"/>
      <c r="AC102" s="355"/>
      <c r="AD102" s="356"/>
      <c r="AE102" s="355"/>
      <c r="AF102" s="356"/>
      <c r="AG102" s="355"/>
      <c r="AH102" s="356"/>
      <c r="AI102" s="355"/>
      <c r="AJ102" s="356"/>
      <c r="AK102" s="355"/>
      <c r="AL102" s="363"/>
      <c r="AM102" s="355"/>
      <c r="AN102" s="356"/>
      <c r="AO102" s="355"/>
      <c r="AP102" s="356"/>
      <c r="AQ102" s="355"/>
      <c r="AR102" s="356"/>
      <c r="AS102" s="355"/>
      <c r="AT102" s="356"/>
      <c r="AU102" s="355"/>
      <c r="AV102" s="356"/>
      <c r="AW102" s="355"/>
      <c r="AX102" s="356"/>
      <c r="AY102" s="355"/>
      <c r="AZ102" s="356"/>
      <c r="BA102" s="355"/>
    </row>
    <row r="103" spans="1:54" x14ac:dyDescent="0.2">
      <c r="F103" s="97"/>
      <c r="G103" s="98"/>
      <c r="I103" s="372"/>
      <c r="J103" s="376"/>
      <c r="K103" s="377"/>
      <c r="L103" s="356"/>
      <c r="M103" s="355"/>
      <c r="N103" s="356"/>
      <c r="O103" s="355"/>
      <c r="P103" s="356"/>
      <c r="Q103" s="355"/>
      <c r="R103" s="356"/>
      <c r="S103" s="355"/>
      <c r="T103" s="356"/>
      <c r="U103" s="355"/>
      <c r="V103" s="356"/>
      <c r="W103" s="355"/>
      <c r="X103" s="356"/>
      <c r="Y103" s="355"/>
      <c r="Z103" s="356"/>
      <c r="AA103" s="355"/>
      <c r="AB103" s="356"/>
      <c r="AC103" s="355"/>
      <c r="AD103" s="356"/>
      <c r="AE103" s="355"/>
      <c r="AF103" s="356"/>
      <c r="AG103" s="355"/>
      <c r="AH103" s="356"/>
      <c r="AI103" s="355"/>
      <c r="AJ103" s="356"/>
      <c r="AK103" s="355"/>
      <c r="AL103" s="363"/>
      <c r="AM103" s="355"/>
      <c r="AN103" s="356"/>
      <c r="AO103" s="355"/>
      <c r="AP103" s="356"/>
      <c r="AQ103" s="355"/>
      <c r="AR103" s="356"/>
      <c r="AS103" s="355"/>
      <c r="AT103" s="356"/>
      <c r="AU103" s="355"/>
      <c r="AV103" s="356"/>
      <c r="AW103" s="355"/>
      <c r="AX103" s="356"/>
      <c r="AY103" s="355"/>
      <c r="AZ103" s="356"/>
      <c r="BA103" s="355"/>
    </row>
    <row r="104" spans="1:54" x14ac:dyDescent="0.2">
      <c r="F104" s="358" t="s">
        <v>334</v>
      </c>
      <c r="G104" s="359"/>
      <c r="I104" s="372"/>
      <c r="J104" s="376"/>
      <c r="K104" s="377"/>
      <c r="L104" s="356"/>
      <c r="M104" s="355"/>
      <c r="N104" s="356"/>
      <c r="O104" s="355"/>
      <c r="P104" s="356"/>
      <c r="Q104" s="355"/>
      <c r="R104" s="356"/>
      <c r="S104" s="355"/>
      <c r="T104" s="356"/>
      <c r="U104" s="355"/>
      <c r="V104" s="356"/>
      <c r="W104" s="355"/>
      <c r="X104" s="356"/>
      <c r="Y104" s="355"/>
      <c r="Z104" s="356"/>
      <c r="AA104" s="355"/>
      <c r="AB104" s="356"/>
      <c r="AC104" s="355"/>
      <c r="AD104" s="356"/>
      <c r="AE104" s="355"/>
      <c r="AF104" s="356"/>
      <c r="AG104" s="355"/>
      <c r="AH104" s="356"/>
      <c r="AI104" s="355"/>
      <c r="AJ104" s="356"/>
      <c r="AK104" s="355"/>
      <c r="AL104" s="363"/>
      <c r="AM104" s="355"/>
      <c r="AN104" s="356"/>
      <c r="AO104" s="355"/>
      <c r="AP104" s="356"/>
      <c r="AQ104" s="355"/>
      <c r="AR104" s="356"/>
      <c r="AS104" s="355"/>
      <c r="AT104" s="356"/>
      <c r="AU104" s="355"/>
      <c r="AV104" s="356"/>
      <c r="AW104" s="355"/>
      <c r="AX104" s="356"/>
      <c r="AY104" s="355"/>
      <c r="AZ104" s="356"/>
      <c r="BA104" s="355"/>
    </row>
    <row r="105" spans="1:54" x14ac:dyDescent="0.2">
      <c r="F105" s="358"/>
      <c r="G105" s="359"/>
      <c r="I105" s="372"/>
      <c r="J105" s="376"/>
      <c r="K105" s="377"/>
      <c r="L105" s="357"/>
      <c r="M105" s="355"/>
      <c r="N105" s="357"/>
      <c r="O105" s="355"/>
      <c r="P105" s="357"/>
      <c r="Q105" s="355"/>
      <c r="R105" s="357"/>
      <c r="S105" s="355"/>
      <c r="T105" s="357"/>
      <c r="U105" s="355"/>
      <c r="V105" s="357"/>
      <c r="W105" s="355"/>
      <c r="X105" s="357"/>
      <c r="Y105" s="355"/>
      <c r="Z105" s="357"/>
      <c r="AA105" s="355"/>
      <c r="AB105" s="357"/>
      <c r="AC105" s="355"/>
      <c r="AD105" s="357"/>
      <c r="AE105" s="355"/>
      <c r="AF105" s="357"/>
      <c r="AG105" s="355"/>
      <c r="AH105" s="357"/>
      <c r="AI105" s="355"/>
      <c r="AJ105" s="357"/>
      <c r="AK105" s="355"/>
      <c r="AL105" s="364"/>
      <c r="AM105" s="362"/>
      <c r="AN105" s="357"/>
      <c r="AO105" s="355"/>
      <c r="AP105" s="357"/>
      <c r="AQ105" s="355"/>
      <c r="AR105" s="357"/>
      <c r="AS105" s="355"/>
      <c r="AT105" s="357"/>
      <c r="AU105" s="355"/>
      <c r="AV105" s="357"/>
      <c r="AW105" s="355"/>
      <c r="AX105" s="357"/>
      <c r="AY105" s="355"/>
      <c r="AZ105" s="357"/>
      <c r="BA105" s="355"/>
    </row>
    <row r="106" spans="1:54" ht="16" customHeight="1" x14ac:dyDescent="0.2">
      <c r="F106" s="358"/>
      <c r="G106" s="359"/>
      <c r="I106" s="372"/>
      <c r="J106" s="376"/>
      <c r="K106" s="377"/>
      <c r="L106" s="348" t="s">
        <v>2</v>
      </c>
      <c r="M106" s="349"/>
      <c r="N106" s="348" t="s">
        <v>3</v>
      </c>
      <c r="O106" s="349"/>
      <c r="P106" s="336" t="s">
        <v>4</v>
      </c>
      <c r="Q106" s="337"/>
      <c r="R106" s="336" t="s">
        <v>5</v>
      </c>
      <c r="S106" s="337"/>
      <c r="T106" s="336" t="s">
        <v>6</v>
      </c>
      <c r="U106" s="337"/>
      <c r="V106" s="336" t="s">
        <v>7</v>
      </c>
      <c r="W106" s="337"/>
      <c r="X106" s="336" t="s">
        <v>8</v>
      </c>
      <c r="Y106" s="337"/>
      <c r="Z106" s="336" t="s">
        <v>9</v>
      </c>
      <c r="AA106" s="337"/>
      <c r="AB106" s="336" t="s">
        <v>10</v>
      </c>
      <c r="AC106" s="337"/>
      <c r="AD106" s="336" t="s">
        <v>11</v>
      </c>
      <c r="AE106" s="337"/>
      <c r="AF106" s="336" t="s">
        <v>12</v>
      </c>
      <c r="AG106" s="337"/>
      <c r="AH106" s="348" t="s">
        <v>13</v>
      </c>
      <c r="AI106" s="349"/>
      <c r="AJ106" s="336" t="s">
        <v>14</v>
      </c>
      <c r="AK106" s="337"/>
      <c r="AL106" s="336" t="s">
        <v>15</v>
      </c>
      <c r="AM106" s="342"/>
      <c r="AN106" s="348" t="s">
        <v>16</v>
      </c>
      <c r="AO106" s="349"/>
      <c r="AP106" s="336" t="s">
        <v>17</v>
      </c>
      <c r="AQ106" s="337"/>
      <c r="AR106" s="336" t="s">
        <v>18</v>
      </c>
      <c r="AS106" s="337"/>
      <c r="AT106" s="336" t="s">
        <v>19</v>
      </c>
      <c r="AU106" s="337"/>
      <c r="AV106" s="336" t="s">
        <v>20</v>
      </c>
      <c r="AW106" s="337"/>
      <c r="AX106" s="336" t="s">
        <v>21</v>
      </c>
      <c r="AY106" s="337"/>
      <c r="AZ106" s="336" t="s">
        <v>22</v>
      </c>
      <c r="BA106" s="342"/>
    </row>
    <row r="107" spans="1:54" x14ac:dyDescent="0.2">
      <c r="F107" s="358"/>
      <c r="G107" s="359"/>
      <c r="I107" s="372"/>
      <c r="J107" s="376"/>
      <c r="K107" s="377"/>
      <c r="L107" s="350"/>
      <c r="M107" s="351"/>
      <c r="N107" s="350"/>
      <c r="O107" s="351"/>
      <c r="P107" s="338"/>
      <c r="Q107" s="339"/>
      <c r="R107" s="338"/>
      <c r="S107" s="339"/>
      <c r="T107" s="338"/>
      <c r="U107" s="339"/>
      <c r="V107" s="338"/>
      <c r="W107" s="339"/>
      <c r="X107" s="338"/>
      <c r="Y107" s="339"/>
      <c r="Z107" s="338"/>
      <c r="AA107" s="339"/>
      <c r="AB107" s="338"/>
      <c r="AC107" s="339"/>
      <c r="AD107" s="338"/>
      <c r="AE107" s="339"/>
      <c r="AF107" s="338"/>
      <c r="AG107" s="339"/>
      <c r="AH107" s="350"/>
      <c r="AI107" s="351"/>
      <c r="AJ107" s="338"/>
      <c r="AK107" s="339"/>
      <c r="AL107" s="338"/>
      <c r="AM107" s="343"/>
      <c r="AN107" s="350"/>
      <c r="AO107" s="351"/>
      <c r="AP107" s="338"/>
      <c r="AQ107" s="339"/>
      <c r="AR107" s="338"/>
      <c r="AS107" s="339"/>
      <c r="AT107" s="338"/>
      <c r="AU107" s="339"/>
      <c r="AV107" s="338"/>
      <c r="AW107" s="339"/>
      <c r="AX107" s="338"/>
      <c r="AY107" s="339"/>
      <c r="AZ107" s="338"/>
      <c r="BA107" s="343"/>
    </row>
    <row r="108" spans="1:54" ht="17" thickBot="1" x14ac:dyDescent="0.25">
      <c r="F108" s="358"/>
      <c r="G108" s="359"/>
      <c r="I108" s="372"/>
      <c r="J108" s="376"/>
      <c r="K108" s="377"/>
      <c r="L108" s="352"/>
      <c r="M108" s="353"/>
      <c r="N108" s="352"/>
      <c r="O108" s="353"/>
      <c r="P108" s="340"/>
      <c r="Q108" s="341"/>
      <c r="R108" s="340"/>
      <c r="S108" s="341"/>
      <c r="T108" s="340"/>
      <c r="U108" s="341"/>
      <c r="V108" s="340"/>
      <c r="W108" s="341"/>
      <c r="X108" s="340"/>
      <c r="Y108" s="341"/>
      <c r="Z108" s="340"/>
      <c r="AA108" s="341"/>
      <c r="AB108" s="340"/>
      <c r="AC108" s="341"/>
      <c r="AD108" s="340"/>
      <c r="AE108" s="341"/>
      <c r="AF108" s="340"/>
      <c r="AG108" s="341"/>
      <c r="AH108" s="352"/>
      <c r="AI108" s="353"/>
      <c r="AJ108" s="340"/>
      <c r="AK108" s="341"/>
      <c r="AL108" s="340"/>
      <c r="AM108" s="344"/>
      <c r="AN108" s="352"/>
      <c r="AO108" s="353"/>
      <c r="AP108" s="340"/>
      <c r="AQ108" s="341"/>
      <c r="AR108" s="340"/>
      <c r="AS108" s="341"/>
      <c r="AT108" s="340"/>
      <c r="AU108" s="341"/>
      <c r="AV108" s="340"/>
      <c r="AW108" s="341"/>
      <c r="AX108" s="340"/>
      <c r="AY108" s="341"/>
      <c r="AZ108" s="340"/>
      <c r="BA108" s="344"/>
    </row>
    <row r="109" spans="1:54" ht="20" thickBot="1" x14ac:dyDescent="0.3">
      <c r="F109" s="360"/>
      <c r="G109" s="361"/>
      <c r="I109" s="373"/>
      <c r="J109" s="378"/>
      <c r="K109" s="379"/>
      <c r="L109" s="345" t="s">
        <v>0</v>
      </c>
      <c r="M109" s="346"/>
      <c r="N109" s="346"/>
      <c r="O109" s="346"/>
      <c r="P109" s="346"/>
      <c r="Q109" s="346"/>
      <c r="R109" s="346"/>
      <c r="S109" s="346"/>
      <c r="T109" s="346"/>
      <c r="U109" s="346"/>
      <c r="V109" s="346"/>
      <c r="W109" s="346"/>
      <c r="X109" s="346"/>
      <c r="Y109" s="346"/>
      <c r="Z109" s="346"/>
      <c r="AA109" s="346"/>
      <c r="AB109" s="346"/>
      <c r="AC109" s="346"/>
      <c r="AD109" s="346"/>
      <c r="AE109" s="346"/>
      <c r="AF109" s="346"/>
      <c r="AG109" s="346"/>
      <c r="AH109" s="346"/>
      <c r="AI109" s="346"/>
      <c r="AJ109" s="346"/>
      <c r="AK109" s="346"/>
      <c r="AL109" s="346"/>
      <c r="AM109" s="346"/>
      <c r="AN109" s="346"/>
      <c r="AO109" s="346"/>
      <c r="AP109" s="346"/>
      <c r="AQ109" s="346"/>
      <c r="AR109" s="346"/>
      <c r="AS109" s="346"/>
      <c r="AT109" s="346"/>
      <c r="AU109" s="346"/>
      <c r="AV109" s="346"/>
      <c r="AW109" s="346"/>
      <c r="AX109" s="346"/>
      <c r="AY109" s="346"/>
      <c r="AZ109" s="346"/>
      <c r="BA109" s="347"/>
    </row>
    <row r="110" spans="1:54" x14ac:dyDescent="0.2">
      <c r="I110" s="99" t="s">
        <v>335</v>
      </c>
    </row>
    <row r="111" spans="1:54" x14ac:dyDescent="0.2">
      <c r="I111" s="100"/>
    </row>
  </sheetData>
  <mergeCells count="140">
    <mergeCell ref="L2:BA2"/>
    <mergeCell ref="E3:E4"/>
    <mergeCell ref="L3:M5"/>
    <mergeCell ref="N3:O5"/>
    <mergeCell ref="P3:Q5"/>
    <mergeCell ref="R3:S5"/>
    <mergeCell ref="T3:U5"/>
    <mergeCell ref="V3:W5"/>
    <mergeCell ref="X3:Y5"/>
    <mergeCell ref="Z3:AA5"/>
    <mergeCell ref="AZ3:BA5"/>
    <mergeCell ref="E5:E7"/>
    <mergeCell ref="H6:H10"/>
    <mergeCell ref="I6:I10"/>
    <mergeCell ref="J6:J10"/>
    <mergeCell ref="K6:K10"/>
    <mergeCell ref="L6:L10"/>
    <mergeCell ref="M6:M10"/>
    <mergeCell ref="N6:N10"/>
    <mergeCell ref="O6:O10"/>
    <mergeCell ref="AN3:AO5"/>
    <mergeCell ref="AP3:AQ5"/>
    <mergeCell ref="AR3:AS5"/>
    <mergeCell ref="AT3:AU5"/>
    <mergeCell ref="AV3:AW5"/>
    <mergeCell ref="AX3:AY5"/>
    <mergeCell ref="AB3:AC5"/>
    <mergeCell ref="AD3:AE5"/>
    <mergeCell ref="AF3:AG5"/>
    <mergeCell ref="AH3:AI5"/>
    <mergeCell ref="AJ3:AK5"/>
    <mergeCell ref="AL3:AM5"/>
    <mergeCell ref="V6:V10"/>
    <mergeCell ref="W6:W10"/>
    <mergeCell ref="X6:X10"/>
    <mergeCell ref="Y6:Y10"/>
    <mergeCell ref="Z6:Z10"/>
    <mergeCell ref="AA6:AA10"/>
    <mergeCell ref="P6:P10"/>
    <mergeCell ref="Q6:Q10"/>
    <mergeCell ref="R6:R10"/>
    <mergeCell ref="S6:S10"/>
    <mergeCell ref="T6:T10"/>
    <mergeCell ref="U6:U10"/>
    <mergeCell ref="AJ6:AJ10"/>
    <mergeCell ref="AK6:AK10"/>
    <mergeCell ref="AL6:AL10"/>
    <mergeCell ref="AM6:AM10"/>
    <mergeCell ref="AB6:AB10"/>
    <mergeCell ref="AC6:AC10"/>
    <mergeCell ref="AD6:AD10"/>
    <mergeCell ref="AE6:AE10"/>
    <mergeCell ref="AF6:AF10"/>
    <mergeCell ref="AG6:AG10"/>
    <mergeCell ref="AZ6:AZ10"/>
    <mergeCell ref="BA6:BA10"/>
    <mergeCell ref="A7:A10"/>
    <mergeCell ref="B7:B10"/>
    <mergeCell ref="C7:C10"/>
    <mergeCell ref="I101:I109"/>
    <mergeCell ref="J101:K109"/>
    <mergeCell ref="L101:L105"/>
    <mergeCell ref="M101:M105"/>
    <mergeCell ref="N101:N105"/>
    <mergeCell ref="AT6:AT10"/>
    <mergeCell ref="AU6:AU10"/>
    <mergeCell ref="AV6:AV10"/>
    <mergeCell ref="AW6:AW10"/>
    <mergeCell ref="AX6:AX10"/>
    <mergeCell ref="AY6:AY10"/>
    <mergeCell ref="AN6:AN10"/>
    <mergeCell ref="AO6:AO10"/>
    <mergeCell ref="AP6:AP10"/>
    <mergeCell ref="AQ6:AQ10"/>
    <mergeCell ref="AR6:AR10"/>
    <mergeCell ref="AS6:AS10"/>
    <mergeCell ref="AH6:AH10"/>
    <mergeCell ref="AI6:AI10"/>
    <mergeCell ref="U101:U105"/>
    <mergeCell ref="V101:V105"/>
    <mergeCell ref="W101:W105"/>
    <mergeCell ref="X101:X105"/>
    <mergeCell ref="Y101:Y105"/>
    <mergeCell ref="Z101:Z105"/>
    <mergeCell ref="O101:O105"/>
    <mergeCell ref="P101:P105"/>
    <mergeCell ref="Q101:Q105"/>
    <mergeCell ref="R101:R105"/>
    <mergeCell ref="S101:S105"/>
    <mergeCell ref="T101:T105"/>
    <mergeCell ref="AI101:AI105"/>
    <mergeCell ref="AJ101:AJ105"/>
    <mergeCell ref="AK101:AK105"/>
    <mergeCell ref="AL101:AL105"/>
    <mergeCell ref="AA101:AA105"/>
    <mergeCell ref="AB101:AB105"/>
    <mergeCell ref="AC101:AC105"/>
    <mergeCell ref="AD101:AD105"/>
    <mergeCell ref="AE101:AE105"/>
    <mergeCell ref="AF101:AF105"/>
    <mergeCell ref="AY101:AY105"/>
    <mergeCell ref="AZ101:AZ105"/>
    <mergeCell ref="BA101:BA105"/>
    <mergeCell ref="F104:G109"/>
    <mergeCell ref="L106:M108"/>
    <mergeCell ref="N106:O108"/>
    <mergeCell ref="P106:Q108"/>
    <mergeCell ref="R106:S108"/>
    <mergeCell ref="T106:U108"/>
    <mergeCell ref="V106:W108"/>
    <mergeCell ref="AS101:AS105"/>
    <mergeCell ref="AT101:AT105"/>
    <mergeCell ref="AU101:AU105"/>
    <mergeCell ref="AV101:AV105"/>
    <mergeCell ref="AW101:AW105"/>
    <mergeCell ref="AX101:AX105"/>
    <mergeCell ref="AM101:AM105"/>
    <mergeCell ref="AN101:AN105"/>
    <mergeCell ref="AO101:AO105"/>
    <mergeCell ref="AP101:AP105"/>
    <mergeCell ref="AQ101:AQ105"/>
    <mergeCell ref="AR101:AR105"/>
    <mergeCell ref="AG101:AG105"/>
    <mergeCell ref="AH101:AH105"/>
    <mergeCell ref="AV106:AW108"/>
    <mergeCell ref="AX106:AY108"/>
    <mergeCell ref="AZ106:BA108"/>
    <mergeCell ref="L109:BA109"/>
    <mergeCell ref="AJ106:AK108"/>
    <mergeCell ref="AL106:AM108"/>
    <mergeCell ref="AN106:AO108"/>
    <mergeCell ref="AP106:AQ108"/>
    <mergeCell ref="AR106:AS108"/>
    <mergeCell ref="AT106:AU108"/>
    <mergeCell ref="X106:Y108"/>
    <mergeCell ref="Z106:AA108"/>
    <mergeCell ref="AB106:AC108"/>
    <mergeCell ref="AD106:AE108"/>
    <mergeCell ref="AF106:AG108"/>
    <mergeCell ref="AH106:AI10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11"/>
  <sheetViews>
    <sheetView showRuler="0" workbookViewId="0"/>
  </sheetViews>
  <sheetFormatPr baseColWidth="10" defaultRowHeight="16" x14ac:dyDescent="0.2"/>
  <cols>
    <col min="1"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69" width="6.83203125" style="2" customWidth="1"/>
    <col min="70" max="70" width="6.5" style="2" customWidth="1"/>
    <col min="71" max="95" width="6.83203125" style="2" customWidth="1"/>
    <col min="96" max="96" width="113.83203125" style="1" customWidth="1"/>
    <col min="97" max="16384" width="10.83203125" style="1"/>
  </cols>
  <sheetData>
    <row r="1" spans="1:96" ht="17" thickBot="1" x14ac:dyDescent="0.25"/>
    <row r="2" spans="1:96" ht="20" thickBot="1" x14ac:dyDescent="0.3">
      <c r="L2" s="405" t="s">
        <v>0</v>
      </c>
      <c r="M2" s="406"/>
      <c r="N2" s="406"/>
      <c r="O2" s="406"/>
      <c r="P2" s="406"/>
      <c r="Q2" s="406"/>
      <c r="R2" s="406"/>
      <c r="S2" s="406"/>
      <c r="T2" s="406"/>
      <c r="U2" s="406"/>
      <c r="V2" s="406"/>
      <c r="W2" s="406"/>
      <c r="X2" s="406"/>
      <c r="Y2" s="406"/>
      <c r="Z2" s="406"/>
      <c r="AA2" s="406"/>
      <c r="AB2" s="406"/>
      <c r="AC2" s="406"/>
      <c r="AD2" s="406"/>
      <c r="AE2" s="406"/>
      <c r="AF2" s="406"/>
      <c r="AG2" s="406"/>
      <c r="AH2" s="406"/>
      <c r="AI2" s="406"/>
      <c r="AJ2" s="406"/>
      <c r="AK2" s="406"/>
      <c r="AL2" s="406"/>
      <c r="AM2" s="406"/>
      <c r="AN2" s="406"/>
      <c r="AO2" s="406"/>
      <c r="AP2" s="406"/>
      <c r="AQ2" s="406"/>
      <c r="AR2" s="406"/>
      <c r="AS2" s="406"/>
      <c r="AT2" s="406"/>
      <c r="AU2" s="406"/>
      <c r="AV2" s="406"/>
      <c r="AW2" s="406"/>
      <c r="AX2" s="406"/>
      <c r="AY2" s="406"/>
      <c r="AZ2" s="406"/>
      <c r="BA2" s="406"/>
      <c r="BB2" s="406"/>
      <c r="BC2" s="406"/>
      <c r="BD2" s="406"/>
      <c r="BE2" s="406"/>
      <c r="BF2" s="406"/>
      <c r="BG2" s="406"/>
      <c r="BH2" s="406"/>
      <c r="BI2" s="406"/>
      <c r="BJ2" s="406"/>
      <c r="BK2" s="406"/>
      <c r="BL2" s="406"/>
      <c r="BM2" s="406"/>
      <c r="BN2" s="406"/>
      <c r="BO2" s="406"/>
      <c r="BP2" s="406"/>
      <c r="BQ2" s="406"/>
      <c r="BR2" s="406"/>
      <c r="BS2" s="406"/>
      <c r="BT2" s="406"/>
      <c r="BU2" s="406"/>
      <c r="BV2" s="406"/>
      <c r="BW2" s="406"/>
      <c r="BX2" s="406"/>
      <c r="BY2" s="406"/>
      <c r="BZ2" s="406"/>
      <c r="CA2" s="406"/>
      <c r="CB2" s="406"/>
      <c r="CC2" s="406"/>
      <c r="CD2" s="406"/>
      <c r="CE2" s="406"/>
      <c r="CF2" s="406"/>
      <c r="CG2" s="406"/>
      <c r="CH2" s="406"/>
      <c r="CI2" s="406"/>
      <c r="CJ2" s="406"/>
      <c r="CK2" s="406"/>
      <c r="CL2" s="406"/>
      <c r="CM2" s="406"/>
      <c r="CN2" s="406"/>
      <c r="CO2" s="406"/>
      <c r="CP2" s="406"/>
      <c r="CQ2" s="407"/>
    </row>
    <row r="3" spans="1:96" ht="16" customHeight="1" x14ac:dyDescent="0.2">
      <c r="E3" s="408" t="s">
        <v>1</v>
      </c>
      <c r="L3" s="399" t="s">
        <v>2</v>
      </c>
      <c r="M3" s="400"/>
      <c r="N3" s="400"/>
      <c r="O3" s="427"/>
      <c r="P3" s="399" t="s">
        <v>3</v>
      </c>
      <c r="Q3" s="400"/>
      <c r="R3" s="400"/>
      <c r="S3" s="427"/>
      <c r="T3" s="387" t="s">
        <v>4</v>
      </c>
      <c r="U3" s="403"/>
      <c r="V3" s="403"/>
      <c r="W3" s="388"/>
      <c r="X3" s="387" t="s">
        <v>5</v>
      </c>
      <c r="Y3" s="403"/>
      <c r="Z3" s="403"/>
      <c r="AA3" s="388"/>
      <c r="AB3" s="387" t="s">
        <v>6</v>
      </c>
      <c r="AC3" s="403"/>
      <c r="AD3" s="403"/>
      <c r="AE3" s="388"/>
      <c r="AF3" s="387" t="s">
        <v>7</v>
      </c>
      <c r="AG3" s="403"/>
      <c r="AH3" s="403"/>
      <c r="AI3" s="388"/>
      <c r="AJ3" s="387" t="s">
        <v>8</v>
      </c>
      <c r="AK3" s="403"/>
      <c r="AL3" s="403"/>
      <c r="AM3" s="388"/>
      <c r="AN3" s="387" t="s">
        <v>9</v>
      </c>
      <c r="AO3" s="403"/>
      <c r="AP3" s="403"/>
      <c r="AQ3" s="388"/>
      <c r="AR3" s="387" t="s">
        <v>10</v>
      </c>
      <c r="AS3" s="403"/>
      <c r="AT3" s="403"/>
      <c r="AU3" s="388"/>
      <c r="AV3" s="387" t="s">
        <v>11</v>
      </c>
      <c r="AW3" s="403"/>
      <c r="AX3" s="403"/>
      <c r="AY3" s="388"/>
      <c r="AZ3" s="399" t="s">
        <v>12</v>
      </c>
      <c r="BA3" s="400"/>
      <c r="BB3" s="400"/>
      <c r="BC3" s="427"/>
      <c r="BD3" s="399" t="s">
        <v>13</v>
      </c>
      <c r="BE3" s="400"/>
      <c r="BF3" s="400"/>
      <c r="BG3" s="427"/>
      <c r="BH3" s="387" t="s">
        <v>14</v>
      </c>
      <c r="BI3" s="403"/>
      <c r="BJ3" s="403"/>
      <c r="BK3" s="388"/>
      <c r="BL3" s="387" t="s">
        <v>15</v>
      </c>
      <c r="BM3" s="403"/>
      <c r="BN3" s="403"/>
      <c r="BO3" s="388"/>
      <c r="BP3" s="399" t="s">
        <v>16</v>
      </c>
      <c r="BQ3" s="400"/>
      <c r="BR3" s="400"/>
      <c r="BS3" s="427"/>
      <c r="BT3" s="387" t="s">
        <v>17</v>
      </c>
      <c r="BU3" s="403"/>
      <c r="BV3" s="403"/>
      <c r="BW3" s="388"/>
      <c r="BX3" s="387" t="s">
        <v>20</v>
      </c>
      <c r="BY3" s="403"/>
      <c r="BZ3" s="403"/>
      <c r="CA3" s="388"/>
      <c r="CB3" s="387" t="s">
        <v>21</v>
      </c>
      <c r="CC3" s="403"/>
      <c r="CD3" s="403"/>
      <c r="CE3" s="388"/>
      <c r="CF3" s="387" t="s">
        <v>19</v>
      </c>
      <c r="CG3" s="403"/>
      <c r="CH3" s="403"/>
      <c r="CI3" s="388"/>
      <c r="CJ3" s="387" t="s">
        <v>22</v>
      </c>
      <c r="CK3" s="403"/>
      <c r="CL3" s="403"/>
      <c r="CM3" s="388"/>
      <c r="CN3" s="387" t="s">
        <v>18</v>
      </c>
      <c r="CO3" s="403"/>
      <c r="CP3" s="403"/>
      <c r="CQ3" s="388"/>
    </row>
    <row r="4" spans="1:96" ht="20" customHeight="1" x14ac:dyDescent="0.2">
      <c r="C4" s="4"/>
      <c r="E4" s="409"/>
      <c r="L4" s="350"/>
      <c r="M4" s="351"/>
      <c r="N4" s="351"/>
      <c r="O4" s="411"/>
      <c r="P4" s="350"/>
      <c r="Q4" s="351"/>
      <c r="R4" s="351"/>
      <c r="S4" s="411"/>
      <c r="T4" s="338"/>
      <c r="U4" s="339"/>
      <c r="V4" s="339"/>
      <c r="W4" s="343"/>
      <c r="X4" s="338"/>
      <c r="Y4" s="339"/>
      <c r="Z4" s="339"/>
      <c r="AA4" s="343"/>
      <c r="AB4" s="338"/>
      <c r="AC4" s="339"/>
      <c r="AD4" s="339"/>
      <c r="AE4" s="343"/>
      <c r="AF4" s="338"/>
      <c r="AG4" s="339"/>
      <c r="AH4" s="339"/>
      <c r="AI4" s="343"/>
      <c r="AJ4" s="338"/>
      <c r="AK4" s="339"/>
      <c r="AL4" s="339"/>
      <c r="AM4" s="343"/>
      <c r="AN4" s="338"/>
      <c r="AO4" s="339"/>
      <c r="AP4" s="339"/>
      <c r="AQ4" s="343"/>
      <c r="AR4" s="338"/>
      <c r="AS4" s="339"/>
      <c r="AT4" s="339"/>
      <c r="AU4" s="343"/>
      <c r="AV4" s="338"/>
      <c r="AW4" s="339"/>
      <c r="AX4" s="339"/>
      <c r="AY4" s="343"/>
      <c r="AZ4" s="350"/>
      <c r="BA4" s="351"/>
      <c r="BB4" s="351"/>
      <c r="BC4" s="411"/>
      <c r="BD4" s="350"/>
      <c r="BE4" s="351"/>
      <c r="BF4" s="351"/>
      <c r="BG4" s="411"/>
      <c r="BH4" s="338"/>
      <c r="BI4" s="339"/>
      <c r="BJ4" s="339"/>
      <c r="BK4" s="343"/>
      <c r="BL4" s="338"/>
      <c r="BM4" s="339"/>
      <c r="BN4" s="339"/>
      <c r="BO4" s="343"/>
      <c r="BP4" s="350"/>
      <c r="BQ4" s="351"/>
      <c r="BR4" s="351"/>
      <c r="BS4" s="411"/>
      <c r="BT4" s="338"/>
      <c r="BU4" s="339"/>
      <c r="BV4" s="339"/>
      <c r="BW4" s="343"/>
      <c r="BX4" s="338"/>
      <c r="BY4" s="339"/>
      <c r="BZ4" s="339"/>
      <c r="CA4" s="343"/>
      <c r="CB4" s="338"/>
      <c r="CC4" s="339"/>
      <c r="CD4" s="339"/>
      <c r="CE4" s="343"/>
      <c r="CF4" s="338"/>
      <c r="CG4" s="339"/>
      <c r="CH4" s="339"/>
      <c r="CI4" s="343"/>
      <c r="CJ4" s="338"/>
      <c r="CK4" s="339"/>
      <c r="CL4" s="339"/>
      <c r="CM4" s="343"/>
      <c r="CN4" s="338"/>
      <c r="CO4" s="339"/>
      <c r="CP4" s="339"/>
      <c r="CQ4" s="343"/>
    </row>
    <row r="5" spans="1:96" ht="20" customHeight="1" thickBot="1" x14ac:dyDescent="0.25">
      <c r="B5" s="5"/>
      <c r="C5" s="6"/>
      <c r="E5" s="391" t="s">
        <v>23</v>
      </c>
      <c r="J5" s="2"/>
      <c r="K5" s="2"/>
      <c r="L5" s="401"/>
      <c r="M5" s="402"/>
      <c r="N5" s="402"/>
      <c r="O5" s="428"/>
      <c r="P5" s="401"/>
      <c r="Q5" s="402"/>
      <c r="R5" s="402"/>
      <c r="S5" s="428"/>
      <c r="T5" s="389"/>
      <c r="U5" s="404"/>
      <c r="V5" s="404"/>
      <c r="W5" s="390"/>
      <c r="X5" s="389"/>
      <c r="Y5" s="404"/>
      <c r="Z5" s="404"/>
      <c r="AA5" s="390"/>
      <c r="AB5" s="389"/>
      <c r="AC5" s="404"/>
      <c r="AD5" s="404"/>
      <c r="AE5" s="390"/>
      <c r="AF5" s="389"/>
      <c r="AG5" s="404"/>
      <c r="AH5" s="404"/>
      <c r="AI5" s="390"/>
      <c r="AJ5" s="389"/>
      <c r="AK5" s="404"/>
      <c r="AL5" s="404"/>
      <c r="AM5" s="390"/>
      <c r="AN5" s="389"/>
      <c r="AO5" s="404"/>
      <c r="AP5" s="404"/>
      <c r="AQ5" s="390"/>
      <c r="AR5" s="389"/>
      <c r="AS5" s="404"/>
      <c r="AT5" s="404"/>
      <c r="AU5" s="390"/>
      <c r="AV5" s="389"/>
      <c r="AW5" s="404"/>
      <c r="AX5" s="404"/>
      <c r="AY5" s="390"/>
      <c r="AZ5" s="401"/>
      <c r="BA5" s="402"/>
      <c r="BB5" s="402"/>
      <c r="BC5" s="428"/>
      <c r="BD5" s="401"/>
      <c r="BE5" s="402"/>
      <c r="BF5" s="402"/>
      <c r="BG5" s="428"/>
      <c r="BH5" s="389"/>
      <c r="BI5" s="404"/>
      <c r="BJ5" s="404"/>
      <c r="BK5" s="390"/>
      <c r="BL5" s="389"/>
      <c r="BM5" s="404"/>
      <c r="BN5" s="404"/>
      <c r="BO5" s="390"/>
      <c r="BP5" s="401"/>
      <c r="BQ5" s="402"/>
      <c r="BR5" s="402"/>
      <c r="BS5" s="428"/>
      <c r="BT5" s="389"/>
      <c r="BU5" s="404"/>
      <c r="BV5" s="404"/>
      <c r="BW5" s="390"/>
      <c r="BX5" s="389"/>
      <c r="BY5" s="404"/>
      <c r="BZ5" s="404"/>
      <c r="CA5" s="390"/>
      <c r="CB5" s="389"/>
      <c r="CC5" s="404"/>
      <c r="CD5" s="404"/>
      <c r="CE5" s="390"/>
      <c r="CF5" s="389"/>
      <c r="CG5" s="404"/>
      <c r="CH5" s="404"/>
      <c r="CI5" s="390"/>
      <c r="CJ5" s="389"/>
      <c r="CK5" s="404"/>
      <c r="CL5" s="404"/>
      <c r="CM5" s="390"/>
      <c r="CN5" s="389"/>
      <c r="CO5" s="404"/>
      <c r="CP5" s="404"/>
      <c r="CQ5" s="390"/>
    </row>
    <row r="6" spans="1:96" ht="20" customHeight="1" x14ac:dyDescent="0.2">
      <c r="A6" s="7"/>
      <c r="B6" s="8"/>
      <c r="C6" s="9"/>
      <c r="E6" s="391"/>
      <c r="H6" s="369" t="s">
        <v>24</v>
      </c>
      <c r="I6" s="393" t="s">
        <v>25</v>
      </c>
      <c r="J6" s="395" t="s">
        <v>26</v>
      </c>
      <c r="K6" s="397" t="s">
        <v>27</v>
      </c>
      <c r="L6" s="365" t="s">
        <v>28</v>
      </c>
      <c r="M6" s="367" t="s">
        <v>29</v>
      </c>
      <c r="N6" s="423" t="s">
        <v>441</v>
      </c>
      <c r="O6" s="425" t="s">
        <v>442</v>
      </c>
      <c r="P6" s="380" t="s">
        <v>28</v>
      </c>
      <c r="Q6" s="367" t="s">
        <v>29</v>
      </c>
      <c r="R6" s="423" t="s">
        <v>441</v>
      </c>
      <c r="S6" s="425" t="s">
        <v>442</v>
      </c>
      <c r="T6" s="384" t="s">
        <v>28</v>
      </c>
      <c r="U6" s="367" t="s">
        <v>29</v>
      </c>
      <c r="V6" s="423" t="s">
        <v>441</v>
      </c>
      <c r="W6" s="425" t="s">
        <v>442</v>
      </c>
      <c r="X6" s="365" t="s">
        <v>28</v>
      </c>
      <c r="Y6" s="367" t="s">
        <v>29</v>
      </c>
      <c r="Z6" s="423" t="s">
        <v>441</v>
      </c>
      <c r="AA6" s="425" t="s">
        <v>442</v>
      </c>
      <c r="AB6" s="365" t="s">
        <v>28</v>
      </c>
      <c r="AC6" s="367" t="s">
        <v>29</v>
      </c>
      <c r="AD6" s="423" t="s">
        <v>441</v>
      </c>
      <c r="AE6" s="425" t="s">
        <v>442</v>
      </c>
      <c r="AF6" s="381" t="s">
        <v>28</v>
      </c>
      <c r="AG6" s="367" t="s">
        <v>29</v>
      </c>
      <c r="AH6" s="423" t="s">
        <v>441</v>
      </c>
      <c r="AI6" s="425" t="s">
        <v>442</v>
      </c>
      <c r="AJ6" s="365" t="s">
        <v>28</v>
      </c>
      <c r="AK6" s="367" t="s">
        <v>29</v>
      </c>
      <c r="AL6" s="423" t="s">
        <v>441</v>
      </c>
      <c r="AM6" s="425" t="s">
        <v>442</v>
      </c>
      <c r="AN6" s="365" t="s">
        <v>28</v>
      </c>
      <c r="AO6" s="367" t="s">
        <v>29</v>
      </c>
      <c r="AP6" s="423" t="s">
        <v>441</v>
      </c>
      <c r="AQ6" s="425" t="s">
        <v>442</v>
      </c>
      <c r="AR6" s="366" t="s">
        <v>28</v>
      </c>
      <c r="AS6" s="368" t="s">
        <v>29</v>
      </c>
      <c r="AT6" s="423" t="s">
        <v>441</v>
      </c>
      <c r="AU6" s="425" t="s">
        <v>442</v>
      </c>
      <c r="AV6" s="365" t="s">
        <v>28</v>
      </c>
      <c r="AW6" s="367" t="s">
        <v>29</v>
      </c>
      <c r="AX6" s="423" t="s">
        <v>441</v>
      </c>
      <c r="AY6" s="425" t="s">
        <v>442</v>
      </c>
      <c r="AZ6" s="384" t="s">
        <v>28</v>
      </c>
      <c r="BA6" s="367" t="s">
        <v>29</v>
      </c>
      <c r="BB6" s="423" t="s">
        <v>441</v>
      </c>
      <c r="BC6" s="425" t="s">
        <v>442</v>
      </c>
      <c r="BD6" s="380" t="s">
        <v>28</v>
      </c>
      <c r="BE6" s="367" t="s">
        <v>29</v>
      </c>
      <c r="BF6" s="423" t="s">
        <v>441</v>
      </c>
      <c r="BG6" s="425" t="s">
        <v>442</v>
      </c>
      <c r="BH6" s="365" t="s">
        <v>28</v>
      </c>
      <c r="BI6" s="367" t="s">
        <v>29</v>
      </c>
      <c r="BJ6" s="423" t="s">
        <v>441</v>
      </c>
      <c r="BK6" s="425" t="s">
        <v>442</v>
      </c>
      <c r="BL6" s="365" t="s">
        <v>28</v>
      </c>
      <c r="BM6" s="367" t="s">
        <v>29</v>
      </c>
      <c r="BN6" s="423" t="s">
        <v>441</v>
      </c>
      <c r="BO6" s="425" t="s">
        <v>442</v>
      </c>
      <c r="BP6" s="380" t="s">
        <v>28</v>
      </c>
      <c r="BQ6" s="367" t="s">
        <v>29</v>
      </c>
      <c r="BR6" s="423" t="s">
        <v>441</v>
      </c>
      <c r="BS6" s="425" t="s">
        <v>442</v>
      </c>
      <c r="BT6" s="365" t="s">
        <v>28</v>
      </c>
      <c r="BU6" s="367" t="s">
        <v>29</v>
      </c>
      <c r="BV6" s="423" t="s">
        <v>441</v>
      </c>
      <c r="BW6" s="425" t="s">
        <v>442</v>
      </c>
      <c r="BX6" s="365" t="s">
        <v>28</v>
      </c>
      <c r="BY6" s="367" t="s">
        <v>29</v>
      </c>
      <c r="BZ6" s="423" t="s">
        <v>441</v>
      </c>
      <c r="CA6" s="425" t="s">
        <v>442</v>
      </c>
      <c r="CB6" s="365" t="s">
        <v>28</v>
      </c>
      <c r="CC6" s="367" t="s">
        <v>29</v>
      </c>
      <c r="CD6" s="423" t="s">
        <v>441</v>
      </c>
      <c r="CE6" s="425" t="s">
        <v>442</v>
      </c>
      <c r="CF6" s="365" t="s">
        <v>28</v>
      </c>
      <c r="CG6" s="367" t="s">
        <v>29</v>
      </c>
      <c r="CH6" s="423" t="s">
        <v>441</v>
      </c>
      <c r="CI6" s="425" t="s">
        <v>442</v>
      </c>
      <c r="CJ6" s="365" t="s">
        <v>28</v>
      </c>
      <c r="CK6" s="367" t="s">
        <v>29</v>
      </c>
      <c r="CL6" s="423" t="s">
        <v>441</v>
      </c>
      <c r="CM6" s="425" t="s">
        <v>442</v>
      </c>
      <c r="CN6" s="366" t="s">
        <v>28</v>
      </c>
      <c r="CO6" s="367" t="s">
        <v>29</v>
      </c>
      <c r="CP6" s="423" t="s">
        <v>441</v>
      </c>
      <c r="CQ6" s="425" t="s">
        <v>442</v>
      </c>
    </row>
    <row r="7" spans="1:96" ht="23" customHeight="1" thickBot="1" x14ac:dyDescent="0.25">
      <c r="A7" s="369" t="s">
        <v>30</v>
      </c>
      <c r="B7" s="369" t="s">
        <v>31</v>
      </c>
      <c r="C7" s="370" t="s">
        <v>32</v>
      </c>
      <c r="E7" s="392"/>
      <c r="H7" s="369"/>
      <c r="I7" s="394"/>
      <c r="J7" s="396"/>
      <c r="K7" s="398"/>
      <c r="L7" s="365"/>
      <c r="M7" s="367"/>
      <c r="N7" s="424"/>
      <c r="O7" s="426"/>
      <c r="P7" s="380"/>
      <c r="Q7" s="367"/>
      <c r="R7" s="424"/>
      <c r="S7" s="426"/>
      <c r="T7" s="384"/>
      <c r="U7" s="367"/>
      <c r="V7" s="424"/>
      <c r="W7" s="426"/>
      <c r="X7" s="365"/>
      <c r="Y7" s="367"/>
      <c r="Z7" s="424"/>
      <c r="AA7" s="426"/>
      <c r="AB7" s="365"/>
      <c r="AC7" s="367"/>
      <c r="AD7" s="424"/>
      <c r="AE7" s="426"/>
      <c r="AF7" s="386"/>
      <c r="AG7" s="367"/>
      <c r="AH7" s="424"/>
      <c r="AI7" s="426"/>
      <c r="AJ7" s="365"/>
      <c r="AK7" s="367"/>
      <c r="AL7" s="424"/>
      <c r="AM7" s="426"/>
      <c r="AN7" s="365"/>
      <c r="AO7" s="367"/>
      <c r="AP7" s="424"/>
      <c r="AQ7" s="426"/>
      <c r="AR7" s="382"/>
      <c r="AS7" s="383"/>
      <c r="AT7" s="424"/>
      <c r="AU7" s="426"/>
      <c r="AV7" s="365"/>
      <c r="AW7" s="367"/>
      <c r="AX7" s="424"/>
      <c r="AY7" s="426"/>
      <c r="AZ7" s="384"/>
      <c r="BA7" s="367"/>
      <c r="BB7" s="424"/>
      <c r="BC7" s="426"/>
      <c r="BD7" s="365"/>
      <c r="BE7" s="367"/>
      <c r="BF7" s="424"/>
      <c r="BG7" s="426"/>
      <c r="BH7" s="365"/>
      <c r="BI7" s="367"/>
      <c r="BJ7" s="424"/>
      <c r="BK7" s="426"/>
      <c r="BL7" s="365"/>
      <c r="BM7" s="367"/>
      <c r="BN7" s="424"/>
      <c r="BO7" s="426"/>
      <c r="BP7" s="380"/>
      <c r="BQ7" s="367"/>
      <c r="BR7" s="424"/>
      <c r="BS7" s="426"/>
      <c r="BT7" s="365"/>
      <c r="BU7" s="367"/>
      <c r="BV7" s="424"/>
      <c r="BW7" s="426"/>
      <c r="BX7" s="365"/>
      <c r="BY7" s="367"/>
      <c r="BZ7" s="424"/>
      <c r="CA7" s="426"/>
      <c r="CB7" s="365"/>
      <c r="CC7" s="367"/>
      <c r="CD7" s="424"/>
      <c r="CE7" s="426"/>
      <c r="CF7" s="365"/>
      <c r="CG7" s="367"/>
      <c r="CH7" s="424"/>
      <c r="CI7" s="426"/>
      <c r="CJ7" s="365"/>
      <c r="CK7" s="367"/>
      <c r="CL7" s="424"/>
      <c r="CM7" s="426"/>
      <c r="CN7" s="382"/>
      <c r="CO7" s="367"/>
      <c r="CP7" s="424"/>
      <c r="CQ7" s="426"/>
    </row>
    <row r="8" spans="1:96" ht="23" customHeight="1" x14ac:dyDescent="0.2">
      <c r="A8" s="369"/>
      <c r="B8" s="369"/>
      <c r="C8" s="370"/>
      <c r="H8" s="369"/>
      <c r="I8" s="394"/>
      <c r="J8" s="396"/>
      <c r="K8" s="398"/>
      <c r="L8" s="365"/>
      <c r="M8" s="367"/>
      <c r="N8" s="424"/>
      <c r="O8" s="426"/>
      <c r="P8" s="380"/>
      <c r="Q8" s="367"/>
      <c r="R8" s="424"/>
      <c r="S8" s="426"/>
      <c r="T8" s="384"/>
      <c r="U8" s="367"/>
      <c r="V8" s="424"/>
      <c r="W8" s="426"/>
      <c r="X8" s="365"/>
      <c r="Y8" s="367"/>
      <c r="Z8" s="424"/>
      <c r="AA8" s="426"/>
      <c r="AB8" s="365"/>
      <c r="AC8" s="367"/>
      <c r="AD8" s="424"/>
      <c r="AE8" s="426"/>
      <c r="AF8" s="386"/>
      <c r="AG8" s="367"/>
      <c r="AH8" s="424"/>
      <c r="AI8" s="426"/>
      <c r="AJ8" s="365"/>
      <c r="AK8" s="367"/>
      <c r="AL8" s="424"/>
      <c r="AM8" s="426"/>
      <c r="AN8" s="365"/>
      <c r="AO8" s="367"/>
      <c r="AP8" s="424"/>
      <c r="AQ8" s="426"/>
      <c r="AR8" s="382"/>
      <c r="AS8" s="383"/>
      <c r="AT8" s="424"/>
      <c r="AU8" s="426"/>
      <c r="AV8" s="365"/>
      <c r="AW8" s="367"/>
      <c r="AX8" s="424"/>
      <c r="AY8" s="426"/>
      <c r="AZ8" s="384"/>
      <c r="BA8" s="367"/>
      <c r="BB8" s="424"/>
      <c r="BC8" s="426"/>
      <c r="BD8" s="365"/>
      <c r="BE8" s="367"/>
      <c r="BF8" s="424"/>
      <c r="BG8" s="426"/>
      <c r="BH8" s="365"/>
      <c r="BI8" s="367"/>
      <c r="BJ8" s="424"/>
      <c r="BK8" s="426"/>
      <c r="BL8" s="365"/>
      <c r="BM8" s="367"/>
      <c r="BN8" s="424"/>
      <c r="BO8" s="426"/>
      <c r="BP8" s="380"/>
      <c r="BQ8" s="367"/>
      <c r="BR8" s="424"/>
      <c r="BS8" s="426"/>
      <c r="BT8" s="365"/>
      <c r="BU8" s="367"/>
      <c r="BV8" s="424"/>
      <c r="BW8" s="426"/>
      <c r="BX8" s="365"/>
      <c r="BY8" s="367"/>
      <c r="BZ8" s="424"/>
      <c r="CA8" s="426"/>
      <c r="CB8" s="365"/>
      <c r="CC8" s="367"/>
      <c r="CD8" s="424"/>
      <c r="CE8" s="426"/>
      <c r="CF8" s="365"/>
      <c r="CG8" s="367"/>
      <c r="CH8" s="424"/>
      <c r="CI8" s="426"/>
      <c r="CJ8" s="365"/>
      <c r="CK8" s="367"/>
      <c r="CL8" s="424"/>
      <c r="CM8" s="426"/>
      <c r="CN8" s="382"/>
      <c r="CO8" s="367"/>
      <c r="CP8" s="424"/>
      <c r="CQ8" s="426"/>
    </row>
    <row r="9" spans="1:96" ht="23" customHeight="1" x14ac:dyDescent="0.2">
      <c r="A9" s="369"/>
      <c r="B9" s="369"/>
      <c r="C9" s="370"/>
      <c r="H9" s="369"/>
      <c r="I9" s="394"/>
      <c r="J9" s="396"/>
      <c r="K9" s="398"/>
      <c r="L9" s="365"/>
      <c r="M9" s="367"/>
      <c r="N9" s="424"/>
      <c r="O9" s="426"/>
      <c r="P9" s="380"/>
      <c r="Q9" s="367"/>
      <c r="R9" s="424"/>
      <c r="S9" s="426"/>
      <c r="T9" s="384"/>
      <c r="U9" s="367"/>
      <c r="V9" s="424"/>
      <c r="W9" s="426"/>
      <c r="X9" s="365"/>
      <c r="Y9" s="367"/>
      <c r="Z9" s="424"/>
      <c r="AA9" s="426"/>
      <c r="AB9" s="365"/>
      <c r="AC9" s="367"/>
      <c r="AD9" s="424"/>
      <c r="AE9" s="426"/>
      <c r="AF9" s="386"/>
      <c r="AG9" s="367"/>
      <c r="AH9" s="424"/>
      <c r="AI9" s="426"/>
      <c r="AJ9" s="365"/>
      <c r="AK9" s="367"/>
      <c r="AL9" s="424"/>
      <c r="AM9" s="426"/>
      <c r="AN9" s="365"/>
      <c r="AO9" s="367"/>
      <c r="AP9" s="424"/>
      <c r="AQ9" s="426"/>
      <c r="AR9" s="382"/>
      <c r="AS9" s="383"/>
      <c r="AT9" s="424"/>
      <c r="AU9" s="426"/>
      <c r="AV9" s="365"/>
      <c r="AW9" s="367"/>
      <c r="AX9" s="424"/>
      <c r="AY9" s="426"/>
      <c r="AZ9" s="384"/>
      <c r="BA9" s="367"/>
      <c r="BB9" s="424"/>
      <c r="BC9" s="426"/>
      <c r="BD9" s="365"/>
      <c r="BE9" s="367"/>
      <c r="BF9" s="424"/>
      <c r="BG9" s="426"/>
      <c r="BH9" s="365"/>
      <c r="BI9" s="367"/>
      <c r="BJ9" s="424"/>
      <c r="BK9" s="426"/>
      <c r="BL9" s="365"/>
      <c r="BM9" s="367"/>
      <c r="BN9" s="424"/>
      <c r="BO9" s="426"/>
      <c r="BP9" s="380"/>
      <c r="BQ9" s="367"/>
      <c r="BR9" s="424"/>
      <c r="BS9" s="426"/>
      <c r="BT9" s="365"/>
      <c r="BU9" s="367"/>
      <c r="BV9" s="424"/>
      <c r="BW9" s="426"/>
      <c r="BX9" s="365"/>
      <c r="BY9" s="367"/>
      <c r="BZ9" s="424"/>
      <c r="CA9" s="426"/>
      <c r="CB9" s="365"/>
      <c r="CC9" s="367"/>
      <c r="CD9" s="424"/>
      <c r="CE9" s="426"/>
      <c r="CF9" s="365"/>
      <c r="CG9" s="367"/>
      <c r="CH9" s="424"/>
      <c r="CI9" s="426"/>
      <c r="CJ9" s="365"/>
      <c r="CK9" s="367"/>
      <c r="CL9" s="424"/>
      <c r="CM9" s="426"/>
      <c r="CN9" s="382"/>
      <c r="CO9" s="367"/>
      <c r="CP9" s="424"/>
      <c r="CQ9" s="426"/>
    </row>
    <row r="10" spans="1:96" s="13" customFormat="1" ht="23" customHeight="1" thickBot="1" x14ac:dyDescent="0.25">
      <c r="A10" s="369"/>
      <c r="B10" s="369"/>
      <c r="C10" s="370"/>
      <c r="D10" s="10" t="s">
        <v>33</v>
      </c>
      <c r="E10" s="11" t="s">
        <v>34</v>
      </c>
      <c r="F10" s="11" t="s">
        <v>35</v>
      </c>
      <c r="G10" s="10" t="s">
        <v>36</v>
      </c>
      <c r="H10" s="369"/>
      <c r="I10" s="394"/>
      <c r="J10" s="396"/>
      <c r="K10" s="398"/>
      <c r="L10" s="366"/>
      <c r="M10" s="368"/>
      <c r="N10" s="424"/>
      <c r="O10" s="426"/>
      <c r="P10" s="381"/>
      <c r="Q10" s="368"/>
      <c r="R10" s="424"/>
      <c r="S10" s="426"/>
      <c r="T10" s="385"/>
      <c r="U10" s="368"/>
      <c r="V10" s="424"/>
      <c r="W10" s="426"/>
      <c r="X10" s="366"/>
      <c r="Y10" s="368"/>
      <c r="Z10" s="424"/>
      <c r="AA10" s="426"/>
      <c r="AB10" s="366"/>
      <c r="AC10" s="368"/>
      <c r="AD10" s="424"/>
      <c r="AE10" s="426"/>
      <c r="AF10" s="386"/>
      <c r="AG10" s="368"/>
      <c r="AH10" s="424"/>
      <c r="AI10" s="426"/>
      <c r="AJ10" s="366"/>
      <c r="AK10" s="368"/>
      <c r="AL10" s="424"/>
      <c r="AM10" s="426"/>
      <c r="AN10" s="366"/>
      <c r="AO10" s="368"/>
      <c r="AP10" s="424"/>
      <c r="AQ10" s="426"/>
      <c r="AR10" s="382"/>
      <c r="AS10" s="383"/>
      <c r="AT10" s="424"/>
      <c r="AU10" s="426"/>
      <c r="AV10" s="366"/>
      <c r="AW10" s="368"/>
      <c r="AX10" s="424"/>
      <c r="AY10" s="426"/>
      <c r="AZ10" s="385"/>
      <c r="BA10" s="368"/>
      <c r="BB10" s="424"/>
      <c r="BC10" s="426"/>
      <c r="BD10" s="366"/>
      <c r="BE10" s="368"/>
      <c r="BF10" s="424"/>
      <c r="BG10" s="426"/>
      <c r="BH10" s="366"/>
      <c r="BI10" s="368"/>
      <c r="BJ10" s="424"/>
      <c r="BK10" s="426"/>
      <c r="BL10" s="366"/>
      <c r="BM10" s="368"/>
      <c r="BN10" s="424"/>
      <c r="BO10" s="426"/>
      <c r="BP10" s="381"/>
      <c r="BQ10" s="368"/>
      <c r="BR10" s="424"/>
      <c r="BS10" s="426"/>
      <c r="BT10" s="366"/>
      <c r="BU10" s="368"/>
      <c r="BV10" s="424"/>
      <c r="BW10" s="426"/>
      <c r="BX10" s="366"/>
      <c r="BY10" s="368"/>
      <c r="BZ10" s="424"/>
      <c r="CA10" s="426"/>
      <c r="CB10" s="366"/>
      <c r="CC10" s="368"/>
      <c r="CD10" s="424"/>
      <c r="CE10" s="426"/>
      <c r="CF10" s="366"/>
      <c r="CG10" s="368"/>
      <c r="CH10" s="424"/>
      <c r="CI10" s="426"/>
      <c r="CJ10" s="366"/>
      <c r="CK10" s="368"/>
      <c r="CL10" s="424"/>
      <c r="CM10" s="426"/>
      <c r="CN10" s="382"/>
      <c r="CO10" s="368"/>
      <c r="CP10" s="424"/>
      <c r="CQ10" s="426"/>
      <c r="CR10" s="12" t="s">
        <v>37</v>
      </c>
    </row>
    <row r="11" spans="1:96" s="13" customFormat="1" ht="20" customHeight="1" x14ac:dyDescent="0.2">
      <c r="A11" s="14"/>
      <c r="B11" s="15"/>
      <c r="C11" s="16"/>
      <c r="D11" s="17" t="s">
        <v>38</v>
      </c>
      <c r="E11" s="18" t="s">
        <v>39</v>
      </c>
      <c r="F11" s="18" t="s">
        <v>40</v>
      </c>
      <c r="G11" s="17">
        <v>2015</v>
      </c>
      <c r="H11" s="19"/>
      <c r="I11" s="20">
        <v>40</v>
      </c>
      <c r="J11" s="21" t="s">
        <v>41</v>
      </c>
      <c r="K11" s="22" t="s">
        <v>42</v>
      </c>
      <c r="L11" s="23"/>
      <c r="M11" s="24" t="str">
        <f t="shared" ref="M11:M97" si="0">IF((ISERROR((L11/$I11)*100)), "", IF(AND(NOT(ISERROR((L11/$I11)*100)),((L11/$I11)*100) &lt;&gt; 0), (L11/$I11)*100, ""))</f>
        <v/>
      </c>
      <c r="N11" s="262"/>
      <c r="O11" s="263" t="str">
        <f t="shared" ref="O11:O97" si="1">IF(AND(NOT(ISERROR(L11-N11)), AND(N11&lt;&gt;"", L11&lt;&gt;"")), L11-N11, "")</f>
        <v/>
      </c>
      <c r="P11" s="25"/>
      <c r="Q11" s="24" t="str">
        <f t="shared" ref="Q11:Q86" si="2">IF((ISERROR((P11/$I11)*100)), "", IF(AND(NOT(ISERROR((P11/$I11)*100)),((P11/$I11)*100) &lt;&gt; 0), (P11/$I11)*100, ""))</f>
        <v/>
      </c>
      <c r="R11" s="262"/>
      <c r="S11" s="264" t="str">
        <f t="shared" ref="S11:S97" si="3">IF(AND(NOT(ISERROR(P11-R11)), AND(R11&lt;&gt;"", P11&lt;&gt;"")), P11-R11, "")</f>
        <v/>
      </c>
      <c r="T11" s="26"/>
      <c r="U11" s="27" t="str">
        <f t="shared" ref="U11:U65" si="4">IF((ISERROR((T11/$I11)*100)), "", IF(AND(NOT(ISERROR((T11/$I11)*100)),((T11/$I11)*100) &lt;&gt; 0), (T11/$I11)*100, ""))</f>
        <v/>
      </c>
      <c r="V11" s="262"/>
      <c r="W11" s="264" t="str">
        <f t="shared" ref="W11:W97" si="5">IF(AND(NOT(ISERROR(T11-V11)), AND(V11&lt;&gt;"", T11&lt;&gt;"")), T11-V11, "")</f>
        <v/>
      </c>
      <c r="X11" s="23"/>
      <c r="Y11" s="24" t="str">
        <f t="shared" ref="Y11:Y86" si="6">IF((ISERROR((X11/$I11)*100)), "", IF(AND(NOT(ISERROR((X11/$I11)*100)),((X11/$I11)*100) &lt;&gt; 0), (X11/$I11)*100, ""))</f>
        <v/>
      </c>
      <c r="Z11" s="262"/>
      <c r="AA11" s="264" t="str">
        <f t="shared" ref="AA11:AA97" si="7">IF(AND(NOT(ISERROR(X11-Z11)), AND(Z11&lt;&gt;"", X11&lt;&gt;"")), X11-Z11, "")</f>
        <v/>
      </c>
      <c r="AB11" s="23"/>
      <c r="AC11" s="24" t="str">
        <f t="shared" ref="AC11:AC86" si="8">IF((ISERROR((AB11/$I11)*100)), "", IF(AND(NOT(ISERROR((AB11/$I11)*100)),((AB11/$I11)*100) &lt;&gt; 0), (AB11/$I11)*100, ""))</f>
        <v/>
      </c>
      <c r="AD11" s="262"/>
      <c r="AE11" s="264" t="str">
        <f t="shared" ref="AE11:AE97" si="9">IF(AND(NOT(ISERROR(AB11-AD11)), AND(AD11&lt;&gt;"", AB11&lt;&gt;"")), AB11-AD11, "")</f>
        <v/>
      </c>
      <c r="AF11" s="25"/>
      <c r="AG11" s="24" t="str">
        <f t="shared" ref="AG11:AG91" si="10">IF((ISERROR((AF11/$I11)*100)), "", IF(AND(NOT(ISERROR((AF11/$I11)*100)),((AF11/$I11)*100) &lt;&gt; 0), (AF11/$I11)*100, ""))</f>
        <v/>
      </c>
      <c r="AH11" s="262"/>
      <c r="AI11" s="264" t="str">
        <f t="shared" ref="AI11:AI97" si="11">IF(AND(NOT(ISERROR(AF11-AH11)), AND(AH11&lt;&gt;"", AF11&lt;&gt;"")), AF11-AH11, "")</f>
        <v/>
      </c>
      <c r="AJ11" s="23"/>
      <c r="AK11" s="24" t="str">
        <f t="shared" ref="AK11:AK86" si="12">IF((ISERROR((AJ11/$I11)*100)), "", IF(AND(NOT(ISERROR((AJ11/$I11)*100)),((AJ11/$I11)*100) &lt;&gt; 0), (AJ11/$I11)*100, ""))</f>
        <v/>
      </c>
      <c r="AL11" s="262"/>
      <c r="AM11" s="264" t="str">
        <f t="shared" ref="AM11:AM97" si="13">IF(AND(NOT(ISERROR(AJ11-AL11)), AND(AL11&lt;&gt;"", AJ11&lt;&gt;"")), AJ11-AL11, "")</f>
        <v/>
      </c>
      <c r="AN11" s="23"/>
      <c r="AO11" s="24" t="str">
        <f t="shared" ref="AO11:AO86" si="14">IF((ISERROR((AN11/$I11)*100)), "", IF(AND(NOT(ISERROR((AN11/$I11)*100)),((AN11/$I11)*100) &lt;&gt; 0), (AN11/$I11)*100, ""))</f>
        <v/>
      </c>
      <c r="AP11" s="262"/>
      <c r="AQ11" s="264" t="str">
        <f t="shared" ref="AQ11:AQ97" si="15">IF(AND(NOT(ISERROR(AN11-AP11)), AND(AP11&lt;&gt;"", AN11&lt;&gt;"")), AN11-AP11, "")</f>
        <v/>
      </c>
      <c r="AR11" s="23"/>
      <c r="AS11" s="24" t="str">
        <f t="shared" ref="AS11:AS86" si="16">IF((ISERROR((AR11/$I11)*100)), "", IF(AND(NOT(ISERROR((AR11/$I11)*100)),((AR11/$I11)*100) &lt;&gt; 0), (AR11/$I11)*100, ""))</f>
        <v/>
      </c>
      <c r="AT11" s="262"/>
      <c r="AU11" s="264" t="str">
        <f t="shared" ref="AU11:AU13" si="17">IF(AND(NOT(ISERROR(AR11-AT11)), AND(AT11&lt;&gt;"", AR11&lt;&gt;"")), AR11-AT11, "")</f>
        <v/>
      </c>
      <c r="AV11" s="23"/>
      <c r="AW11" s="24" t="str">
        <f t="shared" ref="AW11:AW97" si="18">IF((ISERROR((AV11/$I11)*100)), "", IF(AND(NOT(ISERROR((AV11/$I11)*100)),((AV11/$I11)*100) &lt;&gt; 0), (AV11/$I11)*100, ""))</f>
        <v/>
      </c>
      <c r="AX11" s="262"/>
      <c r="AY11" s="264" t="str">
        <f t="shared" ref="AY11:AY97" si="19">IF(AND(NOT(ISERROR(AV11-AX11)), AND(AX11&lt;&gt;"", AV11&lt;&gt;"")), AV11-AX11, "")</f>
        <v/>
      </c>
      <c r="AZ11" s="26"/>
      <c r="BA11" s="27" t="str">
        <f t="shared" ref="BA11:BA86" si="20">IF((ISERROR((AZ11/$I11)*100)), "", IF(AND(NOT(ISERROR((AZ11/$I11)*100)),((AZ11/$I11)*100) &lt;&gt; 0), (AZ11/$I11)*100, ""))</f>
        <v/>
      </c>
      <c r="BB11" s="262"/>
      <c r="BC11" s="264" t="str">
        <f t="shared" ref="BC11:BC97" si="21">IF(AND(NOT(ISERROR(AZ11-BB11)), AND(BB11&lt;&gt;"", AZ11&lt;&gt;"")), AZ11-BB11, "")</f>
        <v/>
      </c>
      <c r="BD11" s="23"/>
      <c r="BE11" s="24" t="str">
        <f t="shared" ref="BE11:BE86" si="22">IF((ISERROR((BD11/$I11)*100)), "", IF(AND(NOT(ISERROR((BD11/$I11)*100)),((BD11/$I11)*100) &lt;&gt; 0), (BD11/$I11)*100, ""))</f>
        <v/>
      </c>
      <c r="BF11" s="262"/>
      <c r="BG11" s="264" t="str">
        <f t="shared" ref="BG11:BG97" si="23">IF(AND(NOT(ISERROR(BD11-BF11)), AND(BF11&lt;&gt;"", BD11&lt;&gt;"")), BD11-BF11, "")</f>
        <v/>
      </c>
      <c r="BH11" s="23"/>
      <c r="BI11" s="24" t="str">
        <f t="shared" ref="BI11:BI86" si="24">IF((ISERROR((BH11/$I11)*100)), "", IF(AND(NOT(ISERROR((BH11/$I11)*100)),((BH11/$I11)*100) &lt;&gt; 0), (BH11/$I11)*100, ""))</f>
        <v/>
      </c>
      <c r="BJ11" s="262"/>
      <c r="BK11" s="264" t="str">
        <f t="shared" ref="BK11:BK97" si="25">IF(AND(NOT(ISERROR(BH11-BJ11)), AND(BJ11&lt;&gt;"", BH11&lt;&gt;"")), BH11-BJ11, "")</f>
        <v/>
      </c>
      <c r="BL11" s="23"/>
      <c r="BM11" s="24" t="str">
        <f t="shared" ref="BM11:BM86" si="26">IF((ISERROR((BL11/$I11)*100)), "", IF(AND(NOT(ISERROR((BL11/$I11)*100)),((BL11/$I11)*100) &lt;&gt; 0), (BL11/$I11)*100, ""))</f>
        <v/>
      </c>
      <c r="BN11" s="262"/>
      <c r="BO11" s="264" t="str">
        <f t="shared" ref="BO11:BO97" si="27">IF(AND(NOT(ISERROR(BL11-BN11)), AND(BN11&lt;&gt;"", BL11&lt;&gt;"")), BL11-BN11, "")</f>
        <v/>
      </c>
      <c r="BP11" s="25"/>
      <c r="BQ11" s="24" t="str">
        <f t="shared" ref="BQ11:BQ97" si="28">IF((ISERROR((BP11/$I11)*100)), "", IF(AND(NOT(ISERROR((BP11/$I11)*100)),((BP11/$I11)*100) &lt;&gt; 0), (BP11/$I11)*100, ""))</f>
        <v/>
      </c>
      <c r="BR11" s="262"/>
      <c r="BS11" s="264" t="str">
        <f t="shared" ref="BS11:BS97" si="29">IF(AND(NOT(ISERROR(BP11-BR11)), AND(BR11&lt;&gt;"", BP11&lt;&gt;"")), BP11-BR11, "")</f>
        <v/>
      </c>
      <c r="BT11" s="23"/>
      <c r="BU11" s="24" t="str">
        <f t="shared" ref="BU11:BU97" si="30">IF((ISERROR((BT11/$I11)*100)), "", IF(AND(NOT(ISERROR((BT11/$I11)*100)),((BT11/$I11)*100) &lt;&gt; 0), (BT11/$I11)*100, ""))</f>
        <v/>
      </c>
      <c r="BV11" s="262"/>
      <c r="BW11" s="264" t="str">
        <f t="shared" ref="BW11:BW97" si="31">IF(AND(NOT(ISERROR(BT11-BV11)), AND(BV11&lt;&gt;"", BT11&lt;&gt;"")), BT11-BV11, "")</f>
        <v/>
      </c>
      <c r="BX11" s="23"/>
      <c r="BY11" s="24" t="str">
        <f t="shared" ref="BY11:BY97" si="32">IF((ISERROR((BX11/$I11)*100)), "", IF(AND(NOT(ISERROR((BX11/$I11)*100)),((BX11/$I11)*100) &lt;&gt; 0), (BX11/$I11)*100, ""))</f>
        <v/>
      </c>
      <c r="BZ11" s="262"/>
      <c r="CA11" s="264" t="str">
        <f t="shared" ref="CA11:CA97" si="33">IF(AND(NOT(ISERROR(BX11-BZ11)), AND(BZ11&lt;&gt;"", BX11&lt;&gt;"")), BX11-BZ11, "")</f>
        <v/>
      </c>
      <c r="CB11" s="23"/>
      <c r="CC11" s="24" t="str">
        <f t="shared" ref="CC11:CC97" si="34">IF((ISERROR((CB11/$I11)*100)), "", IF(AND(NOT(ISERROR((CB11/$I11)*100)),((CB11/$I11)*100) &lt;&gt; 0), (CB11/$I11)*100, ""))</f>
        <v/>
      </c>
      <c r="CD11" s="262"/>
      <c r="CE11" s="264" t="str">
        <f t="shared" ref="CE11:CE97" si="35">IF(AND(NOT(ISERROR(CB11-CD11)), AND(CD11&lt;&gt;"", CB11&lt;&gt;"")), CB11-CD11, "")</f>
        <v/>
      </c>
      <c r="CF11" s="23"/>
      <c r="CG11" s="24" t="str">
        <f t="shared" ref="CG11:CG97" si="36">IF((ISERROR((CF11/$I11)*100)), "", IF(AND(NOT(ISERROR((CF11/$I11)*100)),((CF11/$I11)*100) &lt;&gt; 0), (CF11/$I11)*100, ""))</f>
        <v/>
      </c>
      <c r="CH11" s="262"/>
      <c r="CI11" s="264" t="str">
        <f t="shared" ref="CI11:CI97" si="37">IF(AND(NOT(ISERROR(CF11-CH11)), AND(CH11&lt;&gt;"", CF11&lt;&gt;"")), CF11-CH11, "")</f>
        <v/>
      </c>
      <c r="CJ11" s="23"/>
      <c r="CK11" s="24" t="str">
        <f t="shared" ref="CK11:CK97" si="38">IF((ISERROR((CJ11/$I11)*100)), "", IF(AND(NOT(ISERROR((CJ11/$I11)*100)),((CJ11/$I11)*100) &lt;&gt; 0), (CJ11/$I11)*100, ""))</f>
        <v/>
      </c>
      <c r="CL11" s="262"/>
      <c r="CM11" s="264" t="str">
        <f t="shared" ref="CM11:CM97" si="39">IF(AND(NOT(ISERROR(CJ11-CL11)), AND(CL11&lt;&gt;"", CJ11&lt;&gt;"")), CJ11-CL11, "")</f>
        <v/>
      </c>
      <c r="CN11" s="23"/>
      <c r="CO11" s="24" t="str">
        <f t="shared" ref="CO11:CO97" si="40">IF((ISERROR((CN11/$I11)*100)), "", IF(AND(NOT(ISERROR((CN11/$I11)*100)),((CN11/$I11)*100) &lt;&gt; 0), (CN11/$I11)*100, ""))</f>
        <v/>
      </c>
      <c r="CP11" s="262"/>
      <c r="CQ11" s="264" t="str">
        <f t="shared" ref="CQ11:CQ97" si="41">IF(AND(NOT(ISERROR(CN11-CP11)), AND(CP11&lt;&gt;"", CN11&lt;&gt;"")), CN11-CP11, "")</f>
        <v/>
      </c>
      <c r="CR11" s="28" t="s">
        <v>43</v>
      </c>
    </row>
    <row r="12" spans="1:96" customFormat="1" ht="20" customHeight="1" x14ac:dyDescent="0.2">
      <c r="A12" s="29"/>
      <c r="B12" s="30"/>
      <c r="C12" s="31"/>
      <c r="D12" s="32" t="s">
        <v>38</v>
      </c>
      <c r="E12" s="33" t="s">
        <v>44</v>
      </c>
      <c r="F12" s="33" t="s">
        <v>45</v>
      </c>
      <c r="G12" s="32">
        <v>2016</v>
      </c>
      <c r="H12" s="34"/>
      <c r="I12" s="35">
        <v>12</v>
      </c>
      <c r="J12" s="36" t="s">
        <v>46</v>
      </c>
      <c r="K12" s="37"/>
      <c r="L12" s="38"/>
      <c r="M12" s="39" t="str">
        <f t="shared" si="0"/>
        <v/>
      </c>
      <c r="N12" s="265"/>
      <c r="O12" s="265" t="str">
        <f t="shared" si="1"/>
        <v/>
      </c>
      <c r="P12" s="38"/>
      <c r="Q12" s="39" t="str">
        <f t="shared" si="2"/>
        <v/>
      </c>
      <c r="R12" s="265"/>
      <c r="S12" s="266" t="str">
        <f t="shared" si="3"/>
        <v/>
      </c>
      <c r="T12" s="40"/>
      <c r="U12" s="39" t="str">
        <f t="shared" si="4"/>
        <v/>
      </c>
      <c r="V12" s="265"/>
      <c r="W12" s="266" t="str">
        <f t="shared" si="5"/>
        <v/>
      </c>
      <c r="X12" s="38"/>
      <c r="Y12" s="39" t="str">
        <f t="shared" si="6"/>
        <v/>
      </c>
      <c r="Z12" s="265"/>
      <c r="AA12" s="266" t="str">
        <f t="shared" si="7"/>
        <v/>
      </c>
      <c r="AB12" s="38"/>
      <c r="AC12" s="39" t="str">
        <f t="shared" si="8"/>
        <v/>
      </c>
      <c r="AD12" s="265"/>
      <c r="AE12" s="266" t="str">
        <f t="shared" si="9"/>
        <v/>
      </c>
      <c r="AF12" s="38"/>
      <c r="AG12" s="39" t="str">
        <f t="shared" si="10"/>
        <v/>
      </c>
      <c r="AH12" s="265"/>
      <c r="AI12" s="266" t="str">
        <f t="shared" si="11"/>
        <v/>
      </c>
      <c r="AJ12" s="38"/>
      <c r="AK12" s="39" t="str">
        <f t="shared" si="12"/>
        <v/>
      </c>
      <c r="AL12" s="265"/>
      <c r="AM12" s="266" t="str">
        <f t="shared" si="13"/>
        <v/>
      </c>
      <c r="AN12" s="38"/>
      <c r="AO12" s="39" t="str">
        <f t="shared" si="14"/>
        <v/>
      </c>
      <c r="AP12" s="265"/>
      <c r="AQ12" s="266" t="str">
        <f t="shared" si="15"/>
        <v/>
      </c>
      <c r="AR12" s="38"/>
      <c r="AS12" s="39" t="str">
        <f t="shared" si="16"/>
        <v/>
      </c>
      <c r="AT12" s="265"/>
      <c r="AU12" s="266" t="str">
        <f t="shared" si="17"/>
        <v/>
      </c>
      <c r="AV12" s="38"/>
      <c r="AW12" s="39" t="str">
        <f t="shared" si="18"/>
        <v/>
      </c>
      <c r="AX12" s="265"/>
      <c r="AY12" s="266" t="str">
        <f t="shared" si="19"/>
        <v/>
      </c>
      <c r="AZ12" s="40"/>
      <c r="BA12" s="39" t="str">
        <f t="shared" si="20"/>
        <v/>
      </c>
      <c r="BB12" s="265"/>
      <c r="BC12" s="266" t="str">
        <f t="shared" si="21"/>
        <v/>
      </c>
      <c r="BD12" s="38"/>
      <c r="BE12" s="39" t="str">
        <f t="shared" si="22"/>
        <v/>
      </c>
      <c r="BF12" s="265"/>
      <c r="BG12" s="266" t="str">
        <f t="shared" si="23"/>
        <v/>
      </c>
      <c r="BH12" s="38"/>
      <c r="BI12" s="39" t="str">
        <f t="shared" si="24"/>
        <v/>
      </c>
      <c r="BJ12" s="265"/>
      <c r="BK12" s="266" t="str">
        <f t="shared" si="25"/>
        <v/>
      </c>
      <c r="BL12" s="38"/>
      <c r="BM12" s="39" t="str">
        <f t="shared" si="26"/>
        <v/>
      </c>
      <c r="BN12" s="265"/>
      <c r="BO12" s="266" t="str">
        <f t="shared" si="27"/>
        <v/>
      </c>
      <c r="BP12" s="38"/>
      <c r="BQ12" s="39" t="str">
        <f t="shared" si="28"/>
        <v/>
      </c>
      <c r="BR12" s="265"/>
      <c r="BS12" s="266" t="str">
        <f t="shared" si="29"/>
        <v/>
      </c>
      <c r="BT12" s="38"/>
      <c r="BU12" s="39" t="str">
        <f t="shared" si="30"/>
        <v/>
      </c>
      <c r="BV12" s="265"/>
      <c r="BW12" s="266" t="str">
        <f t="shared" si="31"/>
        <v/>
      </c>
      <c r="BX12" s="38"/>
      <c r="BY12" s="39" t="str">
        <f t="shared" si="32"/>
        <v/>
      </c>
      <c r="BZ12" s="265"/>
      <c r="CA12" s="266" t="str">
        <f t="shared" si="33"/>
        <v/>
      </c>
      <c r="CB12" s="38"/>
      <c r="CC12" s="39" t="str">
        <f t="shared" si="34"/>
        <v/>
      </c>
      <c r="CD12" s="265"/>
      <c r="CE12" s="266" t="str">
        <f t="shared" si="35"/>
        <v/>
      </c>
      <c r="CF12" s="38"/>
      <c r="CG12" s="39" t="str">
        <f t="shared" si="36"/>
        <v/>
      </c>
      <c r="CH12" s="265"/>
      <c r="CI12" s="266" t="str">
        <f t="shared" si="37"/>
        <v/>
      </c>
      <c r="CJ12" s="38"/>
      <c r="CK12" s="39" t="str">
        <f t="shared" si="38"/>
        <v/>
      </c>
      <c r="CL12" s="265"/>
      <c r="CM12" s="266" t="str">
        <f t="shared" si="39"/>
        <v/>
      </c>
      <c r="CN12" s="38"/>
      <c r="CO12" s="39" t="str">
        <f t="shared" si="40"/>
        <v/>
      </c>
      <c r="CP12" s="265"/>
      <c r="CQ12" s="266" t="str">
        <f t="shared" si="41"/>
        <v/>
      </c>
      <c r="CR12" s="1" t="s">
        <v>47</v>
      </c>
    </row>
    <row r="13" spans="1:96" customFormat="1" ht="20" customHeight="1" x14ac:dyDescent="0.2">
      <c r="A13" s="29"/>
      <c r="B13" s="41"/>
      <c r="C13" s="42"/>
      <c r="D13" s="32" t="s">
        <v>38</v>
      </c>
      <c r="E13" s="33" t="s">
        <v>48</v>
      </c>
      <c r="F13" s="33" t="s">
        <v>49</v>
      </c>
      <c r="G13" s="32">
        <v>2012</v>
      </c>
      <c r="H13" s="34"/>
      <c r="I13" s="35">
        <v>70</v>
      </c>
      <c r="J13" s="36" t="s">
        <v>50</v>
      </c>
      <c r="K13" s="37" t="s">
        <v>51</v>
      </c>
      <c r="L13" s="38"/>
      <c r="M13" s="39"/>
      <c r="N13" s="265"/>
      <c r="O13" s="265"/>
      <c r="P13" s="38"/>
      <c r="Q13" s="39"/>
      <c r="R13" s="265"/>
      <c r="S13" s="266"/>
      <c r="T13" s="40">
        <v>101</v>
      </c>
      <c r="U13" s="39">
        <f t="shared" si="4"/>
        <v>144.28571428571428</v>
      </c>
      <c r="V13" s="265">
        <v>144</v>
      </c>
      <c r="W13" s="266">
        <f t="shared" si="5"/>
        <v>-43</v>
      </c>
      <c r="X13" s="38"/>
      <c r="Y13" s="39"/>
      <c r="Z13" s="265"/>
      <c r="AA13" s="266"/>
      <c r="AB13" s="38">
        <v>9</v>
      </c>
      <c r="AC13" s="39">
        <f t="shared" si="8"/>
        <v>12.857142857142856</v>
      </c>
      <c r="AD13" s="265">
        <v>10</v>
      </c>
      <c r="AE13" s="266">
        <f t="shared" si="9"/>
        <v>-1</v>
      </c>
      <c r="AF13" s="38">
        <v>8</v>
      </c>
      <c r="AG13" s="39">
        <f t="shared" si="10"/>
        <v>11.428571428571429</v>
      </c>
      <c r="AH13" s="265">
        <v>8</v>
      </c>
      <c r="AI13" s="266">
        <f t="shared" si="11"/>
        <v>0</v>
      </c>
      <c r="AJ13" s="38"/>
      <c r="AK13" s="39"/>
      <c r="AL13" s="265"/>
      <c r="AM13" s="266"/>
      <c r="AN13" s="38"/>
      <c r="AO13" s="39"/>
      <c r="AP13" s="265"/>
      <c r="AQ13" s="266"/>
      <c r="AR13" s="38">
        <v>10</v>
      </c>
      <c r="AS13" s="39">
        <f t="shared" si="16"/>
        <v>14.285714285714285</v>
      </c>
      <c r="AT13" s="265">
        <v>7</v>
      </c>
      <c r="AU13" s="266">
        <f t="shared" si="17"/>
        <v>3</v>
      </c>
      <c r="AV13" s="38">
        <v>1</v>
      </c>
      <c r="AW13" s="39">
        <f t="shared" si="18"/>
        <v>1.4285714285714286</v>
      </c>
      <c r="AX13" s="265">
        <v>5</v>
      </c>
      <c r="AY13" s="266">
        <f t="shared" si="19"/>
        <v>-4</v>
      </c>
      <c r="AZ13" s="40">
        <v>31</v>
      </c>
      <c r="BA13" s="39">
        <f t="shared" si="20"/>
        <v>44.285714285714285</v>
      </c>
      <c r="BB13" s="265">
        <v>40</v>
      </c>
      <c r="BC13" s="266">
        <f t="shared" si="21"/>
        <v>-9</v>
      </c>
      <c r="BD13" s="38"/>
      <c r="BE13" s="39"/>
      <c r="BF13" s="265"/>
      <c r="BG13" s="266"/>
      <c r="BH13" s="38"/>
      <c r="BI13" s="39"/>
      <c r="BJ13" s="265"/>
      <c r="BK13" s="266"/>
      <c r="BL13" s="38">
        <v>3</v>
      </c>
      <c r="BM13" s="39">
        <f t="shared" si="26"/>
        <v>4.2857142857142856</v>
      </c>
      <c r="BN13" s="265">
        <v>11</v>
      </c>
      <c r="BO13" s="266">
        <f t="shared" si="27"/>
        <v>-8</v>
      </c>
      <c r="BP13" s="38"/>
      <c r="BQ13" s="39"/>
      <c r="BR13" s="265"/>
      <c r="BS13" s="266"/>
      <c r="BT13" s="38"/>
      <c r="BU13" s="39"/>
      <c r="BV13" s="265"/>
      <c r="BW13" s="266"/>
      <c r="BX13" s="38"/>
      <c r="BY13" s="39"/>
      <c r="BZ13" s="265"/>
      <c r="CA13" s="266"/>
      <c r="CB13" s="38"/>
      <c r="CC13" s="39"/>
      <c r="CD13" s="265"/>
      <c r="CE13" s="266"/>
      <c r="CF13" s="38"/>
      <c r="CG13" s="39"/>
      <c r="CH13" s="265"/>
      <c r="CI13" s="266"/>
      <c r="CJ13" s="38"/>
      <c r="CK13" s="39"/>
      <c r="CL13" s="265"/>
      <c r="CM13" s="266"/>
      <c r="CN13" s="38"/>
      <c r="CO13" s="39"/>
      <c r="CP13" s="265"/>
      <c r="CQ13" s="266"/>
      <c r="CR13" s="1" t="s">
        <v>443</v>
      </c>
    </row>
    <row r="14" spans="1:96" customFormat="1" ht="20" customHeight="1" x14ac:dyDescent="0.2">
      <c r="A14" s="43"/>
      <c r="B14" s="30"/>
      <c r="C14" s="32"/>
      <c r="D14" s="32" t="s">
        <v>38</v>
      </c>
      <c r="E14" s="33" t="s">
        <v>53</v>
      </c>
      <c r="F14" s="33" t="s">
        <v>54</v>
      </c>
      <c r="G14" s="32">
        <v>1984</v>
      </c>
      <c r="H14" s="44"/>
      <c r="I14" s="49"/>
      <c r="J14" s="50" t="s">
        <v>55</v>
      </c>
      <c r="K14" s="51" t="s">
        <v>56</v>
      </c>
      <c r="L14" s="38"/>
      <c r="M14" s="39"/>
      <c r="N14" s="265"/>
      <c r="O14" s="265"/>
      <c r="P14" s="38"/>
      <c r="Q14" s="39"/>
      <c r="R14" s="265"/>
      <c r="S14" s="266"/>
      <c r="T14" s="40"/>
      <c r="U14" s="39"/>
      <c r="V14" s="265"/>
      <c r="W14" s="266"/>
      <c r="X14" s="38"/>
      <c r="Y14" s="39"/>
      <c r="Z14" s="265"/>
      <c r="AA14" s="266"/>
      <c r="AB14" s="38"/>
      <c r="AC14" s="39"/>
      <c r="AD14" s="265"/>
      <c r="AE14" s="266"/>
      <c r="AF14" s="52"/>
      <c r="AG14" s="46"/>
      <c r="AH14" s="267"/>
      <c r="AI14" s="268"/>
      <c r="AJ14" s="38"/>
      <c r="AK14" s="39"/>
      <c r="AL14" s="265"/>
      <c r="AM14" s="266"/>
      <c r="AN14" s="38"/>
      <c r="AO14" s="39"/>
      <c r="AP14" s="265"/>
      <c r="AQ14" s="266"/>
      <c r="AR14" s="38"/>
      <c r="AS14" s="39"/>
      <c r="AT14" s="265"/>
      <c r="AU14" s="266"/>
      <c r="AV14" s="38"/>
      <c r="AW14" s="39"/>
      <c r="AX14" s="265"/>
      <c r="AY14" s="266"/>
      <c r="AZ14" s="40"/>
      <c r="BA14" s="39"/>
      <c r="BB14" s="265"/>
      <c r="BC14" s="266"/>
      <c r="BD14" s="38"/>
      <c r="BE14" s="39"/>
      <c r="BF14" s="265"/>
      <c r="BG14" s="266"/>
      <c r="BH14" s="38"/>
      <c r="BI14" s="39"/>
      <c r="BJ14" s="265"/>
      <c r="BK14" s="266"/>
      <c r="BL14" s="38"/>
      <c r="BM14" s="39"/>
      <c r="BN14" s="265"/>
      <c r="BO14" s="266"/>
      <c r="BP14" s="38"/>
      <c r="BQ14" s="39"/>
      <c r="BR14" s="265"/>
      <c r="BS14" s="266"/>
      <c r="BT14" s="38"/>
      <c r="BU14" s="39"/>
      <c r="BV14" s="265"/>
      <c r="BW14" s="266"/>
      <c r="BX14" s="38"/>
      <c r="BY14" s="39"/>
      <c r="BZ14" s="265"/>
      <c r="CA14" s="266"/>
      <c r="CB14" s="38"/>
      <c r="CC14" s="39"/>
      <c r="CD14" s="265"/>
      <c r="CE14" s="266"/>
      <c r="CF14" s="38"/>
      <c r="CG14" s="39"/>
      <c r="CH14" s="265"/>
      <c r="CI14" s="266"/>
      <c r="CJ14" s="38"/>
      <c r="CK14" s="39"/>
      <c r="CL14" s="265"/>
      <c r="CM14" s="266"/>
      <c r="CN14" s="38"/>
      <c r="CO14" s="39"/>
      <c r="CP14" s="265"/>
      <c r="CQ14" s="266"/>
      <c r="CR14" s="1"/>
    </row>
    <row r="15" spans="1:96" customFormat="1" ht="20" customHeight="1" x14ac:dyDescent="0.2">
      <c r="A15" s="43"/>
      <c r="B15" s="30"/>
      <c r="C15" s="32"/>
      <c r="D15" s="32" t="s">
        <v>38</v>
      </c>
      <c r="E15" s="33" t="s">
        <v>57</v>
      </c>
      <c r="F15" s="33" t="s">
        <v>58</v>
      </c>
      <c r="G15" s="32">
        <v>2016</v>
      </c>
      <c r="H15" s="44"/>
      <c r="I15" s="49"/>
      <c r="J15" s="50" t="s">
        <v>59</v>
      </c>
      <c r="K15" s="51"/>
      <c r="L15" s="38"/>
      <c r="M15" s="39"/>
      <c r="N15" s="265"/>
      <c r="O15" s="265"/>
      <c r="P15" s="38"/>
      <c r="Q15" s="39"/>
      <c r="R15" s="265"/>
      <c r="S15" s="266"/>
      <c r="T15" s="40"/>
      <c r="U15" s="39"/>
      <c r="V15" s="265"/>
      <c r="W15" s="266"/>
      <c r="X15" s="38"/>
      <c r="Y15" s="39"/>
      <c r="Z15" s="265"/>
      <c r="AA15" s="266"/>
      <c r="AB15" s="38"/>
      <c r="AC15" s="39"/>
      <c r="AD15" s="265"/>
      <c r="AE15" s="266"/>
      <c r="AF15" s="38"/>
      <c r="AG15" s="39"/>
      <c r="AH15" s="265"/>
      <c r="AI15" s="266"/>
      <c r="AJ15" s="38"/>
      <c r="AK15" s="39"/>
      <c r="AL15" s="265"/>
      <c r="AM15" s="266"/>
      <c r="AN15" s="38"/>
      <c r="AO15" s="39"/>
      <c r="AP15" s="265"/>
      <c r="AQ15" s="266"/>
      <c r="AR15" s="38"/>
      <c r="AS15" s="39"/>
      <c r="AT15" s="265"/>
      <c r="AU15" s="266"/>
      <c r="AV15" s="38"/>
      <c r="AW15" s="39"/>
      <c r="AX15" s="265"/>
      <c r="AY15" s="266"/>
      <c r="AZ15" s="40"/>
      <c r="BA15" s="39"/>
      <c r="BB15" s="265"/>
      <c r="BC15" s="266"/>
      <c r="BD15" s="38"/>
      <c r="BE15" s="39"/>
      <c r="BF15" s="265"/>
      <c r="BG15" s="266"/>
      <c r="BH15" s="38"/>
      <c r="BI15" s="39"/>
      <c r="BJ15" s="265"/>
      <c r="BK15" s="266"/>
      <c r="BL15" s="38"/>
      <c r="BM15" s="39"/>
      <c r="BN15" s="265"/>
      <c r="BO15" s="266"/>
      <c r="BP15" s="38"/>
      <c r="BQ15" s="39"/>
      <c r="BR15" s="265"/>
      <c r="BS15" s="266"/>
      <c r="BT15" s="38"/>
      <c r="BU15" s="39"/>
      <c r="BV15" s="265"/>
      <c r="BW15" s="266"/>
      <c r="BX15" s="38"/>
      <c r="BY15" s="39"/>
      <c r="BZ15" s="265"/>
      <c r="CA15" s="266"/>
      <c r="CB15" s="38"/>
      <c r="CC15" s="39"/>
      <c r="CD15" s="265"/>
      <c r="CE15" s="266"/>
      <c r="CF15" s="38"/>
      <c r="CG15" s="39"/>
      <c r="CH15" s="265"/>
      <c r="CI15" s="266"/>
      <c r="CJ15" s="38"/>
      <c r="CK15" s="39"/>
      <c r="CL15" s="265"/>
      <c r="CM15" s="266"/>
      <c r="CN15" s="38"/>
      <c r="CO15" s="39"/>
      <c r="CP15" s="265"/>
      <c r="CQ15" s="266"/>
      <c r="CR15" s="1"/>
    </row>
    <row r="16" spans="1:96" customFormat="1" ht="20" customHeight="1" x14ac:dyDescent="0.2">
      <c r="A16" s="43"/>
      <c r="B16" s="30"/>
      <c r="C16" s="32"/>
      <c r="D16" s="32" t="s">
        <v>38</v>
      </c>
      <c r="E16" s="33" t="s">
        <v>60</v>
      </c>
      <c r="F16" s="33" t="s">
        <v>61</v>
      </c>
      <c r="G16" s="32">
        <v>2001</v>
      </c>
      <c r="H16" s="44"/>
      <c r="I16" s="53"/>
      <c r="J16" s="54" t="s">
        <v>62</v>
      </c>
      <c r="K16" s="55" t="s">
        <v>63</v>
      </c>
      <c r="L16" s="38"/>
      <c r="M16" s="39"/>
      <c r="N16" s="265"/>
      <c r="O16" s="265"/>
      <c r="P16" s="38"/>
      <c r="Q16" s="39"/>
      <c r="R16" s="265"/>
      <c r="S16" s="266"/>
      <c r="T16" s="40"/>
      <c r="U16" s="39"/>
      <c r="V16" s="265"/>
      <c r="W16" s="266"/>
      <c r="X16" s="38"/>
      <c r="Y16" s="39"/>
      <c r="Z16" s="265"/>
      <c r="AA16" s="266"/>
      <c r="AB16" s="38"/>
      <c r="AC16" s="39"/>
      <c r="AD16" s="265"/>
      <c r="AE16" s="266"/>
      <c r="AF16" s="38"/>
      <c r="AG16" s="39"/>
      <c r="AH16" s="265"/>
      <c r="AI16" s="266"/>
      <c r="AJ16" s="38"/>
      <c r="AK16" s="39"/>
      <c r="AL16" s="265"/>
      <c r="AM16" s="266"/>
      <c r="AN16" s="38"/>
      <c r="AO16" s="39"/>
      <c r="AP16" s="265"/>
      <c r="AQ16" s="266"/>
      <c r="AR16" s="38"/>
      <c r="AS16" s="39"/>
      <c r="AT16" s="265"/>
      <c r="AU16" s="266"/>
      <c r="AV16" s="38"/>
      <c r="AW16" s="39"/>
      <c r="AX16" s="265"/>
      <c r="AY16" s="266"/>
      <c r="AZ16" s="40"/>
      <c r="BA16" s="39"/>
      <c r="BB16" s="265"/>
      <c r="BC16" s="266"/>
      <c r="BD16" s="38"/>
      <c r="BE16" s="39"/>
      <c r="BF16" s="265"/>
      <c r="BG16" s="266"/>
      <c r="BH16" s="38"/>
      <c r="BI16" s="39"/>
      <c r="BJ16" s="265"/>
      <c r="BK16" s="266"/>
      <c r="BL16" s="38"/>
      <c r="BM16" s="39"/>
      <c r="BN16" s="265"/>
      <c r="BO16" s="266"/>
      <c r="BP16" s="38"/>
      <c r="BQ16" s="39"/>
      <c r="BR16" s="265"/>
      <c r="BS16" s="266"/>
      <c r="BT16" s="38"/>
      <c r="BU16" s="39"/>
      <c r="BV16" s="265"/>
      <c r="BW16" s="266"/>
      <c r="BX16" s="38"/>
      <c r="BY16" s="39"/>
      <c r="BZ16" s="265"/>
      <c r="CA16" s="266"/>
      <c r="CB16" s="38"/>
      <c r="CC16" s="39"/>
      <c r="CD16" s="265"/>
      <c r="CE16" s="266"/>
      <c r="CF16" s="38"/>
      <c r="CG16" s="39"/>
      <c r="CH16" s="265"/>
      <c r="CI16" s="266"/>
      <c r="CJ16" s="38"/>
      <c r="CK16" s="39"/>
      <c r="CL16" s="265"/>
      <c r="CM16" s="266"/>
      <c r="CN16" s="38"/>
      <c r="CO16" s="39"/>
      <c r="CP16" s="265"/>
      <c r="CQ16" s="266"/>
      <c r="CR16" s="1"/>
    </row>
    <row r="17" spans="1:96" ht="20" customHeight="1" x14ac:dyDescent="0.2">
      <c r="A17" s="47"/>
      <c r="B17" s="41"/>
      <c r="C17" s="42"/>
      <c r="D17" s="32" t="s">
        <v>38</v>
      </c>
      <c r="E17" s="33" t="s">
        <v>64</v>
      </c>
      <c r="F17" s="33" t="s">
        <v>65</v>
      </c>
      <c r="G17" s="32">
        <v>2008</v>
      </c>
      <c r="H17" s="44"/>
      <c r="I17" s="35">
        <v>13</v>
      </c>
      <c r="J17" s="36" t="s">
        <v>66</v>
      </c>
      <c r="K17" s="37" t="s">
        <v>67</v>
      </c>
      <c r="L17" s="38"/>
      <c r="M17" s="39" t="str">
        <f t="shared" si="0"/>
        <v/>
      </c>
      <c r="N17" s="265"/>
      <c r="O17" s="265" t="str">
        <f t="shared" si="1"/>
        <v/>
      </c>
      <c r="P17" s="38"/>
      <c r="Q17" s="39" t="str">
        <f t="shared" si="2"/>
        <v/>
      </c>
      <c r="R17" s="265"/>
      <c r="S17" s="266" t="str">
        <f t="shared" si="3"/>
        <v/>
      </c>
      <c r="T17" s="40"/>
      <c r="U17" s="39" t="str">
        <f t="shared" si="4"/>
        <v/>
      </c>
      <c r="V17" s="265"/>
      <c r="W17" s="266" t="str">
        <f t="shared" si="5"/>
        <v/>
      </c>
      <c r="X17" s="38"/>
      <c r="Y17" s="39" t="str">
        <f t="shared" si="6"/>
        <v/>
      </c>
      <c r="Z17" s="265"/>
      <c r="AA17" s="266" t="str">
        <f t="shared" si="7"/>
        <v/>
      </c>
      <c r="AB17" s="38"/>
      <c r="AC17" s="39" t="str">
        <f t="shared" si="8"/>
        <v/>
      </c>
      <c r="AD17" s="265"/>
      <c r="AE17" s="266" t="str">
        <f t="shared" si="9"/>
        <v/>
      </c>
      <c r="AF17" s="38"/>
      <c r="AG17" s="39" t="str">
        <f t="shared" si="10"/>
        <v/>
      </c>
      <c r="AH17" s="265"/>
      <c r="AI17" s="266" t="str">
        <f t="shared" si="11"/>
        <v/>
      </c>
      <c r="AJ17" s="38"/>
      <c r="AK17" s="39" t="str">
        <f t="shared" si="12"/>
        <v/>
      </c>
      <c r="AL17" s="265"/>
      <c r="AM17" s="266" t="str">
        <f t="shared" si="13"/>
        <v/>
      </c>
      <c r="AN17" s="38"/>
      <c r="AO17" s="39" t="str">
        <f t="shared" si="14"/>
        <v/>
      </c>
      <c r="AP17" s="265"/>
      <c r="AQ17" s="266" t="str">
        <f t="shared" si="15"/>
        <v/>
      </c>
      <c r="AR17" s="38">
        <v>1</v>
      </c>
      <c r="AS17" s="39">
        <f t="shared" si="16"/>
        <v>7.6923076923076925</v>
      </c>
      <c r="AT17" s="265">
        <v>0</v>
      </c>
      <c r="AU17" s="266">
        <f>IF(AND(NOT(ISERROR(AR17-AT17)), AND(AT17&lt;&gt;"", AR17&lt;&gt;"")), AR17-AT17, "")</f>
        <v>1</v>
      </c>
      <c r="AV17" s="38"/>
      <c r="AW17" s="39" t="str">
        <f t="shared" si="18"/>
        <v/>
      </c>
      <c r="AX17" s="265"/>
      <c r="AY17" s="266" t="str">
        <f t="shared" si="19"/>
        <v/>
      </c>
      <c r="AZ17" s="40"/>
      <c r="BA17" s="39" t="str">
        <f t="shared" si="20"/>
        <v/>
      </c>
      <c r="BB17" s="265"/>
      <c r="BC17" s="266" t="str">
        <f t="shared" si="21"/>
        <v/>
      </c>
      <c r="BD17" s="38"/>
      <c r="BE17" s="39" t="str">
        <f t="shared" si="22"/>
        <v/>
      </c>
      <c r="BF17" s="265"/>
      <c r="BG17" s="266" t="str">
        <f t="shared" si="23"/>
        <v/>
      </c>
      <c r="BH17" s="38"/>
      <c r="BI17" s="39" t="str">
        <f t="shared" si="24"/>
        <v/>
      </c>
      <c r="BJ17" s="265"/>
      <c r="BK17" s="266" t="str">
        <f t="shared" si="25"/>
        <v/>
      </c>
      <c r="BL17" s="38"/>
      <c r="BM17" s="39" t="str">
        <f t="shared" si="26"/>
        <v/>
      </c>
      <c r="BN17" s="265"/>
      <c r="BO17" s="266" t="str">
        <f t="shared" si="27"/>
        <v/>
      </c>
      <c r="BP17" s="38"/>
      <c r="BQ17" s="39" t="str">
        <f t="shared" si="28"/>
        <v/>
      </c>
      <c r="BR17" s="265"/>
      <c r="BS17" s="266" t="str">
        <f t="shared" si="29"/>
        <v/>
      </c>
      <c r="BT17" s="38"/>
      <c r="BU17" s="39" t="str">
        <f t="shared" si="30"/>
        <v/>
      </c>
      <c r="BV17" s="265"/>
      <c r="BW17" s="266" t="str">
        <f t="shared" si="31"/>
        <v/>
      </c>
      <c r="BX17" s="38"/>
      <c r="BY17" s="39" t="str">
        <f t="shared" si="32"/>
        <v/>
      </c>
      <c r="BZ17" s="265"/>
      <c r="CA17" s="266" t="str">
        <f t="shared" si="33"/>
        <v/>
      </c>
      <c r="CB17" s="38"/>
      <c r="CC17" s="39" t="str">
        <f t="shared" si="34"/>
        <v/>
      </c>
      <c r="CD17" s="265"/>
      <c r="CE17" s="266" t="str">
        <f t="shared" si="35"/>
        <v/>
      </c>
      <c r="CF17" s="38"/>
      <c r="CG17" s="39" t="str">
        <f t="shared" si="36"/>
        <v/>
      </c>
      <c r="CH17" s="265"/>
      <c r="CI17" s="266" t="str">
        <f t="shared" si="37"/>
        <v/>
      </c>
      <c r="CJ17" s="38"/>
      <c r="CK17" s="39" t="str">
        <f t="shared" si="38"/>
        <v/>
      </c>
      <c r="CL17" s="265"/>
      <c r="CM17" s="266" t="str">
        <f t="shared" si="39"/>
        <v/>
      </c>
      <c r="CN17" s="38"/>
      <c r="CO17" s="39" t="str">
        <f t="shared" si="40"/>
        <v/>
      </c>
      <c r="CP17" s="265"/>
      <c r="CQ17" s="266" t="str">
        <f t="shared" si="41"/>
        <v/>
      </c>
    </row>
    <row r="18" spans="1:96" ht="20" customHeight="1" x14ac:dyDescent="0.2">
      <c r="A18" s="47"/>
      <c r="B18" s="30"/>
      <c r="C18" s="42"/>
      <c r="D18" s="32" t="s">
        <v>38</v>
      </c>
      <c r="E18" s="33" t="s">
        <v>68</v>
      </c>
      <c r="F18" s="33" t="s">
        <v>69</v>
      </c>
      <c r="G18" s="32">
        <v>2008</v>
      </c>
      <c r="H18" s="44">
        <v>40</v>
      </c>
      <c r="I18" s="35">
        <v>29</v>
      </c>
      <c r="J18" s="36" t="s">
        <v>70</v>
      </c>
      <c r="K18" s="37" t="s">
        <v>56</v>
      </c>
      <c r="L18" s="38"/>
      <c r="M18" s="39" t="str">
        <f t="shared" si="0"/>
        <v/>
      </c>
      <c r="N18" s="265"/>
      <c r="O18" s="265" t="str">
        <f t="shared" si="1"/>
        <v/>
      </c>
      <c r="P18" s="38"/>
      <c r="Q18" s="39" t="str">
        <f t="shared" si="2"/>
        <v/>
      </c>
      <c r="R18" s="265"/>
      <c r="S18" s="266" t="str">
        <f t="shared" si="3"/>
        <v/>
      </c>
      <c r="T18" s="40">
        <v>5</v>
      </c>
      <c r="U18" s="39">
        <f t="shared" si="4"/>
        <v>17.241379310344829</v>
      </c>
      <c r="V18" s="265"/>
      <c r="W18" s="266" t="str">
        <f t="shared" si="5"/>
        <v/>
      </c>
      <c r="X18" s="38"/>
      <c r="Y18" s="39" t="str">
        <f t="shared" si="6"/>
        <v/>
      </c>
      <c r="Z18" s="265"/>
      <c r="AA18" s="266" t="str">
        <f t="shared" si="7"/>
        <v/>
      </c>
      <c r="AB18" s="38"/>
      <c r="AC18" s="39" t="str">
        <f t="shared" si="8"/>
        <v/>
      </c>
      <c r="AD18" s="265"/>
      <c r="AE18" s="266" t="str">
        <f t="shared" si="9"/>
        <v/>
      </c>
      <c r="AF18" s="38"/>
      <c r="AG18" s="39" t="str">
        <f t="shared" si="10"/>
        <v/>
      </c>
      <c r="AH18" s="265"/>
      <c r="AI18" s="266" t="str">
        <f t="shared" si="11"/>
        <v/>
      </c>
      <c r="AJ18" s="38"/>
      <c r="AK18" s="39" t="str">
        <f t="shared" si="12"/>
        <v/>
      </c>
      <c r="AL18" s="265"/>
      <c r="AM18" s="266" t="str">
        <f t="shared" si="13"/>
        <v/>
      </c>
      <c r="AN18" s="38">
        <v>5</v>
      </c>
      <c r="AO18" s="39">
        <f t="shared" si="14"/>
        <v>17.241379310344829</v>
      </c>
      <c r="AP18" s="265"/>
      <c r="AQ18" s="266" t="str">
        <f t="shared" si="15"/>
        <v/>
      </c>
      <c r="AR18" s="38"/>
      <c r="AS18" s="39" t="str">
        <f t="shared" si="16"/>
        <v/>
      </c>
      <c r="AT18" s="265"/>
      <c r="AU18" s="266" t="str">
        <f t="shared" ref="AU18:AU97" si="42">IF(AND(NOT(ISERROR(AR18-AT18)), AND(AT18&lt;&gt;"", AR18&lt;&gt;"")), AR18-AT18, "")</f>
        <v/>
      </c>
      <c r="AV18" s="38"/>
      <c r="AW18" s="39" t="str">
        <f t="shared" si="18"/>
        <v/>
      </c>
      <c r="AX18" s="265"/>
      <c r="AY18" s="266" t="str">
        <f t="shared" si="19"/>
        <v/>
      </c>
      <c r="AZ18" s="40"/>
      <c r="BA18" s="39" t="str">
        <f t="shared" si="20"/>
        <v/>
      </c>
      <c r="BB18" s="265"/>
      <c r="BC18" s="266" t="str">
        <f t="shared" si="21"/>
        <v/>
      </c>
      <c r="BD18" s="38"/>
      <c r="BE18" s="39" t="str">
        <f t="shared" si="22"/>
        <v/>
      </c>
      <c r="BF18" s="265"/>
      <c r="BG18" s="266" t="str">
        <f t="shared" si="23"/>
        <v/>
      </c>
      <c r="BH18" s="38"/>
      <c r="BI18" s="39" t="str">
        <f t="shared" si="24"/>
        <v/>
      </c>
      <c r="BJ18" s="265"/>
      <c r="BK18" s="266" t="str">
        <f t="shared" si="25"/>
        <v/>
      </c>
      <c r="BL18" s="38"/>
      <c r="BM18" s="39" t="str">
        <f t="shared" si="26"/>
        <v/>
      </c>
      <c r="BN18" s="265"/>
      <c r="BO18" s="266" t="str">
        <f t="shared" si="27"/>
        <v/>
      </c>
      <c r="BP18" s="38"/>
      <c r="BQ18" s="39" t="str">
        <f t="shared" si="28"/>
        <v/>
      </c>
      <c r="BR18" s="265"/>
      <c r="BS18" s="266" t="str">
        <f t="shared" si="29"/>
        <v/>
      </c>
      <c r="BT18" s="38"/>
      <c r="BU18" s="39" t="str">
        <f t="shared" si="30"/>
        <v/>
      </c>
      <c r="BV18" s="265"/>
      <c r="BW18" s="266" t="str">
        <f t="shared" si="31"/>
        <v/>
      </c>
      <c r="BX18" s="38"/>
      <c r="BY18" s="39" t="str">
        <f t="shared" si="32"/>
        <v/>
      </c>
      <c r="BZ18" s="265"/>
      <c r="CA18" s="266" t="str">
        <f t="shared" si="33"/>
        <v/>
      </c>
      <c r="CB18" s="38"/>
      <c r="CC18" s="39" t="str">
        <f t="shared" si="34"/>
        <v/>
      </c>
      <c r="CD18" s="265"/>
      <c r="CE18" s="266" t="str">
        <f t="shared" si="35"/>
        <v/>
      </c>
      <c r="CF18" s="38"/>
      <c r="CG18" s="39" t="str">
        <f t="shared" si="36"/>
        <v/>
      </c>
      <c r="CH18" s="265"/>
      <c r="CI18" s="266" t="str">
        <f t="shared" si="37"/>
        <v/>
      </c>
      <c r="CJ18" s="38"/>
      <c r="CK18" s="39" t="str">
        <f t="shared" si="38"/>
        <v/>
      </c>
      <c r="CL18" s="265"/>
      <c r="CM18" s="266" t="str">
        <f t="shared" si="39"/>
        <v/>
      </c>
      <c r="CN18" s="38"/>
      <c r="CO18" s="39" t="str">
        <f t="shared" si="40"/>
        <v/>
      </c>
      <c r="CP18" s="265"/>
      <c r="CQ18" s="266" t="str">
        <f t="shared" si="41"/>
        <v/>
      </c>
      <c r="CR18" s="1" t="s">
        <v>71</v>
      </c>
    </row>
    <row r="19" spans="1:96" ht="20" customHeight="1" x14ac:dyDescent="0.2">
      <c r="A19" s="47"/>
      <c r="B19" s="41"/>
      <c r="C19" s="42"/>
      <c r="D19" s="32" t="s">
        <v>38</v>
      </c>
      <c r="E19" s="33" t="s">
        <v>72</v>
      </c>
      <c r="F19" s="33" t="s">
        <v>73</v>
      </c>
      <c r="G19" s="32">
        <v>2004</v>
      </c>
      <c r="H19" s="44">
        <v>79</v>
      </c>
      <c r="I19" s="35">
        <v>12</v>
      </c>
      <c r="J19" s="36" t="s">
        <v>74</v>
      </c>
      <c r="K19" s="37" t="s">
        <v>56</v>
      </c>
      <c r="L19" s="38"/>
      <c r="M19" s="39" t="str">
        <f t="shared" si="0"/>
        <v/>
      </c>
      <c r="N19" s="265"/>
      <c r="O19" s="265" t="str">
        <f t="shared" si="1"/>
        <v/>
      </c>
      <c r="P19" s="38"/>
      <c r="Q19" s="39" t="str">
        <f t="shared" si="2"/>
        <v/>
      </c>
      <c r="R19" s="265"/>
      <c r="S19" s="266" t="str">
        <f t="shared" si="3"/>
        <v/>
      </c>
      <c r="T19" s="40"/>
      <c r="U19" s="39" t="str">
        <f t="shared" si="4"/>
        <v/>
      </c>
      <c r="V19" s="265"/>
      <c r="W19" s="266" t="str">
        <f t="shared" si="5"/>
        <v/>
      </c>
      <c r="X19" s="38"/>
      <c r="Y19" s="39" t="str">
        <f t="shared" si="6"/>
        <v/>
      </c>
      <c r="Z19" s="265"/>
      <c r="AA19" s="266" t="str">
        <f t="shared" si="7"/>
        <v/>
      </c>
      <c r="AB19" s="38"/>
      <c r="AC19" s="39" t="str">
        <f t="shared" si="8"/>
        <v/>
      </c>
      <c r="AD19" s="265"/>
      <c r="AE19" s="266" t="str">
        <f t="shared" si="9"/>
        <v/>
      </c>
      <c r="AF19" s="38"/>
      <c r="AG19" s="39" t="str">
        <f t="shared" si="10"/>
        <v/>
      </c>
      <c r="AH19" s="265"/>
      <c r="AI19" s="266" t="str">
        <f t="shared" si="11"/>
        <v/>
      </c>
      <c r="AJ19" s="38"/>
      <c r="AK19" s="39" t="str">
        <f t="shared" si="12"/>
        <v/>
      </c>
      <c r="AL19" s="265"/>
      <c r="AM19" s="266" t="str">
        <f t="shared" si="13"/>
        <v/>
      </c>
      <c r="AN19" s="38"/>
      <c r="AO19" s="39" t="str">
        <f t="shared" si="14"/>
        <v/>
      </c>
      <c r="AP19" s="265"/>
      <c r="AQ19" s="266" t="str">
        <f t="shared" si="15"/>
        <v/>
      </c>
      <c r="AR19" s="38">
        <v>5</v>
      </c>
      <c r="AS19" s="39">
        <f t="shared" si="16"/>
        <v>41.666666666666671</v>
      </c>
      <c r="AT19" s="265">
        <v>3</v>
      </c>
      <c r="AU19" s="266">
        <f t="shared" si="42"/>
        <v>2</v>
      </c>
      <c r="AV19" s="38"/>
      <c r="AW19" s="39" t="str">
        <f t="shared" si="18"/>
        <v/>
      </c>
      <c r="AX19" s="265"/>
      <c r="AY19" s="266" t="str">
        <f t="shared" si="19"/>
        <v/>
      </c>
      <c r="AZ19" s="40"/>
      <c r="BA19" s="39" t="str">
        <f t="shared" si="20"/>
        <v/>
      </c>
      <c r="BB19" s="265"/>
      <c r="BC19" s="266" t="str">
        <f t="shared" si="21"/>
        <v/>
      </c>
      <c r="BD19" s="38"/>
      <c r="BE19" s="39" t="str">
        <f t="shared" si="22"/>
        <v/>
      </c>
      <c r="BF19" s="265"/>
      <c r="BG19" s="266" t="str">
        <f t="shared" si="23"/>
        <v/>
      </c>
      <c r="BH19" s="38"/>
      <c r="BI19" s="39" t="str">
        <f t="shared" si="24"/>
        <v/>
      </c>
      <c r="BJ19" s="265"/>
      <c r="BK19" s="266" t="str">
        <f t="shared" si="25"/>
        <v/>
      </c>
      <c r="BL19" s="38">
        <v>0</v>
      </c>
      <c r="BM19" s="39" t="str">
        <f t="shared" si="26"/>
        <v/>
      </c>
      <c r="BN19" s="265">
        <v>1</v>
      </c>
      <c r="BO19" s="269">
        <f t="shared" si="27"/>
        <v>-1</v>
      </c>
      <c r="BP19" s="38"/>
      <c r="BQ19" s="39" t="str">
        <f t="shared" si="28"/>
        <v/>
      </c>
      <c r="BR19" s="265"/>
      <c r="BS19" s="266" t="str">
        <f t="shared" si="29"/>
        <v/>
      </c>
      <c r="BT19" s="38"/>
      <c r="BU19" s="39" t="str">
        <f t="shared" si="30"/>
        <v/>
      </c>
      <c r="BV19" s="265"/>
      <c r="BW19" s="266" t="str">
        <f t="shared" si="31"/>
        <v/>
      </c>
      <c r="BX19" s="38"/>
      <c r="BY19" s="39" t="str">
        <f t="shared" si="32"/>
        <v/>
      </c>
      <c r="BZ19" s="265"/>
      <c r="CA19" s="266" t="str">
        <f t="shared" si="33"/>
        <v/>
      </c>
      <c r="CB19" s="38"/>
      <c r="CC19" s="39" t="str">
        <f t="shared" si="34"/>
        <v/>
      </c>
      <c r="CD19" s="265"/>
      <c r="CE19" s="266" t="str">
        <f t="shared" si="35"/>
        <v/>
      </c>
      <c r="CF19" s="38"/>
      <c r="CG19" s="39" t="str">
        <f t="shared" si="36"/>
        <v/>
      </c>
      <c r="CH19" s="265"/>
      <c r="CI19" s="266" t="str">
        <f t="shared" si="37"/>
        <v/>
      </c>
      <c r="CJ19" s="38"/>
      <c r="CK19" s="39" t="str">
        <f t="shared" si="38"/>
        <v/>
      </c>
      <c r="CL19" s="265"/>
      <c r="CM19" s="266" t="str">
        <f t="shared" si="39"/>
        <v/>
      </c>
      <c r="CN19" s="38"/>
      <c r="CO19" s="39" t="str">
        <f t="shared" si="40"/>
        <v/>
      </c>
      <c r="CP19" s="265"/>
      <c r="CQ19" s="266" t="str">
        <f t="shared" si="41"/>
        <v/>
      </c>
      <c r="CR19" s="1" t="s">
        <v>75</v>
      </c>
    </row>
    <row r="20" spans="1:96" ht="20" customHeight="1" x14ac:dyDescent="0.2">
      <c r="A20" s="47"/>
      <c r="B20" s="41"/>
      <c r="C20" s="42"/>
      <c r="D20" s="32" t="s">
        <v>38</v>
      </c>
      <c r="E20" s="33" t="s">
        <v>76</v>
      </c>
      <c r="F20" s="33" t="s">
        <v>77</v>
      </c>
      <c r="G20" s="32">
        <v>1976</v>
      </c>
      <c r="H20" s="44">
        <v>179</v>
      </c>
      <c r="I20" s="35">
        <v>8</v>
      </c>
      <c r="J20" s="48" t="s">
        <v>78</v>
      </c>
      <c r="K20" s="37"/>
      <c r="L20" s="45">
        <v>5</v>
      </c>
      <c r="M20" s="46">
        <f t="shared" si="0"/>
        <v>62.5</v>
      </c>
      <c r="N20" s="267">
        <v>0</v>
      </c>
      <c r="O20" s="267">
        <f t="shared" si="1"/>
        <v>5</v>
      </c>
      <c r="P20" s="45">
        <v>2</v>
      </c>
      <c r="Q20" s="46">
        <f t="shared" si="2"/>
        <v>25</v>
      </c>
      <c r="R20" s="267">
        <v>0</v>
      </c>
      <c r="S20" s="268">
        <f t="shared" si="3"/>
        <v>2</v>
      </c>
      <c r="T20" s="40">
        <v>1</v>
      </c>
      <c r="U20" s="39">
        <f t="shared" si="4"/>
        <v>12.5</v>
      </c>
      <c r="V20" s="267">
        <v>0</v>
      </c>
      <c r="W20" s="268">
        <f t="shared" si="5"/>
        <v>1</v>
      </c>
      <c r="X20" s="45">
        <v>2</v>
      </c>
      <c r="Y20" s="46">
        <f t="shared" si="6"/>
        <v>25</v>
      </c>
      <c r="Z20" s="267">
        <v>0</v>
      </c>
      <c r="AA20" s="268">
        <f t="shared" si="7"/>
        <v>2</v>
      </c>
      <c r="AB20" s="45">
        <v>1</v>
      </c>
      <c r="AC20" s="46">
        <f t="shared" si="8"/>
        <v>12.5</v>
      </c>
      <c r="AD20" s="267">
        <v>0</v>
      </c>
      <c r="AE20" s="268">
        <f t="shared" si="9"/>
        <v>1</v>
      </c>
      <c r="AF20" s="45">
        <v>1</v>
      </c>
      <c r="AG20" s="46">
        <f t="shared" si="10"/>
        <v>12.5</v>
      </c>
      <c r="AH20" s="267">
        <v>0</v>
      </c>
      <c r="AI20" s="268">
        <f t="shared" si="11"/>
        <v>1</v>
      </c>
      <c r="AJ20" s="45">
        <v>1</v>
      </c>
      <c r="AK20" s="46">
        <f t="shared" si="12"/>
        <v>12.5</v>
      </c>
      <c r="AL20" s="267">
        <v>0</v>
      </c>
      <c r="AM20" s="268">
        <f t="shared" si="13"/>
        <v>1</v>
      </c>
      <c r="AN20" s="45">
        <v>1</v>
      </c>
      <c r="AO20" s="46">
        <f t="shared" si="14"/>
        <v>12.5</v>
      </c>
      <c r="AP20" s="267">
        <v>0</v>
      </c>
      <c r="AQ20" s="268">
        <f t="shared" si="15"/>
        <v>1</v>
      </c>
      <c r="AR20" s="38"/>
      <c r="AS20" s="39" t="str">
        <f t="shared" si="16"/>
        <v/>
      </c>
      <c r="AT20" s="265"/>
      <c r="AU20" s="266" t="str">
        <f t="shared" si="42"/>
        <v/>
      </c>
      <c r="AV20" s="38"/>
      <c r="AW20" s="39" t="str">
        <f t="shared" si="18"/>
        <v/>
      </c>
      <c r="AX20" s="265"/>
      <c r="AY20" s="266" t="str">
        <f t="shared" si="19"/>
        <v/>
      </c>
      <c r="AZ20" s="40"/>
      <c r="BA20" s="39" t="str">
        <f t="shared" si="20"/>
        <v/>
      </c>
      <c r="BB20" s="265"/>
      <c r="BC20" s="266" t="str">
        <f t="shared" si="21"/>
        <v/>
      </c>
      <c r="BD20" s="38"/>
      <c r="BE20" s="39" t="str">
        <f t="shared" si="22"/>
        <v/>
      </c>
      <c r="BF20" s="265"/>
      <c r="BG20" s="266" t="str">
        <f t="shared" si="23"/>
        <v/>
      </c>
      <c r="BH20" s="45">
        <v>1</v>
      </c>
      <c r="BI20" s="46">
        <f t="shared" si="24"/>
        <v>12.5</v>
      </c>
      <c r="BJ20" s="267">
        <v>0</v>
      </c>
      <c r="BK20" s="268">
        <f t="shared" si="25"/>
        <v>1</v>
      </c>
      <c r="BL20" s="38"/>
      <c r="BM20" s="39" t="str">
        <f t="shared" si="26"/>
        <v/>
      </c>
      <c r="BN20" s="265"/>
      <c r="BO20" s="266" t="str">
        <f t="shared" si="27"/>
        <v/>
      </c>
      <c r="BP20" s="45">
        <v>1</v>
      </c>
      <c r="BQ20" s="46">
        <f t="shared" si="28"/>
        <v>12.5</v>
      </c>
      <c r="BR20" s="267">
        <v>0</v>
      </c>
      <c r="BS20" s="268">
        <f t="shared" si="29"/>
        <v>1</v>
      </c>
      <c r="BT20" s="38"/>
      <c r="BU20" s="39" t="str">
        <f t="shared" si="30"/>
        <v/>
      </c>
      <c r="BV20" s="265"/>
      <c r="BW20" s="266" t="str">
        <f t="shared" si="31"/>
        <v/>
      </c>
      <c r="BX20" s="45"/>
      <c r="BY20" s="46" t="str">
        <f t="shared" si="32"/>
        <v/>
      </c>
      <c r="BZ20" s="267"/>
      <c r="CA20" s="268" t="str">
        <f t="shared" si="33"/>
        <v/>
      </c>
      <c r="CB20" s="45"/>
      <c r="CC20" s="46" t="str">
        <f t="shared" si="34"/>
        <v/>
      </c>
      <c r="CD20" s="267"/>
      <c r="CE20" s="268" t="str">
        <f t="shared" si="35"/>
        <v/>
      </c>
      <c r="CF20" s="38"/>
      <c r="CG20" s="39" t="str">
        <f t="shared" si="36"/>
        <v/>
      </c>
      <c r="CH20" s="265"/>
      <c r="CI20" s="266" t="str">
        <f t="shared" si="37"/>
        <v/>
      </c>
      <c r="CJ20" s="38"/>
      <c r="CK20" s="39" t="str">
        <f t="shared" si="38"/>
        <v/>
      </c>
      <c r="CL20" s="265"/>
      <c r="CM20" s="266" t="str">
        <f t="shared" si="39"/>
        <v/>
      </c>
      <c r="CN20" s="38"/>
      <c r="CO20" s="39" t="str">
        <f t="shared" si="40"/>
        <v/>
      </c>
      <c r="CP20" s="265"/>
      <c r="CQ20" s="266" t="str">
        <f t="shared" si="41"/>
        <v/>
      </c>
      <c r="CR20" s="1" t="s">
        <v>79</v>
      </c>
    </row>
    <row r="21" spans="1:96" ht="20" customHeight="1" x14ac:dyDescent="0.2">
      <c r="A21" s="47"/>
      <c r="B21" s="41"/>
      <c r="C21" s="31"/>
      <c r="D21" s="32" t="s">
        <v>38</v>
      </c>
      <c r="E21" s="33" t="s">
        <v>80</v>
      </c>
      <c r="F21" s="33" t="s">
        <v>81</v>
      </c>
      <c r="G21" s="32">
        <v>2014</v>
      </c>
      <c r="H21" s="44"/>
      <c r="I21" s="35">
        <v>48</v>
      </c>
      <c r="J21" s="36" t="s">
        <v>62</v>
      </c>
      <c r="K21" s="37" t="s">
        <v>82</v>
      </c>
      <c r="L21" s="38"/>
      <c r="M21" s="39" t="str">
        <f t="shared" si="0"/>
        <v/>
      </c>
      <c r="N21" s="265"/>
      <c r="O21" s="265" t="str">
        <f t="shared" si="1"/>
        <v/>
      </c>
      <c r="P21" s="45"/>
      <c r="Q21" s="45" t="str">
        <f t="shared" si="2"/>
        <v/>
      </c>
      <c r="R21" s="267"/>
      <c r="S21" s="268" t="str">
        <f t="shared" si="3"/>
        <v/>
      </c>
      <c r="T21" s="40"/>
      <c r="U21" s="39" t="str">
        <f t="shared" si="4"/>
        <v/>
      </c>
      <c r="V21" s="265"/>
      <c r="W21" s="266" t="str">
        <f t="shared" si="5"/>
        <v/>
      </c>
      <c r="X21" s="38"/>
      <c r="Y21" s="39" t="str">
        <f t="shared" si="6"/>
        <v/>
      </c>
      <c r="Z21" s="265"/>
      <c r="AA21" s="266" t="str">
        <f t="shared" si="7"/>
        <v/>
      </c>
      <c r="AB21" s="38"/>
      <c r="AC21" s="39" t="str">
        <f t="shared" si="8"/>
        <v/>
      </c>
      <c r="AD21" s="265"/>
      <c r="AE21" s="266" t="str">
        <f t="shared" si="9"/>
        <v/>
      </c>
      <c r="AF21" s="38"/>
      <c r="AG21" s="39" t="str">
        <f t="shared" si="10"/>
        <v/>
      </c>
      <c r="AH21" s="265"/>
      <c r="AI21" s="266" t="str">
        <f t="shared" si="11"/>
        <v/>
      </c>
      <c r="AJ21" s="38"/>
      <c r="AK21" s="39" t="str">
        <f t="shared" si="12"/>
        <v/>
      </c>
      <c r="AL21" s="265"/>
      <c r="AM21" s="266" t="str">
        <f t="shared" si="13"/>
        <v/>
      </c>
      <c r="AN21" s="38"/>
      <c r="AO21" s="39" t="str">
        <f t="shared" si="14"/>
        <v/>
      </c>
      <c r="AP21" s="265"/>
      <c r="AQ21" s="266" t="str">
        <f t="shared" si="15"/>
        <v/>
      </c>
      <c r="AR21" s="45"/>
      <c r="AS21" s="45" t="str">
        <f t="shared" si="16"/>
        <v/>
      </c>
      <c r="AT21" s="267"/>
      <c r="AU21" s="268" t="str">
        <f t="shared" si="42"/>
        <v/>
      </c>
      <c r="AV21" s="38"/>
      <c r="AW21" s="39" t="str">
        <f t="shared" si="18"/>
        <v/>
      </c>
      <c r="AX21" s="265"/>
      <c r="AY21" s="266" t="str">
        <f t="shared" si="19"/>
        <v/>
      </c>
      <c r="AZ21" s="40"/>
      <c r="BA21" s="39" t="str">
        <f t="shared" si="20"/>
        <v/>
      </c>
      <c r="BB21" s="265"/>
      <c r="BC21" s="266" t="str">
        <f t="shared" si="21"/>
        <v/>
      </c>
      <c r="BD21" s="38"/>
      <c r="BE21" s="39" t="str">
        <f t="shared" si="22"/>
        <v/>
      </c>
      <c r="BF21" s="265"/>
      <c r="BG21" s="266" t="str">
        <f t="shared" si="23"/>
        <v/>
      </c>
      <c r="BH21" s="38"/>
      <c r="BI21" s="39" t="str">
        <f t="shared" si="24"/>
        <v/>
      </c>
      <c r="BJ21" s="265"/>
      <c r="BK21" s="266" t="str">
        <f t="shared" si="25"/>
        <v/>
      </c>
      <c r="BL21" s="38"/>
      <c r="BM21" s="39" t="str">
        <f t="shared" si="26"/>
        <v/>
      </c>
      <c r="BN21" s="265"/>
      <c r="BO21" s="266" t="str">
        <f t="shared" si="27"/>
        <v/>
      </c>
      <c r="BP21" s="38"/>
      <c r="BQ21" s="39" t="str">
        <f t="shared" si="28"/>
        <v/>
      </c>
      <c r="BR21" s="265"/>
      <c r="BS21" s="266" t="str">
        <f t="shared" si="29"/>
        <v/>
      </c>
      <c r="BT21" s="38"/>
      <c r="BU21" s="39" t="str">
        <f t="shared" si="30"/>
        <v/>
      </c>
      <c r="BV21" s="265"/>
      <c r="BW21" s="266" t="str">
        <f t="shared" si="31"/>
        <v/>
      </c>
      <c r="BX21" s="38"/>
      <c r="BY21" s="39" t="str">
        <f t="shared" si="32"/>
        <v/>
      </c>
      <c r="BZ21" s="265"/>
      <c r="CA21" s="266" t="str">
        <f t="shared" si="33"/>
        <v/>
      </c>
      <c r="CB21" s="38"/>
      <c r="CC21" s="39" t="str">
        <f t="shared" si="34"/>
        <v/>
      </c>
      <c r="CD21" s="265"/>
      <c r="CE21" s="266" t="str">
        <f t="shared" si="35"/>
        <v/>
      </c>
      <c r="CF21" s="38"/>
      <c r="CG21" s="39" t="str">
        <f t="shared" si="36"/>
        <v/>
      </c>
      <c r="CH21" s="265"/>
      <c r="CI21" s="266" t="str">
        <f t="shared" si="37"/>
        <v/>
      </c>
      <c r="CJ21" s="38"/>
      <c r="CK21" s="39" t="str">
        <f t="shared" si="38"/>
        <v/>
      </c>
      <c r="CL21" s="265"/>
      <c r="CM21" s="266" t="str">
        <f t="shared" si="39"/>
        <v/>
      </c>
      <c r="CN21" s="38"/>
      <c r="CO21" s="39" t="str">
        <f t="shared" si="40"/>
        <v/>
      </c>
      <c r="CP21" s="265"/>
      <c r="CQ21" s="266" t="str">
        <f t="shared" si="41"/>
        <v/>
      </c>
      <c r="CR21" s="1" t="s">
        <v>83</v>
      </c>
    </row>
    <row r="22" spans="1:96" ht="20" customHeight="1" x14ac:dyDescent="0.2">
      <c r="A22" s="43"/>
      <c r="B22" s="30"/>
      <c r="C22" s="31"/>
      <c r="D22" s="32" t="s">
        <v>38</v>
      </c>
      <c r="E22" s="33" t="s">
        <v>84</v>
      </c>
      <c r="F22" s="33" t="s">
        <v>85</v>
      </c>
      <c r="G22" s="32">
        <v>2004</v>
      </c>
      <c r="H22" s="44"/>
      <c r="I22" s="49"/>
      <c r="J22" s="50" t="s">
        <v>86</v>
      </c>
      <c r="K22" s="51"/>
      <c r="L22" s="38"/>
      <c r="M22" s="39"/>
      <c r="N22" s="265"/>
      <c r="O22" s="265"/>
      <c r="P22" s="38"/>
      <c r="Q22" s="39"/>
      <c r="R22" s="265"/>
      <c r="S22" s="266"/>
      <c r="T22" s="40"/>
      <c r="U22" s="39"/>
      <c r="V22" s="265"/>
      <c r="W22" s="266"/>
      <c r="X22" s="38"/>
      <c r="Y22" s="39"/>
      <c r="Z22" s="265"/>
      <c r="AA22" s="266"/>
      <c r="AB22" s="38"/>
      <c r="AC22" s="39"/>
      <c r="AD22" s="265"/>
      <c r="AE22" s="266"/>
      <c r="AF22" s="38"/>
      <c r="AG22" s="39"/>
      <c r="AH22" s="265"/>
      <c r="AI22" s="266"/>
      <c r="AJ22" s="38"/>
      <c r="AK22" s="39"/>
      <c r="AL22" s="265"/>
      <c r="AM22" s="266"/>
      <c r="AN22" s="38"/>
      <c r="AO22" s="39"/>
      <c r="AP22" s="265"/>
      <c r="AQ22" s="266"/>
      <c r="AR22" s="38"/>
      <c r="AS22" s="39"/>
      <c r="AT22" s="265"/>
      <c r="AU22" s="266"/>
      <c r="AV22" s="38"/>
      <c r="AW22" s="39"/>
      <c r="AX22" s="265"/>
      <c r="AY22" s="266"/>
      <c r="AZ22" s="40"/>
      <c r="BA22" s="39"/>
      <c r="BB22" s="265"/>
      <c r="BC22" s="266"/>
      <c r="BD22" s="38"/>
      <c r="BE22" s="39"/>
      <c r="BF22" s="265"/>
      <c r="BG22" s="266"/>
      <c r="BH22" s="38"/>
      <c r="BI22" s="39"/>
      <c r="BJ22" s="265"/>
      <c r="BK22" s="266"/>
      <c r="BL22" s="38"/>
      <c r="BM22" s="39"/>
      <c r="BN22" s="265"/>
      <c r="BO22" s="266"/>
      <c r="BP22" s="38"/>
      <c r="BQ22" s="39"/>
      <c r="BR22" s="265"/>
      <c r="BS22" s="266"/>
      <c r="BT22" s="38"/>
      <c r="BU22" s="39"/>
      <c r="BV22" s="265"/>
      <c r="BW22" s="266"/>
      <c r="BX22" s="38"/>
      <c r="BY22" s="39"/>
      <c r="BZ22" s="265"/>
      <c r="CA22" s="266"/>
      <c r="CB22" s="38"/>
      <c r="CC22" s="39"/>
      <c r="CD22" s="265"/>
      <c r="CE22" s="266"/>
      <c r="CF22" s="38"/>
      <c r="CG22" s="39"/>
      <c r="CH22" s="265"/>
      <c r="CI22" s="266"/>
      <c r="CJ22" s="38"/>
      <c r="CK22" s="39"/>
      <c r="CL22" s="265"/>
      <c r="CM22" s="266"/>
      <c r="CN22" s="38"/>
      <c r="CO22" s="39"/>
      <c r="CP22" s="265"/>
      <c r="CQ22" s="266"/>
    </row>
    <row r="23" spans="1:96" ht="20" customHeight="1" x14ac:dyDescent="0.2">
      <c r="A23" s="47"/>
      <c r="B23" s="41"/>
      <c r="C23" s="31"/>
      <c r="D23" s="32" t="s">
        <v>38</v>
      </c>
      <c r="E23" s="33" t="s">
        <v>87</v>
      </c>
      <c r="F23" s="33" t="s">
        <v>88</v>
      </c>
      <c r="G23" s="32">
        <v>2012</v>
      </c>
      <c r="H23" s="44"/>
      <c r="I23" s="35">
        <v>80</v>
      </c>
      <c r="J23" s="36" t="s">
        <v>62</v>
      </c>
      <c r="K23" s="37" t="s">
        <v>51</v>
      </c>
      <c r="L23" s="38"/>
      <c r="M23" s="39" t="str">
        <f t="shared" si="0"/>
        <v/>
      </c>
      <c r="N23" s="265"/>
      <c r="O23" s="265" t="str">
        <f t="shared" si="1"/>
        <v/>
      </c>
      <c r="P23" s="38"/>
      <c r="Q23" s="39" t="str">
        <f t="shared" si="2"/>
        <v/>
      </c>
      <c r="R23" s="265"/>
      <c r="S23" s="266" t="str">
        <f t="shared" si="3"/>
        <v/>
      </c>
      <c r="T23" s="40"/>
      <c r="U23" s="39" t="str">
        <f t="shared" si="4"/>
        <v/>
      </c>
      <c r="V23" s="265"/>
      <c r="W23" s="266" t="str">
        <f t="shared" si="5"/>
        <v/>
      </c>
      <c r="X23" s="38"/>
      <c r="Y23" s="39" t="str">
        <f t="shared" si="6"/>
        <v/>
      </c>
      <c r="Z23" s="265"/>
      <c r="AA23" s="266" t="str">
        <f t="shared" si="7"/>
        <v/>
      </c>
      <c r="AB23" s="38"/>
      <c r="AC23" s="39" t="str">
        <f t="shared" si="8"/>
        <v/>
      </c>
      <c r="AD23" s="265"/>
      <c r="AE23" s="266" t="str">
        <f t="shared" si="9"/>
        <v/>
      </c>
      <c r="AF23" s="38"/>
      <c r="AG23" s="39" t="str">
        <f t="shared" si="10"/>
        <v/>
      </c>
      <c r="AH23" s="265"/>
      <c r="AI23" s="266" t="str">
        <f t="shared" si="11"/>
        <v/>
      </c>
      <c r="AJ23" s="38"/>
      <c r="AK23" s="39" t="str">
        <f t="shared" si="12"/>
        <v/>
      </c>
      <c r="AL23" s="265"/>
      <c r="AM23" s="266" t="str">
        <f t="shared" si="13"/>
        <v/>
      </c>
      <c r="AN23" s="38"/>
      <c r="AO23" s="39" t="str">
        <f t="shared" si="14"/>
        <v/>
      </c>
      <c r="AP23" s="265"/>
      <c r="AQ23" s="266" t="str">
        <f t="shared" si="15"/>
        <v/>
      </c>
      <c r="AR23" s="38"/>
      <c r="AS23" s="39" t="str">
        <f t="shared" si="16"/>
        <v/>
      </c>
      <c r="AT23" s="265"/>
      <c r="AU23" s="266" t="str">
        <f t="shared" si="42"/>
        <v/>
      </c>
      <c r="AV23" s="38"/>
      <c r="AW23" s="39" t="str">
        <f t="shared" si="18"/>
        <v/>
      </c>
      <c r="AX23" s="265"/>
      <c r="AY23" s="266" t="str">
        <f t="shared" si="19"/>
        <v/>
      </c>
      <c r="AZ23" s="40"/>
      <c r="BA23" s="39" t="str">
        <f t="shared" si="20"/>
        <v/>
      </c>
      <c r="BB23" s="265"/>
      <c r="BC23" s="266" t="str">
        <f t="shared" si="21"/>
        <v/>
      </c>
      <c r="BD23" s="38"/>
      <c r="BE23" s="39" t="str">
        <f t="shared" si="22"/>
        <v/>
      </c>
      <c r="BF23" s="265"/>
      <c r="BG23" s="266" t="str">
        <f t="shared" si="23"/>
        <v/>
      </c>
      <c r="BH23" s="38"/>
      <c r="BI23" s="39" t="str">
        <f t="shared" si="24"/>
        <v/>
      </c>
      <c r="BJ23" s="265"/>
      <c r="BK23" s="266" t="str">
        <f t="shared" si="25"/>
        <v/>
      </c>
      <c r="BL23" s="38"/>
      <c r="BM23" s="39" t="str">
        <f t="shared" si="26"/>
        <v/>
      </c>
      <c r="BN23" s="265"/>
      <c r="BO23" s="266" t="str">
        <f t="shared" si="27"/>
        <v/>
      </c>
      <c r="BP23" s="38"/>
      <c r="BQ23" s="39" t="str">
        <f t="shared" si="28"/>
        <v/>
      </c>
      <c r="BR23" s="265"/>
      <c r="BS23" s="266" t="str">
        <f t="shared" si="29"/>
        <v/>
      </c>
      <c r="BT23" s="38"/>
      <c r="BU23" s="39" t="str">
        <f t="shared" si="30"/>
        <v/>
      </c>
      <c r="BV23" s="265"/>
      <c r="BW23" s="266" t="str">
        <f t="shared" si="31"/>
        <v/>
      </c>
      <c r="BX23" s="38"/>
      <c r="BY23" s="39" t="str">
        <f t="shared" si="32"/>
        <v/>
      </c>
      <c r="BZ23" s="265"/>
      <c r="CA23" s="266" t="str">
        <f t="shared" si="33"/>
        <v/>
      </c>
      <c r="CB23" s="38"/>
      <c r="CC23" s="39" t="str">
        <f t="shared" si="34"/>
        <v/>
      </c>
      <c r="CD23" s="265"/>
      <c r="CE23" s="266" t="str">
        <f t="shared" si="35"/>
        <v/>
      </c>
      <c r="CF23" s="38"/>
      <c r="CG23" s="39" t="str">
        <f t="shared" si="36"/>
        <v/>
      </c>
      <c r="CH23" s="265"/>
      <c r="CI23" s="266" t="str">
        <f t="shared" si="37"/>
        <v/>
      </c>
      <c r="CJ23" s="38"/>
      <c r="CK23" s="39" t="str">
        <f t="shared" si="38"/>
        <v/>
      </c>
      <c r="CL23" s="265"/>
      <c r="CM23" s="266" t="str">
        <f t="shared" si="39"/>
        <v/>
      </c>
      <c r="CN23" s="38"/>
      <c r="CO23" s="39" t="str">
        <f t="shared" si="40"/>
        <v/>
      </c>
      <c r="CP23" s="265"/>
      <c r="CQ23" s="266" t="str">
        <f t="shared" si="41"/>
        <v/>
      </c>
    </row>
    <row r="24" spans="1:96" ht="20" customHeight="1" x14ac:dyDescent="0.2">
      <c r="A24" s="47"/>
      <c r="B24" s="41"/>
      <c r="C24" s="42"/>
      <c r="D24" s="32" t="s">
        <v>38</v>
      </c>
      <c r="E24" s="33" t="s">
        <v>89</v>
      </c>
      <c r="F24" s="33" t="s">
        <v>90</v>
      </c>
      <c r="G24" s="32">
        <v>2013</v>
      </c>
      <c r="H24" s="44"/>
      <c r="I24" s="35">
        <v>12</v>
      </c>
      <c r="J24" s="36" t="s">
        <v>62</v>
      </c>
      <c r="K24" s="37" t="s">
        <v>91</v>
      </c>
      <c r="L24" s="38"/>
      <c r="M24" s="39" t="str">
        <f t="shared" si="0"/>
        <v/>
      </c>
      <c r="N24" s="265"/>
      <c r="O24" s="265" t="str">
        <f t="shared" si="1"/>
        <v/>
      </c>
      <c r="P24" s="38"/>
      <c r="Q24" s="39" t="str">
        <f t="shared" si="2"/>
        <v/>
      </c>
      <c r="R24" s="265"/>
      <c r="S24" s="266" t="str">
        <f t="shared" si="3"/>
        <v/>
      </c>
      <c r="T24" s="52"/>
      <c r="U24" s="46" t="str">
        <f t="shared" si="4"/>
        <v/>
      </c>
      <c r="V24" s="267"/>
      <c r="W24" s="268" t="str">
        <f t="shared" si="5"/>
        <v/>
      </c>
      <c r="X24" s="38"/>
      <c r="Y24" s="39" t="str">
        <f t="shared" si="6"/>
        <v/>
      </c>
      <c r="Z24" s="265"/>
      <c r="AA24" s="266" t="str">
        <f t="shared" si="7"/>
        <v/>
      </c>
      <c r="AB24" s="45"/>
      <c r="AC24" s="46" t="str">
        <f t="shared" si="8"/>
        <v/>
      </c>
      <c r="AD24" s="267"/>
      <c r="AE24" s="268" t="str">
        <f t="shared" si="9"/>
        <v/>
      </c>
      <c r="AF24" s="38"/>
      <c r="AG24" s="39" t="str">
        <f t="shared" si="10"/>
        <v/>
      </c>
      <c r="AH24" s="265"/>
      <c r="AI24" s="266" t="str">
        <f t="shared" si="11"/>
        <v/>
      </c>
      <c r="AJ24" s="38"/>
      <c r="AK24" s="39" t="str">
        <f t="shared" si="12"/>
        <v/>
      </c>
      <c r="AL24" s="265"/>
      <c r="AM24" s="266" t="str">
        <f t="shared" si="13"/>
        <v/>
      </c>
      <c r="AN24" s="38"/>
      <c r="AO24" s="39" t="str">
        <f t="shared" si="14"/>
        <v/>
      </c>
      <c r="AP24" s="265"/>
      <c r="AQ24" s="266" t="str">
        <f t="shared" si="15"/>
        <v/>
      </c>
      <c r="AR24" s="38"/>
      <c r="AS24" s="39" t="str">
        <f t="shared" si="16"/>
        <v/>
      </c>
      <c r="AT24" s="265"/>
      <c r="AU24" s="266" t="str">
        <f t="shared" si="42"/>
        <v/>
      </c>
      <c r="AV24" s="38"/>
      <c r="AW24" s="39" t="str">
        <f t="shared" si="18"/>
        <v/>
      </c>
      <c r="AX24" s="265"/>
      <c r="AY24" s="266" t="str">
        <f t="shared" si="19"/>
        <v/>
      </c>
      <c r="AZ24" s="40"/>
      <c r="BA24" s="39" t="str">
        <f t="shared" si="20"/>
        <v/>
      </c>
      <c r="BB24" s="265"/>
      <c r="BC24" s="266" t="str">
        <f t="shared" si="21"/>
        <v/>
      </c>
      <c r="BD24" s="38"/>
      <c r="BE24" s="39" t="str">
        <f t="shared" si="22"/>
        <v/>
      </c>
      <c r="BF24" s="265"/>
      <c r="BG24" s="266" t="str">
        <f t="shared" si="23"/>
        <v/>
      </c>
      <c r="BH24" s="38"/>
      <c r="BI24" s="39" t="str">
        <f t="shared" si="24"/>
        <v/>
      </c>
      <c r="BJ24" s="265"/>
      <c r="BK24" s="266" t="str">
        <f t="shared" si="25"/>
        <v/>
      </c>
      <c r="BL24" s="38"/>
      <c r="BM24" s="39" t="str">
        <f t="shared" si="26"/>
        <v/>
      </c>
      <c r="BN24" s="265"/>
      <c r="BO24" s="266" t="str">
        <f t="shared" si="27"/>
        <v/>
      </c>
      <c r="BP24" s="38"/>
      <c r="BQ24" s="39" t="str">
        <f t="shared" si="28"/>
        <v/>
      </c>
      <c r="BR24" s="265"/>
      <c r="BS24" s="266" t="str">
        <f t="shared" si="29"/>
        <v/>
      </c>
      <c r="BT24" s="38"/>
      <c r="BU24" s="39" t="str">
        <f t="shared" si="30"/>
        <v/>
      </c>
      <c r="BV24" s="265"/>
      <c r="BW24" s="266" t="str">
        <f t="shared" si="31"/>
        <v/>
      </c>
      <c r="BX24" s="38"/>
      <c r="BY24" s="39" t="str">
        <f t="shared" si="32"/>
        <v/>
      </c>
      <c r="BZ24" s="265"/>
      <c r="CA24" s="266" t="str">
        <f t="shared" si="33"/>
        <v/>
      </c>
      <c r="CB24" s="38"/>
      <c r="CC24" s="39" t="str">
        <f t="shared" si="34"/>
        <v/>
      </c>
      <c r="CD24" s="265"/>
      <c r="CE24" s="266" t="str">
        <f t="shared" si="35"/>
        <v/>
      </c>
      <c r="CF24" s="38"/>
      <c r="CG24" s="39" t="str">
        <f t="shared" si="36"/>
        <v/>
      </c>
      <c r="CH24" s="265"/>
      <c r="CI24" s="266" t="str">
        <f t="shared" si="37"/>
        <v/>
      </c>
      <c r="CJ24" s="38"/>
      <c r="CK24" s="39" t="str">
        <f t="shared" si="38"/>
        <v/>
      </c>
      <c r="CL24" s="265"/>
      <c r="CM24" s="266" t="str">
        <f t="shared" si="39"/>
        <v/>
      </c>
      <c r="CN24" s="38"/>
      <c r="CO24" s="39" t="str">
        <f t="shared" si="40"/>
        <v/>
      </c>
      <c r="CP24" s="265"/>
      <c r="CQ24" s="266" t="str">
        <f t="shared" si="41"/>
        <v/>
      </c>
      <c r="CR24" s="1" t="s">
        <v>92</v>
      </c>
    </row>
    <row r="25" spans="1:96" ht="20" customHeight="1" x14ac:dyDescent="0.2">
      <c r="A25" s="43"/>
      <c r="B25" s="30"/>
      <c r="C25" s="32"/>
      <c r="D25" s="32" t="s">
        <v>38</v>
      </c>
      <c r="E25" s="33" t="s">
        <v>93</v>
      </c>
      <c r="F25" s="33" t="s">
        <v>94</v>
      </c>
      <c r="G25" s="32">
        <v>2012</v>
      </c>
      <c r="H25" s="44"/>
      <c r="I25" s="49"/>
      <c r="J25" s="50" t="s">
        <v>62</v>
      </c>
      <c r="K25" s="51" t="s">
        <v>95</v>
      </c>
      <c r="L25" s="38"/>
      <c r="M25" s="39"/>
      <c r="N25" s="265"/>
      <c r="O25" s="265"/>
      <c r="P25" s="38"/>
      <c r="Q25" s="39"/>
      <c r="R25" s="265"/>
      <c r="S25" s="266"/>
      <c r="T25" s="38"/>
      <c r="U25" s="39"/>
      <c r="V25" s="265"/>
      <c r="W25" s="266"/>
      <c r="X25" s="38"/>
      <c r="Y25" s="39"/>
      <c r="Z25" s="265"/>
      <c r="AA25" s="266"/>
      <c r="AB25" s="38"/>
      <c r="AC25" s="39"/>
      <c r="AD25" s="265"/>
      <c r="AE25" s="266"/>
      <c r="AF25" s="38"/>
      <c r="AG25" s="39"/>
      <c r="AH25" s="265"/>
      <c r="AI25" s="266"/>
      <c r="AJ25" s="38"/>
      <c r="AK25" s="39"/>
      <c r="AL25" s="265"/>
      <c r="AM25" s="266"/>
      <c r="AN25" s="38"/>
      <c r="AO25" s="39"/>
      <c r="AP25" s="265"/>
      <c r="AQ25" s="266"/>
      <c r="AR25" s="38"/>
      <c r="AS25" s="39"/>
      <c r="AT25" s="265"/>
      <c r="AU25" s="266"/>
      <c r="AV25" s="38"/>
      <c r="AW25" s="39"/>
      <c r="AX25" s="265"/>
      <c r="AY25" s="266"/>
      <c r="AZ25" s="40"/>
      <c r="BA25" s="39"/>
      <c r="BB25" s="265"/>
      <c r="BC25" s="266"/>
      <c r="BD25" s="38"/>
      <c r="BE25" s="39"/>
      <c r="BF25" s="265"/>
      <c r="BG25" s="266"/>
      <c r="BH25" s="38"/>
      <c r="BI25" s="39"/>
      <c r="BJ25" s="265"/>
      <c r="BK25" s="266"/>
      <c r="BL25" s="38"/>
      <c r="BM25" s="39"/>
      <c r="BN25" s="265"/>
      <c r="BO25" s="266"/>
      <c r="BP25" s="38"/>
      <c r="BQ25" s="39"/>
      <c r="BR25" s="265"/>
      <c r="BS25" s="266"/>
      <c r="BT25" s="38"/>
      <c r="BU25" s="39"/>
      <c r="BV25" s="265"/>
      <c r="BW25" s="266"/>
      <c r="BX25" s="38"/>
      <c r="BY25" s="39"/>
      <c r="BZ25" s="265"/>
      <c r="CA25" s="266"/>
      <c r="CB25" s="38"/>
      <c r="CC25" s="39"/>
      <c r="CD25" s="265"/>
      <c r="CE25" s="266"/>
      <c r="CF25" s="38"/>
      <c r="CG25" s="39"/>
      <c r="CH25" s="265"/>
      <c r="CI25" s="266"/>
      <c r="CJ25" s="38"/>
      <c r="CK25" s="39"/>
      <c r="CL25" s="265"/>
      <c r="CM25" s="266"/>
      <c r="CN25" s="38"/>
      <c r="CO25" s="39"/>
      <c r="CP25" s="265"/>
      <c r="CQ25" s="266"/>
    </row>
    <row r="26" spans="1:96" ht="20" customHeight="1" x14ac:dyDescent="0.2">
      <c r="A26" s="47"/>
      <c r="B26" s="41"/>
      <c r="C26" s="42"/>
      <c r="D26" s="32" t="s">
        <v>38</v>
      </c>
      <c r="E26" s="33" t="s">
        <v>96</v>
      </c>
      <c r="F26" s="33" t="s">
        <v>97</v>
      </c>
      <c r="G26" s="32">
        <v>2013</v>
      </c>
      <c r="H26" s="44"/>
      <c r="I26" s="35">
        <v>38</v>
      </c>
      <c r="J26" s="36" t="s">
        <v>98</v>
      </c>
      <c r="K26" s="37" t="s">
        <v>56</v>
      </c>
      <c r="L26" s="38"/>
      <c r="M26" s="39" t="str">
        <f t="shared" si="0"/>
        <v/>
      </c>
      <c r="N26" s="265"/>
      <c r="O26" s="265"/>
      <c r="P26" s="38"/>
      <c r="Q26" s="39" t="str">
        <f t="shared" si="2"/>
        <v/>
      </c>
      <c r="R26" s="265"/>
      <c r="S26" s="266"/>
      <c r="T26" s="38"/>
      <c r="U26" s="39" t="str">
        <f t="shared" si="4"/>
        <v/>
      </c>
      <c r="V26" s="265"/>
      <c r="W26" s="266"/>
      <c r="X26" s="38"/>
      <c r="Y26" s="39" t="str">
        <f t="shared" si="6"/>
        <v/>
      </c>
      <c r="Z26" s="265"/>
      <c r="AA26" s="266"/>
      <c r="AB26" s="38"/>
      <c r="AC26" s="39" t="str">
        <f t="shared" si="8"/>
        <v/>
      </c>
      <c r="AD26" s="265"/>
      <c r="AE26" s="266"/>
      <c r="AF26" s="38"/>
      <c r="AG26" s="39" t="str">
        <f t="shared" si="10"/>
        <v/>
      </c>
      <c r="AH26" s="265"/>
      <c r="AI26" s="266"/>
      <c r="AJ26" s="38"/>
      <c r="AK26" s="39" t="str">
        <f t="shared" si="12"/>
        <v/>
      </c>
      <c r="AL26" s="265"/>
      <c r="AM26" s="266"/>
      <c r="AN26" s="38"/>
      <c r="AO26" s="39" t="str">
        <f t="shared" si="14"/>
        <v/>
      </c>
      <c r="AP26" s="265"/>
      <c r="AQ26" s="266"/>
      <c r="AR26" s="38"/>
      <c r="AS26" s="39" t="str">
        <f t="shared" si="16"/>
        <v/>
      </c>
      <c r="AT26" s="265"/>
      <c r="AU26" s="266"/>
      <c r="AV26" s="38"/>
      <c r="AW26" s="39" t="str">
        <f t="shared" si="18"/>
        <v/>
      </c>
      <c r="AX26" s="265"/>
      <c r="AY26" s="266"/>
      <c r="AZ26" s="40">
        <v>37</v>
      </c>
      <c r="BA26" s="39">
        <f t="shared" si="20"/>
        <v>97.368421052631575</v>
      </c>
      <c r="BB26" s="265">
        <v>34</v>
      </c>
      <c r="BC26" s="266">
        <f t="shared" si="21"/>
        <v>3</v>
      </c>
      <c r="BD26" s="38"/>
      <c r="BE26" s="39" t="str">
        <f t="shared" si="22"/>
        <v/>
      </c>
      <c r="BF26" s="265"/>
      <c r="BG26" s="266"/>
      <c r="BH26" s="38"/>
      <c r="BI26" s="39" t="str">
        <f t="shared" si="24"/>
        <v/>
      </c>
      <c r="BJ26" s="265"/>
      <c r="BK26" s="266"/>
      <c r="BL26" s="38"/>
      <c r="BM26" s="39" t="str">
        <f t="shared" si="26"/>
        <v/>
      </c>
      <c r="BN26" s="265"/>
      <c r="BO26" s="266"/>
      <c r="BP26" s="38"/>
      <c r="BQ26" s="39" t="str">
        <f t="shared" si="28"/>
        <v/>
      </c>
      <c r="BR26" s="265"/>
      <c r="BS26" s="266"/>
      <c r="BT26" s="38"/>
      <c r="BU26" s="39" t="str">
        <f t="shared" si="30"/>
        <v/>
      </c>
      <c r="BV26" s="265"/>
      <c r="BW26" s="266"/>
      <c r="BX26" s="38"/>
      <c r="BY26" s="39" t="str">
        <f t="shared" si="32"/>
        <v/>
      </c>
      <c r="BZ26" s="265"/>
      <c r="CA26" s="266"/>
      <c r="CB26" s="38"/>
      <c r="CC26" s="39" t="str">
        <f t="shared" si="34"/>
        <v/>
      </c>
      <c r="CD26" s="265"/>
      <c r="CE26" s="266"/>
      <c r="CF26" s="38"/>
      <c r="CG26" s="39" t="str">
        <f t="shared" si="36"/>
        <v/>
      </c>
      <c r="CH26" s="265"/>
      <c r="CI26" s="266"/>
      <c r="CJ26" s="38"/>
      <c r="CK26" s="39" t="str">
        <f t="shared" si="38"/>
        <v/>
      </c>
      <c r="CL26" s="265"/>
      <c r="CM26" s="266"/>
      <c r="CN26" s="38"/>
      <c r="CO26" s="39" t="str">
        <f t="shared" si="40"/>
        <v/>
      </c>
      <c r="CP26" s="265"/>
      <c r="CQ26" s="266"/>
      <c r="CR26" s="1" t="s">
        <v>99</v>
      </c>
    </row>
    <row r="27" spans="1:96" ht="20" customHeight="1" x14ac:dyDescent="0.2">
      <c r="A27" s="43"/>
      <c r="B27" s="30"/>
      <c r="C27" s="32"/>
      <c r="D27" s="32" t="s">
        <v>38</v>
      </c>
      <c r="E27" s="33" t="s">
        <v>100</v>
      </c>
      <c r="F27" s="33" t="s">
        <v>101</v>
      </c>
      <c r="G27" s="32">
        <v>2000</v>
      </c>
      <c r="H27" s="44"/>
      <c r="I27" s="35">
        <v>12</v>
      </c>
      <c r="J27" s="36" t="s">
        <v>102</v>
      </c>
      <c r="K27" s="37"/>
      <c r="L27" s="38"/>
      <c r="M27" s="39"/>
      <c r="N27" s="265"/>
      <c r="O27" s="265"/>
      <c r="P27" s="38"/>
      <c r="Q27" s="39"/>
      <c r="R27" s="265"/>
      <c r="S27" s="266"/>
      <c r="T27" s="40"/>
      <c r="U27" s="39"/>
      <c r="V27" s="265"/>
      <c r="W27" s="266"/>
      <c r="X27" s="38"/>
      <c r="Y27" s="39"/>
      <c r="Z27" s="265"/>
      <c r="AA27" s="266"/>
      <c r="AB27" s="38"/>
      <c r="AC27" s="39"/>
      <c r="AD27" s="265"/>
      <c r="AE27" s="266"/>
      <c r="AF27" s="38"/>
      <c r="AG27" s="39"/>
      <c r="AH27" s="265"/>
      <c r="AI27" s="266"/>
      <c r="AJ27" s="38"/>
      <c r="AK27" s="39"/>
      <c r="AL27" s="265"/>
      <c r="AM27" s="266"/>
      <c r="AN27" s="38"/>
      <c r="AO27" s="39"/>
      <c r="AP27" s="265"/>
      <c r="AQ27" s="266"/>
      <c r="AR27" s="38"/>
      <c r="AS27" s="39"/>
      <c r="AT27" s="265"/>
      <c r="AU27" s="266"/>
      <c r="AV27" s="38"/>
      <c r="AW27" s="39"/>
      <c r="AX27" s="265"/>
      <c r="AY27" s="266"/>
      <c r="AZ27" s="40"/>
      <c r="BA27" s="39"/>
      <c r="BB27" s="265"/>
      <c r="BC27" s="266"/>
      <c r="BD27" s="38"/>
      <c r="BE27" s="39"/>
      <c r="BF27" s="265"/>
      <c r="BG27" s="266"/>
      <c r="BH27" s="38"/>
      <c r="BI27" s="39"/>
      <c r="BJ27" s="265"/>
      <c r="BK27" s="266"/>
      <c r="BL27" s="38"/>
      <c r="BM27" s="39"/>
      <c r="BN27" s="265"/>
      <c r="BO27" s="266"/>
      <c r="BP27" s="38"/>
      <c r="BQ27" s="39"/>
      <c r="BR27" s="265"/>
      <c r="BS27" s="266"/>
      <c r="BT27" s="38"/>
      <c r="BU27" s="39"/>
      <c r="BV27" s="265"/>
      <c r="BW27" s="266"/>
      <c r="BX27" s="38"/>
      <c r="BY27" s="39"/>
      <c r="BZ27" s="265"/>
      <c r="CA27" s="266"/>
      <c r="CB27" s="38"/>
      <c r="CC27" s="39"/>
      <c r="CD27" s="265"/>
      <c r="CE27" s="266"/>
      <c r="CF27" s="38"/>
      <c r="CG27" s="39"/>
      <c r="CH27" s="265"/>
      <c r="CI27" s="266"/>
      <c r="CJ27" s="38"/>
      <c r="CK27" s="39"/>
      <c r="CL27" s="265"/>
      <c r="CM27" s="266"/>
      <c r="CN27" s="38"/>
      <c r="CO27" s="39"/>
      <c r="CP27" s="265"/>
      <c r="CQ27" s="266"/>
    </row>
    <row r="28" spans="1:96" ht="20" customHeight="1" x14ac:dyDescent="0.2">
      <c r="A28" s="47"/>
      <c r="B28" s="41"/>
      <c r="C28" s="31"/>
      <c r="D28" s="32" t="s">
        <v>38</v>
      </c>
      <c r="E28" s="33" t="s">
        <v>103</v>
      </c>
      <c r="F28" s="33" t="s">
        <v>104</v>
      </c>
      <c r="G28" s="32">
        <v>2001</v>
      </c>
      <c r="H28" s="44">
        <v>118</v>
      </c>
      <c r="I28" s="35">
        <v>20</v>
      </c>
      <c r="J28" s="36" t="s">
        <v>70</v>
      </c>
      <c r="K28" s="37" t="s">
        <v>105</v>
      </c>
      <c r="L28" s="38"/>
      <c r="M28" s="39" t="str">
        <f t="shared" si="0"/>
        <v/>
      </c>
      <c r="N28" s="265"/>
      <c r="O28" s="265" t="str">
        <f t="shared" si="1"/>
        <v/>
      </c>
      <c r="P28" s="38"/>
      <c r="Q28" s="39" t="str">
        <f t="shared" si="2"/>
        <v/>
      </c>
      <c r="R28" s="265"/>
      <c r="S28" s="266" t="str">
        <f t="shared" si="3"/>
        <v/>
      </c>
      <c r="T28" s="40"/>
      <c r="U28" s="39" t="str">
        <f t="shared" si="4"/>
        <v/>
      </c>
      <c r="V28" s="265"/>
      <c r="W28" s="266" t="str">
        <f t="shared" si="5"/>
        <v/>
      </c>
      <c r="X28" s="38"/>
      <c r="Y28" s="39" t="str">
        <f t="shared" si="6"/>
        <v/>
      </c>
      <c r="Z28" s="265"/>
      <c r="AA28" s="266" t="str">
        <f t="shared" si="7"/>
        <v/>
      </c>
      <c r="AB28" s="38"/>
      <c r="AC28" s="39" t="str">
        <f t="shared" si="8"/>
        <v/>
      </c>
      <c r="AD28" s="265"/>
      <c r="AE28" s="266" t="str">
        <f t="shared" si="9"/>
        <v/>
      </c>
      <c r="AF28" s="38"/>
      <c r="AG28" s="39" t="str">
        <f t="shared" si="10"/>
        <v/>
      </c>
      <c r="AH28" s="265"/>
      <c r="AI28" s="266" t="str">
        <f t="shared" si="11"/>
        <v/>
      </c>
      <c r="AJ28" s="38"/>
      <c r="AK28" s="39" t="str">
        <f t="shared" si="12"/>
        <v/>
      </c>
      <c r="AL28" s="265"/>
      <c r="AM28" s="266" t="str">
        <f t="shared" si="13"/>
        <v/>
      </c>
      <c r="AN28" s="38"/>
      <c r="AO28" s="39" t="str">
        <f t="shared" si="14"/>
        <v/>
      </c>
      <c r="AP28" s="265"/>
      <c r="AQ28" s="266" t="str">
        <f t="shared" si="15"/>
        <v/>
      </c>
      <c r="AR28" s="38"/>
      <c r="AS28" s="39" t="str">
        <f t="shared" si="16"/>
        <v/>
      </c>
      <c r="AT28" s="265"/>
      <c r="AU28" s="266" t="str">
        <f t="shared" si="42"/>
        <v/>
      </c>
      <c r="AV28" s="38"/>
      <c r="AW28" s="39" t="str">
        <f t="shared" si="18"/>
        <v/>
      </c>
      <c r="AX28" s="265"/>
      <c r="AY28" s="266" t="str">
        <f t="shared" si="19"/>
        <v/>
      </c>
      <c r="AZ28" s="40"/>
      <c r="BA28" s="39" t="str">
        <f t="shared" si="20"/>
        <v/>
      </c>
      <c r="BB28" s="265"/>
      <c r="BC28" s="266" t="str">
        <f t="shared" si="21"/>
        <v/>
      </c>
      <c r="BD28" s="38"/>
      <c r="BE28" s="39" t="str">
        <f t="shared" si="22"/>
        <v/>
      </c>
      <c r="BF28" s="265"/>
      <c r="BG28" s="266" t="str">
        <f t="shared" si="23"/>
        <v/>
      </c>
      <c r="BH28" s="38"/>
      <c r="BI28" s="39" t="str">
        <f t="shared" si="24"/>
        <v/>
      </c>
      <c r="BJ28" s="265"/>
      <c r="BK28" s="266" t="str">
        <f t="shared" si="25"/>
        <v/>
      </c>
      <c r="BL28" s="38"/>
      <c r="BM28" s="39" t="str">
        <f t="shared" si="26"/>
        <v/>
      </c>
      <c r="BN28" s="265"/>
      <c r="BO28" s="266" t="str">
        <f t="shared" si="27"/>
        <v/>
      </c>
      <c r="BP28" s="38"/>
      <c r="BQ28" s="39" t="str">
        <f t="shared" si="28"/>
        <v/>
      </c>
      <c r="BR28" s="265"/>
      <c r="BS28" s="266" t="str">
        <f t="shared" si="29"/>
        <v/>
      </c>
      <c r="BT28" s="38"/>
      <c r="BU28" s="39" t="str">
        <f t="shared" si="30"/>
        <v/>
      </c>
      <c r="BV28" s="265"/>
      <c r="BW28" s="266" t="str">
        <f t="shared" si="31"/>
        <v/>
      </c>
      <c r="BX28" s="38"/>
      <c r="BY28" s="39" t="str">
        <f t="shared" si="32"/>
        <v/>
      </c>
      <c r="BZ28" s="265"/>
      <c r="CA28" s="266" t="str">
        <f t="shared" si="33"/>
        <v/>
      </c>
      <c r="CB28" s="38"/>
      <c r="CC28" s="39" t="str">
        <f t="shared" si="34"/>
        <v/>
      </c>
      <c r="CD28" s="265"/>
      <c r="CE28" s="266" t="str">
        <f t="shared" si="35"/>
        <v/>
      </c>
      <c r="CF28" s="38"/>
      <c r="CG28" s="39" t="str">
        <f t="shared" si="36"/>
        <v/>
      </c>
      <c r="CH28" s="265"/>
      <c r="CI28" s="266" t="str">
        <f t="shared" si="37"/>
        <v/>
      </c>
      <c r="CJ28" s="38"/>
      <c r="CK28" s="39" t="str">
        <f t="shared" si="38"/>
        <v/>
      </c>
      <c r="CL28" s="265"/>
      <c r="CM28" s="266" t="str">
        <f t="shared" si="39"/>
        <v/>
      </c>
      <c r="CN28" s="38"/>
      <c r="CO28" s="39" t="str">
        <f t="shared" si="40"/>
        <v/>
      </c>
      <c r="CP28" s="265"/>
      <c r="CQ28" s="266" t="str">
        <f t="shared" si="41"/>
        <v/>
      </c>
      <c r="CR28" s="1" t="s">
        <v>106</v>
      </c>
    </row>
    <row r="29" spans="1:96" ht="20" customHeight="1" x14ac:dyDescent="0.2">
      <c r="A29" s="43"/>
      <c r="B29" s="30"/>
      <c r="C29" s="42"/>
      <c r="D29" s="32" t="s">
        <v>38</v>
      </c>
      <c r="E29" s="33" t="s">
        <v>107</v>
      </c>
      <c r="F29" s="33" t="s">
        <v>108</v>
      </c>
      <c r="G29" s="32">
        <v>1993</v>
      </c>
      <c r="H29" s="44"/>
      <c r="I29" s="49"/>
      <c r="J29" s="50" t="s">
        <v>109</v>
      </c>
      <c r="K29" s="51" t="s">
        <v>110</v>
      </c>
      <c r="L29" s="38"/>
      <c r="M29" s="39"/>
      <c r="N29" s="265"/>
      <c r="O29" s="265"/>
      <c r="P29" s="38"/>
      <c r="Q29" s="39"/>
      <c r="R29" s="265"/>
      <c r="S29" s="266"/>
      <c r="T29" s="40"/>
      <c r="U29" s="39"/>
      <c r="V29" s="265"/>
      <c r="W29" s="266"/>
      <c r="X29" s="38"/>
      <c r="Y29" s="39"/>
      <c r="Z29" s="265"/>
      <c r="AA29" s="266"/>
      <c r="AB29" s="38"/>
      <c r="AC29" s="39"/>
      <c r="AD29" s="265"/>
      <c r="AE29" s="266"/>
      <c r="AF29" s="38"/>
      <c r="AG29" s="39"/>
      <c r="AH29" s="265"/>
      <c r="AI29" s="266"/>
      <c r="AJ29" s="38"/>
      <c r="AK29" s="39"/>
      <c r="AL29" s="265"/>
      <c r="AM29" s="266"/>
      <c r="AN29" s="38"/>
      <c r="AO29" s="39"/>
      <c r="AP29" s="265"/>
      <c r="AQ29" s="266"/>
      <c r="AR29" s="38"/>
      <c r="AS29" s="39"/>
      <c r="AT29" s="265"/>
      <c r="AU29" s="266"/>
      <c r="AV29" s="38"/>
      <c r="AW29" s="39"/>
      <c r="AX29" s="265"/>
      <c r="AY29" s="266"/>
      <c r="AZ29" s="40"/>
      <c r="BA29" s="39"/>
      <c r="BB29" s="265"/>
      <c r="BC29" s="266"/>
      <c r="BD29" s="38"/>
      <c r="BE29" s="39"/>
      <c r="BF29" s="265"/>
      <c r="BG29" s="266"/>
      <c r="BH29" s="38"/>
      <c r="BI29" s="39"/>
      <c r="BJ29" s="265"/>
      <c r="BK29" s="266"/>
      <c r="BL29" s="38"/>
      <c r="BM29" s="39"/>
      <c r="BN29" s="265"/>
      <c r="BO29" s="266"/>
      <c r="BP29" s="38"/>
      <c r="BQ29" s="39"/>
      <c r="BR29" s="265"/>
      <c r="BS29" s="266"/>
      <c r="BT29" s="38"/>
      <c r="BU29" s="39"/>
      <c r="BV29" s="265"/>
      <c r="BW29" s="266"/>
      <c r="BX29" s="38"/>
      <c r="BY29" s="39"/>
      <c r="BZ29" s="265"/>
      <c r="CA29" s="266"/>
      <c r="CB29" s="38"/>
      <c r="CC29" s="39"/>
      <c r="CD29" s="265"/>
      <c r="CE29" s="266"/>
      <c r="CF29" s="38"/>
      <c r="CG29" s="39"/>
      <c r="CH29" s="265"/>
      <c r="CI29" s="266"/>
      <c r="CJ29" s="38"/>
      <c r="CK29" s="39"/>
      <c r="CL29" s="265"/>
      <c r="CM29" s="266"/>
      <c r="CN29" s="38"/>
      <c r="CO29" s="39"/>
      <c r="CP29" s="265"/>
      <c r="CQ29" s="266"/>
    </row>
    <row r="30" spans="1:96" ht="20" customHeight="1" x14ac:dyDescent="0.2">
      <c r="A30" s="47"/>
      <c r="B30" s="41"/>
      <c r="C30" s="42"/>
      <c r="D30" s="32" t="s">
        <v>38</v>
      </c>
      <c r="E30" s="33" t="s">
        <v>111</v>
      </c>
      <c r="F30" s="33" t="s">
        <v>112</v>
      </c>
      <c r="G30" s="32">
        <v>1994</v>
      </c>
      <c r="H30" s="44"/>
      <c r="I30" s="35">
        <v>20</v>
      </c>
      <c r="J30" s="36" t="s">
        <v>113</v>
      </c>
      <c r="K30" s="37"/>
      <c r="L30" s="38"/>
      <c r="M30" s="39" t="str">
        <f t="shared" si="0"/>
        <v/>
      </c>
      <c r="N30" s="265"/>
      <c r="O30" s="265" t="str">
        <f t="shared" si="1"/>
        <v/>
      </c>
      <c r="P30" s="38"/>
      <c r="Q30" s="39" t="str">
        <f t="shared" si="2"/>
        <v/>
      </c>
      <c r="R30" s="265"/>
      <c r="S30" s="266" t="str">
        <f t="shared" si="3"/>
        <v/>
      </c>
      <c r="T30" s="52"/>
      <c r="U30" s="46" t="str">
        <f t="shared" si="4"/>
        <v/>
      </c>
      <c r="V30" s="267"/>
      <c r="W30" s="268" t="str">
        <f t="shared" si="5"/>
        <v/>
      </c>
      <c r="X30" s="38"/>
      <c r="Y30" s="39" t="str">
        <f t="shared" si="6"/>
        <v/>
      </c>
      <c r="Z30" s="265"/>
      <c r="AA30" s="266" t="str">
        <f t="shared" si="7"/>
        <v/>
      </c>
      <c r="AB30" s="45"/>
      <c r="AC30" s="46" t="str">
        <f t="shared" si="8"/>
        <v/>
      </c>
      <c r="AD30" s="267"/>
      <c r="AE30" s="268" t="str">
        <f t="shared" si="9"/>
        <v/>
      </c>
      <c r="AF30" s="45"/>
      <c r="AG30" s="46" t="str">
        <f t="shared" si="10"/>
        <v/>
      </c>
      <c r="AH30" s="267"/>
      <c r="AI30" s="268" t="str">
        <f t="shared" si="11"/>
        <v/>
      </c>
      <c r="AJ30" s="38"/>
      <c r="AK30" s="39" t="str">
        <f t="shared" si="12"/>
        <v/>
      </c>
      <c r="AL30" s="265"/>
      <c r="AM30" s="266" t="str">
        <f t="shared" si="13"/>
        <v/>
      </c>
      <c r="AN30" s="38"/>
      <c r="AO30" s="39" t="str">
        <f t="shared" si="14"/>
        <v/>
      </c>
      <c r="AP30" s="265"/>
      <c r="AQ30" s="266" t="str">
        <f t="shared" si="15"/>
        <v/>
      </c>
      <c r="AR30" s="38"/>
      <c r="AS30" s="39" t="str">
        <f t="shared" si="16"/>
        <v/>
      </c>
      <c r="AT30" s="265"/>
      <c r="AU30" s="266" t="str">
        <f t="shared" si="42"/>
        <v/>
      </c>
      <c r="AV30" s="38"/>
      <c r="AW30" s="39" t="str">
        <f t="shared" si="18"/>
        <v/>
      </c>
      <c r="AX30" s="265"/>
      <c r="AY30" s="266" t="str">
        <f t="shared" si="19"/>
        <v/>
      </c>
      <c r="AZ30" s="40"/>
      <c r="BA30" s="39" t="str">
        <f t="shared" si="20"/>
        <v/>
      </c>
      <c r="BB30" s="265"/>
      <c r="BC30" s="266" t="str">
        <f t="shared" si="21"/>
        <v/>
      </c>
      <c r="BD30" s="38"/>
      <c r="BE30" s="39" t="str">
        <f t="shared" si="22"/>
        <v/>
      </c>
      <c r="BF30" s="265"/>
      <c r="BG30" s="266" t="str">
        <f t="shared" si="23"/>
        <v/>
      </c>
      <c r="BH30" s="38"/>
      <c r="BI30" s="39" t="str">
        <f t="shared" si="24"/>
        <v/>
      </c>
      <c r="BJ30" s="265"/>
      <c r="BK30" s="266" t="str">
        <f t="shared" si="25"/>
        <v/>
      </c>
      <c r="BL30" s="38"/>
      <c r="BM30" s="39" t="str">
        <f t="shared" si="26"/>
        <v/>
      </c>
      <c r="BN30" s="265"/>
      <c r="BO30" s="266" t="str">
        <f t="shared" si="27"/>
        <v/>
      </c>
      <c r="BP30" s="38"/>
      <c r="BQ30" s="39" t="str">
        <f t="shared" si="28"/>
        <v/>
      </c>
      <c r="BR30" s="265"/>
      <c r="BS30" s="266" t="str">
        <f t="shared" si="29"/>
        <v/>
      </c>
      <c r="BT30" s="38"/>
      <c r="BU30" s="39" t="str">
        <f t="shared" si="30"/>
        <v/>
      </c>
      <c r="BV30" s="265"/>
      <c r="BW30" s="266" t="str">
        <f t="shared" si="31"/>
        <v/>
      </c>
      <c r="BX30" s="38"/>
      <c r="BY30" s="39" t="str">
        <f t="shared" si="32"/>
        <v/>
      </c>
      <c r="BZ30" s="265"/>
      <c r="CA30" s="266" t="str">
        <f t="shared" si="33"/>
        <v/>
      </c>
      <c r="CB30" s="38"/>
      <c r="CC30" s="39" t="str">
        <f t="shared" si="34"/>
        <v/>
      </c>
      <c r="CD30" s="265"/>
      <c r="CE30" s="266" t="str">
        <f t="shared" si="35"/>
        <v/>
      </c>
      <c r="CF30" s="38"/>
      <c r="CG30" s="39" t="str">
        <f t="shared" si="36"/>
        <v/>
      </c>
      <c r="CH30" s="265"/>
      <c r="CI30" s="266" t="str">
        <f t="shared" si="37"/>
        <v/>
      </c>
      <c r="CJ30" s="38"/>
      <c r="CK30" s="39" t="str">
        <f t="shared" si="38"/>
        <v/>
      </c>
      <c r="CL30" s="265"/>
      <c r="CM30" s="266" t="str">
        <f t="shared" si="39"/>
        <v/>
      </c>
      <c r="CN30" s="38"/>
      <c r="CO30" s="39" t="str">
        <f t="shared" si="40"/>
        <v/>
      </c>
      <c r="CP30" s="265"/>
      <c r="CQ30" s="266" t="str">
        <f t="shared" si="41"/>
        <v/>
      </c>
      <c r="CR30" s="1" t="s">
        <v>114</v>
      </c>
    </row>
    <row r="31" spans="1:96" ht="20" customHeight="1" x14ac:dyDescent="0.2">
      <c r="A31" s="47"/>
      <c r="B31" s="41"/>
      <c r="C31" s="31"/>
      <c r="D31" s="32" t="s">
        <v>38</v>
      </c>
      <c r="E31" s="33" t="s">
        <v>115</v>
      </c>
      <c r="F31" s="33" t="s">
        <v>116</v>
      </c>
      <c r="G31" s="32">
        <v>2008</v>
      </c>
      <c r="H31" s="44"/>
      <c r="I31" s="35">
        <v>16</v>
      </c>
      <c r="J31" s="36" t="s">
        <v>70</v>
      </c>
      <c r="K31" s="37" t="s">
        <v>117</v>
      </c>
      <c r="L31" s="38"/>
      <c r="M31" s="39" t="str">
        <f t="shared" si="0"/>
        <v/>
      </c>
      <c r="N31" s="265"/>
      <c r="O31" s="265" t="str">
        <f t="shared" si="1"/>
        <v/>
      </c>
      <c r="P31" s="38"/>
      <c r="Q31" s="39" t="str">
        <f t="shared" si="2"/>
        <v/>
      </c>
      <c r="R31" s="265"/>
      <c r="S31" s="266" t="str">
        <f t="shared" si="3"/>
        <v/>
      </c>
      <c r="T31" s="40"/>
      <c r="U31" s="39" t="str">
        <f t="shared" si="4"/>
        <v/>
      </c>
      <c r="V31" s="265"/>
      <c r="W31" s="266" t="str">
        <f t="shared" si="5"/>
        <v/>
      </c>
      <c r="X31" s="38"/>
      <c r="Y31" s="39" t="str">
        <f t="shared" si="6"/>
        <v/>
      </c>
      <c r="Z31" s="265"/>
      <c r="AA31" s="266" t="str">
        <f t="shared" si="7"/>
        <v/>
      </c>
      <c r="AB31" s="38"/>
      <c r="AC31" s="39" t="str">
        <f t="shared" si="8"/>
        <v/>
      </c>
      <c r="AD31" s="265"/>
      <c r="AE31" s="266" t="str">
        <f t="shared" si="9"/>
        <v/>
      </c>
      <c r="AF31" s="38"/>
      <c r="AG31" s="39" t="str">
        <f t="shared" si="10"/>
        <v/>
      </c>
      <c r="AH31" s="265"/>
      <c r="AI31" s="266" t="str">
        <f t="shared" si="11"/>
        <v/>
      </c>
      <c r="AJ31" s="38"/>
      <c r="AK31" s="39" t="str">
        <f t="shared" si="12"/>
        <v/>
      </c>
      <c r="AL31" s="265"/>
      <c r="AM31" s="266" t="str">
        <f t="shared" si="13"/>
        <v/>
      </c>
      <c r="AN31" s="38"/>
      <c r="AO31" s="39" t="str">
        <f t="shared" si="14"/>
        <v/>
      </c>
      <c r="AP31" s="265"/>
      <c r="AQ31" s="266" t="str">
        <f t="shared" si="15"/>
        <v/>
      </c>
      <c r="AR31" s="38"/>
      <c r="AS31" s="39" t="str">
        <f t="shared" si="16"/>
        <v/>
      </c>
      <c r="AT31" s="265"/>
      <c r="AU31" s="266" t="str">
        <f t="shared" si="42"/>
        <v/>
      </c>
      <c r="AV31" s="38"/>
      <c r="AW31" s="39" t="str">
        <f t="shared" si="18"/>
        <v/>
      </c>
      <c r="AX31" s="265"/>
      <c r="AY31" s="266" t="str">
        <f t="shared" si="19"/>
        <v/>
      </c>
      <c r="AZ31" s="40"/>
      <c r="BA31" s="39" t="str">
        <f t="shared" si="20"/>
        <v/>
      </c>
      <c r="BB31" s="265"/>
      <c r="BC31" s="266" t="str">
        <f t="shared" si="21"/>
        <v/>
      </c>
      <c r="BD31" s="38"/>
      <c r="BE31" s="39" t="str">
        <f t="shared" si="22"/>
        <v/>
      </c>
      <c r="BF31" s="265"/>
      <c r="BG31" s="266" t="str">
        <f t="shared" si="23"/>
        <v/>
      </c>
      <c r="BH31" s="38"/>
      <c r="BI31" s="39" t="str">
        <f t="shared" si="24"/>
        <v/>
      </c>
      <c r="BJ31" s="265"/>
      <c r="BK31" s="266" t="str">
        <f t="shared" si="25"/>
        <v/>
      </c>
      <c r="BL31" s="38"/>
      <c r="BM31" s="39" t="str">
        <f t="shared" si="26"/>
        <v/>
      </c>
      <c r="BN31" s="265"/>
      <c r="BO31" s="266" t="str">
        <f t="shared" si="27"/>
        <v/>
      </c>
      <c r="BP31" s="38"/>
      <c r="BQ31" s="39" t="str">
        <f t="shared" si="28"/>
        <v/>
      </c>
      <c r="BR31" s="265"/>
      <c r="BS31" s="266" t="str">
        <f t="shared" si="29"/>
        <v/>
      </c>
      <c r="BT31" s="38"/>
      <c r="BU31" s="39" t="str">
        <f t="shared" si="30"/>
        <v/>
      </c>
      <c r="BV31" s="265"/>
      <c r="BW31" s="266" t="str">
        <f t="shared" si="31"/>
        <v/>
      </c>
      <c r="BX31" s="38"/>
      <c r="BY31" s="39" t="str">
        <f t="shared" si="32"/>
        <v/>
      </c>
      <c r="BZ31" s="265"/>
      <c r="CA31" s="266" t="str">
        <f t="shared" si="33"/>
        <v/>
      </c>
      <c r="CB31" s="38"/>
      <c r="CC31" s="39" t="str">
        <f t="shared" si="34"/>
        <v/>
      </c>
      <c r="CD31" s="265"/>
      <c r="CE31" s="266" t="str">
        <f t="shared" si="35"/>
        <v/>
      </c>
      <c r="CF31" s="38"/>
      <c r="CG31" s="39" t="str">
        <f t="shared" si="36"/>
        <v/>
      </c>
      <c r="CH31" s="265"/>
      <c r="CI31" s="266" t="str">
        <f t="shared" si="37"/>
        <v/>
      </c>
      <c r="CJ31" s="38"/>
      <c r="CK31" s="39" t="str">
        <f t="shared" si="38"/>
        <v/>
      </c>
      <c r="CL31" s="265"/>
      <c r="CM31" s="266" t="str">
        <f t="shared" si="39"/>
        <v/>
      </c>
      <c r="CN31" s="38"/>
      <c r="CO31" s="39" t="str">
        <f t="shared" si="40"/>
        <v/>
      </c>
      <c r="CP31" s="265"/>
      <c r="CQ31" s="266" t="str">
        <f t="shared" si="41"/>
        <v/>
      </c>
      <c r="CR31" s="1" t="s">
        <v>118</v>
      </c>
    </row>
    <row r="32" spans="1:96" ht="20" customHeight="1" x14ac:dyDescent="0.2">
      <c r="A32" s="47"/>
      <c r="B32" s="41"/>
      <c r="C32" s="42"/>
      <c r="D32" s="32" t="s">
        <v>38</v>
      </c>
      <c r="E32" s="33" t="s">
        <v>119</v>
      </c>
      <c r="F32" s="33" t="s">
        <v>120</v>
      </c>
      <c r="G32" s="32">
        <v>1996</v>
      </c>
      <c r="H32" s="44">
        <v>82</v>
      </c>
      <c r="I32" s="35">
        <v>15</v>
      </c>
      <c r="J32" s="36" t="s">
        <v>70</v>
      </c>
      <c r="K32" s="37" t="s">
        <v>121</v>
      </c>
      <c r="L32" s="38"/>
      <c r="M32" s="39" t="str">
        <f t="shared" si="0"/>
        <v/>
      </c>
      <c r="N32" s="265"/>
      <c r="O32" s="265" t="str">
        <f t="shared" si="1"/>
        <v/>
      </c>
      <c r="P32" s="38">
        <v>1</v>
      </c>
      <c r="Q32" s="39">
        <f t="shared" si="2"/>
        <v>6.666666666666667</v>
      </c>
      <c r="R32" s="267">
        <v>0</v>
      </c>
      <c r="S32" s="268">
        <f t="shared" si="3"/>
        <v>1</v>
      </c>
      <c r="T32" s="40">
        <v>1</v>
      </c>
      <c r="U32" s="39">
        <f t="shared" si="4"/>
        <v>6.666666666666667</v>
      </c>
      <c r="V32" s="267">
        <v>0</v>
      </c>
      <c r="W32" s="268">
        <f t="shared" si="5"/>
        <v>1</v>
      </c>
      <c r="X32" s="38"/>
      <c r="Y32" s="39" t="str">
        <f t="shared" si="6"/>
        <v/>
      </c>
      <c r="Z32" s="265"/>
      <c r="AA32" s="266" t="str">
        <f t="shared" si="7"/>
        <v/>
      </c>
      <c r="AB32" s="38"/>
      <c r="AC32" s="39" t="str">
        <f t="shared" si="8"/>
        <v/>
      </c>
      <c r="AD32" s="265"/>
      <c r="AE32" s="266" t="str">
        <f t="shared" si="9"/>
        <v/>
      </c>
      <c r="AF32" s="38"/>
      <c r="AG32" s="39" t="str">
        <f t="shared" si="10"/>
        <v/>
      </c>
      <c r="AH32" s="265"/>
      <c r="AI32" s="266" t="str">
        <f t="shared" si="11"/>
        <v/>
      </c>
      <c r="AJ32" s="38"/>
      <c r="AK32" s="39" t="str">
        <f t="shared" si="12"/>
        <v/>
      </c>
      <c r="AL32" s="265"/>
      <c r="AM32" s="266" t="str">
        <f t="shared" si="13"/>
        <v/>
      </c>
      <c r="AN32" s="38"/>
      <c r="AO32" s="39" t="str">
        <f t="shared" si="14"/>
        <v/>
      </c>
      <c r="AP32" s="265"/>
      <c r="AQ32" s="266" t="str">
        <f t="shared" si="15"/>
        <v/>
      </c>
      <c r="AR32" s="38">
        <v>3</v>
      </c>
      <c r="AS32" s="39">
        <f t="shared" si="16"/>
        <v>20</v>
      </c>
      <c r="AT32" s="265">
        <v>0</v>
      </c>
      <c r="AU32" s="266">
        <f t="shared" si="42"/>
        <v>3</v>
      </c>
      <c r="AV32" s="38"/>
      <c r="AW32" s="39" t="str">
        <f t="shared" si="18"/>
        <v/>
      </c>
      <c r="AX32" s="265"/>
      <c r="AY32" s="266" t="str">
        <f t="shared" si="19"/>
        <v/>
      </c>
      <c r="AZ32" s="40"/>
      <c r="BA32" s="39" t="str">
        <f t="shared" si="20"/>
        <v/>
      </c>
      <c r="BB32" s="265"/>
      <c r="BC32" s="266" t="str">
        <f t="shared" si="21"/>
        <v/>
      </c>
      <c r="BD32" s="38">
        <v>1</v>
      </c>
      <c r="BE32" s="39">
        <f t="shared" si="22"/>
        <v>6.666666666666667</v>
      </c>
      <c r="BF32" s="265">
        <v>0</v>
      </c>
      <c r="BG32" s="266">
        <f t="shared" si="23"/>
        <v>1</v>
      </c>
      <c r="BH32" s="38"/>
      <c r="BI32" s="39" t="str">
        <f t="shared" si="24"/>
        <v/>
      </c>
      <c r="BJ32" s="265"/>
      <c r="BK32" s="266" t="str">
        <f t="shared" si="25"/>
        <v/>
      </c>
      <c r="BL32" s="38"/>
      <c r="BM32" s="39" t="str">
        <f t="shared" si="26"/>
        <v/>
      </c>
      <c r="BN32" s="265"/>
      <c r="BO32" s="266" t="str">
        <f t="shared" si="27"/>
        <v/>
      </c>
      <c r="BP32" s="38"/>
      <c r="BQ32" s="39" t="str">
        <f t="shared" si="28"/>
        <v/>
      </c>
      <c r="BR32" s="265"/>
      <c r="BS32" s="266" t="str">
        <f t="shared" si="29"/>
        <v/>
      </c>
      <c r="BT32" s="38"/>
      <c r="BU32" s="39" t="str">
        <f t="shared" si="30"/>
        <v/>
      </c>
      <c r="BV32" s="265"/>
      <c r="BW32" s="266" t="str">
        <f t="shared" si="31"/>
        <v/>
      </c>
      <c r="BX32" s="38"/>
      <c r="BY32" s="39" t="str">
        <f t="shared" si="32"/>
        <v/>
      </c>
      <c r="BZ32" s="265"/>
      <c r="CA32" s="266" t="str">
        <f t="shared" si="33"/>
        <v/>
      </c>
      <c r="CB32" s="38"/>
      <c r="CC32" s="39" t="str">
        <f t="shared" si="34"/>
        <v/>
      </c>
      <c r="CD32" s="265"/>
      <c r="CE32" s="266" t="str">
        <f t="shared" si="35"/>
        <v/>
      </c>
      <c r="CF32" s="38"/>
      <c r="CG32" s="39" t="str">
        <f t="shared" si="36"/>
        <v/>
      </c>
      <c r="CH32" s="265"/>
      <c r="CI32" s="266" t="str">
        <f t="shared" si="37"/>
        <v/>
      </c>
      <c r="CJ32" s="38"/>
      <c r="CK32" s="39" t="str">
        <f t="shared" si="38"/>
        <v/>
      </c>
      <c r="CL32" s="265"/>
      <c r="CM32" s="266" t="str">
        <f t="shared" si="39"/>
        <v/>
      </c>
      <c r="CN32" s="38"/>
      <c r="CO32" s="39" t="str">
        <f t="shared" si="40"/>
        <v/>
      </c>
      <c r="CP32" s="265"/>
      <c r="CQ32" s="266" t="str">
        <f t="shared" si="41"/>
        <v/>
      </c>
      <c r="CR32" s="1" t="s">
        <v>122</v>
      </c>
    </row>
    <row r="33" spans="1:96" ht="20" customHeight="1" x14ac:dyDescent="0.2">
      <c r="A33" s="43"/>
      <c r="B33" s="30"/>
      <c r="C33" s="42"/>
      <c r="D33" s="32" t="s">
        <v>38</v>
      </c>
      <c r="E33" s="33" t="s">
        <v>123</v>
      </c>
      <c r="F33" s="33" t="s">
        <v>124</v>
      </c>
      <c r="G33" s="32">
        <v>1995</v>
      </c>
      <c r="H33" s="44"/>
      <c r="I33" s="49">
        <v>12</v>
      </c>
      <c r="J33" s="50" t="s">
        <v>55</v>
      </c>
      <c r="K33" s="51" t="s">
        <v>125</v>
      </c>
      <c r="L33" s="38"/>
      <c r="M33" s="39"/>
      <c r="N33" s="265"/>
      <c r="O33" s="265"/>
      <c r="P33" s="38"/>
      <c r="Q33" s="39"/>
      <c r="R33" s="265"/>
      <c r="S33" s="266"/>
      <c r="T33" s="40">
        <v>1</v>
      </c>
      <c r="U33" s="39">
        <f t="shared" si="4"/>
        <v>8.3333333333333321</v>
      </c>
      <c r="V33" s="265">
        <v>1</v>
      </c>
      <c r="W33" s="266">
        <f t="shared" si="5"/>
        <v>0</v>
      </c>
      <c r="X33" s="38"/>
      <c r="Y33" s="39"/>
      <c r="Z33" s="265"/>
      <c r="AA33" s="266"/>
      <c r="AB33" s="38"/>
      <c r="AC33" s="39"/>
      <c r="AD33" s="265"/>
      <c r="AE33" s="266"/>
      <c r="AF33" s="38"/>
      <c r="AG33" s="39"/>
      <c r="AH33" s="265"/>
      <c r="AI33" s="266"/>
      <c r="AJ33" s="38"/>
      <c r="AK33" s="39"/>
      <c r="AL33" s="265"/>
      <c r="AM33" s="266"/>
      <c r="AN33" s="38"/>
      <c r="AO33" s="39"/>
      <c r="AP33" s="265"/>
      <c r="AQ33" s="266"/>
      <c r="AR33" s="38"/>
      <c r="AS33" s="39"/>
      <c r="AT33" s="265"/>
      <c r="AU33" s="266"/>
      <c r="AV33" s="38"/>
      <c r="AW33" s="39"/>
      <c r="AX33" s="265"/>
      <c r="AY33" s="266"/>
      <c r="AZ33" s="40"/>
      <c r="BA33" s="39"/>
      <c r="BB33" s="265"/>
      <c r="BC33" s="266"/>
      <c r="BD33" s="38"/>
      <c r="BE33" s="39"/>
      <c r="BF33" s="265"/>
      <c r="BG33" s="266"/>
      <c r="BH33" s="38"/>
      <c r="BI33" s="39"/>
      <c r="BJ33" s="265"/>
      <c r="BK33" s="266"/>
      <c r="BL33" s="38"/>
      <c r="BM33" s="39"/>
      <c r="BN33" s="265"/>
      <c r="BO33" s="266"/>
      <c r="BP33" s="38"/>
      <c r="BQ33" s="39"/>
      <c r="BR33" s="265"/>
      <c r="BS33" s="266"/>
      <c r="BT33" s="38"/>
      <c r="BU33" s="39"/>
      <c r="BV33" s="265"/>
      <c r="BW33" s="266"/>
      <c r="BX33" s="38"/>
      <c r="BY33" s="39"/>
      <c r="BZ33" s="265"/>
      <c r="CA33" s="266"/>
      <c r="CB33" s="38"/>
      <c r="CC33" s="39"/>
      <c r="CD33" s="265"/>
      <c r="CE33" s="266"/>
      <c r="CF33" s="38"/>
      <c r="CG33" s="39"/>
      <c r="CH33" s="265"/>
      <c r="CI33" s="266"/>
      <c r="CJ33" s="38"/>
      <c r="CK33" s="39"/>
      <c r="CL33" s="265"/>
      <c r="CM33" s="266"/>
      <c r="CN33" s="38"/>
      <c r="CO33" s="39"/>
      <c r="CP33" s="265"/>
      <c r="CQ33" s="266"/>
      <c r="CR33" s="1" t="s">
        <v>444</v>
      </c>
    </row>
    <row r="34" spans="1:96" ht="20" customHeight="1" x14ac:dyDescent="0.2">
      <c r="A34" s="43"/>
      <c r="B34" s="41"/>
      <c r="C34" s="42"/>
      <c r="D34" s="32" t="s">
        <v>38</v>
      </c>
      <c r="E34" s="33" t="s">
        <v>127</v>
      </c>
      <c r="F34" s="33" t="s">
        <v>124</v>
      </c>
      <c r="G34" s="32">
        <v>1999</v>
      </c>
      <c r="H34" s="44"/>
      <c r="I34" s="53">
        <v>34</v>
      </c>
      <c r="J34" s="54" t="s">
        <v>55</v>
      </c>
      <c r="K34" s="55" t="s">
        <v>128</v>
      </c>
      <c r="L34" s="38"/>
      <c r="M34" s="39"/>
      <c r="N34" s="265"/>
      <c r="O34" s="265"/>
      <c r="P34" s="38"/>
      <c r="Q34" s="39"/>
      <c r="R34" s="265"/>
      <c r="S34" s="266"/>
      <c r="T34" s="40"/>
      <c r="U34" s="39"/>
      <c r="V34" s="265"/>
      <c r="W34" s="266"/>
      <c r="X34" s="38"/>
      <c r="Y34" s="39"/>
      <c r="Z34" s="265"/>
      <c r="AA34" s="266"/>
      <c r="AB34" s="38"/>
      <c r="AC34" s="39"/>
      <c r="AD34" s="265"/>
      <c r="AE34" s="266"/>
      <c r="AF34" s="38"/>
      <c r="AG34" s="39"/>
      <c r="AH34" s="265"/>
      <c r="AI34" s="266"/>
      <c r="AJ34" s="38"/>
      <c r="AK34" s="39"/>
      <c r="AL34" s="265"/>
      <c r="AM34" s="266"/>
      <c r="AN34" s="38"/>
      <c r="AO34" s="39"/>
      <c r="AP34" s="265"/>
      <c r="AQ34" s="266"/>
      <c r="AR34" s="38">
        <v>2</v>
      </c>
      <c r="AS34" s="39">
        <f t="shared" si="16"/>
        <v>5.8823529411764701</v>
      </c>
      <c r="AT34" s="265">
        <v>1</v>
      </c>
      <c r="AU34" s="266">
        <f t="shared" si="42"/>
        <v>1</v>
      </c>
      <c r="AV34" s="38"/>
      <c r="AW34" s="39"/>
      <c r="AX34" s="265"/>
      <c r="AY34" s="266"/>
      <c r="AZ34" s="40"/>
      <c r="BA34" s="39"/>
      <c r="BB34" s="265"/>
      <c r="BC34" s="266"/>
      <c r="BD34" s="38"/>
      <c r="BE34" s="39"/>
      <c r="BF34" s="265"/>
      <c r="BG34" s="266"/>
      <c r="BH34" s="38"/>
      <c r="BI34" s="39"/>
      <c r="BJ34" s="265"/>
      <c r="BK34" s="266"/>
      <c r="BL34" s="38"/>
      <c r="BM34" s="39"/>
      <c r="BN34" s="265"/>
      <c r="BO34" s="266"/>
      <c r="BP34" s="38"/>
      <c r="BQ34" s="39"/>
      <c r="BR34" s="265"/>
      <c r="BS34" s="266"/>
      <c r="BT34" s="38"/>
      <c r="BU34" s="39"/>
      <c r="BV34" s="265"/>
      <c r="BW34" s="266"/>
      <c r="BX34" s="38"/>
      <c r="BY34" s="39"/>
      <c r="BZ34" s="265"/>
      <c r="CA34" s="266"/>
      <c r="CB34" s="38"/>
      <c r="CC34" s="39"/>
      <c r="CD34" s="265"/>
      <c r="CE34" s="266"/>
      <c r="CF34" s="38"/>
      <c r="CG34" s="39"/>
      <c r="CH34" s="265"/>
      <c r="CI34" s="266"/>
      <c r="CJ34" s="38"/>
      <c r="CK34" s="39"/>
      <c r="CL34" s="265"/>
      <c r="CM34" s="266"/>
      <c r="CN34" s="38"/>
      <c r="CO34" s="39"/>
      <c r="CP34" s="265"/>
      <c r="CQ34" s="266"/>
    </row>
    <row r="35" spans="1:96" ht="20" customHeight="1" x14ac:dyDescent="0.2">
      <c r="A35" s="43"/>
      <c r="B35" s="41"/>
      <c r="C35" s="42"/>
      <c r="D35" s="32" t="s">
        <v>38</v>
      </c>
      <c r="E35" s="33" t="s">
        <v>129</v>
      </c>
      <c r="F35" s="33" t="s">
        <v>124</v>
      </c>
      <c r="G35" s="32">
        <v>2011</v>
      </c>
      <c r="H35" s="44"/>
      <c r="I35" s="53">
        <v>36</v>
      </c>
      <c r="J35" s="54" t="s">
        <v>55</v>
      </c>
      <c r="K35" s="55" t="s">
        <v>130</v>
      </c>
      <c r="L35" s="38"/>
      <c r="M35" s="39"/>
      <c r="N35" s="265"/>
      <c r="O35" s="265"/>
      <c r="P35" s="38">
        <v>2</v>
      </c>
      <c r="Q35" s="39">
        <f t="shared" si="2"/>
        <v>5.5555555555555554</v>
      </c>
      <c r="R35" s="265"/>
      <c r="S35" s="266"/>
      <c r="T35" s="40">
        <v>5</v>
      </c>
      <c r="U35" s="39">
        <f t="shared" si="4"/>
        <v>13.888888888888889</v>
      </c>
      <c r="V35" s="265">
        <v>3</v>
      </c>
      <c r="W35" s="266">
        <f t="shared" si="5"/>
        <v>2</v>
      </c>
      <c r="X35" s="38"/>
      <c r="Y35" s="39"/>
      <c r="Z35" s="265"/>
      <c r="AA35" s="266"/>
      <c r="AB35" s="38">
        <v>0</v>
      </c>
      <c r="AC35" s="39" t="str">
        <f t="shared" si="8"/>
        <v/>
      </c>
      <c r="AD35" s="265">
        <v>3</v>
      </c>
      <c r="AE35" s="266">
        <f t="shared" si="9"/>
        <v>-3</v>
      </c>
      <c r="AF35" s="38"/>
      <c r="AG35" s="39"/>
      <c r="AH35" s="265"/>
      <c r="AI35" s="266"/>
      <c r="AJ35" s="38"/>
      <c r="AK35" s="39"/>
      <c r="AL35" s="265"/>
      <c r="AM35" s="266"/>
      <c r="AN35" s="38"/>
      <c r="AO35" s="39"/>
      <c r="AP35" s="265"/>
      <c r="AQ35" s="266"/>
      <c r="AR35" s="38"/>
      <c r="AS35" s="39"/>
      <c r="AT35" s="265"/>
      <c r="AU35" s="266"/>
      <c r="AV35" s="38"/>
      <c r="AW35" s="39"/>
      <c r="AX35" s="265"/>
      <c r="AY35" s="266"/>
      <c r="AZ35" s="40"/>
      <c r="BA35" s="39"/>
      <c r="BB35" s="265"/>
      <c r="BC35" s="266"/>
      <c r="BD35" s="38"/>
      <c r="BE35" s="39"/>
      <c r="BF35" s="265"/>
      <c r="BG35" s="266"/>
      <c r="BH35" s="38"/>
      <c r="BI35" s="39"/>
      <c r="BJ35" s="265"/>
      <c r="BK35" s="266"/>
      <c r="BL35" s="38"/>
      <c r="BM35" s="39"/>
      <c r="BN35" s="265"/>
      <c r="BO35" s="266"/>
      <c r="BP35" s="38"/>
      <c r="BQ35" s="39"/>
      <c r="BR35" s="265"/>
      <c r="BS35" s="266"/>
      <c r="BT35" s="38"/>
      <c r="BU35" s="39"/>
      <c r="BV35" s="265"/>
      <c r="BW35" s="266"/>
      <c r="BX35" s="38"/>
      <c r="BY35" s="39"/>
      <c r="BZ35" s="265"/>
      <c r="CA35" s="266"/>
      <c r="CB35" s="38"/>
      <c r="CC35" s="39"/>
      <c r="CD35" s="265"/>
      <c r="CE35" s="266"/>
      <c r="CF35" s="38"/>
      <c r="CG35" s="39"/>
      <c r="CH35" s="265"/>
      <c r="CI35" s="266"/>
      <c r="CJ35" s="38"/>
      <c r="CK35" s="39"/>
      <c r="CL35" s="265"/>
      <c r="CM35" s="266"/>
      <c r="CN35" s="38"/>
      <c r="CO35" s="39"/>
      <c r="CP35" s="265"/>
      <c r="CQ35" s="266"/>
      <c r="CR35" s="1" t="s">
        <v>445</v>
      </c>
    </row>
    <row r="36" spans="1:96" ht="20" customHeight="1" x14ac:dyDescent="0.2">
      <c r="A36" s="47"/>
      <c r="B36" s="30"/>
      <c r="C36" s="56"/>
      <c r="D36" s="32" t="s">
        <v>38</v>
      </c>
      <c r="E36" s="33" t="s">
        <v>132</v>
      </c>
      <c r="F36" s="33" t="s">
        <v>133</v>
      </c>
      <c r="G36" s="32">
        <v>2006</v>
      </c>
      <c r="H36" s="44">
        <v>132</v>
      </c>
      <c r="I36" s="35">
        <v>7</v>
      </c>
      <c r="J36" s="36" t="s">
        <v>70</v>
      </c>
      <c r="K36" s="37" t="s">
        <v>56</v>
      </c>
      <c r="L36" s="38"/>
      <c r="M36" s="39" t="str">
        <f t="shared" si="0"/>
        <v/>
      </c>
      <c r="N36" s="265"/>
      <c r="O36" s="265" t="str">
        <f t="shared" si="1"/>
        <v/>
      </c>
      <c r="P36" s="38"/>
      <c r="Q36" s="39" t="str">
        <f t="shared" si="2"/>
        <v/>
      </c>
      <c r="R36" s="265"/>
      <c r="S36" s="266" t="str">
        <f t="shared" si="3"/>
        <v/>
      </c>
      <c r="T36" s="40"/>
      <c r="U36" s="39" t="str">
        <f t="shared" si="4"/>
        <v/>
      </c>
      <c r="V36" s="265"/>
      <c r="W36" s="266" t="str">
        <f t="shared" si="5"/>
        <v/>
      </c>
      <c r="X36" s="38"/>
      <c r="Y36" s="39" t="str">
        <f t="shared" si="6"/>
        <v/>
      </c>
      <c r="Z36" s="265"/>
      <c r="AA36" s="266" t="str">
        <f t="shared" si="7"/>
        <v/>
      </c>
      <c r="AB36" s="38"/>
      <c r="AC36" s="39" t="str">
        <f t="shared" si="8"/>
        <v/>
      </c>
      <c r="AD36" s="265"/>
      <c r="AE36" s="266" t="str">
        <f t="shared" si="9"/>
        <v/>
      </c>
      <c r="AF36" s="38"/>
      <c r="AG36" s="39" t="str">
        <f t="shared" si="10"/>
        <v/>
      </c>
      <c r="AH36" s="265"/>
      <c r="AI36" s="266" t="str">
        <f t="shared" si="11"/>
        <v/>
      </c>
      <c r="AJ36" s="38"/>
      <c r="AK36" s="39" t="str">
        <f t="shared" si="12"/>
        <v/>
      </c>
      <c r="AL36" s="265"/>
      <c r="AM36" s="266" t="str">
        <f t="shared" si="13"/>
        <v/>
      </c>
      <c r="AN36" s="38"/>
      <c r="AO36" s="39" t="str">
        <f t="shared" si="14"/>
        <v/>
      </c>
      <c r="AP36" s="265"/>
      <c r="AQ36" s="266" t="str">
        <f t="shared" si="15"/>
        <v/>
      </c>
      <c r="AR36" s="38"/>
      <c r="AS36" s="39" t="str">
        <f t="shared" si="16"/>
        <v/>
      </c>
      <c r="AT36" s="265"/>
      <c r="AU36" s="266" t="str">
        <f t="shared" si="42"/>
        <v/>
      </c>
      <c r="AV36" s="38"/>
      <c r="AW36" s="39" t="str">
        <f t="shared" si="18"/>
        <v/>
      </c>
      <c r="AX36" s="265"/>
      <c r="AY36" s="266" t="str">
        <f t="shared" si="19"/>
        <v/>
      </c>
      <c r="AZ36" s="40"/>
      <c r="BA36" s="39" t="str">
        <f t="shared" si="20"/>
        <v/>
      </c>
      <c r="BB36" s="265"/>
      <c r="BC36" s="266" t="str">
        <f t="shared" si="21"/>
        <v/>
      </c>
      <c r="BD36" s="38"/>
      <c r="BE36" s="39" t="str">
        <f t="shared" si="22"/>
        <v/>
      </c>
      <c r="BF36" s="265"/>
      <c r="BG36" s="266" t="str">
        <f t="shared" si="23"/>
        <v/>
      </c>
      <c r="BH36" s="38"/>
      <c r="BI36" s="39" t="str">
        <f t="shared" si="24"/>
        <v/>
      </c>
      <c r="BJ36" s="265"/>
      <c r="BK36" s="266" t="str">
        <f t="shared" si="25"/>
        <v/>
      </c>
      <c r="BL36" s="38"/>
      <c r="BM36" s="39" t="str">
        <f t="shared" si="26"/>
        <v/>
      </c>
      <c r="BN36" s="265"/>
      <c r="BO36" s="266" t="str">
        <f t="shared" si="27"/>
        <v/>
      </c>
      <c r="BP36" s="38"/>
      <c r="BQ36" s="39" t="str">
        <f t="shared" si="28"/>
        <v/>
      </c>
      <c r="BR36" s="265"/>
      <c r="BS36" s="266" t="str">
        <f t="shared" si="29"/>
        <v/>
      </c>
      <c r="BT36" s="38"/>
      <c r="BU36" s="39" t="str">
        <f t="shared" si="30"/>
        <v/>
      </c>
      <c r="BV36" s="265"/>
      <c r="BW36" s="266" t="str">
        <f t="shared" si="31"/>
        <v/>
      </c>
      <c r="BX36" s="38"/>
      <c r="BY36" s="39" t="str">
        <f t="shared" si="32"/>
        <v/>
      </c>
      <c r="BZ36" s="265"/>
      <c r="CA36" s="266" t="str">
        <f t="shared" si="33"/>
        <v/>
      </c>
      <c r="CB36" s="38"/>
      <c r="CC36" s="39" t="str">
        <f t="shared" si="34"/>
        <v/>
      </c>
      <c r="CD36" s="265"/>
      <c r="CE36" s="266" t="str">
        <f t="shared" si="35"/>
        <v/>
      </c>
      <c r="CF36" s="38"/>
      <c r="CG36" s="39" t="str">
        <f t="shared" si="36"/>
        <v/>
      </c>
      <c r="CH36" s="265"/>
      <c r="CI36" s="266" t="str">
        <f t="shared" si="37"/>
        <v/>
      </c>
      <c r="CJ36" s="38"/>
      <c r="CK36" s="39" t="str">
        <f t="shared" si="38"/>
        <v/>
      </c>
      <c r="CL36" s="265"/>
      <c r="CM36" s="266" t="str">
        <f t="shared" si="39"/>
        <v/>
      </c>
      <c r="CN36" s="38"/>
      <c r="CO36" s="39" t="str">
        <f t="shared" si="40"/>
        <v/>
      </c>
      <c r="CP36" s="265"/>
      <c r="CQ36" s="266" t="str">
        <f t="shared" si="41"/>
        <v/>
      </c>
      <c r="CR36" s="1" t="s">
        <v>134</v>
      </c>
    </row>
    <row r="37" spans="1:96" ht="20" customHeight="1" x14ac:dyDescent="0.2">
      <c r="A37" s="47"/>
      <c r="B37" s="41"/>
      <c r="C37" s="31"/>
      <c r="D37" s="32" t="s">
        <v>38</v>
      </c>
      <c r="E37" s="33" t="s">
        <v>135</v>
      </c>
      <c r="F37" s="33" t="s">
        <v>136</v>
      </c>
      <c r="G37" s="32">
        <v>2009</v>
      </c>
      <c r="H37" s="44">
        <v>49</v>
      </c>
      <c r="I37" s="35">
        <v>22</v>
      </c>
      <c r="J37" s="36" t="s">
        <v>70</v>
      </c>
      <c r="K37" s="37" t="s">
        <v>137</v>
      </c>
      <c r="L37" s="38"/>
      <c r="M37" s="39" t="str">
        <f t="shared" si="0"/>
        <v/>
      </c>
      <c r="N37" s="265"/>
      <c r="O37" s="265" t="str">
        <f t="shared" si="1"/>
        <v/>
      </c>
      <c r="P37" s="38"/>
      <c r="Q37" s="39" t="str">
        <f t="shared" si="2"/>
        <v/>
      </c>
      <c r="R37" s="265"/>
      <c r="S37" s="266" t="str">
        <f t="shared" si="3"/>
        <v/>
      </c>
      <c r="T37" s="40"/>
      <c r="U37" s="39" t="str">
        <f t="shared" si="4"/>
        <v/>
      </c>
      <c r="V37" s="265"/>
      <c r="W37" s="266" t="str">
        <f t="shared" si="5"/>
        <v/>
      </c>
      <c r="X37" s="38"/>
      <c r="Y37" s="39" t="str">
        <f t="shared" si="6"/>
        <v/>
      </c>
      <c r="Z37" s="265"/>
      <c r="AA37" s="266" t="str">
        <f t="shared" si="7"/>
        <v/>
      </c>
      <c r="AB37" s="38"/>
      <c r="AC37" s="39" t="str">
        <f t="shared" si="8"/>
        <v/>
      </c>
      <c r="AD37" s="265"/>
      <c r="AE37" s="266" t="str">
        <f t="shared" si="9"/>
        <v/>
      </c>
      <c r="AF37" s="38"/>
      <c r="AG37" s="39" t="str">
        <f t="shared" si="10"/>
        <v/>
      </c>
      <c r="AH37" s="265"/>
      <c r="AI37" s="266" t="str">
        <f t="shared" si="11"/>
        <v/>
      </c>
      <c r="AJ37" s="38"/>
      <c r="AK37" s="39" t="str">
        <f t="shared" si="12"/>
        <v/>
      </c>
      <c r="AL37" s="265"/>
      <c r="AM37" s="266" t="str">
        <f t="shared" si="13"/>
        <v/>
      </c>
      <c r="AN37" s="38"/>
      <c r="AO37" s="39" t="str">
        <f t="shared" si="14"/>
        <v/>
      </c>
      <c r="AP37" s="265"/>
      <c r="AQ37" s="266" t="str">
        <f t="shared" si="15"/>
        <v/>
      </c>
      <c r="AR37" s="38"/>
      <c r="AS37" s="39" t="str">
        <f t="shared" si="16"/>
        <v/>
      </c>
      <c r="AT37" s="265"/>
      <c r="AU37" s="266" t="str">
        <f t="shared" si="42"/>
        <v/>
      </c>
      <c r="AV37" s="38"/>
      <c r="AW37" s="39" t="str">
        <f t="shared" si="18"/>
        <v/>
      </c>
      <c r="AX37" s="265"/>
      <c r="AY37" s="266" t="str">
        <f t="shared" si="19"/>
        <v/>
      </c>
      <c r="AZ37" s="40"/>
      <c r="BA37" s="39" t="str">
        <f t="shared" si="20"/>
        <v/>
      </c>
      <c r="BB37" s="265"/>
      <c r="BC37" s="266" t="str">
        <f t="shared" si="21"/>
        <v/>
      </c>
      <c r="BD37" s="38"/>
      <c r="BE37" s="39" t="str">
        <f t="shared" si="22"/>
        <v/>
      </c>
      <c r="BF37" s="265"/>
      <c r="BG37" s="266" t="str">
        <f t="shared" si="23"/>
        <v/>
      </c>
      <c r="BH37" s="38"/>
      <c r="BI37" s="39" t="str">
        <f t="shared" si="24"/>
        <v/>
      </c>
      <c r="BJ37" s="265"/>
      <c r="BK37" s="266" t="str">
        <f t="shared" si="25"/>
        <v/>
      </c>
      <c r="BL37" s="38"/>
      <c r="BM37" s="39" t="str">
        <f t="shared" si="26"/>
        <v/>
      </c>
      <c r="BN37" s="265"/>
      <c r="BO37" s="266" t="str">
        <f t="shared" si="27"/>
        <v/>
      </c>
      <c r="BP37" s="38"/>
      <c r="BQ37" s="39" t="str">
        <f t="shared" si="28"/>
        <v/>
      </c>
      <c r="BR37" s="265"/>
      <c r="BS37" s="266" t="str">
        <f t="shared" si="29"/>
        <v/>
      </c>
      <c r="BT37" s="38"/>
      <c r="BU37" s="39" t="str">
        <f t="shared" si="30"/>
        <v/>
      </c>
      <c r="BV37" s="265"/>
      <c r="BW37" s="266" t="str">
        <f t="shared" si="31"/>
        <v/>
      </c>
      <c r="BX37" s="38"/>
      <c r="BY37" s="39" t="str">
        <f t="shared" si="32"/>
        <v/>
      </c>
      <c r="BZ37" s="265"/>
      <c r="CA37" s="266" t="str">
        <f t="shared" si="33"/>
        <v/>
      </c>
      <c r="CB37" s="38"/>
      <c r="CC37" s="39" t="str">
        <f t="shared" si="34"/>
        <v/>
      </c>
      <c r="CD37" s="265"/>
      <c r="CE37" s="266" t="str">
        <f t="shared" si="35"/>
        <v/>
      </c>
      <c r="CF37" s="38"/>
      <c r="CG37" s="39" t="str">
        <f t="shared" si="36"/>
        <v/>
      </c>
      <c r="CH37" s="265"/>
      <c r="CI37" s="266" t="str">
        <f t="shared" si="37"/>
        <v/>
      </c>
      <c r="CJ37" s="38"/>
      <c r="CK37" s="39" t="str">
        <f t="shared" si="38"/>
        <v/>
      </c>
      <c r="CL37" s="265"/>
      <c r="CM37" s="266" t="str">
        <f t="shared" si="39"/>
        <v/>
      </c>
      <c r="CN37" s="38"/>
      <c r="CO37" s="39" t="str">
        <f t="shared" si="40"/>
        <v/>
      </c>
      <c r="CP37" s="265"/>
      <c r="CQ37" s="266" t="str">
        <f t="shared" si="41"/>
        <v/>
      </c>
      <c r="CR37" s="1" t="s">
        <v>138</v>
      </c>
    </row>
    <row r="38" spans="1:96" ht="20" customHeight="1" x14ac:dyDescent="0.2">
      <c r="A38" s="43"/>
      <c r="B38" s="41"/>
      <c r="C38" s="31"/>
      <c r="D38" s="32" t="s">
        <v>38</v>
      </c>
      <c r="E38" s="33" t="s">
        <v>139</v>
      </c>
      <c r="F38" s="33" t="s">
        <v>140</v>
      </c>
      <c r="G38" s="32">
        <v>2012</v>
      </c>
      <c r="H38" s="44"/>
      <c r="I38" s="49">
        <v>18</v>
      </c>
      <c r="J38" s="50" t="s">
        <v>141</v>
      </c>
      <c r="K38" s="51"/>
      <c r="L38" s="38"/>
      <c r="M38" s="39"/>
      <c r="N38" s="265"/>
      <c r="O38" s="265"/>
      <c r="P38" s="38"/>
      <c r="Q38" s="39"/>
      <c r="R38" s="265"/>
      <c r="S38" s="266"/>
      <c r="T38" s="40"/>
      <c r="U38" s="39"/>
      <c r="V38" s="265"/>
      <c r="W38" s="266"/>
      <c r="X38" s="38"/>
      <c r="Y38" s="39"/>
      <c r="Z38" s="265"/>
      <c r="AA38" s="266"/>
      <c r="AB38" s="38"/>
      <c r="AC38" s="39"/>
      <c r="AD38" s="265"/>
      <c r="AE38" s="266"/>
      <c r="AF38" s="38"/>
      <c r="AG38" s="39"/>
      <c r="AH38" s="265"/>
      <c r="AI38" s="266"/>
      <c r="AJ38" s="38"/>
      <c r="AK38" s="39"/>
      <c r="AL38" s="265"/>
      <c r="AM38" s="266"/>
      <c r="AN38" s="38"/>
      <c r="AO38" s="39"/>
      <c r="AP38" s="265"/>
      <c r="AQ38" s="266"/>
      <c r="AR38" s="38"/>
      <c r="AS38" s="39"/>
      <c r="AT38" s="265"/>
      <c r="AU38" s="266"/>
      <c r="AV38" s="38"/>
      <c r="AW38" s="39"/>
      <c r="AX38" s="265"/>
      <c r="AY38" s="266"/>
      <c r="AZ38" s="40"/>
      <c r="BA38" s="39"/>
      <c r="BB38" s="265"/>
      <c r="BC38" s="266"/>
      <c r="BD38" s="38"/>
      <c r="BE38" s="39"/>
      <c r="BF38" s="265"/>
      <c r="BG38" s="266"/>
      <c r="BH38" s="38"/>
      <c r="BI38" s="39"/>
      <c r="BJ38" s="265"/>
      <c r="BK38" s="266"/>
      <c r="BL38" s="38"/>
      <c r="BM38" s="39"/>
      <c r="BN38" s="265"/>
      <c r="BO38" s="266"/>
      <c r="BP38" s="38"/>
      <c r="BQ38" s="39"/>
      <c r="BR38" s="265"/>
      <c r="BS38" s="266"/>
      <c r="BT38" s="38"/>
      <c r="BU38" s="39"/>
      <c r="BV38" s="265"/>
      <c r="BW38" s="266"/>
      <c r="BX38" s="38"/>
      <c r="BY38" s="39"/>
      <c r="BZ38" s="265"/>
      <c r="CA38" s="266"/>
      <c r="CB38" s="38"/>
      <c r="CC38" s="39"/>
      <c r="CD38" s="265"/>
      <c r="CE38" s="266"/>
      <c r="CF38" s="38"/>
      <c r="CG38" s="39"/>
      <c r="CH38" s="265"/>
      <c r="CI38" s="266"/>
      <c r="CJ38" s="38"/>
      <c r="CK38" s="39"/>
      <c r="CL38" s="265"/>
      <c r="CM38" s="266"/>
      <c r="CN38" s="38"/>
      <c r="CO38" s="39"/>
      <c r="CP38" s="265"/>
      <c r="CQ38" s="266"/>
    </row>
    <row r="39" spans="1:96" ht="20" customHeight="1" x14ac:dyDescent="0.2">
      <c r="A39" s="47"/>
      <c r="B39" s="41"/>
      <c r="C39" s="42"/>
      <c r="D39" s="32" t="s">
        <v>38</v>
      </c>
      <c r="E39" s="33" t="s">
        <v>142</v>
      </c>
      <c r="F39" s="33" t="s">
        <v>143</v>
      </c>
      <c r="G39" s="32">
        <v>2014</v>
      </c>
      <c r="H39" s="44"/>
      <c r="I39" s="35">
        <v>39</v>
      </c>
      <c r="J39" s="36" t="s">
        <v>144</v>
      </c>
      <c r="K39" s="37" t="s">
        <v>117</v>
      </c>
      <c r="L39" s="38"/>
      <c r="M39" s="39" t="str">
        <f t="shared" si="0"/>
        <v/>
      </c>
      <c r="N39" s="265"/>
      <c r="O39" s="265" t="str">
        <f t="shared" si="1"/>
        <v/>
      </c>
      <c r="P39" s="38">
        <v>22</v>
      </c>
      <c r="Q39" s="39">
        <f t="shared" si="2"/>
        <v>56.410256410256409</v>
      </c>
      <c r="R39" s="265">
        <v>23</v>
      </c>
      <c r="S39" s="266">
        <f t="shared" si="3"/>
        <v>-1</v>
      </c>
      <c r="T39" s="40"/>
      <c r="U39" s="39" t="str">
        <f t="shared" si="4"/>
        <v/>
      </c>
      <c r="V39" s="265"/>
      <c r="W39" s="266" t="str">
        <f t="shared" si="5"/>
        <v/>
      </c>
      <c r="X39" s="38"/>
      <c r="Y39" s="39" t="str">
        <f t="shared" si="6"/>
        <v/>
      </c>
      <c r="Z39" s="265"/>
      <c r="AA39" s="266" t="str">
        <f t="shared" si="7"/>
        <v/>
      </c>
      <c r="AB39" s="38">
        <v>22</v>
      </c>
      <c r="AC39" s="39">
        <f t="shared" si="8"/>
        <v>56.410256410256409</v>
      </c>
      <c r="AD39" s="265">
        <v>17</v>
      </c>
      <c r="AE39" s="266">
        <f t="shared" si="9"/>
        <v>5</v>
      </c>
      <c r="AF39" s="38">
        <v>23</v>
      </c>
      <c r="AG39" s="39">
        <f t="shared" si="10"/>
        <v>58.974358974358978</v>
      </c>
      <c r="AH39" s="265">
        <v>19</v>
      </c>
      <c r="AI39" s="266">
        <f t="shared" si="11"/>
        <v>4</v>
      </c>
      <c r="AJ39" s="38"/>
      <c r="AK39" s="39" t="str">
        <f t="shared" si="12"/>
        <v/>
      </c>
      <c r="AL39" s="265"/>
      <c r="AM39" s="266" t="str">
        <f t="shared" si="13"/>
        <v/>
      </c>
      <c r="AN39" s="38"/>
      <c r="AO39" s="39" t="str">
        <f t="shared" si="14"/>
        <v/>
      </c>
      <c r="AP39" s="265"/>
      <c r="AQ39" s="266" t="str">
        <f t="shared" si="15"/>
        <v/>
      </c>
      <c r="AR39" s="38"/>
      <c r="AS39" s="39" t="str">
        <f t="shared" si="16"/>
        <v/>
      </c>
      <c r="AT39" s="265"/>
      <c r="AU39" s="266" t="str">
        <f t="shared" si="42"/>
        <v/>
      </c>
      <c r="AV39" s="38">
        <v>8</v>
      </c>
      <c r="AW39" s="39">
        <f t="shared" si="18"/>
        <v>20.512820512820511</v>
      </c>
      <c r="AX39" s="265">
        <v>10</v>
      </c>
      <c r="AY39" s="266">
        <f t="shared" si="19"/>
        <v>-2</v>
      </c>
      <c r="AZ39" s="40"/>
      <c r="BA39" s="39" t="str">
        <f t="shared" si="20"/>
        <v/>
      </c>
      <c r="BB39" s="265"/>
      <c r="BC39" s="266" t="str">
        <f t="shared" si="21"/>
        <v/>
      </c>
      <c r="BD39" s="38"/>
      <c r="BE39" s="39" t="str">
        <f t="shared" si="22"/>
        <v/>
      </c>
      <c r="BF39" s="265"/>
      <c r="BG39" s="266" t="str">
        <f t="shared" si="23"/>
        <v/>
      </c>
      <c r="BH39" s="38"/>
      <c r="BI39" s="39" t="str">
        <f t="shared" si="24"/>
        <v/>
      </c>
      <c r="BJ39" s="265"/>
      <c r="BK39" s="266" t="str">
        <f t="shared" si="25"/>
        <v/>
      </c>
      <c r="BL39" s="38">
        <v>3</v>
      </c>
      <c r="BM39" s="39">
        <f t="shared" si="26"/>
        <v>7.6923076923076925</v>
      </c>
      <c r="BN39" s="265">
        <v>4</v>
      </c>
      <c r="BO39" s="266">
        <f t="shared" si="27"/>
        <v>-1</v>
      </c>
      <c r="BP39" s="38"/>
      <c r="BQ39" s="39" t="str">
        <f t="shared" si="28"/>
        <v/>
      </c>
      <c r="BR39" s="265"/>
      <c r="BS39" s="266" t="str">
        <f t="shared" si="29"/>
        <v/>
      </c>
      <c r="BT39" s="38"/>
      <c r="BU39" s="39" t="str">
        <f t="shared" si="30"/>
        <v/>
      </c>
      <c r="BV39" s="265"/>
      <c r="BW39" s="266" t="str">
        <f t="shared" si="31"/>
        <v/>
      </c>
      <c r="BX39" s="38"/>
      <c r="BY39" s="39" t="str">
        <f t="shared" si="32"/>
        <v/>
      </c>
      <c r="BZ39" s="265"/>
      <c r="CA39" s="266" t="str">
        <f t="shared" si="33"/>
        <v/>
      </c>
      <c r="CB39" s="38"/>
      <c r="CC39" s="39" t="str">
        <f t="shared" si="34"/>
        <v/>
      </c>
      <c r="CD39" s="265"/>
      <c r="CE39" s="266" t="str">
        <f t="shared" si="35"/>
        <v/>
      </c>
      <c r="CF39" s="38"/>
      <c r="CG39" s="39" t="str">
        <f t="shared" si="36"/>
        <v/>
      </c>
      <c r="CH39" s="265"/>
      <c r="CI39" s="266" t="str">
        <f t="shared" si="37"/>
        <v/>
      </c>
      <c r="CJ39" s="38"/>
      <c r="CK39" s="39" t="str">
        <f t="shared" si="38"/>
        <v/>
      </c>
      <c r="CL39" s="265"/>
      <c r="CM39" s="266" t="str">
        <f t="shared" si="39"/>
        <v/>
      </c>
      <c r="CN39" s="38"/>
      <c r="CO39" s="39" t="str">
        <f t="shared" si="40"/>
        <v/>
      </c>
      <c r="CP39" s="265"/>
      <c r="CQ39" s="266" t="str">
        <f t="shared" si="41"/>
        <v/>
      </c>
      <c r="CR39" s="1" t="s">
        <v>145</v>
      </c>
    </row>
    <row r="40" spans="1:96" ht="20" customHeight="1" x14ac:dyDescent="0.2">
      <c r="A40" s="47"/>
      <c r="B40" s="41"/>
      <c r="C40" s="32"/>
      <c r="D40" s="32" t="s">
        <v>38</v>
      </c>
      <c r="E40" s="33" t="s">
        <v>146</v>
      </c>
      <c r="F40" s="33" t="s">
        <v>147</v>
      </c>
      <c r="G40" s="32">
        <v>2015</v>
      </c>
      <c r="H40" s="44"/>
      <c r="I40" s="35">
        <v>8</v>
      </c>
      <c r="J40" s="36" t="s">
        <v>62</v>
      </c>
      <c r="K40" s="37" t="s">
        <v>148</v>
      </c>
      <c r="L40" s="38"/>
      <c r="M40" s="39" t="str">
        <f t="shared" si="0"/>
        <v/>
      </c>
      <c r="N40" s="265"/>
      <c r="O40" s="265" t="str">
        <f t="shared" si="1"/>
        <v/>
      </c>
      <c r="P40" s="38"/>
      <c r="Q40" s="39" t="str">
        <f t="shared" si="2"/>
        <v/>
      </c>
      <c r="R40" s="265"/>
      <c r="S40" s="266" t="str">
        <f t="shared" si="3"/>
        <v/>
      </c>
      <c r="T40" s="40"/>
      <c r="U40" s="39" t="str">
        <f t="shared" si="4"/>
        <v/>
      </c>
      <c r="V40" s="265"/>
      <c r="W40" s="266" t="str">
        <f t="shared" si="5"/>
        <v/>
      </c>
      <c r="X40" s="38"/>
      <c r="Y40" s="39" t="str">
        <f t="shared" si="6"/>
        <v/>
      </c>
      <c r="Z40" s="265"/>
      <c r="AA40" s="266" t="str">
        <f t="shared" si="7"/>
        <v/>
      </c>
      <c r="AB40" s="38">
        <v>2</v>
      </c>
      <c r="AC40" s="39">
        <f t="shared" si="8"/>
        <v>25</v>
      </c>
      <c r="AD40" s="267">
        <v>0</v>
      </c>
      <c r="AE40" s="268">
        <f t="shared" si="9"/>
        <v>2</v>
      </c>
      <c r="AF40" s="38"/>
      <c r="AG40" s="39" t="str">
        <f t="shared" si="10"/>
        <v/>
      </c>
      <c r="AH40" s="265"/>
      <c r="AI40" s="266" t="str">
        <f t="shared" si="11"/>
        <v/>
      </c>
      <c r="AJ40" s="38"/>
      <c r="AK40" s="39" t="str">
        <f t="shared" si="12"/>
        <v/>
      </c>
      <c r="AL40" s="265"/>
      <c r="AM40" s="266" t="str">
        <f t="shared" si="13"/>
        <v/>
      </c>
      <c r="AN40" s="38"/>
      <c r="AO40" s="39" t="str">
        <f t="shared" si="14"/>
        <v/>
      </c>
      <c r="AP40" s="265"/>
      <c r="AQ40" s="266" t="str">
        <f t="shared" si="15"/>
        <v/>
      </c>
      <c r="AR40" s="38"/>
      <c r="AS40" s="39" t="str">
        <f t="shared" si="16"/>
        <v/>
      </c>
      <c r="AT40" s="265"/>
      <c r="AU40" s="266" t="str">
        <f t="shared" si="42"/>
        <v/>
      </c>
      <c r="AV40" s="38"/>
      <c r="AW40" s="39" t="str">
        <f t="shared" si="18"/>
        <v/>
      </c>
      <c r="AX40" s="265"/>
      <c r="AY40" s="266" t="str">
        <f t="shared" si="19"/>
        <v/>
      </c>
      <c r="AZ40" s="40"/>
      <c r="BA40" s="39" t="str">
        <f t="shared" si="20"/>
        <v/>
      </c>
      <c r="BB40" s="265"/>
      <c r="BC40" s="266" t="str">
        <f t="shared" si="21"/>
        <v/>
      </c>
      <c r="BD40" s="38"/>
      <c r="BE40" s="39" t="str">
        <f t="shared" si="22"/>
        <v/>
      </c>
      <c r="BF40" s="265"/>
      <c r="BG40" s="266" t="str">
        <f t="shared" si="23"/>
        <v/>
      </c>
      <c r="BH40" s="38"/>
      <c r="BI40" s="39" t="str">
        <f t="shared" si="24"/>
        <v/>
      </c>
      <c r="BJ40" s="265"/>
      <c r="BK40" s="266" t="str">
        <f t="shared" si="25"/>
        <v/>
      </c>
      <c r="BL40" s="38"/>
      <c r="BM40" s="39" t="str">
        <f t="shared" si="26"/>
        <v/>
      </c>
      <c r="BN40" s="265"/>
      <c r="BO40" s="266" t="str">
        <f t="shared" si="27"/>
        <v/>
      </c>
      <c r="BP40" s="38"/>
      <c r="BQ40" s="39" t="str">
        <f t="shared" si="28"/>
        <v/>
      </c>
      <c r="BR40" s="265"/>
      <c r="BS40" s="266" t="str">
        <f t="shared" si="29"/>
        <v/>
      </c>
      <c r="BT40" s="38"/>
      <c r="BU40" s="39" t="str">
        <f t="shared" si="30"/>
        <v/>
      </c>
      <c r="BV40" s="265"/>
      <c r="BW40" s="266" t="str">
        <f t="shared" si="31"/>
        <v/>
      </c>
      <c r="BX40" s="38"/>
      <c r="BY40" s="39" t="str">
        <f t="shared" si="32"/>
        <v/>
      </c>
      <c r="BZ40" s="265"/>
      <c r="CA40" s="266" t="str">
        <f t="shared" si="33"/>
        <v/>
      </c>
      <c r="CB40" s="38"/>
      <c r="CC40" s="39" t="str">
        <f t="shared" si="34"/>
        <v/>
      </c>
      <c r="CD40" s="265"/>
      <c r="CE40" s="266" t="str">
        <f t="shared" si="35"/>
        <v/>
      </c>
      <c r="CF40" s="38"/>
      <c r="CG40" s="39" t="str">
        <f t="shared" si="36"/>
        <v/>
      </c>
      <c r="CH40" s="265"/>
      <c r="CI40" s="266" t="str">
        <f t="shared" si="37"/>
        <v/>
      </c>
      <c r="CJ40" s="38"/>
      <c r="CK40" s="39" t="str">
        <f t="shared" si="38"/>
        <v/>
      </c>
      <c r="CL40" s="265"/>
      <c r="CM40" s="266" t="str">
        <f t="shared" si="39"/>
        <v/>
      </c>
      <c r="CN40" s="38"/>
      <c r="CO40" s="39" t="str">
        <f t="shared" si="40"/>
        <v/>
      </c>
      <c r="CP40" s="265"/>
      <c r="CQ40" s="266" t="str">
        <f t="shared" si="41"/>
        <v/>
      </c>
      <c r="CR40" s="1" t="s">
        <v>149</v>
      </c>
    </row>
    <row r="41" spans="1:96" ht="20" customHeight="1" x14ac:dyDescent="0.2">
      <c r="A41" s="47"/>
      <c r="B41" s="30"/>
      <c r="C41" s="42"/>
      <c r="D41" s="32" t="s">
        <v>38</v>
      </c>
      <c r="E41" s="33" t="s">
        <v>150</v>
      </c>
      <c r="F41" s="33" t="s">
        <v>151</v>
      </c>
      <c r="G41" s="32">
        <v>2001</v>
      </c>
      <c r="H41" s="44"/>
      <c r="I41" s="35">
        <v>9</v>
      </c>
      <c r="J41" s="36"/>
      <c r="K41" s="37" t="s">
        <v>152</v>
      </c>
      <c r="L41" s="38"/>
      <c r="M41" s="39" t="str">
        <f t="shared" si="0"/>
        <v/>
      </c>
      <c r="N41" s="265"/>
      <c r="O41" s="265" t="str">
        <f t="shared" si="1"/>
        <v/>
      </c>
      <c r="P41" s="38"/>
      <c r="Q41" s="39" t="str">
        <f t="shared" si="2"/>
        <v/>
      </c>
      <c r="R41" s="265"/>
      <c r="S41" s="266" t="str">
        <f t="shared" si="3"/>
        <v/>
      </c>
      <c r="T41" s="52"/>
      <c r="U41" s="46" t="str">
        <f t="shared" si="4"/>
        <v/>
      </c>
      <c r="V41" s="267"/>
      <c r="W41" s="268" t="str">
        <f t="shared" si="5"/>
        <v/>
      </c>
      <c r="X41" s="38"/>
      <c r="Y41" s="39" t="str">
        <f t="shared" si="6"/>
        <v/>
      </c>
      <c r="Z41" s="265"/>
      <c r="AA41" s="266" t="str">
        <f t="shared" si="7"/>
        <v/>
      </c>
      <c r="AB41" s="38"/>
      <c r="AC41" s="39" t="str">
        <f t="shared" si="8"/>
        <v/>
      </c>
      <c r="AD41" s="265"/>
      <c r="AE41" s="266" t="str">
        <f t="shared" si="9"/>
        <v/>
      </c>
      <c r="AF41" s="38"/>
      <c r="AG41" s="39" t="str">
        <f t="shared" si="10"/>
        <v/>
      </c>
      <c r="AH41" s="265"/>
      <c r="AI41" s="266" t="str">
        <f t="shared" si="11"/>
        <v/>
      </c>
      <c r="AJ41" s="38"/>
      <c r="AK41" s="39" t="str">
        <f t="shared" si="12"/>
        <v/>
      </c>
      <c r="AL41" s="265"/>
      <c r="AM41" s="266" t="str">
        <f t="shared" si="13"/>
        <v/>
      </c>
      <c r="AN41" s="38"/>
      <c r="AO41" s="39" t="str">
        <f t="shared" si="14"/>
        <v/>
      </c>
      <c r="AP41" s="265"/>
      <c r="AQ41" s="266" t="str">
        <f t="shared" si="15"/>
        <v/>
      </c>
      <c r="AR41" s="38"/>
      <c r="AS41" s="39" t="str">
        <f t="shared" si="16"/>
        <v/>
      </c>
      <c r="AT41" s="265"/>
      <c r="AU41" s="266" t="str">
        <f t="shared" si="42"/>
        <v/>
      </c>
      <c r="AV41" s="38"/>
      <c r="AW41" s="39" t="str">
        <f t="shared" si="18"/>
        <v/>
      </c>
      <c r="AX41" s="265"/>
      <c r="AY41" s="266" t="str">
        <f t="shared" si="19"/>
        <v/>
      </c>
      <c r="AZ41" s="40"/>
      <c r="BA41" s="39" t="str">
        <f t="shared" si="20"/>
        <v/>
      </c>
      <c r="BB41" s="265"/>
      <c r="BC41" s="266" t="str">
        <f t="shared" si="21"/>
        <v/>
      </c>
      <c r="BD41" s="38"/>
      <c r="BE41" s="39" t="str">
        <f t="shared" si="22"/>
        <v/>
      </c>
      <c r="BF41" s="265"/>
      <c r="BG41" s="266" t="str">
        <f t="shared" si="23"/>
        <v/>
      </c>
      <c r="BH41" s="38"/>
      <c r="BI41" s="39" t="str">
        <f t="shared" si="24"/>
        <v/>
      </c>
      <c r="BJ41" s="265"/>
      <c r="BK41" s="266" t="str">
        <f t="shared" si="25"/>
        <v/>
      </c>
      <c r="BL41" s="38"/>
      <c r="BM41" s="39" t="str">
        <f t="shared" si="26"/>
        <v/>
      </c>
      <c r="BN41" s="265"/>
      <c r="BO41" s="266" t="str">
        <f t="shared" si="27"/>
        <v/>
      </c>
      <c r="BP41" s="38"/>
      <c r="BQ41" s="39" t="str">
        <f t="shared" si="28"/>
        <v/>
      </c>
      <c r="BR41" s="265"/>
      <c r="BS41" s="266" t="str">
        <f t="shared" si="29"/>
        <v/>
      </c>
      <c r="BT41" s="38"/>
      <c r="BU41" s="39" t="str">
        <f t="shared" si="30"/>
        <v/>
      </c>
      <c r="BV41" s="265"/>
      <c r="BW41" s="266" t="str">
        <f t="shared" si="31"/>
        <v/>
      </c>
      <c r="BX41" s="38"/>
      <c r="BY41" s="39" t="str">
        <f t="shared" si="32"/>
        <v/>
      </c>
      <c r="BZ41" s="265"/>
      <c r="CA41" s="266" t="str">
        <f t="shared" si="33"/>
        <v/>
      </c>
      <c r="CB41" s="38"/>
      <c r="CC41" s="39" t="str">
        <f t="shared" si="34"/>
        <v/>
      </c>
      <c r="CD41" s="265"/>
      <c r="CE41" s="266" t="str">
        <f t="shared" si="35"/>
        <v/>
      </c>
      <c r="CF41" s="38"/>
      <c r="CG41" s="39" t="str">
        <f t="shared" si="36"/>
        <v/>
      </c>
      <c r="CH41" s="265"/>
      <c r="CI41" s="266" t="str">
        <f t="shared" si="37"/>
        <v/>
      </c>
      <c r="CJ41" s="38"/>
      <c r="CK41" s="39" t="str">
        <f t="shared" si="38"/>
        <v/>
      </c>
      <c r="CL41" s="265"/>
      <c r="CM41" s="266" t="str">
        <f t="shared" si="39"/>
        <v/>
      </c>
      <c r="CN41" s="38"/>
      <c r="CO41" s="39" t="str">
        <f t="shared" si="40"/>
        <v/>
      </c>
      <c r="CP41" s="265"/>
      <c r="CQ41" s="266" t="str">
        <f t="shared" si="41"/>
        <v/>
      </c>
      <c r="CR41" s="1" t="s">
        <v>153</v>
      </c>
    </row>
    <row r="42" spans="1:96" ht="20" customHeight="1" x14ac:dyDescent="0.2">
      <c r="A42" s="47"/>
      <c r="B42" s="41"/>
      <c r="C42" s="42"/>
      <c r="D42" s="32" t="s">
        <v>38</v>
      </c>
      <c r="E42" s="33" t="s">
        <v>154</v>
      </c>
      <c r="F42" s="33" t="s">
        <v>155</v>
      </c>
      <c r="G42" s="32">
        <v>2012</v>
      </c>
      <c r="H42" s="44">
        <v>83</v>
      </c>
      <c r="I42" s="35">
        <v>70</v>
      </c>
      <c r="J42" s="36" t="s">
        <v>50</v>
      </c>
      <c r="K42" s="37" t="s">
        <v>51</v>
      </c>
      <c r="L42" s="38"/>
      <c r="M42" s="39" t="str">
        <f t="shared" si="0"/>
        <v/>
      </c>
      <c r="N42" s="265"/>
      <c r="O42" s="265" t="str">
        <f t="shared" si="1"/>
        <v/>
      </c>
      <c r="P42" s="38"/>
      <c r="Q42" s="39" t="str">
        <f t="shared" si="2"/>
        <v/>
      </c>
      <c r="R42" s="265"/>
      <c r="S42" s="266" t="str">
        <f t="shared" si="3"/>
        <v/>
      </c>
      <c r="T42" s="40">
        <v>31</v>
      </c>
      <c r="U42" s="39">
        <f t="shared" si="4"/>
        <v>44.285714285714285</v>
      </c>
      <c r="V42" s="265">
        <v>40</v>
      </c>
      <c r="W42" s="266">
        <f t="shared" si="5"/>
        <v>-9</v>
      </c>
      <c r="X42" s="38"/>
      <c r="Y42" s="39" t="str">
        <f t="shared" si="6"/>
        <v/>
      </c>
      <c r="Z42" s="265"/>
      <c r="AA42" s="266" t="str">
        <f t="shared" si="7"/>
        <v/>
      </c>
      <c r="AB42" s="38">
        <v>9</v>
      </c>
      <c r="AC42" s="39">
        <f t="shared" si="8"/>
        <v>12.857142857142856</v>
      </c>
      <c r="AD42" s="265">
        <v>10</v>
      </c>
      <c r="AE42" s="266">
        <f t="shared" si="9"/>
        <v>-1</v>
      </c>
      <c r="AF42" s="38">
        <v>8</v>
      </c>
      <c r="AG42" s="39">
        <f t="shared" si="10"/>
        <v>11.428571428571429</v>
      </c>
      <c r="AH42" s="265">
        <v>8</v>
      </c>
      <c r="AI42" s="266">
        <f t="shared" si="11"/>
        <v>0</v>
      </c>
      <c r="AJ42" s="38"/>
      <c r="AK42" s="39" t="str">
        <f t="shared" si="12"/>
        <v/>
      </c>
      <c r="AL42" s="265"/>
      <c r="AM42" s="266" t="str">
        <f t="shared" si="13"/>
        <v/>
      </c>
      <c r="AN42" s="38"/>
      <c r="AO42" s="39" t="str">
        <f t="shared" si="14"/>
        <v/>
      </c>
      <c r="AP42" s="265"/>
      <c r="AQ42" s="266" t="str">
        <f t="shared" si="15"/>
        <v/>
      </c>
      <c r="AR42" s="38">
        <v>10</v>
      </c>
      <c r="AS42" s="39">
        <f t="shared" si="16"/>
        <v>14.285714285714285</v>
      </c>
      <c r="AT42" s="265">
        <v>7</v>
      </c>
      <c r="AU42" s="266">
        <f t="shared" si="42"/>
        <v>3</v>
      </c>
      <c r="AV42" s="38">
        <v>1</v>
      </c>
      <c r="AW42" s="39">
        <f t="shared" si="18"/>
        <v>1.4285714285714286</v>
      </c>
      <c r="AX42" s="265">
        <v>5</v>
      </c>
      <c r="AY42" s="266">
        <f t="shared" si="19"/>
        <v>-4</v>
      </c>
      <c r="AZ42" s="40">
        <v>1</v>
      </c>
      <c r="BA42" s="39">
        <f t="shared" si="20"/>
        <v>1.4285714285714286</v>
      </c>
      <c r="BB42" s="265">
        <v>1</v>
      </c>
      <c r="BC42" s="266">
        <f t="shared" si="21"/>
        <v>0</v>
      </c>
      <c r="BD42" s="38"/>
      <c r="BE42" s="39" t="str">
        <f t="shared" si="22"/>
        <v/>
      </c>
      <c r="BF42" s="265"/>
      <c r="BG42" s="266" t="str">
        <f t="shared" si="23"/>
        <v/>
      </c>
      <c r="BH42" s="38"/>
      <c r="BI42" s="39" t="str">
        <f t="shared" si="24"/>
        <v/>
      </c>
      <c r="BJ42" s="265"/>
      <c r="BK42" s="266" t="str">
        <f t="shared" si="25"/>
        <v/>
      </c>
      <c r="BL42" s="38">
        <v>3</v>
      </c>
      <c r="BM42" s="39">
        <f t="shared" si="26"/>
        <v>4.2857142857142856</v>
      </c>
      <c r="BN42" s="265">
        <v>11</v>
      </c>
      <c r="BO42" s="266">
        <f t="shared" si="27"/>
        <v>-8</v>
      </c>
      <c r="BP42" s="38"/>
      <c r="BQ42" s="39" t="str">
        <f t="shared" si="28"/>
        <v/>
      </c>
      <c r="BR42" s="265"/>
      <c r="BS42" s="266" t="str">
        <f t="shared" si="29"/>
        <v/>
      </c>
      <c r="BT42" s="38">
        <v>0</v>
      </c>
      <c r="BU42" s="39" t="str">
        <f t="shared" si="30"/>
        <v/>
      </c>
      <c r="BV42" s="265">
        <v>1</v>
      </c>
      <c r="BW42" s="266">
        <f t="shared" si="31"/>
        <v>-1</v>
      </c>
      <c r="BX42" s="38"/>
      <c r="BY42" s="39" t="str">
        <f t="shared" si="32"/>
        <v/>
      </c>
      <c r="BZ42" s="265"/>
      <c r="CA42" s="266" t="str">
        <f t="shared" si="33"/>
        <v/>
      </c>
      <c r="CB42" s="38"/>
      <c r="CC42" s="39" t="str">
        <f t="shared" si="34"/>
        <v/>
      </c>
      <c r="CD42" s="265"/>
      <c r="CE42" s="266" t="str">
        <f t="shared" si="35"/>
        <v/>
      </c>
      <c r="CF42" s="38"/>
      <c r="CG42" s="39" t="str">
        <f t="shared" si="36"/>
        <v/>
      </c>
      <c r="CH42" s="265"/>
      <c r="CI42" s="266" t="str">
        <f t="shared" si="37"/>
        <v/>
      </c>
      <c r="CJ42" s="38"/>
      <c r="CK42" s="39" t="str">
        <f t="shared" si="38"/>
        <v/>
      </c>
      <c r="CL42" s="265"/>
      <c r="CM42" s="266" t="str">
        <f t="shared" si="39"/>
        <v/>
      </c>
      <c r="CN42" s="38"/>
      <c r="CO42" s="39" t="str">
        <f t="shared" si="40"/>
        <v/>
      </c>
      <c r="CP42" s="265"/>
      <c r="CQ42" s="266" t="str">
        <f t="shared" si="41"/>
        <v/>
      </c>
      <c r="CR42" s="1" t="s">
        <v>156</v>
      </c>
    </row>
    <row r="43" spans="1:96" ht="20" customHeight="1" x14ac:dyDescent="0.2">
      <c r="A43" s="47"/>
      <c r="B43" s="41"/>
      <c r="C43" s="56"/>
      <c r="D43" s="32" t="s">
        <v>38</v>
      </c>
      <c r="E43" s="33" t="s">
        <v>157</v>
      </c>
      <c r="F43" s="33" t="s">
        <v>158</v>
      </c>
      <c r="G43" s="32">
        <v>2004</v>
      </c>
      <c r="H43" s="44">
        <v>61</v>
      </c>
      <c r="I43" s="35">
        <v>15</v>
      </c>
      <c r="J43" s="36" t="s">
        <v>159</v>
      </c>
      <c r="K43" s="37" t="s">
        <v>105</v>
      </c>
      <c r="L43" s="38"/>
      <c r="M43" s="39" t="str">
        <f t="shared" si="0"/>
        <v/>
      </c>
      <c r="N43" s="265"/>
      <c r="O43" s="265" t="str">
        <f t="shared" si="1"/>
        <v/>
      </c>
      <c r="P43" s="38"/>
      <c r="Q43" s="39" t="str">
        <f t="shared" si="2"/>
        <v/>
      </c>
      <c r="R43" s="265"/>
      <c r="S43" s="266" t="str">
        <f t="shared" si="3"/>
        <v/>
      </c>
      <c r="T43" s="40">
        <v>13</v>
      </c>
      <c r="U43" s="39">
        <f t="shared" si="4"/>
        <v>86.666666666666671</v>
      </c>
      <c r="V43" s="265">
        <v>4</v>
      </c>
      <c r="W43" s="266">
        <f t="shared" si="5"/>
        <v>9</v>
      </c>
      <c r="X43" s="38"/>
      <c r="Y43" s="39" t="str">
        <f t="shared" si="6"/>
        <v/>
      </c>
      <c r="Z43" s="265"/>
      <c r="AA43" s="266" t="str">
        <f t="shared" si="7"/>
        <v/>
      </c>
      <c r="AB43" s="38"/>
      <c r="AC43" s="39" t="str">
        <f t="shared" si="8"/>
        <v/>
      </c>
      <c r="AD43" s="265"/>
      <c r="AE43" s="266" t="str">
        <f t="shared" si="9"/>
        <v/>
      </c>
      <c r="AF43" s="38"/>
      <c r="AG43" s="39" t="str">
        <f t="shared" si="10"/>
        <v/>
      </c>
      <c r="AH43" s="265"/>
      <c r="AI43" s="266" t="str">
        <f t="shared" si="11"/>
        <v/>
      </c>
      <c r="AJ43" s="38"/>
      <c r="AK43" s="39" t="str">
        <f t="shared" si="12"/>
        <v/>
      </c>
      <c r="AL43" s="265"/>
      <c r="AM43" s="266" t="str">
        <f t="shared" si="13"/>
        <v/>
      </c>
      <c r="AN43" s="38"/>
      <c r="AO43" s="39" t="str">
        <f t="shared" si="14"/>
        <v/>
      </c>
      <c r="AP43" s="265"/>
      <c r="AQ43" s="266" t="str">
        <f t="shared" si="15"/>
        <v/>
      </c>
      <c r="AR43" s="38"/>
      <c r="AS43" s="39" t="str">
        <f t="shared" si="16"/>
        <v/>
      </c>
      <c r="AT43" s="265"/>
      <c r="AU43" s="266" t="str">
        <f t="shared" si="42"/>
        <v/>
      </c>
      <c r="AV43" s="38"/>
      <c r="AW43" s="39" t="str">
        <f t="shared" si="18"/>
        <v/>
      </c>
      <c r="AX43" s="265"/>
      <c r="AY43" s="266" t="str">
        <f t="shared" si="19"/>
        <v/>
      </c>
      <c r="AZ43" s="40"/>
      <c r="BA43" s="39" t="str">
        <f t="shared" si="20"/>
        <v/>
      </c>
      <c r="BB43" s="265"/>
      <c r="BC43" s="266" t="str">
        <f t="shared" si="21"/>
        <v/>
      </c>
      <c r="BD43" s="38"/>
      <c r="BE43" s="39" t="str">
        <f t="shared" si="22"/>
        <v/>
      </c>
      <c r="BF43" s="265"/>
      <c r="BG43" s="266" t="str">
        <f t="shared" si="23"/>
        <v/>
      </c>
      <c r="BH43" s="38"/>
      <c r="BI43" s="39" t="str">
        <f t="shared" si="24"/>
        <v/>
      </c>
      <c r="BJ43" s="265"/>
      <c r="BK43" s="266" t="str">
        <f t="shared" si="25"/>
        <v/>
      </c>
      <c r="BL43" s="38"/>
      <c r="BM43" s="39" t="str">
        <f t="shared" si="26"/>
        <v/>
      </c>
      <c r="BN43" s="265"/>
      <c r="BO43" s="266" t="str">
        <f t="shared" si="27"/>
        <v/>
      </c>
      <c r="BP43" s="38"/>
      <c r="BQ43" s="39" t="str">
        <f t="shared" si="28"/>
        <v/>
      </c>
      <c r="BR43" s="265"/>
      <c r="BS43" s="266" t="str">
        <f t="shared" si="29"/>
        <v/>
      </c>
      <c r="BT43" s="38"/>
      <c r="BU43" s="39" t="str">
        <f t="shared" si="30"/>
        <v/>
      </c>
      <c r="BV43" s="265"/>
      <c r="BW43" s="266" t="str">
        <f t="shared" si="31"/>
        <v/>
      </c>
      <c r="BX43" s="38"/>
      <c r="BY43" s="39" t="str">
        <f t="shared" si="32"/>
        <v/>
      </c>
      <c r="BZ43" s="265"/>
      <c r="CA43" s="266" t="str">
        <f t="shared" si="33"/>
        <v/>
      </c>
      <c r="CB43" s="38"/>
      <c r="CC43" s="39" t="str">
        <f t="shared" si="34"/>
        <v/>
      </c>
      <c r="CD43" s="265"/>
      <c r="CE43" s="266" t="str">
        <f t="shared" si="35"/>
        <v/>
      </c>
      <c r="CF43" s="38"/>
      <c r="CG43" s="39" t="str">
        <f t="shared" si="36"/>
        <v/>
      </c>
      <c r="CH43" s="265"/>
      <c r="CI43" s="266" t="str">
        <f t="shared" si="37"/>
        <v/>
      </c>
      <c r="CJ43" s="38"/>
      <c r="CK43" s="39" t="str">
        <f t="shared" si="38"/>
        <v/>
      </c>
      <c r="CL43" s="265"/>
      <c r="CM43" s="266" t="str">
        <f t="shared" si="39"/>
        <v/>
      </c>
      <c r="CN43" s="38"/>
      <c r="CO43" s="39" t="str">
        <f t="shared" si="40"/>
        <v/>
      </c>
      <c r="CP43" s="265"/>
      <c r="CQ43" s="266" t="str">
        <f t="shared" si="41"/>
        <v/>
      </c>
      <c r="CR43" s="1" t="s">
        <v>160</v>
      </c>
    </row>
    <row r="44" spans="1:96" ht="20" customHeight="1" x14ac:dyDescent="0.2">
      <c r="A44" s="47"/>
      <c r="B44" s="41"/>
      <c r="C44" s="31"/>
      <c r="D44" s="57" t="s">
        <v>38</v>
      </c>
      <c r="E44" s="58" t="s">
        <v>161</v>
      </c>
      <c r="F44" s="58" t="s">
        <v>158</v>
      </c>
      <c r="G44" s="57">
        <v>2004</v>
      </c>
      <c r="H44" s="59">
        <v>45</v>
      </c>
      <c r="I44" s="35">
        <v>15</v>
      </c>
      <c r="J44" s="36" t="s">
        <v>159</v>
      </c>
      <c r="K44" s="37" t="s">
        <v>105</v>
      </c>
      <c r="L44" s="38"/>
      <c r="M44" s="39" t="str">
        <f t="shared" si="0"/>
        <v/>
      </c>
      <c r="N44" s="265"/>
      <c r="O44" s="265" t="str">
        <f t="shared" si="1"/>
        <v/>
      </c>
      <c r="P44" s="38"/>
      <c r="Q44" s="39" t="str">
        <f t="shared" si="2"/>
        <v/>
      </c>
      <c r="R44" s="265"/>
      <c r="S44" s="266" t="str">
        <f t="shared" si="3"/>
        <v/>
      </c>
      <c r="T44" s="40"/>
      <c r="U44" s="39" t="str">
        <f t="shared" si="4"/>
        <v/>
      </c>
      <c r="V44" s="265"/>
      <c r="W44" s="266" t="str">
        <f t="shared" si="5"/>
        <v/>
      </c>
      <c r="X44" s="38"/>
      <c r="Y44" s="39" t="str">
        <f t="shared" si="6"/>
        <v/>
      </c>
      <c r="Z44" s="265"/>
      <c r="AA44" s="266" t="str">
        <f t="shared" si="7"/>
        <v/>
      </c>
      <c r="AB44" s="38"/>
      <c r="AC44" s="39" t="str">
        <f t="shared" si="8"/>
        <v/>
      </c>
      <c r="AD44" s="265"/>
      <c r="AE44" s="266" t="str">
        <f t="shared" si="9"/>
        <v/>
      </c>
      <c r="AF44" s="38"/>
      <c r="AG44" s="39" t="str">
        <f t="shared" si="10"/>
        <v/>
      </c>
      <c r="AH44" s="265"/>
      <c r="AI44" s="266" t="str">
        <f t="shared" si="11"/>
        <v/>
      </c>
      <c r="AJ44" s="38"/>
      <c r="AK44" s="39" t="str">
        <f t="shared" si="12"/>
        <v/>
      </c>
      <c r="AL44" s="265"/>
      <c r="AM44" s="266" t="str">
        <f t="shared" si="13"/>
        <v/>
      </c>
      <c r="AN44" s="38"/>
      <c r="AO44" s="39" t="str">
        <f t="shared" si="14"/>
        <v/>
      </c>
      <c r="AP44" s="265"/>
      <c r="AQ44" s="266" t="str">
        <f t="shared" si="15"/>
        <v/>
      </c>
      <c r="AR44" s="38"/>
      <c r="AS44" s="39" t="str">
        <f t="shared" si="16"/>
        <v/>
      </c>
      <c r="AT44" s="265"/>
      <c r="AU44" s="266" t="str">
        <f t="shared" si="42"/>
        <v/>
      </c>
      <c r="AV44" s="38"/>
      <c r="AW44" s="39" t="str">
        <f t="shared" si="18"/>
        <v/>
      </c>
      <c r="AX44" s="265"/>
      <c r="AY44" s="266" t="str">
        <f t="shared" si="19"/>
        <v/>
      </c>
      <c r="AZ44" s="40"/>
      <c r="BA44" s="39" t="str">
        <f t="shared" si="20"/>
        <v/>
      </c>
      <c r="BB44" s="265"/>
      <c r="BC44" s="266" t="str">
        <f t="shared" si="21"/>
        <v/>
      </c>
      <c r="BD44" s="38"/>
      <c r="BE44" s="39" t="str">
        <f t="shared" si="22"/>
        <v/>
      </c>
      <c r="BF44" s="265"/>
      <c r="BG44" s="266" t="str">
        <f t="shared" si="23"/>
        <v/>
      </c>
      <c r="BH44" s="38"/>
      <c r="BI44" s="39" t="str">
        <f t="shared" si="24"/>
        <v/>
      </c>
      <c r="BJ44" s="265"/>
      <c r="BK44" s="266" t="str">
        <f t="shared" si="25"/>
        <v/>
      </c>
      <c r="BL44" s="38"/>
      <c r="BM44" s="39" t="str">
        <f t="shared" si="26"/>
        <v/>
      </c>
      <c r="BN44" s="265"/>
      <c r="BO44" s="266" t="str">
        <f t="shared" si="27"/>
        <v/>
      </c>
      <c r="BP44" s="38"/>
      <c r="BQ44" s="39" t="str">
        <f t="shared" si="28"/>
        <v/>
      </c>
      <c r="BR44" s="265"/>
      <c r="BS44" s="266" t="str">
        <f t="shared" si="29"/>
        <v/>
      </c>
      <c r="BT44" s="38"/>
      <c r="BU44" s="39" t="str">
        <f t="shared" si="30"/>
        <v/>
      </c>
      <c r="BV44" s="265"/>
      <c r="BW44" s="266" t="str">
        <f t="shared" si="31"/>
        <v/>
      </c>
      <c r="BX44" s="38"/>
      <c r="BY44" s="39" t="str">
        <f t="shared" si="32"/>
        <v/>
      </c>
      <c r="BZ44" s="265"/>
      <c r="CA44" s="266" t="str">
        <f t="shared" si="33"/>
        <v/>
      </c>
      <c r="CB44" s="38"/>
      <c r="CC44" s="39" t="str">
        <f t="shared" si="34"/>
        <v/>
      </c>
      <c r="CD44" s="265"/>
      <c r="CE44" s="266" t="str">
        <f t="shared" si="35"/>
        <v/>
      </c>
      <c r="CF44" s="38"/>
      <c r="CG44" s="39" t="str">
        <f t="shared" si="36"/>
        <v/>
      </c>
      <c r="CH44" s="265"/>
      <c r="CI44" s="266" t="str">
        <f t="shared" si="37"/>
        <v/>
      </c>
      <c r="CJ44" s="38"/>
      <c r="CK44" s="39" t="str">
        <f t="shared" si="38"/>
        <v/>
      </c>
      <c r="CL44" s="265"/>
      <c r="CM44" s="266" t="str">
        <f t="shared" si="39"/>
        <v/>
      </c>
      <c r="CN44" s="38"/>
      <c r="CO44" s="39" t="str">
        <f t="shared" si="40"/>
        <v/>
      </c>
      <c r="CP44" s="265"/>
      <c r="CQ44" s="266" t="str">
        <f t="shared" si="41"/>
        <v/>
      </c>
      <c r="CR44" s="1" t="s">
        <v>162</v>
      </c>
    </row>
    <row r="45" spans="1:96" ht="20" customHeight="1" x14ac:dyDescent="0.2">
      <c r="A45" s="47"/>
      <c r="B45" s="41"/>
      <c r="C45" s="31"/>
      <c r="D45" s="32" t="s">
        <v>38</v>
      </c>
      <c r="E45" s="33" t="s">
        <v>163</v>
      </c>
      <c r="F45" s="33" t="s">
        <v>164</v>
      </c>
      <c r="G45" s="32">
        <v>2013</v>
      </c>
      <c r="H45" s="44"/>
      <c r="I45" s="35">
        <v>23</v>
      </c>
      <c r="J45" s="36"/>
      <c r="K45" s="37"/>
      <c r="L45" s="38"/>
      <c r="M45" s="39" t="str">
        <f t="shared" si="0"/>
        <v/>
      </c>
      <c r="N45" s="265"/>
      <c r="O45" s="265" t="str">
        <f t="shared" si="1"/>
        <v/>
      </c>
      <c r="P45" s="38"/>
      <c r="Q45" s="39" t="str">
        <f t="shared" si="2"/>
        <v/>
      </c>
      <c r="R45" s="265"/>
      <c r="S45" s="266" t="str">
        <f t="shared" si="3"/>
        <v/>
      </c>
      <c r="T45" s="40"/>
      <c r="U45" s="39" t="str">
        <f t="shared" si="4"/>
        <v/>
      </c>
      <c r="V45" s="265"/>
      <c r="W45" s="266" t="str">
        <f t="shared" si="5"/>
        <v/>
      </c>
      <c r="X45" s="38"/>
      <c r="Y45" s="39" t="str">
        <f t="shared" si="6"/>
        <v/>
      </c>
      <c r="Z45" s="265"/>
      <c r="AA45" s="266" t="str">
        <f t="shared" si="7"/>
        <v/>
      </c>
      <c r="AB45" s="38"/>
      <c r="AC45" s="39" t="str">
        <f t="shared" si="8"/>
        <v/>
      </c>
      <c r="AD45" s="265"/>
      <c r="AE45" s="266" t="str">
        <f t="shared" si="9"/>
        <v/>
      </c>
      <c r="AF45" s="38"/>
      <c r="AG45" s="39" t="str">
        <f t="shared" si="10"/>
        <v/>
      </c>
      <c r="AH45" s="265"/>
      <c r="AI45" s="266" t="str">
        <f t="shared" si="11"/>
        <v/>
      </c>
      <c r="AJ45" s="38"/>
      <c r="AK45" s="39" t="str">
        <f t="shared" si="12"/>
        <v/>
      </c>
      <c r="AL45" s="265"/>
      <c r="AM45" s="266" t="str">
        <f t="shared" si="13"/>
        <v/>
      </c>
      <c r="AN45" s="38"/>
      <c r="AO45" s="39" t="str">
        <f t="shared" si="14"/>
        <v/>
      </c>
      <c r="AP45" s="265"/>
      <c r="AQ45" s="266" t="str">
        <f t="shared" si="15"/>
        <v/>
      </c>
      <c r="AR45" s="38"/>
      <c r="AS45" s="39" t="str">
        <f t="shared" si="16"/>
        <v/>
      </c>
      <c r="AT45" s="265"/>
      <c r="AU45" s="266" t="str">
        <f t="shared" si="42"/>
        <v/>
      </c>
      <c r="AV45" s="38"/>
      <c r="AW45" s="39" t="str">
        <f t="shared" si="18"/>
        <v/>
      </c>
      <c r="AX45" s="265"/>
      <c r="AY45" s="266" t="str">
        <f t="shared" si="19"/>
        <v/>
      </c>
      <c r="AZ45" s="40"/>
      <c r="BA45" s="39" t="str">
        <f t="shared" si="20"/>
        <v/>
      </c>
      <c r="BB45" s="265"/>
      <c r="BC45" s="266" t="str">
        <f t="shared" si="21"/>
        <v/>
      </c>
      <c r="BD45" s="38"/>
      <c r="BE45" s="39" t="str">
        <f t="shared" si="22"/>
        <v/>
      </c>
      <c r="BF45" s="265"/>
      <c r="BG45" s="266" t="str">
        <f t="shared" si="23"/>
        <v/>
      </c>
      <c r="BH45" s="38"/>
      <c r="BI45" s="39" t="str">
        <f t="shared" si="24"/>
        <v/>
      </c>
      <c r="BJ45" s="265"/>
      <c r="BK45" s="266" t="str">
        <f t="shared" si="25"/>
        <v/>
      </c>
      <c r="BL45" s="38"/>
      <c r="BM45" s="39" t="str">
        <f t="shared" si="26"/>
        <v/>
      </c>
      <c r="BN45" s="265"/>
      <c r="BO45" s="266" t="str">
        <f t="shared" si="27"/>
        <v/>
      </c>
      <c r="BP45" s="38"/>
      <c r="BQ45" s="39" t="str">
        <f t="shared" si="28"/>
        <v/>
      </c>
      <c r="BR45" s="265"/>
      <c r="BS45" s="266" t="str">
        <f t="shared" si="29"/>
        <v/>
      </c>
      <c r="BT45" s="38"/>
      <c r="BU45" s="39" t="str">
        <f t="shared" si="30"/>
        <v/>
      </c>
      <c r="BV45" s="265"/>
      <c r="BW45" s="266" t="str">
        <f t="shared" si="31"/>
        <v/>
      </c>
      <c r="BX45" s="38"/>
      <c r="BY45" s="39" t="str">
        <f t="shared" si="32"/>
        <v/>
      </c>
      <c r="BZ45" s="265"/>
      <c r="CA45" s="266" t="str">
        <f t="shared" si="33"/>
        <v/>
      </c>
      <c r="CB45" s="38"/>
      <c r="CC45" s="39" t="str">
        <f t="shared" si="34"/>
        <v/>
      </c>
      <c r="CD45" s="265"/>
      <c r="CE45" s="266" t="str">
        <f t="shared" si="35"/>
        <v/>
      </c>
      <c r="CF45" s="38"/>
      <c r="CG45" s="39" t="str">
        <f t="shared" si="36"/>
        <v/>
      </c>
      <c r="CH45" s="265"/>
      <c r="CI45" s="266" t="str">
        <f t="shared" si="37"/>
        <v/>
      </c>
      <c r="CJ45" s="38"/>
      <c r="CK45" s="39" t="str">
        <f t="shared" si="38"/>
        <v/>
      </c>
      <c r="CL45" s="265"/>
      <c r="CM45" s="266" t="str">
        <f t="shared" si="39"/>
        <v/>
      </c>
      <c r="CN45" s="38"/>
      <c r="CO45" s="39" t="str">
        <f t="shared" si="40"/>
        <v/>
      </c>
      <c r="CP45" s="265"/>
      <c r="CQ45" s="266" t="str">
        <f t="shared" si="41"/>
        <v/>
      </c>
      <c r="CR45" s="1" t="s">
        <v>165</v>
      </c>
    </row>
    <row r="46" spans="1:96" ht="20" customHeight="1" x14ac:dyDescent="0.2">
      <c r="A46" s="43"/>
      <c r="B46" s="30"/>
      <c r="C46" s="31"/>
      <c r="D46" s="32" t="s">
        <v>38</v>
      </c>
      <c r="E46" s="33" t="s">
        <v>166</v>
      </c>
      <c r="F46" s="33" t="s">
        <v>167</v>
      </c>
      <c r="G46" s="32">
        <v>2005</v>
      </c>
      <c r="H46" s="44"/>
      <c r="I46" s="49">
        <v>8</v>
      </c>
      <c r="J46" s="50" t="s">
        <v>168</v>
      </c>
      <c r="K46" s="51"/>
      <c r="L46" s="38"/>
      <c r="M46" s="39"/>
      <c r="N46" s="265"/>
      <c r="O46" s="265"/>
      <c r="P46" s="38"/>
      <c r="Q46" s="39"/>
      <c r="R46" s="265"/>
      <c r="S46" s="266"/>
      <c r="T46" s="40"/>
      <c r="U46" s="39"/>
      <c r="V46" s="265"/>
      <c r="W46" s="266"/>
      <c r="X46" s="38"/>
      <c r="Y46" s="39"/>
      <c r="Z46" s="265"/>
      <c r="AA46" s="266"/>
      <c r="AB46" s="38"/>
      <c r="AC46" s="39"/>
      <c r="AD46" s="265"/>
      <c r="AE46" s="266"/>
      <c r="AF46" s="38"/>
      <c r="AG46" s="39"/>
      <c r="AH46" s="265"/>
      <c r="AI46" s="266"/>
      <c r="AJ46" s="38"/>
      <c r="AK46" s="39"/>
      <c r="AL46" s="265"/>
      <c r="AM46" s="266"/>
      <c r="AN46" s="38"/>
      <c r="AO46" s="39"/>
      <c r="AP46" s="265"/>
      <c r="AQ46" s="266"/>
      <c r="AR46" s="38"/>
      <c r="AS46" s="39"/>
      <c r="AT46" s="265"/>
      <c r="AU46" s="266"/>
      <c r="AV46" s="38"/>
      <c r="AW46" s="39"/>
      <c r="AX46" s="265"/>
      <c r="AY46" s="266"/>
      <c r="AZ46" s="40"/>
      <c r="BA46" s="39"/>
      <c r="BB46" s="265"/>
      <c r="BC46" s="266"/>
      <c r="BD46" s="38"/>
      <c r="BE46" s="39"/>
      <c r="BF46" s="265"/>
      <c r="BG46" s="266"/>
      <c r="BH46" s="38"/>
      <c r="BI46" s="39"/>
      <c r="BJ46" s="265"/>
      <c r="BK46" s="266"/>
      <c r="BL46" s="38"/>
      <c r="BM46" s="39"/>
      <c r="BN46" s="265"/>
      <c r="BO46" s="266"/>
      <c r="BP46" s="38"/>
      <c r="BQ46" s="39"/>
      <c r="BR46" s="265"/>
      <c r="BS46" s="266"/>
      <c r="BT46" s="38"/>
      <c r="BU46" s="39"/>
      <c r="BV46" s="265"/>
      <c r="BW46" s="266"/>
      <c r="BX46" s="38"/>
      <c r="BY46" s="39"/>
      <c r="BZ46" s="265"/>
      <c r="CA46" s="266"/>
      <c r="CB46" s="38"/>
      <c r="CC46" s="39"/>
      <c r="CD46" s="265"/>
      <c r="CE46" s="266"/>
      <c r="CF46" s="38"/>
      <c r="CG46" s="39"/>
      <c r="CH46" s="265"/>
      <c r="CI46" s="266"/>
      <c r="CJ46" s="38"/>
      <c r="CK46" s="39"/>
      <c r="CL46" s="265"/>
      <c r="CM46" s="266"/>
      <c r="CN46" s="38"/>
      <c r="CO46" s="39"/>
      <c r="CP46" s="265"/>
      <c r="CQ46" s="266"/>
    </row>
    <row r="47" spans="1:96" ht="20" customHeight="1" x14ac:dyDescent="0.2">
      <c r="A47" s="47"/>
      <c r="B47" s="30"/>
      <c r="C47" s="32"/>
      <c r="D47" s="57" t="s">
        <v>38</v>
      </c>
      <c r="E47" s="58" t="s">
        <v>169</v>
      </c>
      <c r="F47" s="58" t="s">
        <v>170</v>
      </c>
      <c r="G47" s="57">
        <v>2014</v>
      </c>
      <c r="H47" s="59">
        <v>23</v>
      </c>
      <c r="I47" s="35">
        <v>28</v>
      </c>
      <c r="J47" s="36" t="s">
        <v>59</v>
      </c>
      <c r="K47" s="37" t="s">
        <v>95</v>
      </c>
      <c r="L47" s="38"/>
      <c r="M47" s="39" t="str">
        <f t="shared" si="0"/>
        <v/>
      </c>
      <c r="N47" s="265"/>
      <c r="O47" s="265" t="str">
        <f t="shared" si="1"/>
        <v/>
      </c>
      <c r="P47" s="38"/>
      <c r="Q47" s="39" t="str">
        <f t="shared" si="2"/>
        <v/>
      </c>
      <c r="R47" s="265"/>
      <c r="S47" s="266" t="str">
        <f t="shared" si="3"/>
        <v/>
      </c>
      <c r="T47" s="40"/>
      <c r="U47" s="39" t="str">
        <f t="shared" si="4"/>
        <v/>
      </c>
      <c r="V47" s="265"/>
      <c r="W47" s="266" t="str">
        <f t="shared" si="5"/>
        <v/>
      </c>
      <c r="X47" s="38"/>
      <c r="Y47" s="39" t="str">
        <f t="shared" si="6"/>
        <v/>
      </c>
      <c r="Z47" s="265"/>
      <c r="AA47" s="266" t="str">
        <f t="shared" si="7"/>
        <v/>
      </c>
      <c r="AB47" s="38"/>
      <c r="AC47" s="39" t="str">
        <f t="shared" si="8"/>
        <v/>
      </c>
      <c r="AD47" s="265"/>
      <c r="AE47" s="266" t="str">
        <f t="shared" si="9"/>
        <v/>
      </c>
      <c r="AF47" s="38"/>
      <c r="AG47" s="39" t="str">
        <f t="shared" si="10"/>
        <v/>
      </c>
      <c r="AH47" s="265"/>
      <c r="AI47" s="266" t="str">
        <f t="shared" si="11"/>
        <v/>
      </c>
      <c r="AJ47" s="38"/>
      <c r="AK47" s="39" t="str">
        <f t="shared" si="12"/>
        <v/>
      </c>
      <c r="AL47" s="265"/>
      <c r="AM47" s="266" t="str">
        <f t="shared" si="13"/>
        <v/>
      </c>
      <c r="AN47" s="38"/>
      <c r="AO47" s="39" t="str">
        <f t="shared" si="14"/>
        <v/>
      </c>
      <c r="AP47" s="265"/>
      <c r="AQ47" s="266" t="str">
        <f t="shared" si="15"/>
        <v/>
      </c>
      <c r="AR47" s="38"/>
      <c r="AS47" s="39" t="str">
        <f t="shared" si="16"/>
        <v/>
      </c>
      <c r="AT47" s="265"/>
      <c r="AU47" s="266" t="str">
        <f t="shared" si="42"/>
        <v/>
      </c>
      <c r="AV47" s="38"/>
      <c r="AW47" s="39" t="str">
        <f t="shared" si="18"/>
        <v/>
      </c>
      <c r="AX47" s="265"/>
      <c r="AY47" s="266" t="str">
        <f t="shared" si="19"/>
        <v/>
      </c>
      <c r="AZ47" s="40"/>
      <c r="BA47" s="39" t="str">
        <f t="shared" si="20"/>
        <v/>
      </c>
      <c r="BB47" s="265"/>
      <c r="BC47" s="266" t="str">
        <f t="shared" si="21"/>
        <v/>
      </c>
      <c r="BD47" s="38"/>
      <c r="BE47" s="39" t="str">
        <f t="shared" si="22"/>
        <v/>
      </c>
      <c r="BF47" s="265"/>
      <c r="BG47" s="266" t="str">
        <f t="shared" si="23"/>
        <v/>
      </c>
      <c r="BH47" s="38"/>
      <c r="BI47" s="39" t="str">
        <f t="shared" si="24"/>
        <v/>
      </c>
      <c r="BJ47" s="265"/>
      <c r="BK47" s="266" t="str">
        <f t="shared" si="25"/>
        <v/>
      </c>
      <c r="BL47" s="38"/>
      <c r="BM47" s="39" t="str">
        <f t="shared" si="26"/>
        <v/>
      </c>
      <c r="BN47" s="265"/>
      <c r="BO47" s="266" t="str">
        <f t="shared" si="27"/>
        <v/>
      </c>
      <c r="BP47" s="38"/>
      <c r="BQ47" s="39" t="str">
        <f t="shared" si="28"/>
        <v/>
      </c>
      <c r="BR47" s="265"/>
      <c r="BS47" s="266" t="str">
        <f t="shared" si="29"/>
        <v/>
      </c>
      <c r="BT47" s="38"/>
      <c r="BU47" s="39" t="str">
        <f t="shared" si="30"/>
        <v/>
      </c>
      <c r="BV47" s="265"/>
      <c r="BW47" s="266" t="str">
        <f t="shared" si="31"/>
        <v/>
      </c>
      <c r="BX47" s="38"/>
      <c r="BY47" s="39" t="str">
        <f t="shared" si="32"/>
        <v/>
      </c>
      <c r="BZ47" s="265"/>
      <c r="CA47" s="266" t="str">
        <f t="shared" si="33"/>
        <v/>
      </c>
      <c r="CB47" s="38"/>
      <c r="CC47" s="39" t="str">
        <f t="shared" si="34"/>
        <v/>
      </c>
      <c r="CD47" s="265"/>
      <c r="CE47" s="266" t="str">
        <f t="shared" si="35"/>
        <v/>
      </c>
      <c r="CF47" s="38"/>
      <c r="CG47" s="39" t="str">
        <f t="shared" si="36"/>
        <v/>
      </c>
      <c r="CH47" s="265"/>
      <c r="CI47" s="266" t="str">
        <f t="shared" si="37"/>
        <v/>
      </c>
      <c r="CJ47" s="38"/>
      <c r="CK47" s="39" t="str">
        <f t="shared" si="38"/>
        <v/>
      </c>
      <c r="CL47" s="265"/>
      <c r="CM47" s="266" t="str">
        <f t="shared" si="39"/>
        <v/>
      </c>
      <c r="CN47" s="38"/>
      <c r="CO47" s="39" t="str">
        <f t="shared" si="40"/>
        <v/>
      </c>
      <c r="CP47" s="265"/>
      <c r="CQ47" s="266" t="str">
        <f t="shared" si="41"/>
        <v/>
      </c>
      <c r="CR47" s="1" t="s">
        <v>171</v>
      </c>
    </row>
    <row r="48" spans="1:96" ht="20" customHeight="1" x14ac:dyDescent="0.2">
      <c r="A48" s="47"/>
      <c r="B48" s="41"/>
      <c r="C48" s="42"/>
      <c r="D48" s="32" t="s">
        <v>38</v>
      </c>
      <c r="E48" s="33" t="s">
        <v>172</v>
      </c>
      <c r="F48" s="33" t="s">
        <v>173</v>
      </c>
      <c r="G48" s="32">
        <v>2014</v>
      </c>
      <c r="H48" s="44"/>
      <c r="I48" s="35">
        <v>28</v>
      </c>
      <c r="J48" s="36" t="s">
        <v>59</v>
      </c>
      <c r="K48" s="37" t="s">
        <v>95</v>
      </c>
      <c r="L48" s="38"/>
      <c r="M48" s="39" t="str">
        <f t="shared" si="0"/>
        <v/>
      </c>
      <c r="N48" s="265"/>
      <c r="O48" s="265" t="str">
        <f t="shared" si="1"/>
        <v/>
      </c>
      <c r="P48" s="38"/>
      <c r="Q48" s="39" t="str">
        <f t="shared" si="2"/>
        <v/>
      </c>
      <c r="R48" s="265"/>
      <c r="S48" s="266" t="str">
        <f t="shared" si="3"/>
        <v/>
      </c>
      <c r="T48" s="40">
        <v>3</v>
      </c>
      <c r="U48" s="39">
        <f t="shared" si="4"/>
        <v>10.714285714285714</v>
      </c>
      <c r="V48" s="265">
        <v>3</v>
      </c>
      <c r="W48" s="266">
        <f t="shared" si="5"/>
        <v>0</v>
      </c>
      <c r="X48" s="38"/>
      <c r="Y48" s="39" t="str">
        <f t="shared" si="6"/>
        <v/>
      </c>
      <c r="Z48" s="265"/>
      <c r="AA48" s="266" t="str">
        <f t="shared" si="7"/>
        <v/>
      </c>
      <c r="AB48" s="38"/>
      <c r="AC48" s="39" t="str">
        <f t="shared" si="8"/>
        <v/>
      </c>
      <c r="AD48" s="265"/>
      <c r="AE48" s="266" t="str">
        <f t="shared" si="9"/>
        <v/>
      </c>
      <c r="AF48" s="38"/>
      <c r="AG48" s="39" t="str">
        <f t="shared" si="10"/>
        <v/>
      </c>
      <c r="AH48" s="265"/>
      <c r="AI48" s="266" t="str">
        <f t="shared" si="11"/>
        <v/>
      </c>
      <c r="AJ48" s="38"/>
      <c r="AK48" s="39" t="str">
        <f t="shared" si="12"/>
        <v/>
      </c>
      <c r="AL48" s="265"/>
      <c r="AM48" s="266" t="str">
        <f t="shared" si="13"/>
        <v/>
      </c>
      <c r="AN48" s="38"/>
      <c r="AO48" s="39" t="str">
        <f t="shared" si="14"/>
        <v/>
      </c>
      <c r="AP48" s="265"/>
      <c r="AQ48" s="266" t="str">
        <f t="shared" si="15"/>
        <v/>
      </c>
      <c r="AR48" s="38">
        <v>3</v>
      </c>
      <c r="AS48" s="39">
        <f t="shared" si="16"/>
        <v>10.714285714285714</v>
      </c>
      <c r="AT48" s="265">
        <v>7</v>
      </c>
      <c r="AU48" s="266">
        <f t="shared" si="42"/>
        <v>-4</v>
      </c>
      <c r="AV48" s="38">
        <v>4</v>
      </c>
      <c r="AW48" s="39">
        <f t="shared" si="18"/>
        <v>14.285714285714285</v>
      </c>
      <c r="AX48" s="265"/>
      <c r="AY48" s="266" t="str">
        <f t="shared" si="19"/>
        <v/>
      </c>
      <c r="AZ48" s="40">
        <v>5</v>
      </c>
      <c r="BA48" s="39">
        <f t="shared" si="20"/>
        <v>17.857142857142858</v>
      </c>
      <c r="BB48" s="265"/>
      <c r="BC48" s="266" t="str">
        <f t="shared" si="21"/>
        <v/>
      </c>
      <c r="BD48" s="38"/>
      <c r="BE48" s="39" t="str">
        <f t="shared" si="22"/>
        <v/>
      </c>
      <c r="BF48" s="265"/>
      <c r="BG48" s="266" t="str">
        <f t="shared" si="23"/>
        <v/>
      </c>
      <c r="BH48" s="38"/>
      <c r="BI48" s="39" t="str">
        <f t="shared" si="24"/>
        <v/>
      </c>
      <c r="BJ48" s="265"/>
      <c r="BK48" s="266" t="str">
        <f t="shared" si="25"/>
        <v/>
      </c>
      <c r="BL48" s="38">
        <v>0</v>
      </c>
      <c r="BM48" s="39" t="str">
        <f t="shared" si="26"/>
        <v/>
      </c>
      <c r="BN48" s="265">
        <v>3</v>
      </c>
      <c r="BO48" s="266">
        <f t="shared" si="27"/>
        <v>-3</v>
      </c>
      <c r="BP48" s="38"/>
      <c r="BQ48" s="39" t="str">
        <f t="shared" si="28"/>
        <v/>
      </c>
      <c r="BR48" s="265"/>
      <c r="BS48" s="266" t="str">
        <f t="shared" si="29"/>
        <v/>
      </c>
      <c r="BT48" s="38"/>
      <c r="BU48" s="39" t="str">
        <f t="shared" si="30"/>
        <v/>
      </c>
      <c r="BV48" s="265"/>
      <c r="BW48" s="266" t="str">
        <f t="shared" si="31"/>
        <v/>
      </c>
      <c r="BX48" s="38"/>
      <c r="BY48" s="39" t="str">
        <f t="shared" si="32"/>
        <v/>
      </c>
      <c r="BZ48" s="265"/>
      <c r="CA48" s="266" t="str">
        <f t="shared" si="33"/>
        <v/>
      </c>
      <c r="CB48" s="38"/>
      <c r="CC48" s="39" t="str">
        <f t="shared" si="34"/>
        <v/>
      </c>
      <c r="CD48" s="265"/>
      <c r="CE48" s="266" t="str">
        <f t="shared" si="35"/>
        <v/>
      </c>
      <c r="CF48" s="38"/>
      <c r="CG48" s="39" t="str">
        <f t="shared" si="36"/>
        <v/>
      </c>
      <c r="CH48" s="265"/>
      <c r="CI48" s="266" t="str">
        <f t="shared" si="37"/>
        <v/>
      </c>
      <c r="CJ48" s="38"/>
      <c r="CK48" s="39" t="str">
        <f t="shared" si="38"/>
        <v/>
      </c>
      <c r="CL48" s="265"/>
      <c r="CM48" s="266" t="str">
        <f t="shared" si="39"/>
        <v/>
      </c>
      <c r="CN48" s="38"/>
      <c r="CO48" s="39" t="str">
        <f t="shared" si="40"/>
        <v/>
      </c>
      <c r="CP48" s="265"/>
      <c r="CQ48" s="266" t="str">
        <f t="shared" si="41"/>
        <v/>
      </c>
      <c r="CR48" s="1" t="s">
        <v>174</v>
      </c>
    </row>
    <row r="49" spans="1:96" ht="20" customHeight="1" x14ac:dyDescent="0.2">
      <c r="A49" s="47"/>
      <c r="B49" s="41"/>
      <c r="C49" s="31"/>
      <c r="D49" s="32" t="s">
        <v>38</v>
      </c>
      <c r="E49" s="33" t="s">
        <v>175</v>
      </c>
      <c r="F49" s="33" t="s">
        <v>176</v>
      </c>
      <c r="G49" s="32">
        <v>2015</v>
      </c>
      <c r="H49" s="44"/>
      <c r="I49" s="35">
        <v>10</v>
      </c>
      <c r="J49" s="36" t="s">
        <v>177</v>
      </c>
      <c r="K49" s="37" t="s">
        <v>178</v>
      </c>
      <c r="L49" s="38"/>
      <c r="M49" s="39" t="str">
        <f t="shared" si="0"/>
        <v/>
      </c>
      <c r="N49" s="265"/>
      <c r="O49" s="265" t="str">
        <f t="shared" si="1"/>
        <v/>
      </c>
      <c r="P49" s="38"/>
      <c r="Q49" s="39" t="str">
        <f t="shared" si="2"/>
        <v/>
      </c>
      <c r="R49" s="265"/>
      <c r="S49" s="266" t="str">
        <f t="shared" si="3"/>
        <v/>
      </c>
      <c r="T49" s="40"/>
      <c r="U49" s="39" t="str">
        <f t="shared" si="4"/>
        <v/>
      </c>
      <c r="V49" s="265"/>
      <c r="W49" s="266" t="str">
        <f t="shared" si="5"/>
        <v/>
      </c>
      <c r="X49" s="38"/>
      <c r="Y49" s="39" t="str">
        <f t="shared" si="6"/>
        <v/>
      </c>
      <c r="Z49" s="265"/>
      <c r="AA49" s="266" t="str">
        <f t="shared" si="7"/>
        <v/>
      </c>
      <c r="AB49" s="38"/>
      <c r="AC49" s="39" t="str">
        <f t="shared" si="8"/>
        <v/>
      </c>
      <c r="AD49" s="265"/>
      <c r="AE49" s="266" t="str">
        <f t="shared" si="9"/>
        <v/>
      </c>
      <c r="AF49" s="38"/>
      <c r="AG49" s="39" t="str">
        <f t="shared" si="10"/>
        <v/>
      </c>
      <c r="AH49" s="265"/>
      <c r="AI49" s="266" t="str">
        <f t="shared" si="11"/>
        <v/>
      </c>
      <c r="AJ49" s="38"/>
      <c r="AK49" s="39" t="str">
        <f t="shared" si="12"/>
        <v/>
      </c>
      <c r="AL49" s="265"/>
      <c r="AM49" s="266" t="str">
        <f t="shared" si="13"/>
        <v/>
      </c>
      <c r="AN49" s="38"/>
      <c r="AO49" s="39" t="str">
        <f t="shared" si="14"/>
        <v/>
      </c>
      <c r="AP49" s="265"/>
      <c r="AQ49" s="266" t="str">
        <f t="shared" si="15"/>
        <v/>
      </c>
      <c r="AR49" s="38"/>
      <c r="AS49" s="39" t="str">
        <f t="shared" si="16"/>
        <v/>
      </c>
      <c r="AT49" s="265"/>
      <c r="AU49" s="266" t="str">
        <f t="shared" si="42"/>
        <v/>
      </c>
      <c r="AV49" s="38"/>
      <c r="AW49" s="39" t="str">
        <f t="shared" si="18"/>
        <v/>
      </c>
      <c r="AX49" s="265"/>
      <c r="AY49" s="266" t="str">
        <f t="shared" si="19"/>
        <v/>
      </c>
      <c r="AZ49" s="40"/>
      <c r="BA49" s="39" t="str">
        <f t="shared" si="20"/>
        <v/>
      </c>
      <c r="BB49" s="265"/>
      <c r="BC49" s="266" t="str">
        <f t="shared" si="21"/>
        <v/>
      </c>
      <c r="BD49" s="38"/>
      <c r="BE49" s="39" t="str">
        <f t="shared" si="22"/>
        <v/>
      </c>
      <c r="BF49" s="265"/>
      <c r="BG49" s="266" t="str">
        <f t="shared" si="23"/>
        <v/>
      </c>
      <c r="BH49" s="38"/>
      <c r="BI49" s="39" t="str">
        <f t="shared" si="24"/>
        <v/>
      </c>
      <c r="BJ49" s="265"/>
      <c r="BK49" s="266" t="str">
        <f t="shared" si="25"/>
        <v/>
      </c>
      <c r="BL49" s="38"/>
      <c r="BM49" s="39" t="str">
        <f t="shared" si="26"/>
        <v/>
      </c>
      <c r="BN49" s="265"/>
      <c r="BO49" s="266" t="str">
        <f t="shared" si="27"/>
        <v/>
      </c>
      <c r="BP49" s="38"/>
      <c r="BQ49" s="39" t="str">
        <f t="shared" si="28"/>
        <v/>
      </c>
      <c r="BR49" s="265"/>
      <c r="BS49" s="266" t="str">
        <f t="shared" si="29"/>
        <v/>
      </c>
      <c r="BT49" s="38"/>
      <c r="BU49" s="39" t="str">
        <f t="shared" si="30"/>
        <v/>
      </c>
      <c r="BV49" s="265"/>
      <c r="BW49" s="266" t="str">
        <f t="shared" si="31"/>
        <v/>
      </c>
      <c r="BX49" s="38"/>
      <c r="BY49" s="39" t="str">
        <f t="shared" si="32"/>
        <v/>
      </c>
      <c r="BZ49" s="265"/>
      <c r="CA49" s="266" t="str">
        <f t="shared" si="33"/>
        <v/>
      </c>
      <c r="CB49" s="38"/>
      <c r="CC49" s="39" t="str">
        <f t="shared" si="34"/>
        <v/>
      </c>
      <c r="CD49" s="265"/>
      <c r="CE49" s="266" t="str">
        <f t="shared" si="35"/>
        <v/>
      </c>
      <c r="CF49" s="38"/>
      <c r="CG49" s="39" t="str">
        <f t="shared" si="36"/>
        <v/>
      </c>
      <c r="CH49" s="265"/>
      <c r="CI49" s="266" t="str">
        <f t="shared" si="37"/>
        <v/>
      </c>
      <c r="CJ49" s="38"/>
      <c r="CK49" s="39" t="str">
        <f t="shared" si="38"/>
        <v/>
      </c>
      <c r="CL49" s="265"/>
      <c r="CM49" s="266" t="str">
        <f t="shared" si="39"/>
        <v/>
      </c>
      <c r="CN49" s="38"/>
      <c r="CO49" s="39" t="str">
        <f t="shared" si="40"/>
        <v/>
      </c>
      <c r="CP49" s="265"/>
      <c r="CQ49" s="266" t="str">
        <f t="shared" si="41"/>
        <v/>
      </c>
    </row>
    <row r="50" spans="1:96" ht="20" customHeight="1" x14ac:dyDescent="0.2">
      <c r="A50" s="47"/>
      <c r="B50" s="41"/>
      <c r="C50" s="42"/>
      <c r="D50" s="32" t="s">
        <v>38</v>
      </c>
      <c r="E50" s="33" t="s">
        <v>179</v>
      </c>
      <c r="F50" s="33" t="s">
        <v>180</v>
      </c>
      <c r="G50" s="32">
        <v>2015</v>
      </c>
      <c r="H50" s="44">
        <v>10</v>
      </c>
      <c r="I50" s="35">
        <v>11</v>
      </c>
      <c r="J50" s="36" t="s">
        <v>181</v>
      </c>
      <c r="K50" s="37" t="s">
        <v>56</v>
      </c>
      <c r="L50" s="38"/>
      <c r="M50" s="39" t="str">
        <f t="shared" si="0"/>
        <v/>
      </c>
      <c r="N50" s="265"/>
      <c r="O50" s="265" t="str">
        <f t="shared" si="1"/>
        <v/>
      </c>
      <c r="P50" s="38"/>
      <c r="Q50" s="39" t="str">
        <f t="shared" si="2"/>
        <v/>
      </c>
      <c r="R50" s="265"/>
      <c r="S50" s="266" t="str">
        <f t="shared" si="3"/>
        <v/>
      </c>
      <c r="T50" s="40"/>
      <c r="U50" s="39" t="str">
        <f t="shared" si="4"/>
        <v/>
      </c>
      <c r="V50" s="265"/>
      <c r="W50" s="266" t="str">
        <f t="shared" si="5"/>
        <v/>
      </c>
      <c r="X50" s="38"/>
      <c r="Y50" s="39" t="str">
        <f t="shared" si="6"/>
        <v/>
      </c>
      <c r="Z50" s="265"/>
      <c r="AA50" s="266" t="str">
        <f t="shared" si="7"/>
        <v/>
      </c>
      <c r="AB50" s="38"/>
      <c r="AC50" s="39" t="str">
        <f t="shared" si="8"/>
        <v/>
      </c>
      <c r="AD50" s="265"/>
      <c r="AE50" s="266" t="str">
        <f t="shared" si="9"/>
        <v/>
      </c>
      <c r="AF50" s="38"/>
      <c r="AG50" s="39" t="str">
        <f t="shared" si="10"/>
        <v/>
      </c>
      <c r="AH50" s="265"/>
      <c r="AI50" s="266" t="str">
        <f t="shared" si="11"/>
        <v/>
      </c>
      <c r="AJ50" s="38"/>
      <c r="AK50" s="39" t="str">
        <f t="shared" si="12"/>
        <v/>
      </c>
      <c r="AL50" s="265"/>
      <c r="AM50" s="266" t="str">
        <f t="shared" si="13"/>
        <v/>
      </c>
      <c r="AN50" s="38"/>
      <c r="AO50" s="39" t="str">
        <f t="shared" si="14"/>
        <v/>
      </c>
      <c r="AP50" s="265"/>
      <c r="AQ50" s="266" t="str">
        <f t="shared" si="15"/>
        <v/>
      </c>
      <c r="AR50" s="45">
        <v>1</v>
      </c>
      <c r="AS50" s="46">
        <f t="shared" si="16"/>
        <v>9.0909090909090917</v>
      </c>
      <c r="AT50" s="267">
        <v>0</v>
      </c>
      <c r="AU50" s="268">
        <f t="shared" si="42"/>
        <v>1</v>
      </c>
      <c r="AV50" s="38"/>
      <c r="AW50" s="39" t="str">
        <f t="shared" si="18"/>
        <v/>
      </c>
      <c r="AX50" s="265"/>
      <c r="AY50" s="266" t="str">
        <f t="shared" si="19"/>
        <v/>
      </c>
      <c r="AZ50" s="40">
        <v>3</v>
      </c>
      <c r="BA50" s="39">
        <f t="shared" si="20"/>
        <v>27.27272727272727</v>
      </c>
      <c r="BB50" s="265">
        <v>2</v>
      </c>
      <c r="BC50" s="266">
        <f t="shared" si="21"/>
        <v>1</v>
      </c>
      <c r="BD50" s="38"/>
      <c r="BE50" s="39" t="str">
        <f t="shared" si="22"/>
        <v/>
      </c>
      <c r="BF50" s="265"/>
      <c r="BG50" s="266" t="str">
        <f t="shared" si="23"/>
        <v/>
      </c>
      <c r="BH50" s="38"/>
      <c r="BI50" s="39" t="str">
        <f t="shared" si="24"/>
        <v/>
      </c>
      <c r="BJ50" s="265"/>
      <c r="BK50" s="266" t="str">
        <f t="shared" si="25"/>
        <v/>
      </c>
      <c r="BL50" s="38"/>
      <c r="BM50" s="39" t="str">
        <f t="shared" si="26"/>
        <v/>
      </c>
      <c r="BN50" s="265"/>
      <c r="BO50" s="266" t="str">
        <f t="shared" si="27"/>
        <v/>
      </c>
      <c r="BP50" s="38"/>
      <c r="BQ50" s="39" t="str">
        <f t="shared" si="28"/>
        <v/>
      </c>
      <c r="BR50" s="265"/>
      <c r="BS50" s="266" t="str">
        <f t="shared" si="29"/>
        <v/>
      </c>
      <c r="BT50" s="38"/>
      <c r="BU50" s="39" t="str">
        <f t="shared" si="30"/>
        <v/>
      </c>
      <c r="BV50" s="265"/>
      <c r="BW50" s="266" t="str">
        <f t="shared" si="31"/>
        <v/>
      </c>
      <c r="BX50" s="38"/>
      <c r="BY50" s="39" t="str">
        <f t="shared" si="32"/>
        <v/>
      </c>
      <c r="BZ50" s="265"/>
      <c r="CA50" s="266" t="str">
        <f t="shared" si="33"/>
        <v/>
      </c>
      <c r="CB50" s="38"/>
      <c r="CC50" s="39" t="str">
        <f t="shared" si="34"/>
        <v/>
      </c>
      <c r="CD50" s="265"/>
      <c r="CE50" s="266" t="str">
        <f t="shared" si="35"/>
        <v/>
      </c>
      <c r="CF50" s="38"/>
      <c r="CG50" s="39" t="str">
        <f t="shared" si="36"/>
        <v/>
      </c>
      <c r="CH50" s="265"/>
      <c r="CI50" s="266" t="str">
        <f t="shared" si="37"/>
        <v/>
      </c>
      <c r="CJ50" s="38"/>
      <c r="CK50" s="39" t="str">
        <f t="shared" si="38"/>
        <v/>
      </c>
      <c r="CL50" s="265"/>
      <c r="CM50" s="266" t="str">
        <f t="shared" si="39"/>
        <v/>
      </c>
      <c r="CN50" s="38"/>
      <c r="CO50" s="39" t="str">
        <f t="shared" si="40"/>
        <v/>
      </c>
      <c r="CP50" s="265"/>
      <c r="CQ50" s="266" t="str">
        <f t="shared" si="41"/>
        <v/>
      </c>
      <c r="CR50" s="1" t="s">
        <v>182</v>
      </c>
    </row>
    <row r="51" spans="1:96" ht="20" customHeight="1" x14ac:dyDescent="0.2">
      <c r="A51" s="47"/>
      <c r="B51" s="41"/>
      <c r="C51" s="33"/>
      <c r="D51" s="32" t="s">
        <v>38</v>
      </c>
      <c r="E51" s="33" t="s">
        <v>183</v>
      </c>
      <c r="F51" s="33" t="s">
        <v>184</v>
      </c>
      <c r="G51" s="32">
        <v>1998</v>
      </c>
      <c r="H51" s="44"/>
      <c r="I51" s="35">
        <v>22</v>
      </c>
      <c r="J51" s="36" t="s">
        <v>59</v>
      </c>
      <c r="K51" s="37" t="s">
        <v>152</v>
      </c>
      <c r="L51" s="38"/>
      <c r="M51" s="39"/>
      <c r="N51" s="265"/>
      <c r="O51" s="265"/>
      <c r="P51" s="38"/>
      <c r="Q51" s="39"/>
      <c r="R51" s="265"/>
      <c r="S51" s="266"/>
      <c r="T51" s="40"/>
      <c r="U51" s="39"/>
      <c r="V51" s="265"/>
      <c r="W51" s="266"/>
      <c r="X51" s="38"/>
      <c r="Y51" s="39"/>
      <c r="Z51" s="265"/>
      <c r="AA51" s="266"/>
      <c r="AB51" s="38">
        <v>1</v>
      </c>
      <c r="AC51" s="39">
        <f t="shared" si="8"/>
        <v>4.5454545454545459</v>
      </c>
      <c r="AD51" s="265">
        <v>0</v>
      </c>
      <c r="AE51" s="266">
        <f t="shared" si="9"/>
        <v>1</v>
      </c>
      <c r="AF51" s="38"/>
      <c r="AG51" s="39"/>
      <c r="AH51" s="265"/>
      <c r="AI51" s="266"/>
      <c r="AJ51" s="38"/>
      <c r="AK51" s="39"/>
      <c r="AL51" s="265"/>
      <c r="AM51" s="266"/>
      <c r="AN51" s="38"/>
      <c r="AO51" s="39"/>
      <c r="AP51" s="265"/>
      <c r="AQ51" s="266"/>
      <c r="AR51" s="38"/>
      <c r="AS51" s="39"/>
      <c r="AT51" s="265"/>
      <c r="AU51" s="266"/>
      <c r="AV51" s="38"/>
      <c r="AW51" s="39"/>
      <c r="AX51" s="265"/>
      <c r="AY51" s="266"/>
      <c r="AZ51" s="40"/>
      <c r="BA51" s="39"/>
      <c r="BB51" s="265"/>
      <c r="BC51" s="266"/>
      <c r="BD51" s="38"/>
      <c r="BE51" s="39"/>
      <c r="BF51" s="265"/>
      <c r="BG51" s="266"/>
      <c r="BH51" s="38"/>
      <c r="BI51" s="39"/>
      <c r="BJ51" s="265"/>
      <c r="BK51" s="266"/>
      <c r="BL51" s="38"/>
      <c r="BM51" s="39"/>
      <c r="BN51" s="265"/>
      <c r="BO51" s="266"/>
      <c r="BP51" s="38"/>
      <c r="BQ51" s="39"/>
      <c r="BR51" s="265"/>
      <c r="BS51" s="266"/>
      <c r="BT51" s="38"/>
      <c r="BU51" s="39"/>
      <c r="BV51" s="265"/>
      <c r="BW51" s="266"/>
      <c r="BX51" s="38"/>
      <c r="BY51" s="39"/>
      <c r="BZ51" s="265"/>
      <c r="CA51" s="266"/>
      <c r="CB51" s="38"/>
      <c r="CC51" s="39"/>
      <c r="CD51" s="265"/>
      <c r="CE51" s="266"/>
      <c r="CF51" s="38"/>
      <c r="CG51" s="39"/>
      <c r="CH51" s="265"/>
      <c r="CI51" s="266"/>
      <c r="CJ51" s="38"/>
      <c r="CK51" s="39"/>
      <c r="CL51" s="265"/>
      <c r="CM51" s="266"/>
      <c r="CN51" s="38"/>
      <c r="CO51" s="39"/>
      <c r="CP51" s="265"/>
      <c r="CQ51" s="266"/>
    </row>
    <row r="52" spans="1:96" ht="20" customHeight="1" x14ac:dyDescent="0.2">
      <c r="A52" s="60"/>
      <c r="B52" s="41"/>
      <c r="C52" s="42"/>
      <c r="D52" s="32" t="s">
        <v>38</v>
      </c>
      <c r="E52" s="33" t="s">
        <v>185</v>
      </c>
      <c r="F52" s="33" t="s">
        <v>186</v>
      </c>
      <c r="G52" s="32">
        <v>2000</v>
      </c>
      <c r="H52" s="44"/>
      <c r="I52" s="35">
        <v>19</v>
      </c>
      <c r="J52" s="36" t="s">
        <v>177</v>
      </c>
      <c r="K52" s="37" t="s">
        <v>91</v>
      </c>
      <c r="L52" s="38"/>
      <c r="M52" s="39"/>
      <c r="N52" s="265"/>
      <c r="O52" s="265"/>
      <c r="P52" s="38"/>
      <c r="Q52" s="39"/>
      <c r="R52" s="265"/>
      <c r="S52" s="266"/>
      <c r="T52" s="40">
        <v>1</v>
      </c>
      <c r="U52" s="39">
        <f t="shared" si="4"/>
        <v>5.2631578947368416</v>
      </c>
      <c r="V52" s="265">
        <v>0</v>
      </c>
      <c r="W52" s="266">
        <f t="shared" si="5"/>
        <v>1</v>
      </c>
      <c r="X52" s="38"/>
      <c r="Y52" s="39"/>
      <c r="Z52" s="265"/>
      <c r="AA52" s="266"/>
      <c r="AB52" s="38"/>
      <c r="AC52" s="39"/>
      <c r="AD52" s="265"/>
      <c r="AE52" s="266"/>
      <c r="AF52" s="38"/>
      <c r="AG52" s="39"/>
      <c r="AH52" s="265"/>
      <c r="AI52" s="266"/>
      <c r="AJ52" s="38"/>
      <c r="AK52" s="39"/>
      <c r="AL52" s="265"/>
      <c r="AM52" s="266"/>
      <c r="AN52" s="38"/>
      <c r="AO52" s="39"/>
      <c r="AP52" s="265"/>
      <c r="AQ52" s="266"/>
      <c r="AR52" s="38"/>
      <c r="AS52" s="39"/>
      <c r="AT52" s="265"/>
      <c r="AU52" s="266"/>
      <c r="AV52" s="38"/>
      <c r="AW52" s="39"/>
      <c r="AX52" s="265"/>
      <c r="AY52" s="266"/>
      <c r="AZ52" s="40"/>
      <c r="BA52" s="39"/>
      <c r="BB52" s="265"/>
      <c r="BC52" s="266"/>
      <c r="BD52" s="38"/>
      <c r="BE52" s="39"/>
      <c r="BF52" s="265"/>
      <c r="BG52" s="266"/>
      <c r="BH52" s="38"/>
      <c r="BI52" s="39"/>
      <c r="BJ52" s="265"/>
      <c r="BK52" s="266"/>
      <c r="BL52" s="38"/>
      <c r="BM52" s="39"/>
      <c r="BN52" s="265"/>
      <c r="BO52" s="266"/>
      <c r="BP52" s="38"/>
      <c r="BQ52" s="39"/>
      <c r="BR52" s="265"/>
      <c r="BS52" s="266"/>
      <c r="BT52" s="38"/>
      <c r="BU52" s="39"/>
      <c r="BV52" s="265"/>
      <c r="BW52" s="266"/>
      <c r="BX52" s="38"/>
      <c r="BY52" s="39"/>
      <c r="BZ52" s="265"/>
      <c r="CA52" s="266"/>
      <c r="CB52" s="38"/>
      <c r="CC52" s="39"/>
      <c r="CD52" s="265"/>
      <c r="CE52" s="266"/>
      <c r="CF52" s="38"/>
      <c r="CG52" s="39"/>
      <c r="CH52" s="265"/>
      <c r="CI52" s="266"/>
      <c r="CJ52" s="38"/>
      <c r="CK52" s="39"/>
      <c r="CL52" s="265"/>
      <c r="CM52" s="266"/>
      <c r="CN52" s="38"/>
      <c r="CO52" s="39"/>
      <c r="CP52" s="265"/>
      <c r="CQ52" s="266"/>
      <c r="CR52" s="1" t="s">
        <v>187</v>
      </c>
    </row>
    <row r="53" spans="1:96" ht="20" customHeight="1" x14ac:dyDescent="0.2">
      <c r="A53" s="43"/>
      <c r="B53" s="30"/>
      <c r="C53" s="33"/>
      <c r="D53" s="32" t="s">
        <v>38</v>
      </c>
      <c r="E53" s="33" t="s">
        <v>188</v>
      </c>
      <c r="F53" s="33" t="s">
        <v>189</v>
      </c>
      <c r="G53" s="32">
        <v>1998</v>
      </c>
      <c r="H53" s="44"/>
      <c r="I53" s="49">
        <v>18</v>
      </c>
      <c r="J53" s="50" t="s">
        <v>66</v>
      </c>
      <c r="K53" s="51"/>
      <c r="L53" s="38"/>
      <c r="M53" s="39"/>
      <c r="N53" s="265"/>
      <c r="O53" s="265"/>
      <c r="P53" s="38"/>
      <c r="Q53" s="39"/>
      <c r="R53" s="265"/>
      <c r="S53" s="266"/>
      <c r="T53" s="40"/>
      <c r="U53" s="39"/>
      <c r="V53" s="265"/>
      <c r="W53" s="266"/>
      <c r="X53" s="38"/>
      <c r="Y53" s="39"/>
      <c r="Z53" s="265"/>
      <c r="AA53" s="266"/>
      <c r="AB53" s="38"/>
      <c r="AC53" s="39"/>
      <c r="AD53" s="265"/>
      <c r="AE53" s="266"/>
      <c r="AF53" s="38"/>
      <c r="AG53" s="39"/>
      <c r="AH53" s="265"/>
      <c r="AI53" s="266"/>
      <c r="AJ53" s="38"/>
      <c r="AK53" s="39"/>
      <c r="AL53" s="265"/>
      <c r="AM53" s="266"/>
      <c r="AN53" s="38"/>
      <c r="AO53" s="39"/>
      <c r="AP53" s="265"/>
      <c r="AQ53" s="266"/>
      <c r="AR53" s="38"/>
      <c r="AS53" s="39"/>
      <c r="AT53" s="265"/>
      <c r="AU53" s="266"/>
      <c r="AV53" s="38"/>
      <c r="AW53" s="39"/>
      <c r="AX53" s="265"/>
      <c r="AY53" s="266"/>
      <c r="AZ53" s="40"/>
      <c r="BA53" s="39"/>
      <c r="BB53" s="265"/>
      <c r="BC53" s="266"/>
      <c r="BD53" s="38"/>
      <c r="BE53" s="39"/>
      <c r="BF53" s="265"/>
      <c r="BG53" s="266"/>
      <c r="BH53" s="38"/>
      <c r="BI53" s="39"/>
      <c r="BJ53" s="265"/>
      <c r="BK53" s="266"/>
      <c r="BL53" s="38"/>
      <c r="BM53" s="39"/>
      <c r="BN53" s="265"/>
      <c r="BO53" s="266"/>
      <c r="BP53" s="38"/>
      <c r="BQ53" s="39"/>
      <c r="BR53" s="265"/>
      <c r="BS53" s="266"/>
      <c r="BT53" s="38"/>
      <c r="BU53" s="39"/>
      <c r="BV53" s="265"/>
      <c r="BW53" s="266"/>
      <c r="BX53" s="38"/>
      <c r="BY53" s="39"/>
      <c r="BZ53" s="265"/>
      <c r="CA53" s="266"/>
      <c r="CB53" s="38"/>
      <c r="CC53" s="39"/>
      <c r="CD53" s="265"/>
      <c r="CE53" s="266"/>
      <c r="CF53" s="38"/>
      <c r="CG53" s="39"/>
      <c r="CH53" s="265"/>
      <c r="CI53" s="266"/>
      <c r="CJ53" s="38"/>
      <c r="CK53" s="39"/>
      <c r="CL53" s="265"/>
      <c r="CM53" s="266"/>
      <c r="CN53" s="38"/>
      <c r="CO53" s="39"/>
      <c r="CP53" s="265"/>
      <c r="CQ53" s="266"/>
    </row>
    <row r="54" spans="1:96" ht="20" customHeight="1" x14ac:dyDescent="0.2">
      <c r="A54" s="47"/>
      <c r="B54" s="41"/>
      <c r="C54" s="31"/>
      <c r="D54" s="32" t="s">
        <v>38</v>
      </c>
      <c r="E54" s="33" t="s">
        <v>190</v>
      </c>
      <c r="F54" s="33" t="s">
        <v>191</v>
      </c>
      <c r="G54" s="32">
        <v>2001</v>
      </c>
      <c r="H54" s="44">
        <v>170</v>
      </c>
      <c r="I54" s="35">
        <v>20</v>
      </c>
      <c r="J54" s="36" t="s">
        <v>70</v>
      </c>
      <c r="K54" s="37" t="s">
        <v>56</v>
      </c>
      <c r="L54" s="38"/>
      <c r="M54" s="39" t="str">
        <f t="shared" si="0"/>
        <v/>
      </c>
      <c r="N54" s="265"/>
      <c r="O54" s="265" t="str">
        <f t="shared" si="1"/>
        <v/>
      </c>
      <c r="P54" s="38"/>
      <c r="Q54" s="39" t="str">
        <f t="shared" si="2"/>
        <v/>
      </c>
      <c r="R54" s="265"/>
      <c r="S54" s="266" t="str">
        <f t="shared" si="3"/>
        <v/>
      </c>
      <c r="T54" s="40"/>
      <c r="U54" s="39" t="str">
        <f t="shared" si="4"/>
        <v/>
      </c>
      <c r="V54" s="265"/>
      <c r="W54" s="266" t="str">
        <f t="shared" si="5"/>
        <v/>
      </c>
      <c r="X54" s="38"/>
      <c r="Y54" s="39" t="str">
        <f t="shared" si="6"/>
        <v/>
      </c>
      <c r="Z54" s="265"/>
      <c r="AA54" s="266" t="str">
        <f t="shared" si="7"/>
        <v/>
      </c>
      <c r="AB54" s="38"/>
      <c r="AC54" s="39" t="str">
        <f t="shared" si="8"/>
        <v/>
      </c>
      <c r="AD54" s="265"/>
      <c r="AE54" s="266" t="str">
        <f t="shared" si="9"/>
        <v/>
      </c>
      <c r="AF54" s="38"/>
      <c r="AG54" s="39" t="str">
        <f t="shared" si="10"/>
        <v/>
      </c>
      <c r="AH54" s="265"/>
      <c r="AI54" s="266" t="str">
        <f t="shared" si="11"/>
        <v/>
      </c>
      <c r="AJ54" s="38"/>
      <c r="AK54" s="39" t="str">
        <f t="shared" si="12"/>
        <v/>
      </c>
      <c r="AL54" s="265"/>
      <c r="AM54" s="266" t="str">
        <f t="shared" si="13"/>
        <v/>
      </c>
      <c r="AN54" s="38"/>
      <c r="AO54" s="39" t="str">
        <f t="shared" si="14"/>
        <v/>
      </c>
      <c r="AP54" s="265"/>
      <c r="AQ54" s="266" t="str">
        <f t="shared" si="15"/>
        <v/>
      </c>
      <c r="AR54" s="38"/>
      <c r="AS54" s="39" t="str">
        <f t="shared" si="16"/>
        <v/>
      </c>
      <c r="AT54" s="265"/>
      <c r="AU54" s="266" t="str">
        <f t="shared" si="42"/>
        <v/>
      </c>
      <c r="AV54" s="38"/>
      <c r="AW54" s="39" t="str">
        <f t="shared" si="18"/>
        <v/>
      </c>
      <c r="AX54" s="265"/>
      <c r="AY54" s="266" t="str">
        <f t="shared" si="19"/>
        <v/>
      </c>
      <c r="AZ54" s="40"/>
      <c r="BA54" s="39" t="str">
        <f t="shared" si="20"/>
        <v/>
      </c>
      <c r="BB54" s="265"/>
      <c r="BC54" s="266" t="str">
        <f t="shared" si="21"/>
        <v/>
      </c>
      <c r="BD54" s="38"/>
      <c r="BE54" s="39" t="str">
        <f t="shared" si="22"/>
        <v/>
      </c>
      <c r="BF54" s="265"/>
      <c r="BG54" s="266" t="str">
        <f t="shared" si="23"/>
        <v/>
      </c>
      <c r="BH54" s="38"/>
      <c r="BI54" s="39" t="str">
        <f t="shared" si="24"/>
        <v/>
      </c>
      <c r="BJ54" s="265"/>
      <c r="BK54" s="266" t="str">
        <f t="shared" si="25"/>
        <v/>
      </c>
      <c r="BL54" s="38"/>
      <c r="BM54" s="39" t="str">
        <f t="shared" si="26"/>
        <v/>
      </c>
      <c r="BN54" s="265"/>
      <c r="BO54" s="266" t="str">
        <f t="shared" si="27"/>
        <v/>
      </c>
      <c r="BP54" s="38"/>
      <c r="BQ54" s="39" t="str">
        <f t="shared" si="28"/>
        <v/>
      </c>
      <c r="BR54" s="265"/>
      <c r="BS54" s="266" t="str">
        <f t="shared" si="29"/>
        <v/>
      </c>
      <c r="BT54" s="38"/>
      <c r="BU54" s="39" t="str">
        <f t="shared" si="30"/>
        <v/>
      </c>
      <c r="BV54" s="265"/>
      <c r="BW54" s="266" t="str">
        <f t="shared" si="31"/>
        <v/>
      </c>
      <c r="BX54" s="38"/>
      <c r="BY54" s="39" t="str">
        <f t="shared" si="32"/>
        <v/>
      </c>
      <c r="BZ54" s="265"/>
      <c r="CA54" s="266" t="str">
        <f t="shared" si="33"/>
        <v/>
      </c>
      <c r="CB54" s="38"/>
      <c r="CC54" s="39" t="str">
        <f t="shared" si="34"/>
        <v/>
      </c>
      <c r="CD54" s="265"/>
      <c r="CE54" s="266" t="str">
        <f t="shared" si="35"/>
        <v/>
      </c>
      <c r="CF54" s="38"/>
      <c r="CG54" s="39" t="str">
        <f t="shared" si="36"/>
        <v/>
      </c>
      <c r="CH54" s="265"/>
      <c r="CI54" s="266" t="str">
        <f t="shared" si="37"/>
        <v/>
      </c>
      <c r="CJ54" s="38"/>
      <c r="CK54" s="39" t="str">
        <f t="shared" si="38"/>
        <v/>
      </c>
      <c r="CL54" s="265"/>
      <c r="CM54" s="266" t="str">
        <f t="shared" si="39"/>
        <v/>
      </c>
      <c r="CN54" s="38"/>
      <c r="CO54" s="39" t="str">
        <f t="shared" si="40"/>
        <v/>
      </c>
      <c r="CP54" s="265"/>
      <c r="CQ54" s="266" t="str">
        <f t="shared" si="41"/>
        <v/>
      </c>
      <c r="CR54" s="1" t="s">
        <v>192</v>
      </c>
    </row>
    <row r="55" spans="1:96" ht="20" customHeight="1" x14ac:dyDescent="0.2">
      <c r="A55" s="47"/>
      <c r="B55" s="41"/>
      <c r="C55" s="31"/>
      <c r="D55" s="32" t="s">
        <v>38</v>
      </c>
      <c r="E55" s="33" t="s">
        <v>193</v>
      </c>
      <c r="F55" s="33" t="s">
        <v>194</v>
      </c>
      <c r="G55" s="32">
        <v>2009</v>
      </c>
      <c r="H55" s="44"/>
      <c r="I55" s="35">
        <v>20</v>
      </c>
      <c r="J55" s="36" t="s">
        <v>62</v>
      </c>
      <c r="K55" s="37" t="s">
        <v>51</v>
      </c>
      <c r="L55" s="38"/>
      <c r="M55" s="39" t="str">
        <f t="shared" si="0"/>
        <v/>
      </c>
      <c r="N55" s="265"/>
      <c r="O55" s="265" t="str">
        <f t="shared" si="1"/>
        <v/>
      </c>
      <c r="P55" s="38"/>
      <c r="Q55" s="39" t="str">
        <f t="shared" si="2"/>
        <v/>
      </c>
      <c r="R55" s="265"/>
      <c r="S55" s="266" t="str">
        <f t="shared" si="3"/>
        <v/>
      </c>
      <c r="T55" s="40"/>
      <c r="U55" s="39" t="str">
        <f t="shared" si="4"/>
        <v/>
      </c>
      <c r="V55" s="265"/>
      <c r="W55" s="266" t="str">
        <f t="shared" si="5"/>
        <v/>
      </c>
      <c r="X55" s="38"/>
      <c r="Y55" s="39" t="str">
        <f t="shared" si="6"/>
        <v/>
      </c>
      <c r="Z55" s="265"/>
      <c r="AA55" s="266" t="str">
        <f t="shared" si="7"/>
        <v/>
      </c>
      <c r="AB55" s="38"/>
      <c r="AC55" s="39" t="str">
        <f t="shared" si="8"/>
        <v/>
      </c>
      <c r="AD55" s="265"/>
      <c r="AE55" s="266" t="str">
        <f t="shared" si="9"/>
        <v/>
      </c>
      <c r="AF55" s="38"/>
      <c r="AG55" s="39" t="str">
        <f t="shared" si="10"/>
        <v/>
      </c>
      <c r="AH55" s="265"/>
      <c r="AI55" s="266" t="str">
        <f t="shared" si="11"/>
        <v/>
      </c>
      <c r="AJ55" s="38"/>
      <c r="AK55" s="39" t="str">
        <f t="shared" si="12"/>
        <v/>
      </c>
      <c r="AL55" s="265"/>
      <c r="AM55" s="266" t="str">
        <f t="shared" si="13"/>
        <v/>
      </c>
      <c r="AN55" s="38"/>
      <c r="AO55" s="39" t="str">
        <f t="shared" si="14"/>
        <v/>
      </c>
      <c r="AP55" s="265"/>
      <c r="AQ55" s="266" t="str">
        <f t="shared" si="15"/>
        <v/>
      </c>
      <c r="AR55" s="38"/>
      <c r="AS55" s="39" t="str">
        <f t="shared" si="16"/>
        <v/>
      </c>
      <c r="AT55" s="265"/>
      <c r="AU55" s="266" t="str">
        <f t="shared" si="42"/>
        <v/>
      </c>
      <c r="AV55" s="38"/>
      <c r="AW55" s="39" t="str">
        <f t="shared" si="18"/>
        <v/>
      </c>
      <c r="AX55" s="265"/>
      <c r="AY55" s="266" t="str">
        <f t="shared" si="19"/>
        <v/>
      </c>
      <c r="AZ55" s="40"/>
      <c r="BA55" s="39" t="str">
        <f t="shared" si="20"/>
        <v/>
      </c>
      <c r="BB55" s="265"/>
      <c r="BC55" s="266" t="str">
        <f t="shared" si="21"/>
        <v/>
      </c>
      <c r="BD55" s="38"/>
      <c r="BE55" s="39" t="str">
        <f t="shared" si="22"/>
        <v/>
      </c>
      <c r="BF55" s="265"/>
      <c r="BG55" s="266" t="str">
        <f t="shared" si="23"/>
        <v/>
      </c>
      <c r="BH55" s="38"/>
      <c r="BI55" s="39" t="str">
        <f t="shared" si="24"/>
        <v/>
      </c>
      <c r="BJ55" s="265"/>
      <c r="BK55" s="266" t="str">
        <f t="shared" si="25"/>
        <v/>
      </c>
      <c r="BL55" s="38"/>
      <c r="BM55" s="39" t="str">
        <f t="shared" si="26"/>
        <v/>
      </c>
      <c r="BN55" s="265"/>
      <c r="BO55" s="266" t="str">
        <f t="shared" si="27"/>
        <v/>
      </c>
      <c r="BP55" s="38"/>
      <c r="BQ55" s="39" t="str">
        <f t="shared" si="28"/>
        <v/>
      </c>
      <c r="BR55" s="265"/>
      <c r="BS55" s="266" t="str">
        <f t="shared" si="29"/>
        <v/>
      </c>
      <c r="BT55" s="38"/>
      <c r="BU55" s="39" t="str">
        <f t="shared" si="30"/>
        <v/>
      </c>
      <c r="BV55" s="265"/>
      <c r="BW55" s="266" t="str">
        <f t="shared" si="31"/>
        <v/>
      </c>
      <c r="BX55" s="38"/>
      <c r="BY55" s="39" t="str">
        <f t="shared" si="32"/>
        <v/>
      </c>
      <c r="BZ55" s="265"/>
      <c r="CA55" s="266" t="str">
        <f t="shared" si="33"/>
        <v/>
      </c>
      <c r="CB55" s="38"/>
      <c r="CC55" s="39" t="str">
        <f t="shared" si="34"/>
        <v/>
      </c>
      <c r="CD55" s="265"/>
      <c r="CE55" s="266" t="str">
        <f t="shared" si="35"/>
        <v/>
      </c>
      <c r="CF55" s="38"/>
      <c r="CG55" s="39" t="str">
        <f t="shared" si="36"/>
        <v/>
      </c>
      <c r="CH55" s="265"/>
      <c r="CI55" s="266" t="str">
        <f t="shared" si="37"/>
        <v/>
      </c>
      <c r="CJ55" s="38"/>
      <c r="CK55" s="39" t="str">
        <f t="shared" si="38"/>
        <v/>
      </c>
      <c r="CL55" s="265"/>
      <c r="CM55" s="266" t="str">
        <f t="shared" si="39"/>
        <v/>
      </c>
      <c r="CN55" s="38"/>
      <c r="CO55" s="39" t="str">
        <f t="shared" si="40"/>
        <v/>
      </c>
      <c r="CP55" s="265"/>
      <c r="CQ55" s="266" t="str">
        <f t="shared" si="41"/>
        <v/>
      </c>
      <c r="CR55" s="1" t="s">
        <v>195</v>
      </c>
    </row>
    <row r="56" spans="1:96" ht="20" customHeight="1" x14ac:dyDescent="0.2">
      <c r="A56" s="47"/>
      <c r="B56" s="41"/>
      <c r="C56" s="32"/>
      <c r="D56" s="32" t="s">
        <v>38</v>
      </c>
      <c r="E56" s="33" t="s">
        <v>196</v>
      </c>
      <c r="F56" s="33" t="s">
        <v>197</v>
      </c>
      <c r="G56" s="32">
        <v>2006</v>
      </c>
      <c r="H56" s="44"/>
      <c r="I56" s="35">
        <v>10</v>
      </c>
      <c r="J56" s="36" t="s">
        <v>198</v>
      </c>
      <c r="K56" s="37" t="s">
        <v>56</v>
      </c>
      <c r="L56" s="38"/>
      <c r="M56" s="39" t="str">
        <f t="shared" si="0"/>
        <v/>
      </c>
      <c r="N56" s="265"/>
      <c r="O56" s="265" t="str">
        <f t="shared" si="1"/>
        <v/>
      </c>
      <c r="P56" s="38"/>
      <c r="Q56" s="39" t="str">
        <f t="shared" si="2"/>
        <v/>
      </c>
      <c r="R56" s="265"/>
      <c r="S56" s="266" t="str">
        <f t="shared" si="3"/>
        <v/>
      </c>
      <c r="T56" s="40"/>
      <c r="U56" s="39" t="str">
        <f t="shared" si="4"/>
        <v/>
      </c>
      <c r="V56" s="265"/>
      <c r="W56" s="266" t="str">
        <f t="shared" si="5"/>
        <v/>
      </c>
      <c r="X56" s="38"/>
      <c r="Y56" s="39" t="str">
        <f t="shared" si="6"/>
        <v/>
      </c>
      <c r="Z56" s="265"/>
      <c r="AA56" s="266" t="str">
        <f t="shared" si="7"/>
        <v/>
      </c>
      <c r="AB56" s="45"/>
      <c r="AC56" s="46" t="str">
        <f t="shared" si="8"/>
        <v/>
      </c>
      <c r="AD56" s="267"/>
      <c r="AE56" s="268" t="str">
        <f t="shared" si="9"/>
        <v/>
      </c>
      <c r="AF56" s="38"/>
      <c r="AG56" s="39" t="str">
        <f t="shared" si="10"/>
        <v/>
      </c>
      <c r="AH56" s="265"/>
      <c r="AI56" s="266" t="str">
        <f t="shared" si="11"/>
        <v/>
      </c>
      <c r="AJ56" s="38"/>
      <c r="AK56" s="39" t="str">
        <f t="shared" si="12"/>
        <v/>
      </c>
      <c r="AL56" s="265"/>
      <c r="AM56" s="266" t="str">
        <f t="shared" si="13"/>
        <v/>
      </c>
      <c r="AN56" s="38"/>
      <c r="AO56" s="39" t="str">
        <f t="shared" si="14"/>
        <v/>
      </c>
      <c r="AP56" s="265"/>
      <c r="AQ56" s="266" t="str">
        <f t="shared" si="15"/>
        <v/>
      </c>
      <c r="AR56" s="38"/>
      <c r="AS56" s="39" t="str">
        <f t="shared" si="16"/>
        <v/>
      </c>
      <c r="AT56" s="265"/>
      <c r="AU56" s="266" t="str">
        <f t="shared" si="42"/>
        <v/>
      </c>
      <c r="AV56" s="38"/>
      <c r="AW56" s="39" t="str">
        <f t="shared" si="18"/>
        <v/>
      </c>
      <c r="AX56" s="265"/>
      <c r="AY56" s="266" t="str">
        <f t="shared" si="19"/>
        <v/>
      </c>
      <c r="AZ56" s="40"/>
      <c r="BA56" s="39" t="str">
        <f t="shared" si="20"/>
        <v/>
      </c>
      <c r="BB56" s="265"/>
      <c r="BC56" s="266" t="str">
        <f t="shared" si="21"/>
        <v/>
      </c>
      <c r="BD56" s="38"/>
      <c r="BE56" s="39" t="str">
        <f t="shared" si="22"/>
        <v/>
      </c>
      <c r="BF56" s="265"/>
      <c r="BG56" s="266" t="str">
        <f t="shared" si="23"/>
        <v/>
      </c>
      <c r="BH56" s="38"/>
      <c r="BI56" s="39" t="str">
        <f t="shared" si="24"/>
        <v/>
      </c>
      <c r="BJ56" s="265"/>
      <c r="BK56" s="266" t="str">
        <f t="shared" si="25"/>
        <v/>
      </c>
      <c r="BL56" s="38"/>
      <c r="BM56" s="39" t="str">
        <f t="shared" si="26"/>
        <v/>
      </c>
      <c r="BN56" s="265"/>
      <c r="BO56" s="266" t="str">
        <f t="shared" si="27"/>
        <v/>
      </c>
      <c r="BP56" s="38"/>
      <c r="BQ56" s="39" t="str">
        <f t="shared" si="28"/>
        <v/>
      </c>
      <c r="BR56" s="265"/>
      <c r="BS56" s="266" t="str">
        <f t="shared" si="29"/>
        <v/>
      </c>
      <c r="BT56" s="38"/>
      <c r="BU56" s="39" t="str">
        <f t="shared" si="30"/>
        <v/>
      </c>
      <c r="BV56" s="265"/>
      <c r="BW56" s="266" t="str">
        <f t="shared" si="31"/>
        <v/>
      </c>
      <c r="BX56" s="38"/>
      <c r="BY56" s="39" t="str">
        <f t="shared" si="32"/>
        <v/>
      </c>
      <c r="BZ56" s="265"/>
      <c r="CA56" s="266" t="str">
        <f t="shared" si="33"/>
        <v/>
      </c>
      <c r="CB56" s="38"/>
      <c r="CC56" s="39" t="str">
        <f t="shared" si="34"/>
        <v/>
      </c>
      <c r="CD56" s="265"/>
      <c r="CE56" s="266" t="str">
        <f t="shared" si="35"/>
        <v/>
      </c>
      <c r="CF56" s="38"/>
      <c r="CG56" s="39" t="str">
        <f t="shared" si="36"/>
        <v/>
      </c>
      <c r="CH56" s="265"/>
      <c r="CI56" s="266" t="str">
        <f t="shared" si="37"/>
        <v/>
      </c>
      <c r="CJ56" s="38"/>
      <c r="CK56" s="39" t="str">
        <f t="shared" si="38"/>
        <v/>
      </c>
      <c r="CL56" s="265"/>
      <c r="CM56" s="266" t="str">
        <f t="shared" si="39"/>
        <v/>
      </c>
      <c r="CN56" s="38"/>
      <c r="CO56" s="39" t="str">
        <f t="shared" si="40"/>
        <v/>
      </c>
      <c r="CP56" s="265"/>
      <c r="CQ56" s="266" t="str">
        <f t="shared" si="41"/>
        <v/>
      </c>
      <c r="CR56" s="1" t="s">
        <v>199</v>
      </c>
    </row>
    <row r="57" spans="1:96" ht="20" customHeight="1" x14ac:dyDescent="0.2">
      <c r="A57" s="43"/>
      <c r="B57" s="41"/>
      <c r="C57" s="31"/>
      <c r="D57" s="32" t="s">
        <v>38</v>
      </c>
      <c r="E57" s="33" t="s">
        <v>200</v>
      </c>
      <c r="F57" s="33" t="s">
        <v>201</v>
      </c>
      <c r="G57" s="32">
        <v>2010</v>
      </c>
      <c r="H57" s="44"/>
      <c r="I57" s="49">
        <v>8</v>
      </c>
      <c r="J57" s="50" t="s">
        <v>62</v>
      </c>
      <c r="K57" s="51" t="s">
        <v>56</v>
      </c>
      <c r="L57" s="38"/>
      <c r="M57" s="39"/>
      <c r="N57" s="265"/>
      <c r="O57" s="265"/>
      <c r="P57" s="38"/>
      <c r="Q57" s="39"/>
      <c r="R57" s="265"/>
      <c r="S57" s="266"/>
      <c r="T57" s="40"/>
      <c r="U57" s="39"/>
      <c r="V57" s="265"/>
      <c r="W57" s="266"/>
      <c r="X57" s="38"/>
      <c r="Y57" s="39"/>
      <c r="Z57" s="265"/>
      <c r="AA57" s="266"/>
      <c r="AB57" s="38"/>
      <c r="AC57" s="39"/>
      <c r="AD57" s="265"/>
      <c r="AE57" s="266"/>
      <c r="AF57" s="38"/>
      <c r="AG57" s="39"/>
      <c r="AH57" s="265"/>
      <c r="AI57" s="266"/>
      <c r="AJ57" s="38"/>
      <c r="AK57" s="39"/>
      <c r="AL57" s="265"/>
      <c r="AM57" s="266"/>
      <c r="AN57" s="38"/>
      <c r="AO57" s="39"/>
      <c r="AP57" s="265"/>
      <c r="AQ57" s="266"/>
      <c r="AR57" s="38"/>
      <c r="AS57" s="39"/>
      <c r="AT57" s="265"/>
      <c r="AU57" s="266"/>
      <c r="AV57" s="38"/>
      <c r="AW57" s="39"/>
      <c r="AX57" s="265"/>
      <c r="AY57" s="266"/>
      <c r="AZ57" s="40"/>
      <c r="BA57" s="39"/>
      <c r="BB57" s="265"/>
      <c r="BC57" s="266"/>
      <c r="BD57" s="38"/>
      <c r="BE57" s="39"/>
      <c r="BF57" s="265"/>
      <c r="BG57" s="266"/>
      <c r="BH57" s="38"/>
      <c r="BI57" s="39"/>
      <c r="BJ57" s="265"/>
      <c r="BK57" s="266"/>
      <c r="BL57" s="38"/>
      <c r="BM57" s="39"/>
      <c r="BN57" s="265"/>
      <c r="BO57" s="266"/>
      <c r="BP57" s="38"/>
      <c r="BQ57" s="39"/>
      <c r="BR57" s="265"/>
      <c r="BS57" s="266"/>
      <c r="BT57" s="38"/>
      <c r="BU57" s="39"/>
      <c r="BV57" s="265"/>
      <c r="BW57" s="266"/>
      <c r="BX57" s="38"/>
      <c r="BY57" s="39"/>
      <c r="BZ57" s="265"/>
      <c r="CA57" s="266"/>
      <c r="CB57" s="38"/>
      <c r="CC57" s="39"/>
      <c r="CD57" s="265"/>
      <c r="CE57" s="266"/>
      <c r="CF57" s="38"/>
      <c r="CG57" s="39"/>
      <c r="CH57" s="265"/>
      <c r="CI57" s="266"/>
      <c r="CJ57" s="38"/>
      <c r="CK57" s="39"/>
      <c r="CL57" s="265"/>
      <c r="CM57" s="266"/>
      <c r="CN57" s="38"/>
      <c r="CO57" s="39"/>
      <c r="CP57" s="265"/>
      <c r="CQ57" s="266"/>
    </row>
    <row r="58" spans="1:96" ht="20" customHeight="1" x14ac:dyDescent="0.2">
      <c r="A58" s="47"/>
      <c r="B58" s="30"/>
      <c r="C58" s="32"/>
      <c r="D58" s="32" t="s">
        <v>38</v>
      </c>
      <c r="E58" s="33" t="s">
        <v>202</v>
      </c>
      <c r="F58" s="33" t="s">
        <v>203</v>
      </c>
      <c r="G58" s="32">
        <v>2016</v>
      </c>
      <c r="H58" s="44"/>
      <c r="I58" s="35">
        <v>25</v>
      </c>
      <c r="J58" s="36" t="s">
        <v>62</v>
      </c>
      <c r="K58" s="37" t="s">
        <v>105</v>
      </c>
      <c r="L58" s="38"/>
      <c r="M58" s="39" t="str">
        <f t="shared" si="0"/>
        <v/>
      </c>
      <c r="N58" s="265"/>
      <c r="O58" s="265" t="str">
        <f t="shared" si="1"/>
        <v/>
      </c>
      <c r="P58" s="38"/>
      <c r="Q58" s="39" t="str">
        <f t="shared" si="2"/>
        <v/>
      </c>
      <c r="R58" s="265"/>
      <c r="S58" s="266" t="str">
        <f t="shared" si="3"/>
        <v/>
      </c>
      <c r="T58" s="40"/>
      <c r="U58" s="39" t="str">
        <f t="shared" si="4"/>
        <v/>
      </c>
      <c r="V58" s="265"/>
      <c r="W58" s="266" t="str">
        <f t="shared" si="5"/>
        <v/>
      </c>
      <c r="X58" s="38"/>
      <c r="Y58" s="39" t="str">
        <f t="shared" si="6"/>
        <v/>
      </c>
      <c r="Z58" s="265"/>
      <c r="AA58" s="266" t="str">
        <f t="shared" si="7"/>
        <v/>
      </c>
      <c r="AB58" s="38"/>
      <c r="AC58" s="39" t="str">
        <f t="shared" si="8"/>
        <v/>
      </c>
      <c r="AD58" s="265"/>
      <c r="AE58" s="266" t="str">
        <f t="shared" si="9"/>
        <v/>
      </c>
      <c r="AF58" s="38"/>
      <c r="AG58" s="39" t="str">
        <f t="shared" si="10"/>
        <v/>
      </c>
      <c r="AH58" s="265"/>
      <c r="AI58" s="266" t="str">
        <f t="shared" si="11"/>
        <v/>
      </c>
      <c r="AJ58" s="38"/>
      <c r="AK58" s="39" t="str">
        <f t="shared" si="12"/>
        <v/>
      </c>
      <c r="AL58" s="265"/>
      <c r="AM58" s="266" t="str">
        <f t="shared" si="13"/>
        <v/>
      </c>
      <c r="AN58" s="38"/>
      <c r="AO58" s="39" t="str">
        <f t="shared" si="14"/>
        <v/>
      </c>
      <c r="AP58" s="265"/>
      <c r="AQ58" s="266" t="str">
        <f t="shared" si="15"/>
        <v/>
      </c>
      <c r="AR58" s="38"/>
      <c r="AS58" s="39" t="str">
        <f t="shared" si="16"/>
        <v/>
      </c>
      <c r="AT58" s="265"/>
      <c r="AU58" s="266" t="str">
        <f t="shared" si="42"/>
        <v/>
      </c>
      <c r="AV58" s="38"/>
      <c r="AW58" s="39" t="str">
        <f t="shared" si="18"/>
        <v/>
      </c>
      <c r="AX58" s="265"/>
      <c r="AY58" s="266" t="str">
        <f t="shared" si="19"/>
        <v/>
      </c>
      <c r="AZ58" s="40"/>
      <c r="BA58" s="39" t="str">
        <f t="shared" si="20"/>
        <v/>
      </c>
      <c r="BB58" s="265"/>
      <c r="BC58" s="266" t="str">
        <f t="shared" si="21"/>
        <v/>
      </c>
      <c r="BD58" s="38"/>
      <c r="BE58" s="39" t="str">
        <f t="shared" si="22"/>
        <v/>
      </c>
      <c r="BF58" s="265"/>
      <c r="BG58" s="266" t="str">
        <f t="shared" si="23"/>
        <v/>
      </c>
      <c r="BH58" s="38"/>
      <c r="BI58" s="39" t="str">
        <f t="shared" si="24"/>
        <v/>
      </c>
      <c r="BJ58" s="265"/>
      <c r="BK58" s="266" t="str">
        <f t="shared" si="25"/>
        <v/>
      </c>
      <c r="BL58" s="38"/>
      <c r="BM58" s="39" t="str">
        <f t="shared" si="26"/>
        <v/>
      </c>
      <c r="BN58" s="265"/>
      <c r="BO58" s="266" t="str">
        <f t="shared" si="27"/>
        <v/>
      </c>
      <c r="BP58" s="38"/>
      <c r="BQ58" s="39" t="str">
        <f t="shared" si="28"/>
        <v/>
      </c>
      <c r="BR58" s="265"/>
      <c r="BS58" s="266" t="str">
        <f t="shared" si="29"/>
        <v/>
      </c>
      <c r="BT58" s="38"/>
      <c r="BU58" s="39" t="str">
        <f t="shared" si="30"/>
        <v/>
      </c>
      <c r="BV58" s="265"/>
      <c r="BW58" s="266" t="str">
        <f t="shared" si="31"/>
        <v/>
      </c>
      <c r="BX58" s="38"/>
      <c r="BY58" s="39" t="str">
        <f t="shared" si="32"/>
        <v/>
      </c>
      <c r="BZ58" s="265"/>
      <c r="CA58" s="266" t="str">
        <f t="shared" si="33"/>
        <v/>
      </c>
      <c r="CB58" s="38"/>
      <c r="CC58" s="39" t="str">
        <f t="shared" si="34"/>
        <v/>
      </c>
      <c r="CD58" s="265"/>
      <c r="CE58" s="266" t="str">
        <f t="shared" si="35"/>
        <v/>
      </c>
      <c r="CF58" s="38"/>
      <c r="CG58" s="39" t="str">
        <f t="shared" si="36"/>
        <v/>
      </c>
      <c r="CH58" s="265"/>
      <c r="CI58" s="266" t="str">
        <f t="shared" si="37"/>
        <v/>
      </c>
      <c r="CJ58" s="38"/>
      <c r="CK58" s="39" t="str">
        <f t="shared" si="38"/>
        <v/>
      </c>
      <c r="CL58" s="265"/>
      <c r="CM58" s="266" t="str">
        <f t="shared" si="39"/>
        <v/>
      </c>
      <c r="CN58" s="38"/>
      <c r="CO58" s="39" t="str">
        <f t="shared" si="40"/>
        <v/>
      </c>
      <c r="CP58" s="265"/>
      <c r="CQ58" s="266" t="str">
        <f t="shared" si="41"/>
        <v/>
      </c>
    </row>
    <row r="59" spans="1:96" ht="20" customHeight="1" x14ac:dyDescent="0.2">
      <c r="A59" s="43"/>
      <c r="B59" s="30"/>
      <c r="C59" s="33"/>
      <c r="D59" s="32" t="s">
        <v>38</v>
      </c>
      <c r="E59" s="33" t="s">
        <v>204</v>
      </c>
      <c r="F59" s="33" t="s">
        <v>205</v>
      </c>
      <c r="G59" s="32">
        <v>2003</v>
      </c>
      <c r="H59" s="44"/>
      <c r="I59" s="49"/>
      <c r="J59" s="50" t="s">
        <v>55</v>
      </c>
      <c r="K59" s="51" t="s">
        <v>125</v>
      </c>
      <c r="L59" s="38"/>
      <c r="M59" s="39"/>
      <c r="N59" s="265"/>
      <c r="O59" s="265"/>
      <c r="P59" s="38"/>
      <c r="Q59" s="39"/>
      <c r="R59" s="265"/>
      <c r="S59" s="266"/>
      <c r="T59" s="40"/>
      <c r="U59" s="39"/>
      <c r="V59" s="265"/>
      <c r="W59" s="266"/>
      <c r="X59" s="38"/>
      <c r="Y59" s="39"/>
      <c r="Z59" s="265"/>
      <c r="AA59" s="266"/>
      <c r="AB59" s="38"/>
      <c r="AC59" s="39"/>
      <c r="AD59" s="265"/>
      <c r="AE59" s="266"/>
      <c r="AF59" s="38"/>
      <c r="AG59" s="39"/>
      <c r="AH59" s="265"/>
      <c r="AI59" s="266"/>
      <c r="AJ59" s="38"/>
      <c r="AK59" s="39"/>
      <c r="AL59" s="265"/>
      <c r="AM59" s="266"/>
      <c r="AN59" s="38"/>
      <c r="AO59" s="39"/>
      <c r="AP59" s="265"/>
      <c r="AQ59" s="266"/>
      <c r="AR59" s="38"/>
      <c r="AS59" s="39"/>
      <c r="AT59" s="265"/>
      <c r="AU59" s="266"/>
      <c r="AV59" s="38"/>
      <c r="AW59" s="39"/>
      <c r="AX59" s="265"/>
      <c r="AY59" s="266"/>
      <c r="AZ59" s="40"/>
      <c r="BA59" s="39"/>
      <c r="BB59" s="265"/>
      <c r="BC59" s="266"/>
      <c r="BD59" s="38"/>
      <c r="BE59" s="39"/>
      <c r="BF59" s="265"/>
      <c r="BG59" s="266"/>
      <c r="BH59" s="38"/>
      <c r="BI59" s="39"/>
      <c r="BJ59" s="265"/>
      <c r="BK59" s="266"/>
      <c r="BL59" s="38"/>
      <c r="BM59" s="39"/>
      <c r="BN59" s="265"/>
      <c r="BO59" s="266"/>
      <c r="BP59" s="38"/>
      <c r="BQ59" s="39"/>
      <c r="BR59" s="265"/>
      <c r="BS59" s="266"/>
      <c r="BT59" s="38"/>
      <c r="BU59" s="39"/>
      <c r="BV59" s="265"/>
      <c r="BW59" s="266"/>
      <c r="BX59" s="38"/>
      <c r="BY59" s="39"/>
      <c r="BZ59" s="265"/>
      <c r="CA59" s="266"/>
      <c r="CB59" s="38"/>
      <c r="CC59" s="39"/>
      <c r="CD59" s="265"/>
      <c r="CE59" s="266"/>
      <c r="CF59" s="38"/>
      <c r="CG59" s="39"/>
      <c r="CH59" s="265"/>
      <c r="CI59" s="266"/>
      <c r="CJ59" s="38"/>
      <c r="CK59" s="39"/>
      <c r="CL59" s="265"/>
      <c r="CM59" s="266"/>
      <c r="CN59" s="38"/>
      <c r="CO59" s="39"/>
      <c r="CP59" s="265"/>
      <c r="CQ59" s="266"/>
    </row>
    <row r="60" spans="1:96" ht="20" customHeight="1" x14ac:dyDescent="0.2">
      <c r="A60" s="47"/>
      <c r="B60" s="41"/>
      <c r="C60" s="42"/>
      <c r="D60" s="32" t="s">
        <v>38</v>
      </c>
      <c r="E60" s="33" t="s">
        <v>206</v>
      </c>
      <c r="F60" s="33" t="s">
        <v>207</v>
      </c>
      <c r="G60" s="32">
        <v>2002</v>
      </c>
      <c r="H60" s="44">
        <v>103</v>
      </c>
      <c r="I60" s="35">
        <v>8</v>
      </c>
      <c r="J60" s="36"/>
      <c r="K60" s="37"/>
      <c r="L60" s="38"/>
      <c r="M60" s="39" t="str">
        <f t="shared" si="0"/>
        <v/>
      </c>
      <c r="N60" s="265"/>
      <c r="O60" s="265" t="str">
        <f t="shared" si="1"/>
        <v/>
      </c>
      <c r="P60" s="38"/>
      <c r="Q60" s="39" t="str">
        <f t="shared" si="2"/>
        <v/>
      </c>
      <c r="R60" s="265"/>
      <c r="S60" s="266" t="str">
        <f t="shared" si="3"/>
        <v/>
      </c>
      <c r="T60" s="40">
        <v>2</v>
      </c>
      <c r="U60" s="39">
        <f t="shared" si="4"/>
        <v>25</v>
      </c>
      <c r="V60" s="265"/>
      <c r="W60" s="266" t="str">
        <f t="shared" si="5"/>
        <v/>
      </c>
      <c r="X60" s="38"/>
      <c r="Y60" s="39" t="str">
        <f t="shared" si="6"/>
        <v/>
      </c>
      <c r="Z60" s="265"/>
      <c r="AA60" s="266" t="str">
        <f t="shared" si="7"/>
        <v/>
      </c>
      <c r="AB60" s="38"/>
      <c r="AC60" s="39" t="str">
        <f t="shared" si="8"/>
        <v/>
      </c>
      <c r="AD60" s="265"/>
      <c r="AE60" s="266" t="str">
        <f t="shared" si="9"/>
        <v/>
      </c>
      <c r="AF60" s="38"/>
      <c r="AG60" s="39" t="str">
        <f t="shared" si="10"/>
        <v/>
      </c>
      <c r="AH60" s="265"/>
      <c r="AI60" s="266" t="str">
        <f t="shared" si="11"/>
        <v/>
      </c>
      <c r="AJ60" s="38"/>
      <c r="AK60" s="39" t="str">
        <f t="shared" si="12"/>
        <v/>
      </c>
      <c r="AL60" s="265"/>
      <c r="AM60" s="266" t="str">
        <f t="shared" si="13"/>
        <v/>
      </c>
      <c r="AN60" s="38"/>
      <c r="AO60" s="39" t="str">
        <f t="shared" si="14"/>
        <v/>
      </c>
      <c r="AP60" s="265"/>
      <c r="AQ60" s="266" t="str">
        <f t="shared" si="15"/>
        <v/>
      </c>
      <c r="AR60" s="38"/>
      <c r="AS60" s="39" t="str">
        <f t="shared" si="16"/>
        <v/>
      </c>
      <c r="AT60" s="265"/>
      <c r="AU60" s="266" t="str">
        <f t="shared" si="42"/>
        <v/>
      </c>
      <c r="AV60" s="38"/>
      <c r="AW60" s="39" t="str">
        <f t="shared" si="18"/>
        <v/>
      </c>
      <c r="AX60" s="265"/>
      <c r="AY60" s="266" t="str">
        <f t="shared" si="19"/>
        <v/>
      </c>
      <c r="AZ60" s="40"/>
      <c r="BA60" s="39" t="str">
        <f t="shared" si="20"/>
        <v/>
      </c>
      <c r="BB60" s="265"/>
      <c r="BC60" s="266" t="str">
        <f t="shared" si="21"/>
        <v/>
      </c>
      <c r="BD60" s="38"/>
      <c r="BE60" s="39" t="str">
        <f t="shared" si="22"/>
        <v/>
      </c>
      <c r="BF60" s="265"/>
      <c r="BG60" s="266" t="str">
        <f t="shared" si="23"/>
        <v/>
      </c>
      <c r="BH60" s="38"/>
      <c r="BI60" s="39" t="str">
        <f t="shared" si="24"/>
        <v/>
      </c>
      <c r="BJ60" s="265"/>
      <c r="BK60" s="266" t="str">
        <f t="shared" si="25"/>
        <v/>
      </c>
      <c r="BL60" s="38"/>
      <c r="BM60" s="39" t="str">
        <f t="shared" si="26"/>
        <v/>
      </c>
      <c r="BN60" s="265"/>
      <c r="BO60" s="266" t="str">
        <f t="shared" si="27"/>
        <v/>
      </c>
      <c r="BP60" s="38"/>
      <c r="BQ60" s="39" t="str">
        <f t="shared" si="28"/>
        <v/>
      </c>
      <c r="BR60" s="265"/>
      <c r="BS60" s="266" t="str">
        <f t="shared" si="29"/>
        <v/>
      </c>
      <c r="BT60" s="38"/>
      <c r="BU60" s="39" t="str">
        <f t="shared" si="30"/>
        <v/>
      </c>
      <c r="BV60" s="265"/>
      <c r="BW60" s="266" t="str">
        <f t="shared" si="31"/>
        <v/>
      </c>
      <c r="BX60" s="38"/>
      <c r="BY60" s="39" t="str">
        <f t="shared" si="32"/>
        <v/>
      </c>
      <c r="BZ60" s="265"/>
      <c r="CA60" s="266" t="str">
        <f t="shared" si="33"/>
        <v/>
      </c>
      <c r="CB60" s="38"/>
      <c r="CC60" s="39" t="str">
        <f t="shared" si="34"/>
        <v/>
      </c>
      <c r="CD60" s="265"/>
      <c r="CE60" s="266" t="str">
        <f t="shared" si="35"/>
        <v/>
      </c>
      <c r="CF60" s="38"/>
      <c r="CG60" s="39" t="str">
        <f t="shared" si="36"/>
        <v/>
      </c>
      <c r="CH60" s="265"/>
      <c r="CI60" s="266" t="str">
        <f t="shared" si="37"/>
        <v/>
      </c>
      <c r="CJ60" s="38"/>
      <c r="CK60" s="39" t="str">
        <f t="shared" si="38"/>
        <v/>
      </c>
      <c r="CL60" s="265"/>
      <c r="CM60" s="266" t="str">
        <f t="shared" si="39"/>
        <v/>
      </c>
      <c r="CN60" s="38"/>
      <c r="CO60" s="39" t="str">
        <f t="shared" si="40"/>
        <v/>
      </c>
      <c r="CP60" s="265"/>
      <c r="CQ60" s="266" t="str">
        <f t="shared" si="41"/>
        <v/>
      </c>
      <c r="CR60" s="1" t="s">
        <v>208</v>
      </c>
    </row>
    <row r="61" spans="1:96" ht="20" customHeight="1" x14ac:dyDescent="0.2">
      <c r="A61" s="61"/>
      <c r="B61" s="30"/>
      <c r="C61" s="32"/>
      <c r="D61" s="32" t="s">
        <v>38</v>
      </c>
      <c r="E61" s="33" t="s">
        <v>209</v>
      </c>
      <c r="F61" s="33" t="s">
        <v>210</v>
      </c>
      <c r="G61" s="32">
        <v>1991</v>
      </c>
      <c r="H61" s="44"/>
      <c r="I61" s="35">
        <v>13</v>
      </c>
      <c r="J61" s="36" t="s">
        <v>211</v>
      </c>
      <c r="K61" s="37" t="s">
        <v>105</v>
      </c>
      <c r="L61" s="38"/>
      <c r="M61" s="39"/>
      <c r="N61" s="265"/>
      <c r="O61" s="265"/>
      <c r="P61" s="38"/>
      <c r="Q61" s="39"/>
      <c r="R61" s="265"/>
      <c r="S61" s="266"/>
      <c r="T61" s="40"/>
      <c r="U61" s="39"/>
      <c r="V61" s="265"/>
      <c r="W61" s="266"/>
      <c r="X61" s="38"/>
      <c r="Y61" s="39"/>
      <c r="Z61" s="265"/>
      <c r="AA61" s="266"/>
      <c r="AB61" s="38"/>
      <c r="AC61" s="39"/>
      <c r="AD61" s="265"/>
      <c r="AE61" s="266"/>
      <c r="AF61" s="38"/>
      <c r="AG61" s="39"/>
      <c r="AH61" s="265"/>
      <c r="AI61" s="266"/>
      <c r="AJ61" s="38"/>
      <c r="AK61" s="39"/>
      <c r="AL61" s="265"/>
      <c r="AM61" s="266"/>
      <c r="AN61" s="38"/>
      <c r="AO61" s="39"/>
      <c r="AP61" s="265"/>
      <c r="AQ61" s="266"/>
      <c r="AR61" s="38"/>
      <c r="AS61" s="39"/>
      <c r="AT61" s="265"/>
      <c r="AU61" s="266"/>
      <c r="AV61" s="38"/>
      <c r="AW61" s="39"/>
      <c r="AX61" s="265"/>
      <c r="AY61" s="266"/>
      <c r="AZ61" s="40"/>
      <c r="BA61" s="39"/>
      <c r="BB61" s="265"/>
      <c r="BC61" s="266"/>
      <c r="BD61" s="38"/>
      <c r="BE61" s="39"/>
      <c r="BF61" s="265"/>
      <c r="BG61" s="266"/>
      <c r="BH61" s="38"/>
      <c r="BI61" s="39"/>
      <c r="BJ61" s="265"/>
      <c r="BK61" s="266"/>
      <c r="BL61" s="38"/>
      <c r="BM61" s="39"/>
      <c r="BN61" s="265"/>
      <c r="BO61" s="266"/>
      <c r="BP61" s="38"/>
      <c r="BQ61" s="39"/>
      <c r="BR61" s="265"/>
      <c r="BS61" s="266"/>
      <c r="BT61" s="38"/>
      <c r="BU61" s="39"/>
      <c r="BV61" s="265"/>
      <c r="BW61" s="266"/>
      <c r="BX61" s="38"/>
      <c r="BY61" s="39"/>
      <c r="BZ61" s="265"/>
      <c r="CA61" s="266"/>
      <c r="CB61" s="38"/>
      <c r="CC61" s="39"/>
      <c r="CD61" s="265"/>
      <c r="CE61" s="266"/>
      <c r="CF61" s="38"/>
      <c r="CG61" s="39"/>
      <c r="CH61" s="265"/>
      <c r="CI61" s="266"/>
      <c r="CJ61" s="38"/>
      <c r="CK61" s="39"/>
      <c r="CL61" s="265"/>
      <c r="CM61" s="266"/>
      <c r="CN61" s="38"/>
      <c r="CO61" s="39"/>
      <c r="CP61" s="265"/>
      <c r="CQ61" s="266"/>
    </row>
    <row r="62" spans="1:96" ht="20" customHeight="1" x14ac:dyDescent="0.2">
      <c r="A62" s="61"/>
      <c r="B62" s="41"/>
      <c r="C62" s="31"/>
      <c r="D62" s="32" t="s">
        <v>38</v>
      </c>
      <c r="E62" s="33" t="s">
        <v>212</v>
      </c>
      <c r="F62" s="33" t="s">
        <v>213</v>
      </c>
      <c r="G62" s="32">
        <v>1998</v>
      </c>
      <c r="H62" s="44"/>
      <c r="I62" s="35">
        <v>9</v>
      </c>
      <c r="J62" s="36" t="s">
        <v>214</v>
      </c>
      <c r="K62" s="37" t="s">
        <v>56</v>
      </c>
      <c r="L62" s="38"/>
      <c r="M62" s="39"/>
      <c r="N62" s="265"/>
      <c r="O62" s="265"/>
      <c r="P62" s="38"/>
      <c r="Q62" s="39"/>
      <c r="R62" s="265"/>
      <c r="S62" s="266"/>
      <c r="T62" s="40"/>
      <c r="U62" s="39"/>
      <c r="V62" s="265"/>
      <c r="W62" s="266"/>
      <c r="X62" s="38"/>
      <c r="Y62" s="39"/>
      <c r="Z62" s="265"/>
      <c r="AA62" s="266"/>
      <c r="AB62" s="38"/>
      <c r="AC62" s="39"/>
      <c r="AD62" s="265"/>
      <c r="AE62" s="266"/>
      <c r="AF62" s="38"/>
      <c r="AG62" s="39"/>
      <c r="AH62" s="265"/>
      <c r="AI62" s="266"/>
      <c r="AJ62" s="38"/>
      <c r="AK62" s="39"/>
      <c r="AL62" s="265"/>
      <c r="AM62" s="266"/>
      <c r="AN62" s="38"/>
      <c r="AO62" s="39"/>
      <c r="AP62" s="265"/>
      <c r="AQ62" s="266"/>
      <c r="AR62" s="38"/>
      <c r="AS62" s="39"/>
      <c r="AT62" s="265"/>
      <c r="AU62" s="266"/>
      <c r="AV62" s="38"/>
      <c r="AW62" s="39"/>
      <c r="AX62" s="265"/>
      <c r="AY62" s="266"/>
      <c r="AZ62" s="40"/>
      <c r="BA62" s="39"/>
      <c r="BB62" s="265"/>
      <c r="BC62" s="266"/>
      <c r="BD62" s="38"/>
      <c r="BE62" s="39"/>
      <c r="BF62" s="265"/>
      <c r="BG62" s="266"/>
      <c r="BH62" s="38"/>
      <c r="BI62" s="39"/>
      <c r="BJ62" s="265"/>
      <c r="BK62" s="266"/>
      <c r="BL62" s="38"/>
      <c r="BM62" s="39"/>
      <c r="BN62" s="265"/>
      <c r="BO62" s="266"/>
      <c r="BP62" s="38"/>
      <c r="BQ62" s="39"/>
      <c r="BR62" s="265"/>
      <c r="BS62" s="266"/>
      <c r="BT62" s="38"/>
      <c r="BU62" s="39"/>
      <c r="BV62" s="265"/>
      <c r="BW62" s="266"/>
      <c r="BX62" s="38"/>
      <c r="BY62" s="39"/>
      <c r="BZ62" s="265"/>
      <c r="CA62" s="266"/>
      <c r="CB62" s="38"/>
      <c r="CC62" s="39"/>
      <c r="CD62" s="265"/>
      <c r="CE62" s="266"/>
      <c r="CF62" s="38"/>
      <c r="CG62" s="39"/>
      <c r="CH62" s="265"/>
      <c r="CI62" s="266"/>
      <c r="CJ62" s="38"/>
      <c r="CK62" s="39"/>
      <c r="CL62" s="265"/>
      <c r="CM62" s="266"/>
      <c r="CN62" s="38"/>
      <c r="CO62" s="39"/>
      <c r="CP62" s="265"/>
      <c r="CQ62" s="266"/>
    </row>
    <row r="63" spans="1:96" ht="20" customHeight="1" x14ac:dyDescent="0.2">
      <c r="A63" s="43"/>
      <c r="B63" s="30"/>
      <c r="C63" s="33"/>
      <c r="D63" s="32" t="s">
        <v>38</v>
      </c>
      <c r="E63" s="33" t="s">
        <v>215</v>
      </c>
      <c r="F63" s="33" t="s">
        <v>216</v>
      </c>
      <c r="G63" s="32">
        <v>2007</v>
      </c>
      <c r="H63" s="62"/>
      <c r="I63" s="49"/>
      <c r="J63" s="50" t="s">
        <v>62</v>
      </c>
      <c r="K63" s="51" t="s">
        <v>56</v>
      </c>
      <c r="L63" s="38"/>
      <c r="M63" s="39"/>
      <c r="N63" s="265"/>
      <c r="O63" s="265"/>
      <c r="P63" s="38"/>
      <c r="Q63" s="39"/>
      <c r="R63" s="265"/>
      <c r="S63" s="266"/>
      <c r="T63" s="40"/>
      <c r="U63" s="39"/>
      <c r="V63" s="265"/>
      <c r="W63" s="266"/>
      <c r="X63" s="38"/>
      <c r="Y63" s="39"/>
      <c r="Z63" s="265"/>
      <c r="AA63" s="266"/>
      <c r="AB63" s="38"/>
      <c r="AC63" s="39"/>
      <c r="AD63" s="265"/>
      <c r="AE63" s="266"/>
      <c r="AF63" s="38"/>
      <c r="AG63" s="39"/>
      <c r="AH63" s="265"/>
      <c r="AI63" s="266"/>
      <c r="AJ63" s="38"/>
      <c r="AK63" s="39"/>
      <c r="AL63" s="265"/>
      <c r="AM63" s="266"/>
      <c r="AN63" s="38"/>
      <c r="AO63" s="39"/>
      <c r="AP63" s="265"/>
      <c r="AQ63" s="266"/>
      <c r="AR63" s="38"/>
      <c r="AS63" s="39"/>
      <c r="AT63" s="265"/>
      <c r="AU63" s="266"/>
      <c r="AV63" s="38"/>
      <c r="AW63" s="39"/>
      <c r="AX63" s="265"/>
      <c r="AY63" s="266"/>
      <c r="AZ63" s="40"/>
      <c r="BA63" s="39"/>
      <c r="BB63" s="265"/>
      <c r="BC63" s="266"/>
      <c r="BD63" s="38"/>
      <c r="BE63" s="39"/>
      <c r="BF63" s="265"/>
      <c r="BG63" s="266"/>
      <c r="BH63" s="38"/>
      <c r="BI63" s="39"/>
      <c r="BJ63" s="265"/>
      <c r="BK63" s="266"/>
      <c r="BL63" s="38"/>
      <c r="BM63" s="39"/>
      <c r="BN63" s="265"/>
      <c r="BO63" s="266"/>
      <c r="BP63" s="38"/>
      <c r="BQ63" s="39"/>
      <c r="BR63" s="265"/>
      <c r="BS63" s="266"/>
      <c r="BT63" s="38"/>
      <c r="BU63" s="39"/>
      <c r="BV63" s="265"/>
      <c r="BW63" s="266"/>
      <c r="BX63" s="38"/>
      <c r="BY63" s="39"/>
      <c r="BZ63" s="265"/>
      <c r="CA63" s="266"/>
      <c r="CB63" s="38"/>
      <c r="CC63" s="39"/>
      <c r="CD63" s="265"/>
      <c r="CE63" s="266"/>
      <c r="CF63" s="38"/>
      <c r="CG63" s="39"/>
      <c r="CH63" s="265"/>
      <c r="CI63" s="266"/>
      <c r="CJ63" s="38"/>
      <c r="CK63" s="39"/>
      <c r="CL63" s="265"/>
      <c r="CM63" s="266"/>
      <c r="CN63" s="38"/>
      <c r="CO63" s="39"/>
      <c r="CP63" s="265"/>
      <c r="CQ63" s="266"/>
    </row>
    <row r="64" spans="1:96" ht="20" customHeight="1" x14ac:dyDescent="0.2">
      <c r="A64" s="43"/>
      <c r="B64" s="30"/>
      <c r="C64" s="33"/>
      <c r="D64" s="32" t="s">
        <v>38</v>
      </c>
      <c r="E64" s="33" t="s">
        <v>217</v>
      </c>
      <c r="F64" s="33" t="s">
        <v>218</v>
      </c>
      <c r="G64" s="32">
        <v>2012</v>
      </c>
      <c r="H64" s="44"/>
      <c r="I64" s="49">
        <v>11</v>
      </c>
      <c r="J64" s="50"/>
      <c r="K64" s="51" t="s">
        <v>219</v>
      </c>
      <c r="L64" s="38"/>
      <c r="M64" s="39"/>
      <c r="N64" s="265"/>
      <c r="O64" s="265"/>
      <c r="P64" s="38"/>
      <c r="Q64" s="39"/>
      <c r="R64" s="265"/>
      <c r="S64" s="266"/>
      <c r="T64" s="40"/>
      <c r="U64" s="39"/>
      <c r="V64" s="265"/>
      <c r="W64" s="266"/>
      <c r="X64" s="38"/>
      <c r="Y64" s="39"/>
      <c r="Z64" s="265"/>
      <c r="AA64" s="266"/>
      <c r="AB64" s="38"/>
      <c r="AC64" s="39"/>
      <c r="AD64" s="265"/>
      <c r="AE64" s="266"/>
      <c r="AF64" s="38"/>
      <c r="AG64" s="39"/>
      <c r="AH64" s="265"/>
      <c r="AI64" s="266"/>
      <c r="AJ64" s="38"/>
      <c r="AK64" s="39"/>
      <c r="AL64" s="265"/>
      <c r="AM64" s="266"/>
      <c r="AN64" s="38"/>
      <c r="AO64" s="39"/>
      <c r="AP64" s="265"/>
      <c r="AQ64" s="266"/>
      <c r="AR64" s="38"/>
      <c r="AS64" s="39"/>
      <c r="AT64" s="265"/>
      <c r="AU64" s="266"/>
      <c r="AV64" s="38"/>
      <c r="AW64" s="39"/>
      <c r="AX64" s="265"/>
      <c r="AY64" s="266"/>
      <c r="AZ64" s="40"/>
      <c r="BA64" s="39"/>
      <c r="BB64" s="265"/>
      <c r="BC64" s="266"/>
      <c r="BD64" s="38"/>
      <c r="BE64" s="39"/>
      <c r="BF64" s="265"/>
      <c r="BG64" s="266"/>
      <c r="BH64" s="38"/>
      <c r="BI64" s="39"/>
      <c r="BJ64" s="265"/>
      <c r="BK64" s="266"/>
      <c r="BL64" s="38"/>
      <c r="BM64" s="39"/>
      <c r="BN64" s="265"/>
      <c r="BO64" s="266"/>
      <c r="BP64" s="38"/>
      <c r="BQ64" s="39"/>
      <c r="BR64" s="265"/>
      <c r="BS64" s="266"/>
      <c r="BT64" s="38"/>
      <c r="BU64" s="39"/>
      <c r="BV64" s="265"/>
      <c r="BW64" s="266"/>
      <c r="BX64" s="38"/>
      <c r="BY64" s="39"/>
      <c r="BZ64" s="265"/>
      <c r="CA64" s="266"/>
      <c r="CB64" s="38"/>
      <c r="CC64" s="39"/>
      <c r="CD64" s="265"/>
      <c r="CE64" s="266"/>
      <c r="CF64" s="38"/>
      <c r="CG64" s="39"/>
      <c r="CH64" s="265"/>
      <c r="CI64" s="266"/>
      <c r="CJ64" s="38"/>
      <c r="CK64" s="39"/>
      <c r="CL64" s="265"/>
      <c r="CM64" s="266"/>
      <c r="CN64" s="38"/>
      <c r="CO64" s="39"/>
      <c r="CP64" s="265"/>
      <c r="CQ64" s="266"/>
    </row>
    <row r="65" spans="1:96" ht="20" customHeight="1" x14ac:dyDescent="0.2">
      <c r="A65" s="47"/>
      <c r="B65" s="41"/>
      <c r="C65" s="31"/>
      <c r="D65" s="32" t="s">
        <v>38</v>
      </c>
      <c r="E65" s="33" t="s">
        <v>220</v>
      </c>
      <c r="F65" s="33" t="s">
        <v>221</v>
      </c>
      <c r="G65" s="32">
        <v>2015</v>
      </c>
      <c r="H65" s="44"/>
      <c r="I65" s="35">
        <v>41</v>
      </c>
      <c r="J65" s="36" t="s">
        <v>59</v>
      </c>
      <c r="K65" s="37"/>
      <c r="L65" s="38"/>
      <c r="M65" s="39" t="str">
        <f t="shared" si="0"/>
        <v/>
      </c>
      <c r="N65" s="265"/>
      <c r="O65" s="265" t="str">
        <f t="shared" si="1"/>
        <v/>
      </c>
      <c r="P65" s="38"/>
      <c r="Q65" s="39" t="str">
        <f t="shared" si="2"/>
        <v/>
      </c>
      <c r="R65" s="265"/>
      <c r="S65" s="266" t="str">
        <f t="shared" si="3"/>
        <v/>
      </c>
      <c r="T65" s="40"/>
      <c r="U65" s="39" t="str">
        <f t="shared" si="4"/>
        <v/>
      </c>
      <c r="V65" s="265"/>
      <c r="W65" s="266" t="str">
        <f t="shared" si="5"/>
        <v/>
      </c>
      <c r="X65" s="38"/>
      <c r="Y65" s="39" t="str">
        <f t="shared" si="6"/>
        <v/>
      </c>
      <c r="Z65" s="265"/>
      <c r="AA65" s="266" t="str">
        <f t="shared" si="7"/>
        <v/>
      </c>
      <c r="AB65" s="38"/>
      <c r="AC65" s="39" t="str">
        <f t="shared" si="8"/>
        <v/>
      </c>
      <c r="AD65" s="265"/>
      <c r="AE65" s="266" t="str">
        <f t="shared" si="9"/>
        <v/>
      </c>
      <c r="AF65" s="38"/>
      <c r="AG65" s="39" t="str">
        <f t="shared" si="10"/>
        <v/>
      </c>
      <c r="AH65" s="265"/>
      <c r="AI65" s="266" t="str">
        <f t="shared" si="11"/>
        <v/>
      </c>
      <c r="AJ65" s="38"/>
      <c r="AK65" s="39" t="str">
        <f t="shared" si="12"/>
        <v/>
      </c>
      <c r="AL65" s="265"/>
      <c r="AM65" s="266" t="str">
        <f t="shared" si="13"/>
        <v/>
      </c>
      <c r="AN65" s="38"/>
      <c r="AO65" s="39" t="str">
        <f t="shared" si="14"/>
        <v/>
      </c>
      <c r="AP65" s="265"/>
      <c r="AQ65" s="266" t="str">
        <f t="shared" si="15"/>
        <v/>
      </c>
      <c r="AR65" s="38"/>
      <c r="AS65" s="39" t="str">
        <f t="shared" si="16"/>
        <v/>
      </c>
      <c r="AT65" s="265"/>
      <c r="AU65" s="266" t="str">
        <f t="shared" si="42"/>
        <v/>
      </c>
      <c r="AV65" s="38"/>
      <c r="AW65" s="39" t="str">
        <f t="shared" si="18"/>
        <v/>
      </c>
      <c r="AX65" s="265"/>
      <c r="AY65" s="266" t="str">
        <f t="shared" si="19"/>
        <v/>
      </c>
      <c r="AZ65" s="40"/>
      <c r="BA65" s="39" t="str">
        <f t="shared" si="20"/>
        <v/>
      </c>
      <c r="BB65" s="265"/>
      <c r="BC65" s="266" t="str">
        <f t="shared" si="21"/>
        <v/>
      </c>
      <c r="BD65" s="38"/>
      <c r="BE65" s="39" t="str">
        <f t="shared" si="22"/>
        <v/>
      </c>
      <c r="BF65" s="265"/>
      <c r="BG65" s="266" t="str">
        <f t="shared" si="23"/>
        <v/>
      </c>
      <c r="BH65" s="38"/>
      <c r="BI65" s="39" t="str">
        <f t="shared" si="24"/>
        <v/>
      </c>
      <c r="BJ65" s="265"/>
      <c r="BK65" s="266" t="str">
        <f t="shared" si="25"/>
        <v/>
      </c>
      <c r="BL65" s="38"/>
      <c r="BM65" s="39" t="str">
        <f t="shared" si="26"/>
        <v/>
      </c>
      <c r="BN65" s="265"/>
      <c r="BO65" s="266" t="str">
        <f t="shared" si="27"/>
        <v/>
      </c>
      <c r="BP65" s="38"/>
      <c r="BQ65" s="39" t="str">
        <f t="shared" si="28"/>
        <v/>
      </c>
      <c r="BR65" s="265"/>
      <c r="BS65" s="266" t="str">
        <f t="shared" si="29"/>
        <v/>
      </c>
      <c r="BT65" s="38"/>
      <c r="BU65" s="39" t="str">
        <f t="shared" si="30"/>
        <v/>
      </c>
      <c r="BV65" s="265"/>
      <c r="BW65" s="266" t="str">
        <f t="shared" si="31"/>
        <v/>
      </c>
      <c r="BX65" s="38"/>
      <c r="BY65" s="39" t="str">
        <f t="shared" si="32"/>
        <v/>
      </c>
      <c r="BZ65" s="265"/>
      <c r="CA65" s="266" t="str">
        <f t="shared" si="33"/>
        <v/>
      </c>
      <c r="CB65" s="38"/>
      <c r="CC65" s="39" t="str">
        <f t="shared" si="34"/>
        <v/>
      </c>
      <c r="CD65" s="265"/>
      <c r="CE65" s="266" t="str">
        <f t="shared" si="35"/>
        <v/>
      </c>
      <c r="CF65" s="38"/>
      <c r="CG65" s="39" t="str">
        <f t="shared" si="36"/>
        <v/>
      </c>
      <c r="CH65" s="265"/>
      <c r="CI65" s="266" t="str">
        <f t="shared" si="37"/>
        <v/>
      </c>
      <c r="CJ65" s="38"/>
      <c r="CK65" s="39" t="str">
        <f t="shared" si="38"/>
        <v/>
      </c>
      <c r="CL65" s="265"/>
      <c r="CM65" s="266" t="str">
        <f t="shared" si="39"/>
        <v/>
      </c>
      <c r="CN65" s="38"/>
      <c r="CO65" s="39" t="str">
        <f t="shared" si="40"/>
        <v/>
      </c>
      <c r="CP65" s="265"/>
      <c r="CQ65" s="266" t="str">
        <f t="shared" si="41"/>
        <v/>
      </c>
      <c r="CR65" s="1" t="s">
        <v>222</v>
      </c>
    </row>
    <row r="66" spans="1:96" ht="20" customHeight="1" x14ac:dyDescent="0.2">
      <c r="A66" s="61"/>
      <c r="B66" s="30"/>
      <c r="C66" s="32"/>
      <c r="D66" s="32"/>
      <c r="E66" s="33" t="s">
        <v>223</v>
      </c>
      <c r="F66" s="33" t="s">
        <v>224</v>
      </c>
      <c r="G66" s="32">
        <v>1999</v>
      </c>
      <c r="H66" s="44"/>
      <c r="I66" s="35">
        <v>2</v>
      </c>
      <c r="J66" s="36" t="s">
        <v>225</v>
      </c>
      <c r="K66" s="37" t="s">
        <v>226</v>
      </c>
      <c r="L66" s="38"/>
      <c r="M66" s="39"/>
      <c r="N66" s="265"/>
      <c r="O66" s="265"/>
      <c r="P66" s="38"/>
      <c r="Q66" s="39"/>
      <c r="R66" s="265"/>
      <c r="S66" s="266" t="str">
        <f t="shared" si="3"/>
        <v/>
      </c>
      <c r="T66" s="40"/>
      <c r="U66" s="39"/>
      <c r="V66" s="265"/>
      <c r="W66" s="266" t="str">
        <f t="shared" si="5"/>
        <v/>
      </c>
      <c r="X66" s="38"/>
      <c r="Y66" s="39"/>
      <c r="Z66" s="265"/>
      <c r="AA66" s="266"/>
      <c r="AB66" s="38"/>
      <c r="AC66" s="39"/>
      <c r="AD66" s="265"/>
      <c r="AE66" s="266" t="str">
        <f t="shared" si="9"/>
        <v/>
      </c>
      <c r="AF66" s="38"/>
      <c r="AG66" s="39"/>
      <c r="AH66" s="265"/>
      <c r="AI66" s="266"/>
      <c r="AJ66" s="38"/>
      <c r="AK66" s="39"/>
      <c r="AL66" s="265"/>
      <c r="AM66" s="266"/>
      <c r="AN66" s="38"/>
      <c r="AO66" s="39"/>
      <c r="AP66" s="265"/>
      <c r="AQ66" s="266" t="str">
        <f t="shared" si="15"/>
        <v/>
      </c>
      <c r="AR66" s="38"/>
      <c r="AS66" s="39"/>
      <c r="AT66" s="265"/>
      <c r="AU66" s="266" t="str">
        <f t="shared" si="42"/>
        <v/>
      </c>
      <c r="AV66" s="38"/>
      <c r="AW66" s="39"/>
      <c r="AX66" s="265"/>
      <c r="AY66" s="266"/>
      <c r="AZ66" s="40"/>
      <c r="BA66" s="39"/>
      <c r="BB66" s="265"/>
      <c r="BC66" s="266"/>
      <c r="BD66" s="38"/>
      <c r="BE66" s="39"/>
      <c r="BF66" s="265"/>
      <c r="BG66" s="266" t="str">
        <f t="shared" si="23"/>
        <v/>
      </c>
      <c r="BH66" s="38"/>
      <c r="BI66" s="39"/>
      <c r="BJ66" s="265"/>
      <c r="BK66" s="266"/>
      <c r="BL66" s="38"/>
      <c r="BM66" s="39"/>
      <c r="BN66" s="265"/>
      <c r="BO66" s="266" t="str">
        <f t="shared" si="27"/>
        <v/>
      </c>
      <c r="BP66" s="38"/>
      <c r="BQ66" s="39"/>
      <c r="BR66" s="265"/>
      <c r="BS66" s="266"/>
      <c r="BT66" s="38"/>
      <c r="BU66" s="39"/>
      <c r="BV66" s="265"/>
      <c r="BW66" s="266"/>
      <c r="BX66" s="38"/>
      <c r="BY66" s="39"/>
      <c r="BZ66" s="265"/>
      <c r="CA66" s="266"/>
      <c r="CB66" s="38"/>
      <c r="CC66" s="39"/>
      <c r="CD66" s="265"/>
      <c r="CE66" s="266"/>
      <c r="CF66" s="38"/>
      <c r="CG66" s="39"/>
      <c r="CH66" s="265"/>
      <c r="CI66" s="266"/>
      <c r="CJ66" s="38"/>
      <c r="CK66" s="39"/>
      <c r="CL66" s="265"/>
      <c r="CM66" s="266"/>
      <c r="CN66" s="38"/>
      <c r="CO66" s="39"/>
      <c r="CP66" s="265"/>
      <c r="CQ66" s="266"/>
    </row>
    <row r="67" spans="1:96" ht="20" customHeight="1" x14ac:dyDescent="0.2">
      <c r="A67" s="61"/>
      <c r="B67" s="41"/>
      <c r="C67" s="42"/>
      <c r="D67" s="32" t="s">
        <v>38</v>
      </c>
      <c r="E67" s="33" t="s">
        <v>227</v>
      </c>
      <c r="F67" s="33" t="s">
        <v>228</v>
      </c>
      <c r="G67" s="32">
        <v>2012</v>
      </c>
      <c r="H67" s="44"/>
      <c r="I67" s="35">
        <v>26</v>
      </c>
      <c r="J67" s="36" t="s">
        <v>229</v>
      </c>
      <c r="K67" s="37" t="s">
        <v>230</v>
      </c>
      <c r="L67" s="38"/>
      <c r="M67" s="39"/>
      <c r="N67" s="265"/>
      <c r="O67" s="265"/>
      <c r="P67" s="38">
        <v>8</v>
      </c>
      <c r="Q67" s="39">
        <f t="shared" ref="Q67" si="43">IF((ISERROR((P67/$I67)*100)), "", IF(AND(NOT(ISERROR((P67/$I67)*100)),((P67/$I67)*100) &lt;&gt; 0), (P67/$I67)*100, ""))</f>
        <v>30.76923076923077</v>
      </c>
      <c r="R67" s="265">
        <v>8</v>
      </c>
      <c r="S67" s="266">
        <f t="shared" si="3"/>
        <v>0</v>
      </c>
      <c r="T67" s="40">
        <v>47</v>
      </c>
      <c r="U67" s="39">
        <f t="shared" ref="U67" si="44">IF((ISERROR((T67/$I67)*100)), "", IF(AND(NOT(ISERROR((T67/$I67)*100)),((T67/$I67)*100) &lt;&gt; 0), (T67/$I67)*100, ""))</f>
        <v>180.76923076923077</v>
      </c>
      <c r="V67" s="265">
        <v>31</v>
      </c>
      <c r="W67" s="266">
        <f t="shared" si="5"/>
        <v>16</v>
      </c>
      <c r="X67" s="38"/>
      <c r="Y67" s="39"/>
      <c r="Z67" s="265"/>
      <c r="AA67" s="266"/>
      <c r="AB67" s="38">
        <v>4</v>
      </c>
      <c r="AC67" s="39">
        <f t="shared" ref="AC67" si="45">IF((ISERROR((AB67/$I67)*100)), "", IF(AND(NOT(ISERROR((AB67/$I67)*100)),((AB67/$I67)*100) &lt;&gt; 0), (AB67/$I67)*100, ""))</f>
        <v>15.384615384615385</v>
      </c>
      <c r="AD67" s="265">
        <v>4</v>
      </c>
      <c r="AE67" s="266">
        <f t="shared" si="9"/>
        <v>0</v>
      </c>
      <c r="AF67" s="38"/>
      <c r="AG67" s="39"/>
      <c r="AH67" s="265"/>
      <c r="AI67" s="266"/>
      <c r="AJ67" s="38"/>
      <c r="AK67" s="39"/>
      <c r="AL67" s="265"/>
      <c r="AM67" s="266"/>
      <c r="AN67" s="38">
        <v>14</v>
      </c>
      <c r="AO67" s="39">
        <f t="shared" ref="AO67" si="46">IF((ISERROR((AN67/$I67)*100)), "", IF(AND(NOT(ISERROR((AN67/$I67)*100)),((AN67/$I67)*100) &lt;&gt; 0), (AN67/$I67)*100, ""))</f>
        <v>53.846153846153847</v>
      </c>
      <c r="AP67" s="265">
        <v>11</v>
      </c>
      <c r="AQ67" s="266">
        <f t="shared" si="15"/>
        <v>3</v>
      </c>
      <c r="AR67" s="38">
        <v>8</v>
      </c>
      <c r="AS67" s="39">
        <f t="shared" ref="AS67" si="47">IF((ISERROR((AR67/$I67)*100)), "", IF(AND(NOT(ISERROR((AR67/$I67)*100)),((AR67/$I67)*100) &lt;&gt; 0), (AR67/$I67)*100, ""))</f>
        <v>30.76923076923077</v>
      </c>
      <c r="AT67" s="265">
        <v>4</v>
      </c>
      <c r="AU67" s="266">
        <f t="shared" si="42"/>
        <v>4</v>
      </c>
      <c r="AV67" s="38"/>
      <c r="AW67" s="39"/>
      <c r="AX67" s="265"/>
      <c r="AY67" s="266"/>
      <c r="AZ67" s="40"/>
      <c r="BA67" s="39"/>
      <c r="BB67" s="265"/>
      <c r="BC67" s="266"/>
      <c r="BD67" s="38">
        <v>6</v>
      </c>
      <c r="BE67" s="39">
        <f t="shared" si="22"/>
        <v>23.076923076923077</v>
      </c>
      <c r="BF67" s="265">
        <v>7</v>
      </c>
      <c r="BG67" s="266">
        <f t="shared" si="23"/>
        <v>-1</v>
      </c>
      <c r="BH67" s="38"/>
      <c r="BI67" s="39"/>
      <c r="BJ67" s="265"/>
      <c r="BK67" s="266"/>
      <c r="BL67" s="38">
        <v>3</v>
      </c>
      <c r="BM67" s="39">
        <f t="shared" ref="BM67" si="48">IF((ISERROR((BL67/$I67)*100)), "", IF(AND(NOT(ISERROR((BL67/$I67)*100)),((BL67/$I67)*100) &lt;&gt; 0), (BL67/$I67)*100, ""))</f>
        <v>11.538461538461538</v>
      </c>
      <c r="BN67" s="265">
        <v>3</v>
      </c>
      <c r="BO67" s="266">
        <f t="shared" si="27"/>
        <v>0</v>
      </c>
      <c r="BP67" s="38"/>
      <c r="BQ67" s="39"/>
      <c r="BR67" s="265"/>
      <c r="BS67" s="266"/>
      <c r="BT67" s="38"/>
      <c r="BU67" s="39"/>
      <c r="BV67" s="265"/>
      <c r="BW67" s="266"/>
      <c r="BX67" s="38"/>
      <c r="BY67" s="39"/>
      <c r="BZ67" s="265"/>
      <c r="CA67" s="266"/>
      <c r="CB67" s="38"/>
      <c r="CC67" s="39"/>
      <c r="CD67" s="265"/>
      <c r="CE67" s="266"/>
      <c r="CF67" s="38"/>
      <c r="CG67" s="39"/>
      <c r="CH67" s="265"/>
      <c r="CI67" s="266"/>
      <c r="CJ67" s="38"/>
      <c r="CK67" s="39"/>
      <c r="CL67" s="265"/>
      <c r="CM67" s="266"/>
      <c r="CN67" s="38"/>
      <c r="CO67" s="39"/>
      <c r="CP67" s="265"/>
      <c r="CQ67" s="266"/>
      <c r="CR67" s="1" t="s">
        <v>446</v>
      </c>
    </row>
    <row r="68" spans="1:96" ht="20" customHeight="1" x14ac:dyDescent="0.2">
      <c r="A68" s="61"/>
      <c r="B68" s="41"/>
      <c r="C68" s="32"/>
      <c r="D68" s="32" t="s">
        <v>38</v>
      </c>
      <c r="E68" s="33" t="s">
        <v>232</v>
      </c>
      <c r="F68" s="33" t="s">
        <v>233</v>
      </c>
      <c r="G68" s="32">
        <v>1998</v>
      </c>
      <c r="H68" s="44"/>
      <c r="I68" s="49">
        <v>25</v>
      </c>
      <c r="J68" s="50" t="s">
        <v>70</v>
      </c>
      <c r="K68" s="51" t="s">
        <v>105</v>
      </c>
      <c r="L68" s="38"/>
      <c r="M68" s="39"/>
      <c r="N68" s="265"/>
      <c r="O68" s="265"/>
      <c r="P68" s="38"/>
      <c r="Q68" s="39"/>
      <c r="R68" s="265"/>
      <c r="S68" s="266"/>
      <c r="T68" s="40"/>
      <c r="U68" s="39"/>
      <c r="V68" s="265"/>
      <c r="W68" s="266"/>
      <c r="X68" s="38"/>
      <c r="Y68" s="39"/>
      <c r="Z68" s="265"/>
      <c r="AA68" s="266"/>
      <c r="AB68" s="38"/>
      <c r="AC68" s="39"/>
      <c r="AD68" s="265"/>
      <c r="AE68" s="266"/>
      <c r="AF68" s="38"/>
      <c r="AG68" s="39"/>
      <c r="AH68" s="265"/>
      <c r="AI68" s="266"/>
      <c r="AJ68" s="38"/>
      <c r="AK68" s="39"/>
      <c r="AL68" s="265"/>
      <c r="AM68" s="266"/>
      <c r="AN68" s="38"/>
      <c r="AO68" s="39"/>
      <c r="AP68" s="265"/>
      <c r="AQ68" s="266"/>
      <c r="AR68" s="38"/>
      <c r="AS68" s="39"/>
      <c r="AT68" s="265"/>
      <c r="AU68" s="266"/>
      <c r="AV68" s="38"/>
      <c r="AW68" s="39"/>
      <c r="AX68" s="265"/>
      <c r="AY68" s="266"/>
      <c r="AZ68" s="40"/>
      <c r="BA68" s="39"/>
      <c r="BB68" s="265"/>
      <c r="BC68" s="266"/>
      <c r="BD68" s="38"/>
      <c r="BE68" s="39"/>
      <c r="BF68" s="265"/>
      <c r="BG68" s="266"/>
      <c r="BH68" s="38"/>
      <c r="BI68" s="39"/>
      <c r="BJ68" s="265"/>
      <c r="BK68" s="266"/>
      <c r="BL68" s="38"/>
      <c r="BM68" s="39"/>
      <c r="BN68" s="265"/>
      <c r="BO68" s="266"/>
      <c r="BP68" s="38"/>
      <c r="BQ68" s="39"/>
      <c r="BR68" s="265"/>
      <c r="BS68" s="266"/>
      <c r="BT68" s="38"/>
      <c r="BU68" s="39"/>
      <c r="BV68" s="265"/>
      <c r="BW68" s="266"/>
      <c r="BX68" s="38"/>
      <c r="BY68" s="39"/>
      <c r="BZ68" s="265"/>
      <c r="CA68" s="266"/>
      <c r="CB68" s="38"/>
      <c r="CC68" s="39"/>
      <c r="CD68" s="265"/>
      <c r="CE68" s="266"/>
      <c r="CF68" s="38"/>
      <c r="CG68" s="39"/>
      <c r="CH68" s="265"/>
      <c r="CI68" s="266"/>
      <c r="CJ68" s="38"/>
      <c r="CK68" s="39"/>
      <c r="CL68" s="265"/>
      <c r="CM68" s="266"/>
      <c r="CN68" s="38"/>
      <c r="CO68" s="39"/>
      <c r="CP68" s="265"/>
      <c r="CQ68" s="266"/>
    </row>
    <row r="69" spans="1:96" ht="20" customHeight="1" x14ac:dyDescent="0.2">
      <c r="A69" s="47"/>
      <c r="B69" s="41"/>
      <c r="C69" s="31"/>
      <c r="D69" s="32" t="s">
        <v>38</v>
      </c>
      <c r="E69" s="33" t="s">
        <v>234</v>
      </c>
      <c r="F69" s="33" t="s">
        <v>235</v>
      </c>
      <c r="G69" s="32">
        <v>2009</v>
      </c>
      <c r="H69" s="44"/>
      <c r="I69" s="35">
        <v>68</v>
      </c>
      <c r="J69" s="36" t="s">
        <v>62</v>
      </c>
      <c r="K69" s="37" t="s">
        <v>236</v>
      </c>
      <c r="L69" s="38"/>
      <c r="M69" s="39" t="str">
        <f t="shared" si="0"/>
        <v/>
      </c>
      <c r="N69" s="265"/>
      <c r="O69" s="265" t="str">
        <f t="shared" si="1"/>
        <v/>
      </c>
      <c r="P69" s="38"/>
      <c r="Q69" s="39" t="str">
        <f t="shared" si="2"/>
        <v/>
      </c>
      <c r="R69" s="265"/>
      <c r="S69" s="266" t="str">
        <f t="shared" si="3"/>
        <v/>
      </c>
      <c r="T69" s="40"/>
      <c r="U69" s="39"/>
      <c r="V69" s="265"/>
      <c r="W69" s="266"/>
      <c r="X69" s="38"/>
      <c r="Y69" s="39" t="str">
        <f t="shared" si="6"/>
        <v/>
      </c>
      <c r="Z69" s="265"/>
      <c r="AA69" s="266" t="str">
        <f t="shared" si="7"/>
        <v/>
      </c>
      <c r="AB69" s="38"/>
      <c r="AC69" s="39" t="str">
        <f t="shared" si="8"/>
        <v/>
      </c>
      <c r="AD69" s="265"/>
      <c r="AE69" s="266" t="str">
        <f t="shared" si="9"/>
        <v/>
      </c>
      <c r="AF69" s="38"/>
      <c r="AG69" s="39" t="str">
        <f t="shared" si="10"/>
        <v/>
      </c>
      <c r="AH69" s="265"/>
      <c r="AI69" s="266" t="str">
        <f t="shared" si="11"/>
        <v/>
      </c>
      <c r="AJ69" s="38"/>
      <c r="AK69" s="39" t="str">
        <f t="shared" si="12"/>
        <v/>
      </c>
      <c r="AL69" s="265"/>
      <c r="AM69" s="266" t="str">
        <f t="shared" si="13"/>
        <v/>
      </c>
      <c r="AN69" s="38"/>
      <c r="AO69" s="39" t="str">
        <f t="shared" si="14"/>
        <v/>
      </c>
      <c r="AP69" s="265"/>
      <c r="AQ69" s="266" t="str">
        <f t="shared" si="15"/>
        <v/>
      </c>
      <c r="AR69" s="38"/>
      <c r="AS69" s="39" t="str">
        <f t="shared" si="16"/>
        <v/>
      </c>
      <c r="AT69" s="265"/>
      <c r="AU69" s="266" t="str">
        <f t="shared" si="42"/>
        <v/>
      </c>
      <c r="AV69" s="38"/>
      <c r="AW69" s="39" t="str">
        <f t="shared" si="18"/>
        <v/>
      </c>
      <c r="AX69" s="265"/>
      <c r="AY69" s="266" t="str">
        <f t="shared" si="19"/>
        <v/>
      </c>
      <c r="AZ69" s="40"/>
      <c r="BA69" s="39" t="str">
        <f t="shared" si="20"/>
        <v/>
      </c>
      <c r="BB69" s="265"/>
      <c r="BC69" s="266" t="str">
        <f t="shared" si="21"/>
        <v/>
      </c>
      <c r="BD69" s="38"/>
      <c r="BE69" s="39" t="str">
        <f t="shared" si="22"/>
        <v/>
      </c>
      <c r="BF69" s="265"/>
      <c r="BG69" s="266" t="str">
        <f t="shared" si="23"/>
        <v/>
      </c>
      <c r="BH69" s="38"/>
      <c r="BI69" s="39" t="str">
        <f t="shared" si="24"/>
        <v/>
      </c>
      <c r="BJ69" s="265"/>
      <c r="BK69" s="266" t="str">
        <f t="shared" si="25"/>
        <v/>
      </c>
      <c r="BL69" s="38"/>
      <c r="BM69" s="39" t="str">
        <f t="shared" si="26"/>
        <v/>
      </c>
      <c r="BN69" s="265"/>
      <c r="BO69" s="266" t="str">
        <f t="shared" si="27"/>
        <v/>
      </c>
      <c r="BP69" s="38"/>
      <c r="BQ69" s="39" t="str">
        <f t="shared" si="28"/>
        <v/>
      </c>
      <c r="BR69" s="265"/>
      <c r="BS69" s="266" t="str">
        <f t="shared" si="29"/>
        <v/>
      </c>
      <c r="BT69" s="38"/>
      <c r="BU69" s="39" t="str">
        <f t="shared" si="30"/>
        <v/>
      </c>
      <c r="BV69" s="265"/>
      <c r="BW69" s="266" t="str">
        <f t="shared" si="31"/>
        <v/>
      </c>
      <c r="BX69" s="38"/>
      <c r="BY69" s="39" t="str">
        <f t="shared" si="32"/>
        <v/>
      </c>
      <c r="BZ69" s="265"/>
      <c r="CA69" s="266" t="str">
        <f t="shared" si="33"/>
        <v/>
      </c>
      <c r="CB69" s="38"/>
      <c r="CC69" s="39" t="str">
        <f t="shared" si="34"/>
        <v/>
      </c>
      <c r="CD69" s="265"/>
      <c r="CE69" s="266" t="str">
        <f t="shared" si="35"/>
        <v/>
      </c>
      <c r="CF69" s="38"/>
      <c r="CG69" s="39" t="str">
        <f t="shared" si="36"/>
        <v/>
      </c>
      <c r="CH69" s="265"/>
      <c r="CI69" s="266" t="str">
        <f t="shared" si="37"/>
        <v/>
      </c>
      <c r="CJ69" s="38"/>
      <c r="CK69" s="39" t="str">
        <f t="shared" si="38"/>
        <v/>
      </c>
      <c r="CL69" s="265"/>
      <c r="CM69" s="266" t="str">
        <f t="shared" si="39"/>
        <v/>
      </c>
      <c r="CN69" s="38"/>
      <c r="CO69" s="39" t="str">
        <f t="shared" si="40"/>
        <v/>
      </c>
      <c r="CP69" s="265"/>
      <c r="CQ69" s="266" t="str">
        <f t="shared" si="41"/>
        <v/>
      </c>
      <c r="CR69" s="1" t="s">
        <v>237</v>
      </c>
    </row>
    <row r="70" spans="1:96" ht="20" customHeight="1" x14ac:dyDescent="0.2">
      <c r="A70" s="47"/>
      <c r="B70" s="30"/>
      <c r="C70" s="32"/>
      <c r="D70" s="32" t="s">
        <v>38</v>
      </c>
      <c r="E70" s="33" t="s">
        <v>238</v>
      </c>
      <c r="F70" s="33" t="s">
        <v>239</v>
      </c>
      <c r="G70" s="32">
        <v>1989</v>
      </c>
      <c r="H70" s="44">
        <v>27</v>
      </c>
      <c r="I70" s="35"/>
      <c r="J70" s="36" t="s">
        <v>240</v>
      </c>
      <c r="K70" s="37" t="s">
        <v>121</v>
      </c>
      <c r="L70" s="38"/>
      <c r="M70" s="39" t="str">
        <f t="shared" si="0"/>
        <v/>
      </c>
      <c r="N70" s="265"/>
      <c r="O70" s="265" t="str">
        <f t="shared" si="1"/>
        <v/>
      </c>
      <c r="P70" s="38"/>
      <c r="Q70" s="39" t="str">
        <f t="shared" si="2"/>
        <v/>
      </c>
      <c r="R70" s="265"/>
      <c r="S70" s="266" t="str">
        <f t="shared" si="3"/>
        <v/>
      </c>
      <c r="T70" s="40"/>
      <c r="U70" s="39" t="str">
        <f t="shared" ref="U70:U86" si="49">IF((ISERROR((T70/$I70)*100)), "", IF(AND(NOT(ISERROR((T70/$I70)*100)),((T70/$I70)*100) &lt;&gt; 0), (T70/$I70)*100, ""))</f>
        <v/>
      </c>
      <c r="V70" s="265"/>
      <c r="W70" s="266" t="str">
        <f t="shared" si="5"/>
        <v/>
      </c>
      <c r="X70" s="38"/>
      <c r="Y70" s="39" t="str">
        <f t="shared" si="6"/>
        <v/>
      </c>
      <c r="Z70" s="265"/>
      <c r="AA70" s="266" t="str">
        <f t="shared" si="7"/>
        <v/>
      </c>
      <c r="AB70" s="38"/>
      <c r="AC70" s="39" t="str">
        <f t="shared" si="8"/>
        <v/>
      </c>
      <c r="AD70" s="265"/>
      <c r="AE70" s="266" t="str">
        <f t="shared" si="9"/>
        <v/>
      </c>
      <c r="AF70" s="45"/>
      <c r="AG70" s="46" t="str">
        <f t="shared" si="10"/>
        <v/>
      </c>
      <c r="AH70" s="267"/>
      <c r="AI70" s="268" t="str">
        <f t="shared" si="11"/>
        <v/>
      </c>
      <c r="AJ70" s="38"/>
      <c r="AK70" s="39" t="str">
        <f t="shared" si="12"/>
        <v/>
      </c>
      <c r="AL70" s="265"/>
      <c r="AM70" s="266" t="str">
        <f t="shared" si="13"/>
        <v/>
      </c>
      <c r="AN70" s="38"/>
      <c r="AO70" s="39" t="str">
        <f t="shared" si="14"/>
        <v/>
      </c>
      <c r="AP70" s="265"/>
      <c r="AQ70" s="266" t="str">
        <f t="shared" si="15"/>
        <v/>
      </c>
      <c r="AR70" s="38"/>
      <c r="AS70" s="39" t="str">
        <f t="shared" si="16"/>
        <v/>
      </c>
      <c r="AT70" s="265"/>
      <c r="AU70" s="266" t="str">
        <f t="shared" si="42"/>
        <v/>
      </c>
      <c r="AV70" s="38"/>
      <c r="AW70" s="39" t="str">
        <f t="shared" si="18"/>
        <v/>
      </c>
      <c r="AX70" s="265"/>
      <c r="AY70" s="266" t="str">
        <f t="shared" si="19"/>
        <v/>
      </c>
      <c r="AZ70" s="40"/>
      <c r="BA70" s="39" t="str">
        <f t="shared" si="20"/>
        <v/>
      </c>
      <c r="BB70" s="265"/>
      <c r="BC70" s="266" t="str">
        <f t="shared" si="21"/>
        <v/>
      </c>
      <c r="BD70" s="38"/>
      <c r="BE70" s="39" t="str">
        <f t="shared" si="22"/>
        <v/>
      </c>
      <c r="BF70" s="265"/>
      <c r="BG70" s="266" t="str">
        <f t="shared" si="23"/>
        <v/>
      </c>
      <c r="BH70" s="38"/>
      <c r="BI70" s="39" t="str">
        <f t="shared" si="24"/>
        <v/>
      </c>
      <c r="BJ70" s="265"/>
      <c r="BK70" s="266" t="str">
        <f t="shared" si="25"/>
        <v/>
      </c>
      <c r="BL70" s="38"/>
      <c r="BM70" s="39" t="str">
        <f t="shared" si="26"/>
        <v/>
      </c>
      <c r="BN70" s="265"/>
      <c r="BO70" s="266" t="str">
        <f t="shared" si="27"/>
        <v/>
      </c>
      <c r="BP70" s="38"/>
      <c r="BQ70" s="39" t="str">
        <f t="shared" si="28"/>
        <v/>
      </c>
      <c r="BR70" s="265"/>
      <c r="BS70" s="266" t="str">
        <f t="shared" si="29"/>
        <v/>
      </c>
      <c r="BT70" s="38"/>
      <c r="BU70" s="39" t="str">
        <f t="shared" si="30"/>
        <v/>
      </c>
      <c r="BV70" s="265"/>
      <c r="BW70" s="266" t="str">
        <f t="shared" si="31"/>
        <v/>
      </c>
      <c r="BX70" s="38"/>
      <c r="BY70" s="39" t="str">
        <f t="shared" si="32"/>
        <v/>
      </c>
      <c r="BZ70" s="265"/>
      <c r="CA70" s="266" t="str">
        <f t="shared" si="33"/>
        <v/>
      </c>
      <c r="CB70" s="38"/>
      <c r="CC70" s="39" t="str">
        <f t="shared" si="34"/>
        <v/>
      </c>
      <c r="CD70" s="265"/>
      <c r="CE70" s="266" t="str">
        <f t="shared" si="35"/>
        <v/>
      </c>
      <c r="CF70" s="38"/>
      <c r="CG70" s="39" t="str">
        <f t="shared" si="36"/>
        <v/>
      </c>
      <c r="CH70" s="265"/>
      <c r="CI70" s="266" t="str">
        <f t="shared" si="37"/>
        <v/>
      </c>
      <c r="CJ70" s="38"/>
      <c r="CK70" s="39" t="str">
        <f t="shared" si="38"/>
        <v/>
      </c>
      <c r="CL70" s="265"/>
      <c r="CM70" s="266" t="str">
        <f t="shared" si="39"/>
        <v/>
      </c>
      <c r="CN70" s="38"/>
      <c r="CO70" s="39" t="str">
        <f t="shared" si="40"/>
        <v/>
      </c>
      <c r="CP70" s="265"/>
      <c r="CQ70" s="266" t="str">
        <f t="shared" si="41"/>
        <v/>
      </c>
    </row>
    <row r="71" spans="1:96" ht="20" customHeight="1" x14ac:dyDescent="0.2">
      <c r="A71" s="47"/>
      <c r="B71" s="30"/>
      <c r="C71" s="31"/>
      <c r="D71" s="32" t="s">
        <v>38</v>
      </c>
      <c r="E71" s="33" t="s">
        <v>241</v>
      </c>
      <c r="F71" s="33" t="s">
        <v>242</v>
      </c>
      <c r="G71" s="32">
        <v>2011</v>
      </c>
      <c r="H71" s="44"/>
      <c r="I71" s="35"/>
      <c r="J71" s="36"/>
      <c r="K71" s="37"/>
      <c r="L71" s="38"/>
      <c r="M71" s="39" t="str">
        <f t="shared" si="0"/>
        <v/>
      </c>
      <c r="N71" s="265"/>
      <c r="O71" s="265" t="str">
        <f t="shared" si="1"/>
        <v/>
      </c>
      <c r="P71" s="38"/>
      <c r="Q71" s="39" t="str">
        <f t="shared" si="2"/>
        <v/>
      </c>
      <c r="R71" s="265"/>
      <c r="S71" s="266" t="str">
        <f t="shared" si="3"/>
        <v/>
      </c>
      <c r="T71" s="40"/>
      <c r="U71" s="39" t="str">
        <f t="shared" si="49"/>
        <v/>
      </c>
      <c r="V71" s="265"/>
      <c r="W71" s="266" t="str">
        <f t="shared" si="5"/>
        <v/>
      </c>
      <c r="X71" s="38"/>
      <c r="Y71" s="39" t="str">
        <f t="shared" si="6"/>
        <v/>
      </c>
      <c r="Z71" s="265"/>
      <c r="AA71" s="266" t="str">
        <f t="shared" si="7"/>
        <v/>
      </c>
      <c r="AB71" s="38"/>
      <c r="AC71" s="39" t="str">
        <f t="shared" si="8"/>
        <v/>
      </c>
      <c r="AD71" s="265"/>
      <c r="AE71" s="266" t="str">
        <f t="shared" si="9"/>
        <v/>
      </c>
      <c r="AF71" s="38"/>
      <c r="AG71" s="39" t="str">
        <f t="shared" si="10"/>
        <v/>
      </c>
      <c r="AH71" s="265"/>
      <c r="AI71" s="266" t="str">
        <f t="shared" si="11"/>
        <v/>
      </c>
      <c r="AJ71" s="38"/>
      <c r="AK71" s="39" t="str">
        <f t="shared" si="12"/>
        <v/>
      </c>
      <c r="AL71" s="265"/>
      <c r="AM71" s="266" t="str">
        <f t="shared" si="13"/>
        <v/>
      </c>
      <c r="AN71" s="38"/>
      <c r="AO71" s="39" t="str">
        <f t="shared" si="14"/>
        <v/>
      </c>
      <c r="AP71" s="265"/>
      <c r="AQ71" s="266" t="str">
        <f t="shared" si="15"/>
        <v/>
      </c>
      <c r="AR71" s="38"/>
      <c r="AS71" s="39" t="str">
        <f t="shared" si="16"/>
        <v/>
      </c>
      <c r="AT71" s="265"/>
      <c r="AU71" s="266" t="str">
        <f t="shared" si="42"/>
        <v/>
      </c>
      <c r="AV71" s="38"/>
      <c r="AW71" s="39" t="str">
        <f t="shared" si="18"/>
        <v/>
      </c>
      <c r="AX71" s="265"/>
      <c r="AY71" s="266" t="str">
        <f t="shared" si="19"/>
        <v/>
      </c>
      <c r="AZ71" s="40"/>
      <c r="BA71" s="39" t="str">
        <f t="shared" si="20"/>
        <v/>
      </c>
      <c r="BB71" s="265"/>
      <c r="BC71" s="266" t="str">
        <f t="shared" si="21"/>
        <v/>
      </c>
      <c r="BD71" s="38"/>
      <c r="BE71" s="39" t="str">
        <f t="shared" si="22"/>
        <v/>
      </c>
      <c r="BF71" s="265"/>
      <c r="BG71" s="266" t="str">
        <f t="shared" si="23"/>
        <v/>
      </c>
      <c r="BH71" s="38"/>
      <c r="BI71" s="39" t="str">
        <f t="shared" si="24"/>
        <v/>
      </c>
      <c r="BJ71" s="265"/>
      <c r="BK71" s="266" t="str">
        <f t="shared" si="25"/>
        <v/>
      </c>
      <c r="BL71" s="38"/>
      <c r="BM71" s="39" t="str">
        <f t="shared" si="26"/>
        <v/>
      </c>
      <c r="BN71" s="265"/>
      <c r="BO71" s="266" t="str">
        <f t="shared" si="27"/>
        <v/>
      </c>
      <c r="BP71" s="38"/>
      <c r="BQ71" s="39" t="str">
        <f t="shared" si="28"/>
        <v/>
      </c>
      <c r="BR71" s="265"/>
      <c r="BS71" s="266" t="str">
        <f t="shared" si="29"/>
        <v/>
      </c>
      <c r="BT71" s="38"/>
      <c r="BU71" s="39" t="str">
        <f t="shared" si="30"/>
        <v/>
      </c>
      <c r="BV71" s="265"/>
      <c r="BW71" s="266" t="str">
        <f t="shared" si="31"/>
        <v/>
      </c>
      <c r="BX71" s="38"/>
      <c r="BY71" s="39" t="str">
        <f t="shared" si="32"/>
        <v/>
      </c>
      <c r="BZ71" s="265"/>
      <c r="CA71" s="266" t="str">
        <f t="shared" si="33"/>
        <v/>
      </c>
      <c r="CB71" s="38"/>
      <c r="CC71" s="39" t="str">
        <f t="shared" si="34"/>
        <v/>
      </c>
      <c r="CD71" s="265"/>
      <c r="CE71" s="266" t="str">
        <f t="shared" si="35"/>
        <v/>
      </c>
      <c r="CF71" s="38"/>
      <c r="CG71" s="39" t="str">
        <f t="shared" si="36"/>
        <v/>
      </c>
      <c r="CH71" s="265"/>
      <c r="CI71" s="266" t="str">
        <f t="shared" si="37"/>
        <v/>
      </c>
      <c r="CJ71" s="38"/>
      <c r="CK71" s="39" t="str">
        <f t="shared" si="38"/>
        <v/>
      </c>
      <c r="CL71" s="265"/>
      <c r="CM71" s="266" t="str">
        <f t="shared" si="39"/>
        <v/>
      </c>
      <c r="CN71" s="38"/>
      <c r="CO71" s="39" t="str">
        <f t="shared" si="40"/>
        <v/>
      </c>
      <c r="CP71" s="265"/>
      <c r="CQ71" s="266" t="str">
        <f t="shared" si="41"/>
        <v/>
      </c>
      <c r="CR71" s="1" t="s">
        <v>243</v>
      </c>
    </row>
    <row r="72" spans="1:96" ht="20" customHeight="1" x14ac:dyDescent="0.2">
      <c r="A72" s="61"/>
      <c r="B72" s="30"/>
      <c r="C72" s="32"/>
      <c r="D72" s="32" t="s">
        <v>38</v>
      </c>
      <c r="E72" s="33" t="s">
        <v>244</v>
      </c>
      <c r="F72" s="33" t="s">
        <v>245</v>
      </c>
      <c r="G72" s="32">
        <v>2003</v>
      </c>
      <c r="H72" s="44"/>
      <c r="I72" s="35"/>
      <c r="J72" s="36" t="s">
        <v>246</v>
      </c>
      <c r="K72" s="37" t="s">
        <v>121</v>
      </c>
      <c r="L72" s="38"/>
      <c r="M72" s="39"/>
      <c r="N72" s="265"/>
      <c r="O72" s="265"/>
      <c r="P72" s="38"/>
      <c r="Q72" s="39"/>
      <c r="R72" s="265"/>
      <c r="S72" s="266"/>
      <c r="T72" s="40"/>
      <c r="U72" s="39"/>
      <c r="V72" s="265"/>
      <c r="W72" s="266"/>
      <c r="X72" s="38"/>
      <c r="Y72" s="39"/>
      <c r="Z72" s="265"/>
      <c r="AA72" s="266"/>
      <c r="AB72" s="38"/>
      <c r="AC72" s="39"/>
      <c r="AD72" s="265"/>
      <c r="AE72" s="266"/>
      <c r="AF72" s="38"/>
      <c r="AG72" s="39"/>
      <c r="AH72" s="265"/>
      <c r="AI72" s="266"/>
      <c r="AJ72" s="38"/>
      <c r="AK72" s="39"/>
      <c r="AL72" s="265"/>
      <c r="AM72" s="266"/>
      <c r="AN72" s="38"/>
      <c r="AO72" s="39"/>
      <c r="AP72" s="265"/>
      <c r="AQ72" s="266"/>
      <c r="AR72" s="38"/>
      <c r="AS72" s="39"/>
      <c r="AT72" s="265"/>
      <c r="AU72" s="266"/>
      <c r="AV72" s="38"/>
      <c r="AW72" s="39"/>
      <c r="AX72" s="265"/>
      <c r="AY72" s="266"/>
      <c r="AZ72" s="40"/>
      <c r="BA72" s="39"/>
      <c r="BB72" s="265"/>
      <c r="BC72" s="266"/>
      <c r="BD72" s="38"/>
      <c r="BE72" s="39"/>
      <c r="BF72" s="265"/>
      <c r="BG72" s="266"/>
      <c r="BH72" s="38"/>
      <c r="BI72" s="39"/>
      <c r="BJ72" s="265"/>
      <c r="BK72" s="266"/>
      <c r="BL72" s="38"/>
      <c r="BM72" s="39"/>
      <c r="BN72" s="265"/>
      <c r="BO72" s="266"/>
      <c r="BP72" s="38"/>
      <c r="BQ72" s="39"/>
      <c r="BR72" s="265"/>
      <c r="BS72" s="266"/>
      <c r="BT72" s="38"/>
      <c r="BU72" s="39"/>
      <c r="BV72" s="265"/>
      <c r="BW72" s="266"/>
      <c r="BX72" s="38"/>
      <c r="BY72" s="39"/>
      <c r="BZ72" s="265"/>
      <c r="CA72" s="266"/>
      <c r="CB72" s="38"/>
      <c r="CC72" s="39"/>
      <c r="CD72" s="265"/>
      <c r="CE72" s="266"/>
      <c r="CF72" s="38"/>
      <c r="CG72" s="39"/>
      <c r="CH72" s="265"/>
      <c r="CI72" s="266"/>
      <c r="CJ72" s="38"/>
      <c r="CK72" s="39"/>
      <c r="CL72" s="265"/>
      <c r="CM72" s="266"/>
      <c r="CN72" s="38"/>
      <c r="CO72" s="39"/>
      <c r="CP72" s="265"/>
      <c r="CQ72" s="266"/>
    </row>
    <row r="73" spans="1:96" ht="20" customHeight="1" x14ac:dyDescent="0.2">
      <c r="A73" s="47"/>
      <c r="B73" s="41"/>
      <c r="C73" s="42"/>
      <c r="D73" s="32" t="s">
        <v>38</v>
      </c>
      <c r="E73" s="33" t="s">
        <v>247</v>
      </c>
      <c r="F73" s="33" t="s">
        <v>248</v>
      </c>
      <c r="G73" s="32">
        <v>2008</v>
      </c>
      <c r="H73" s="44">
        <v>54</v>
      </c>
      <c r="I73" s="35">
        <v>12</v>
      </c>
      <c r="J73" s="36" t="s">
        <v>74</v>
      </c>
      <c r="K73" s="37" t="s">
        <v>125</v>
      </c>
      <c r="L73" s="38"/>
      <c r="M73" s="39" t="str">
        <f t="shared" si="0"/>
        <v/>
      </c>
      <c r="N73" s="265"/>
      <c r="O73" s="265" t="str">
        <f t="shared" si="1"/>
        <v/>
      </c>
      <c r="P73" s="38"/>
      <c r="Q73" s="39" t="str">
        <f t="shared" si="2"/>
        <v/>
      </c>
      <c r="R73" s="265"/>
      <c r="S73" s="266" t="str">
        <f t="shared" si="3"/>
        <v/>
      </c>
      <c r="T73" s="40">
        <v>0</v>
      </c>
      <c r="U73" s="39" t="str">
        <f t="shared" si="49"/>
        <v/>
      </c>
      <c r="V73" s="265">
        <v>1</v>
      </c>
      <c r="W73" s="266">
        <f t="shared" si="5"/>
        <v>-1</v>
      </c>
      <c r="X73" s="38"/>
      <c r="Y73" s="39" t="str">
        <f t="shared" si="6"/>
        <v/>
      </c>
      <c r="Z73" s="265"/>
      <c r="AA73" s="266" t="str">
        <f t="shared" si="7"/>
        <v/>
      </c>
      <c r="AB73" s="38"/>
      <c r="AC73" s="39" t="str">
        <f t="shared" si="8"/>
        <v/>
      </c>
      <c r="AD73" s="265"/>
      <c r="AE73" s="266" t="str">
        <f t="shared" si="9"/>
        <v/>
      </c>
      <c r="AF73" s="38"/>
      <c r="AG73" s="39" t="str">
        <f t="shared" si="10"/>
        <v/>
      </c>
      <c r="AH73" s="265"/>
      <c r="AI73" s="266" t="str">
        <f t="shared" si="11"/>
        <v/>
      </c>
      <c r="AJ73" s="38"/>
      <c r="AK73" s="39" t="str">
        <f t="shared" si="12"/>
        <v/>
      </c>
      <c r="AL73" s="265"/>
      <c r="AM73" s="266" t="str">
        <f t="shared" si="13"/>
        <v/>
      </c>
      <c r="AN73" s="38">
        <v>0</v>
      </c>
      <c r="AO73" s="39" t="str">
        <f t="shared" si="14"/>
        <v/>
      </c>
      <c r="AP73" s="265">
        <v>1</v>
      </c>
      <c r="AQ73" s="266">
        <f t="shared" si="15"/>
        <v>-1</v>
      </c>
      <c r="AR73" s="38">
        <v>1</v>
      </c>
      <c r="AS73" s="39">
        <f t="shared" si="16"/>
        <v>8.3333333333333321</v>
      </c>
      <c r="AT73" s="265"/>
      <c r="AU73" s="266" t="str">
        <f t="shared" si="42"/>
        <v/>
      </c>
      <c r="AV73" s="38"/>
      <c r="AW73" s="39" t="str">
        <f t="shared" si="18"/>
        <v/>
      </c>
      <c r="AX73" s="265"/>
      <c r="AY73" s="266" t="str">
        <f t="shared" si="19"/>
        <v/>
      </c>
      <c r="AZ73" s="40"/>
      <c r="BA73" s="39" t="str">
        <f t="shared" si="20"/>
        <v/>
      </c>
      <c r="BB73" s="265"/>
      <c r="BC73" s="266" t="str">
        <f t="shared" si="21"/>
        <v/>
      </c>
      <c r="BD73" s="38">
        <v>1</v>
      </c>
      <c r="BE73" s="39">
        <f t="shared" si="22"/>
        <v>8.3333333333333321</v>
      </c>
      <c r="BF73" s="265">
        <v>1</v>
      </c>
      <c r="BG73" s="266">
        <f t="shared" si="23"/>
        <v>0</v>
      </c>
      <c r="BH73" s="38"/>
      <c r="BI73" s="39" t="str">
        <f t="shared" si="24"/>
        <v/>
      </c>
      <c r="BJ73" s="265"/>
      <c r="BK73" s="266" t="str">
        <f t="shared" si="25"/>
        <v/>
      </c>
      <c r="BL73" s="38"/>
      <c r="BM73" s="39" t="str">
        <f t="shared" si="26"/>
        <v/>
      </c>
      <c r="BN73" s="265"/>
      <c r="BO73" s="266" t="str">
        <f t="shared" si="27"/>
        <v/>
      </c>
      <c r="BP73" s="38"/>
      <c r="BQ73" s="39" t="str">
        <f t="shared" si="28"/>
        <v/>
      </c>
      <c r="BR73" s="265"/>
      <c r="BS73" s="266" t="str">
        <f t="shared" si="29"/>
        <v/>
      </c>
      <c r="BT73" s="38"/>
      <c r="BU73" s="39" t="str">
        <f t="shared" si="30"/>
        <v/>
      </c>
      <c r="BV73" s="265"/>
      <c r="BW73" s="266" t="str">
        <f t="shared" si="31"/>
        <v/>
      </c>
      <c r="BX73" s="38"/>
      <c r="BY73" s="39" t="str">
        <f t="shared" si="32"/>
        <v/>
      </c>
      <c r="BZ73" s="265"/>
      <c r="CA73" s="266" t="str">
        <f t="shared" si="33"/>
        <v/>
      </c>
      <c r="CB73" s="38"/>
      <c r="CC73" s="39" t="str">
        <f t="shared" si="34"/>
        <v/>
      </c>
      <c r="CD73" s="265"/>
      <c r="CE73" s="266" t="str">
        <f t="shared" si="35"/>
        <v/>
      </c>
      <c r="CF73" s="38"/>
      <c r="CG73" s="39" t="str">
        <f t="shared" si="36"/>
        <v/>
      </c>
      <c r="CH73" s="265"/>
      <c r="CI73" s="266" t="str">
        <f t="shared" si="37"/>
        <v/>
      </c>
      <c r="CJ73" s="38"/>
      <c r="CK73" s="39" t="str">
        <f t="shared" si="38"/>
        <v/>
      </c>
      <c r="CL73" s="265"/>
      <c r="CM73" s="266" t="str">
        <f t="shared" si="39"/>
        <v/>
      </c>
      <c r="CN73" s="38"/>
      <c r="CO73" s="39" t="str">
        <f t="shared" si="40"/>
        <v/>
      </c>
      <c r="CP73" s="265"/>
      <c r="CQ73" s="266" t="str">
        <f t="shared" si="41"/>
        <v/>
      </c>
      <c r="CR73" s="1" t="s">
        <v>249</v>
      </c>
    </row>
    <row r="74" spans="1:96" ht="20" customHeight="1" x14ac:dyDescent="0.2">
      <c r="A74" s="61"/>
      <c r="B74" s="30"/>
      <c r="C74" s="32"/>
      <c r="D74" s="32" t="s">
        <v>38</v>
      </c>
      <c r="E74" s="33" t="s">
        <v>250</v>
      </c>
      <c r="F74" s="33" t="s">
        <v>251</v>
      </c>
      <c r="G74" s="32"/>
      <c r="H74" s="44"/>
      <c r="I74" s="35"/>
      <c r="J74" s="36" t="s">
        <v>177</v>
      </c>
      <c r="K74" s="37" t="s">
        <v>56</v>
      </c>
      <c r="L74" s="38"/>
      <c r="M74" s="39"/>
      <c r="N74" s="265"/>
      <c r="O74" s="265"/>
      <c r="P74" s="38"/>
      <c r="Q74" s="39"/>
      <c r="R74" s="265"/>
      <c r="S74" s="266"/>
      <c r="T74" s="40"/>
      <c r="U74" s="39"/>
      <c r="V74" s="265"/>
      <c r="W74" s="266"/>
      <c r="X74" s="38"/>
      <c r="Y74" s="39"/>
      <c r="Z74" s="265"/>
      <c r="AA74" s="266"/>
      <c r="AB74" s="38"/>
      <c r="AC74" s="39"/>
      <c r="AD74" s="265"/>
      <c r="AE74" s="266"/>
      <c r="AF74" s="38"/>
      <c r="AG74" s="39"/>
      <c r="AH74" s="265"/>
      <c r="AI74" s="266"/>
      <c r="AJ74" s="38"/>
      <c r="AK74" s="39"/>
      <c r="AL74" s="265"/>
      <c r="AM74" s="266"/>
      <c r="AN74" s="38"/>
      <c r="AO74" s="39"/>
      <c r="AP74" s="265"/>
      <c r="AQ74" s="266"/>
      <c r="AR74" s="38"/>
      <c r="AS74" s="39"/>
      <c r="AT74" s="265"/>
      <c r="AU74" s="266"/>
      <c r="AV74" s="38"/>
      <c r="AW74" s="39"/>
      <c r="AX74" s="265"/>
      <c r="AY74" s="266"/>
      <c r="AZ74" s="40"/>
      <c r="BA74" s="39"/>
      <c r="BB74" s="265"/>
      <c r="BC74" s="266"/>
      <c r="BD74" s="38"/>
      <c r="BE74" s="39"/>
      <c r="BF74" s="265"/>
      <c r="BG74" s="266"/>
      <c r="BH74" s="38"/>
      <c r="BI74" s="39"/>
      <c r="BJ74" s="265"/>
      <c r="BK74" s="266"/>
      <c r="BL74" s="38"/>
      <c r="BM74" s="39"/>
      <c r="BN74" s="265"/>
      <c r="BO74" s="266"/>
      <c r="BP74" s="38"/>
      <c r="BQ74" s="39"/>
      <c r="BR74" s="265"/>
      <c r="BS74" s="266"/>
      <c r="BT74" s="38"/>
      <c r="BU74" s="39"/>
      <c r="BV74" s="265"/>
      <c r="BW74" s="266"/>
      <c r="BX74" s="38"/>
      <c r="BY74" s="39"/>
      <c r="BZ74" s="265"/>
      <c r="CA74" s="266"/>
      <c r="CB74" s="38"/>
      <c r="CC74" s="39"/>
      <c r="CD74" s="265"/>
      <c r="CE74" s="266"/>
      <c r="CF74" s="38"/>
      <c r="CG74" s="39"/>
      <c r="CH74" s="265"/>
      <c r="CI74" s="266"/>
      <c r="CJ74" s="38"/>
      <c r="CK74" s="39"/>
      <c r="CL74" s="265"/>
      <c r="CM74" s="266"/>
      <c r="CN74" s="38"/>
      <c r="CO74" s="39"/>
      <c r="CP74" s="265"/>
      <c r="CQ74" s="266"/>
    </row>
    <row r="75" spans="1:96" ht="20" customHeight="1" x14ac:dyDescent="0.2">
      <c r="A75" s="47"/>
      <c r="B75" s="41"/>
      <c r="C75" s="31"/>
      <c r="D75" s="32" t="s">
        <v>38</v>
      </c>
      <c r="E75" s="33" t="s">
        <v>252</v>
      </c>
      <c r="F75" s="33" t="s">
        <v>253</v>
      </c>
      <c r="G75" s="32">
        <v>1999</v>
      </c>
      <c r="H75" s="44">
        <v>76</v>
      </c>
      <c r="I75" s="35">
        <v>7</v>
      </c>
      <c r="J75" s="36" t="s">
        <v>70</v>
      </c>
      <c r="K75" s="37" t="s">
        <v>105</v>
      </c>
      <c r="L75" s="38"/>
      <c r="M75" s="39" t="str">
        <f t="shared" si="0"/>
        <v/>
      </c>
      <c r="N75" s="265"/>
      <c r="O75" s="265" t="str">
        <f t="shared" si="1"/>
        <v/>
      </c>
      <c r="P75" s="38"/>
      <c r="Q75" s="39" t="str">
        <f t="shared" si="2"/>
        <v/>
      </c>
      <c r="R75" s="265"/>
      <c r="S75" s="266" t="str">
        <f t="shared" si="3"/>
        <v/>
      </c>
      <c r="T75" s="40"/>
      <c r="U75" s="39" t="str">
        <f t="shared" si="49"/>
        <v/>
      </c>
      <c r="V75" s="265"/>
      <c r="W75" s="266" t="str">
        <f t="shared" si="5"/>
        <v/>
      </c>
      <c r="X75" s="38"/>
      <c r="Y75" s="39" t="str">
        <f t="shared" si="6"/>
        <v/>
      </c>
      <c r="Z75" s="265"/>
      <c r="AA75" s="266" t="str">
        <f t="shared" si="7"/>
        <v/>
      </c>
      <c r="AB75" s="38"/>
      <c r="AC75" s="39" t="str">
        <f t="shared" si="8"/>
        <v/>
      </c>
      <c r="AD75" s="265"/>
      <c r="AE75" s="266" t="str">
        <f t="shared" si="9"/>
        <v/>
      </c>
      <c r="AF75" s="38"/>
      <c r="AG75" s="39" t="str">
        <f t="shared" si="10"/>
        <v/>
      </c>
      <c r="AH75" s="265"/>
      <c r="AI75" s="266" t="str">
        <f t="shared" si="11"/>
        <v/>
      </c>
      <c r="AJ75" s="38"/>
      <c r="AK75" s="39" t="str">
        <f t="shared" si="12"/>
        <v/>
      </c>
      <c r="AL75" s="265"/>
      <c r="AM75" s="266" t="str">
        <f t="shared" si="13"/>
        <v/>
      </c>
      <c r="AN75" s="38"/>
      <c r="AO75" s="39" t="str">
        <f t="shared" si="14"/>
        <v/>
      </c>
      <c r="AP75" s="265"/>
      <c r="AQ75" s="266" t="str">
        <f t="shared" si="15"/>
        <v/>
      </c>
      <c r="AR75" s="38"/>
      <c r="AS75" s="39" t="str">
        <f t="shared" si="16"/>
        <v/>
      </c>
      <c r="AT75" s="265"/>
      <c r="AU75" s="266" t="str">
        <f t="shared" si="42"/>
        <v/>
      </c>
      <c r="AV75" s="38"/>
      <c r="AW75" s="39" t="str">
        <f t="shared" si="18"/>
        <v/>
      </c>
      <c r="AX75" s="265"/>
      <c r="AY75" s="266" t="str">
        <f t="shared" si="19"/>
        <v/>
      </c>
      <c r="AZ75" s="40"/>
      <c r="BA75" s="39" t="str">
        <f t="shared" si="20"/>
        <v/>
      </c>
      <c r="BB75" s="265"/>
      <c r="BC75" s="266" t="str">
        <f t="shared" si="21"/>
        <v/>
      </c>
      <c r="BD75" s="38"/>
      <c r="BE75" s="39" t="str">
        <f t="shared" si="22"/>
        <v/>
      </c>
      <c r="BF75" s="265"/>
      <c r="BG75" s="266" t="str">
        <f t="shared" si="23"/>
        <v/>
      </c>
      <c r="BH75" s="38"/>
      <c r="BI75" s="39" t="str">
        <f t="shared" si="24"/>
        <v/>
      </c>
      <c r="BJ75" s="265"/>
      <c r="BK75" s="266" t="str">
        <f t="shared" si="25"/>
        <v/>
      </c>
      <c r="BL75" s="38"/>
      <c r="BM75" s="39" t="str">
        <f t="shared" si="26"/>
        <v/>
      </c>
      <c r="BN75" s="265"/>
      <c r="BO75" s="266" t="str">
        <f t="shared" si="27"/>
        <v/>
      </c>
      <c r="BP75" s="38"/>
      <c r="BQ75" s="39" t="str">
        <f t="shared" si="28"/>
        <v/>
      </c>
      <c r="BR75" s="265"/>
      <c r="BS75" s="266" t="str">
        <f t="shared" si="29"/>
        <v/>
      </c>
      <c r="BT75" s="38"/>
      <c r="BU75" s="39" t="str">
        <f t="shared" si="30"/>
        <v/>
      </c>
      <c r="BV75" s="265"/>
      <c r="BW75" s="266" t="str">
        <f t="shared" si="31"/>
        <v/>
      </c>
      <c r="BX75" s="38"/>
      <c r="BY75" s="39" t="str">
        <f t="shared" si="32"/>
        <v/>
      </c>
      <c r="BZ75" s="265"/>
      <c r="CA75" s="266" t="str">
        <f t="shared" si="33"/>
        <v/>
      </c>
      <c r="CB75" s="38"/>
      <c r="CC75" s="39" t="str">
        <f t="shared" si="34"/>
        <v/>
      </c>
      <c r="CD75" s="265"/>
      <c r="CE75" s="266" t="str">
        <f t="shared" si="35"/>
        <v/>
      </c>
      <c r="CF75" s="38"/>
      <c r="CG75" s="39" t="str">
        <f t="shared" si="36"/>
        <v/>
      </c>
      <c r="CH75" s="265"/>
      <c r="CI75" s="266" t="str">
        <f t="shared" si="37"/>
        <v/>
      </c>
      <c r="CJ75" s="38"/>
      <c r="CK75" s="39" t="str">
        <f t="shared" si="38"/>
        <v/>
      </c>
      <c r="CL75" s="265"/>
      <c r="CM75" s="266" t="str">
        <f t="shared" si="39"/>
        <v/>
      </c>
      <c r="CN75" s="38"/>
      <c r="CO75" s="39" t="str">
        <f t="shared" si="40"/>
        <v/>
      </c>
      <c r="CP75" s="265"/>
      <c r="CQ75" s="266" t="str">
        <f t="shared" si="41"/>
        <v/>
      </c>
      <c r="CR75" s="1" t="s">
        <v>192</v>
      </c>
    </row>
    <row r="76" spans="1:96" ht="20" customHeight="1" x14ac:dyDescent="0.2">
      <c r="A76" s="47"/>
      <c r="B76" s="30"/>
      <c r="C76" s="31"/>
      <c r="D76" s="32" t="s">
        <v>38</v>
      </c>
      <c r="E76" s="33" t="s">
        <v>254</v>
      </c>
      <c r="F76" s="33" t="s">
        <v>255</v>
      </c>
      <c r="G76" s="32">
        <v>2008</v>
      </c>
      <c r="H76" s="44">
        <v>101</v>
      </c>
      <c r="I76" s="35">
        <v>16</v>
      </c>
      <c r="J76" s="36" t="s">
        <v>55</v>
      </c>
      <c r="K76" s="37"/>
      <c r="L76" s="38"/>
      <c r="M76" s="39" t="str">
        <f t="shared" si="0"/>
        <v/>
      </c>
      <c r="N76" s="265"/>
      <c r="O76" s="265" t="str">
        <f t="shared" si="1"/>
        <v/>
      </c>
      <c r="P76" s="38"/>
      <c r="Q76" s="39" t="str">
        <f t="shared" si="2"/>
        <v/>
      </c>
      <c r="R76" s="265"/>
      <c r="S76" s="266" t="str">
        <f t="shared" si="3"/>
        <v/>
      </c>
      <c r="T76" s="40"/>
      <c r="U76" s="39" t="str">
        <f t="shared" si="49"/>
        <v/>
      </c>
      <c r="V76" s="265"/>
      <c r="W76" s="266" t="str">
        <f t="shared" si="5"/>
        <v/>
      </c>
      <c r="X76" s="38"/>
      <c r="Y76" s="39" t="str">
        <f t="shared" si="6"/>
        <v/>
      </c>
      <c r="Z76" s="265"/>
      <c r="AA76" s="266" t="str">
        <f t="shared" si="7"/>
        <v/>
      </c>
      <c r="AB76" s="38"/>
      <c r="AC76" s="39" t="str">
        <f t="shared" si="8"/>
        <v/>
      </c>
      <c r="AD76" s="265"/>
      <c r="AE76" s="266" t="str">
        <f t="shared" si="9"/>
        <v/>
      </c>
      <c r="AF76" s="38"/>
      <c r="AG76" s="39" t="str">
        <f t="shared" si="10"/>
        <v/>
      </c>
      <c r="AH76" s="265"/>
      <c r="AI76" s="266" t="str">
        <f t="shared" si="11"/>
        <v/>
      </c>
      <c r="AJ76" s="38"/>
      <c r="AK76" s="39" t="str">
        <f t="shared" si="12"/>
        <v/>
      </c>
      <c r="AL76" s="265"/>
      <c r="AM76" s="266" t="str">
        <f t="shared" si="13"/>
        <v/>
      </c>
      <c r="AN76" s="38"/>
      <c r="AO76" s="39" t="str">
        <f t="shared" si="14"/>
        <v/>
      </c>
      <c r="AP76" s="265"/>
      <c r="AQ76" s="266" t="str">
        <f t="shared" si="15"/>
        <v/>
      </c>
      <c r="AR76" s="38"/>
      <c r="AS76" s="39" t="str">
        <f t="shared" si="16"/>
        <v/>
      </c>
      <c r="AT76" s="265"/>
      <c r="AU76" s="266" t="str">
        <f t="shared" si="42"/>
        <v/>
      </c>
      <c r="AV76" s="38"/>
      <c r="AW76" s="39" t="str">
        <f t="shared" si="18"/>
        <v/>
      </c>
      <c r="AX76" s="265"/>
      <c r="AY76" s="266" t="str">
        <f t="shared" si="19"/>
        <v/>
      </c>
      <c r="AZ76" s="40"/>
      <c r="BA76" s="39" t="str">
        <f t="shared" si="20"/>
        <v/>
      </c>
      <c r="BB76" s="265"/>
      <c r="BC76" s="266" t="str">
        <f t="shared" si="21"/>
        <v/>
      </c>
      <c r="BD76" s="38"/>
      <c r="BE76" s="39" t="str">
        <f t="shared" si="22"/>
        <v/>
      </c>
      <c r="BF76" s="265"/>
      <c r="BG76" s="266" t="str">
        <f t="shared" si="23"/>
        <v/>
      </c>
      <c r="BH76" s="38"/>
      <c r="BI76" s="39" t="str">
        <f t="shared" si="24"/>
        <v/>
      </c>
      <c r="BJ76" s="265"/>
      <c r="BK76" s="266" t="str">
        <f t="shared" si="25"/>
        <v/>
      </c>
      <c r="BL76" s="38"/>
      <c r="BM76" s="39" t="str">
        <f t="shared" si="26"/>
        <v/>
      </c>
      <c r="BN76" s="265"/>
      <c r="BO76" s="266" t="str">
        <f t="shared" si="27"/>
        <v/>
      </c>
      <c r="BP76" s="38"/>
      <c r="BQ76" s="39" t="str">
        <f t="shared" si="28"/>
        <v/>
      </c>
      <c r="BR76" s="265"/>
      <c r="BS76" s="266" t="str">
        <f t="shared" si="29"/>
        <v/>
      </c>
      <c r="BT76" s="38"/>
      <c r="BU76" s="39" t="str">
        <f t="shared" si="30"/>
        <v/>
      </c>
      <c r="BV76" s="265"/>
      <c r="BW76" s="266" t="str">
        <f t="shared" si="31"/>
        <v/>
      </c>
      <c r="BX76" s="38"/>
      <c r="BY76" s="39" t="str">
        <f t="shared" si="32"/>
        <v/>
      </c>
      <c r="BZ76" s="265"/>
      <c r="CA76" s="266" t="str">
        <f t="shared" si="33"/>
        <v/>
      </c>
      <c r="CB76" s="38"/>
      <c r="CC76" s="39" t="str">
        <f t="shared" si="34"/>
        <v/>
      </c>
      <c r="CD76" s="265"/>
      <c r="CE76" s="266" t="str">
        <f t="shared" si="35"/>
        <v/>
      </c>
      <c r="CF76" s="38"/>
      <c r="CG76" s="39" t="str">
        <f t="shared" si="36"/>
        <v/>
      </c>
      <c r="CH76" s="265"/>
      <c r="CI76" s="266" t="str">
        <f t="shared" si="37"/>
        <v/>
      </c>
      <c r="CJ76" s="38"/>
      <c r="CK76" s="39" t="str">
        <f t="shared" si="38"/>
        <v/>
      </c>
      <c r="CL76" s="265"/>
      <c r="CM76" s="266" t="str">
        <f t="shared" si="39"/>
        <v/>
      </c>
      <c r="CN76" s="38"/>
      <c r="CO76" s="39" t="str">
        <f t="shared" si="40"/>
        <v/>
      </c>
      <c r="CP76" s="265"/>
      <c r="CQ76" s="266" t="str">
        <f t="shared" si="41"/>
        <v/>
      </c>
      <c r="CR76" s="1" t="s">
        <v>256</v>
      </c>
    </row>
    <row r="77" spans="1:96" ht="20" customHeight="1" x14ac:dyDescent="0.2">
      <c r="A77" s="47"/>
      <c r="B77" s="41"/>
      <c r="C77" s="42"/>
      <c r="D77" s="32" t="s">
        <v>38</v>
      </c>
      <c r="E77" s="33" t="s">
        <v>257</v>
      </c>
      <c r="F77" s="33" t="s">
        <v>258</v>
      </c>
      <c r="G77" s="32">
        <v>2003</v>
      </c>
      <c r="H77" s="44">
        <v>45</v>
      </c>
      <c r="I77" s="35">
        <v>16</v>
      </c>
      <c r="J77" s="36" t="s">
        <v>70</v>
      </c>
      <c r="K77" s="37" t="s">
        <v>259</v>
      </c>
      <c r="L77" s="38"/>
      <c r="M77" s="39" t="str">
        <f t="shared" si="0"/>
        <v/>
      </c>
      <c r="N77" s="265"/>
      <c r="O77" s="265" t="str">
        <f t="shared" si="1"/>
        <v/>
      </c>
      <c r="P77" s="38"/>
      <c r="Q77" s="39" t="str">
        <f t="shared" si="2"/>
        <v/>
      </c>
      <c r="R77" s="265"/>
      <c r="S77" s="266" t="str">
        <f t="shared" si="3"/>
        <v/>
      </c>
      <c r="T77" s="45"/>
      <c r="U77" s="46" t="str">
        <f t="shared" si="49"/>
        <v/>
      </c>
      <c r="V77" s="267"/>
      <c r="W77" s="268" t="str">
        <f t="shared" si="5"/>
        <v/>
      </c>
      <c r="X77" s="38"/>
      <c r="Y77" s="39" t="str">
        <f t="shared" si="6"/>
        <v/>
      </c>
      <c r="Z77" s="265"/>
      <c r="AA77" s="266" t="str">
        <f t="shared" si="7"/>
        <v/>
      </c>
      <c r="AB77" s="45"/>
      <c r="AC77" s="46" t="str">
        <f t="shared" si="8"/>
        <v/>
      </c>
      <c r="AD77" s="267"/>
      <c r="AE77" s="268" t="str">
        <f t="shared" si="9"/>
        <v/>
      </c>
      <c r="AF77" s="38"/>
      <c r="AG77" s="39" t="str">
        <f t="shared" si="10"/>
        <v/>
      </c>
      <c r="AH77" s="265"/>
      <c r="AI77" s="266" t="str">
        <f t="shared" si="11"/>
        <v/>
      </c>
      <c r="AJ77" s="38"/>
      <c r="AK77" s="39" t="str">
        <f t="shared" si="12"/>
        <v/>
      </c>
      <c r="AL77" s="265"/>
      <c r="AM77" s="266" t="str">
        <f t="shared" si="13"/>
        <v/>
      </c>
      <c r="AN77" s="38"/>
      <c r="AO77" s="39" t="str">
        <f t="shared" si="14"/>
        <v/>
      </c>
      <c r="AP77" s="265"/>
      <c r="AQ77" s="266" t="str">
        <f t="shared" si="15"/>
        <v/>
      </c>
      <c r="AR77" s="38"/>
      <c r="AS77" s="39" t="str">
        <f t="shared" si="16"/>
        <v/>
      </c>
      <c r="AT77" s="265"/>
      <c r="AU77" s="266" t="str">
        <f t="shared" si="42"/>
        <v/>
      </c>
      <c r="AV77" s="38"/>
      <c r="AW77" s="39" t="str">
        <f t="shared" si="18"/>
        <v/>
      </c>
      <c r="AX77" s="265"/>
      <c r="AY77" s="266" t="str">
        <f t="shared" si="19"/>
        <v/>
      </c>
      <c r="AZ77" s="40"/>
      <c r="BA77" s="39" t="str">
        <f t="shared" si="20"/>
        <v/>
      </c>
      <c r="BB77" s="265"/>
      <c r="BC77" s="266" t="str">
        <f t="shared" si="21"/>
        <v/>
      </c>
      <c r="BD77" s="38"/>
      <c r="BE77" s="39" t="str">
        <f t="shared" si="22"/>
        <v/>
      </c>
      <c r="BF77" s="265"/>
      <c r="BG77" s="266" t="str">
        <f t="shared" si="23"/>
        <v/>
      </c>
      <c r="BH77" s="38"/>
      <c r="BI77" s="39" t="str">
        <f t="shared" si="24"/>
        <v/>
      </c>
      <c r="BJ77" s="265"/>
      <c r="BK77" s="266" t="str">
        <f t="shared" si="25"/>
        <v/>
      </c>
      <c r="BL77" s="38"/>
      <c r="BM77" s="39" t="str">
        <f t="shared" si="26"/>
        <v/>
      </c>
      <c r="BN77" s="265"/>
      <c r="BO77" s="266" t="str">
        <f t="shared" si="27"/>
        <v/>
      </c>
      <c r="BP77" s="38"/>
      <c r="BQ77" s="39" t="str">
        <f t="shared" si="28"/>
        <v/>
      </c>
      <c r="BR77" s="265"/>
      <c r="BS77" s="266" t="str">
        <f t="shared" si="29"/>
        <v/>
      </c>
      <c r="BT77" s="38"/>
      <c r="BU77" s="39" t="str">
        <f t="shared" si="30"/>
        <v/>
      </c>
      <c r="BV77" s="265"/>
      <c r="BW77" s="266" t="str">
        <f t="shared" si="31"/>
        <v/>
      </c>
      <c r="BX77" s="38"/>
      <c r="BY77" s="39" t="str">
        <f t="shared" si="32"/>
        <v/>
      </c>
      <c r="BZ77" s="265"/>
      <c r="CA77" s="266" t="str">
        <f t="shared" si="33"/>
        <v/>
      </c>
      <c r="CB77" s="38"/>
      <c r="CC77" s="39" t="str">
        <f t="shared" si="34"/>
        <v/>
      </c>
      <c r="CD77" s="265"/>
      <c r="CE77" s="266" t="str">
        <f t="shared" si="35"/>
        <v/>
      </c>
      <c r="CF77" s="38"/>
      <c r="CG77" s="39" t="str">
        <f t="shared" si="36"/>
        <v/>
      </c>
      <c r="CH77" s="265"/>
      <c r="CI77" s="266" t="str">
        <f t="shared" si="37"/>
        <v/>
      </c>
      <c r="CJ77" s="38"/>
      <c r="CK77" s="39" t="str">
        <f t="shared" si="38"/>
        <v/>
      </c>
      <c r="CL77" s="265"/>
      <c r="CM77" s="266" t="str">
        <f t="shared" si="39"/>
        <v/>
      </c>
      <c r="CN77" s="38"/>
      <c r="CO77" s="39" t="str">
        <f t="shared" si="40"/>
        <v/>
      </c>
      <c r="CP77" s="265"/>
      <c r="CQ77" s="266" t="str">
        <f t="shared" si="41"/>
        <v/>
      </c>
      <c r="CR77" s="1" t="s">
        <v>260</v>
      </c>
    </row>
    <row r="78" spans="1:96" ht="20" customHeight="1" x14ac:dyDescent="0.2">
      <c r="A78" s="47"/>
      <c r="B78" s="41"/>
      <c r="C78" s="42"/>
      <c r="D78" s="32" t="s">
        <v>38</v>
      </c>
      <c r="E78" s="33" t="s">
        <v>261</v>
      </c>
      <c r="F78" s="33" t="s">
        <v>262</v>
      </c>
      <c r="G78" s="32">
        <v>2015</v>
      </c>
      <c r="H78" s="44"/>
      <c r="I78" s="35">
        <v>5</v>
      </c>
      <c r="J78" s="36" t="s">
        <v>55</v>
      </c>
      <c r="K78" s="37" t="s">
        <v>263</v>
      </c>
      <c r="L78" s="38"/>
      <c r="M78" s="39" t="str">
        <f t="shared" si="0"/>
        <v/>
      </c>
      <c r="N78" s="265"/>
      <c r="O78" s="265" t="str">
        <f t="shared" si="1"/>
        <v/>
      </c>
      <c r="P78" s="38"/>
      <c r="Q78" s="39" t="str">
        <f t="shared" si="2"/>
        <v/>
      </c>
      <c r="R78" s="265"/>
      <c r="S78" s="266" t="str">
        <f t="shared" si="3"/>
        <v/>
      </c>
      <c r="T78" s="40"/>
      <c r="U78" s="39" t="str">
        <f t="shared" si="49"/>
        <v/>
      </c>
      <c r="V78" s="265"/>
      <c r="W78" s="266" t="str">
        <f t="shared" si="5"/>
        <v/>
      </c>
      <c r="X78" s="38"/>
      <c r="Y78" s="39" t="str">
        <f t="shared" si="6"/>
        <v/>
      </c>
      <c r="Z78" s="265"/>
      <c r="AA78" s="266" t="str">
        <f t="shared" si="7"/>
        <v/>
      </c>
      <c r="AB78" s="38"/>
      <c r="AC78" s="39" t="str">
        <f t="shared" si="8"/>
        <v/>
      </c>
      <c r="AD78" s="265"/>
      <c r="AE78" s="266" t="str">
        <f t="shared" si="9"/>
        <v/>
      </c>
      <c r="AF78" s="38"/>
      <c r="AG78" s="39" t="str">
        <f t="shared" si="10"/>
        <v/>
      </c>
      <c r="AH78" s="265"/>
      <c r="AI78" s="266" t="str">
        <f t="shared" si="11"/>
        <v/>
      </c>
      <c r="AJ78" s="38"/>
      <c r="AK78" s="39" t="str">
        <f t="shared" si="12"/>
        <v/>
      </c>
      <c r="AL78" s="265"/>
      <c r="AM78" s="266" t="str">
        <f t="shared" si="13"/>
        <v/>
      </c>
      <c r="AN78" s="38"/>
      <c r="AO78" s="39" t="str">
        <f t="shared" si="14"/>
        <v/>
      </c>
      <c r="AP78" s="265"/>
      <c r="AQ78" s="266" t="str">
        <f t="shared" si="15"/>
        <v/>
      </c>
      <c r="AR78" s="38"/>
      <c r="AS78" s="39" t="str">
        <f t="shared" si="16"/>
        <v/>
      </c>
      <c r="AT78" s="265"/>
      <c r="AU78" s="266" t="str">
        <f t="shared" si="42"/>
        <v/>
      </c>
      <c r="AV78" s="38"/>
      <c r="AW78" s="39" t="str">
        <f t="shared" si="18"/>
        <v/>
      </c>
      <c r="AX78" s="265"/>
      <c r="AY78" s="266" t="str">
        <f t="shared" si="19"/>
        <v/>
      </c>
      <c r="AZ78" s="40">
        <v>1</v>
      </c>
      <c r="BA78" s="39">
        <f t="shared" si="20"/>
        <v>20</v>
      </c>
      <c r="BB78" s="265">
        <v>2</v>
      </c>
      <c r="BC78" s="266">
        <f t="shared" si="21"/>
        <v>-1</v>
      </c>
      <c r="BD78" s="38"/>
      <c r="BE78" s="39" t="str">
        <f t="shared" si="22"/>
        <v/>
      </c>
      <c r="BF78" s="265"/>
      <c r="BG78" s="266" t="str">
        <f t="shared" si="23"/>
        <v/>
      </c>
      <c r="BH78" s="38"/>
      <c r="BI78" s="39" t="str">
        <f t="shared" si="24"/>
        <v/>
      </c>
      <c r="BJ78" s="265"/>
      <c r="BK78" s="266" t="str">
        <f t="shared" si="25"/>
        <v/>
      </c>
      <c r="BL78" s="38"/>
      <c r="BM78" s="39" t="str">
        <f t="shared" si="26"/>
        <v/>
      </c>
      <c r="BN78" s="265"/>
      <c r="BO78" s="266" t="str">
        <f t="shared" si="27"/>
        <v/>
      </c>
      <c r="BP78" s="38"/>
      <c r="BQ78" s="39" t="str">
        <f t="shared" si="28"/>
        <v/>
      </c>
      <c r="BR78" s="265"/>
      <c r="BS78" s="266" t="str">
        <f t="shared" si="29"/>
        <v/>
      </c>
      <c r="BT78" s="38"/>
      <c r="BU78" s="39" t="str">
        <f t="shared" si="30"/>
        <v/>
      </c>
      <c r="BV78" s="265"/>
      <c r="BW78" s="266" t="str">
        <f t="shared" si="31"/>
        <v/>
      </c>
      <c r="BX78" s="38"/>
      <c r="BY78" s="39" t="str">
        <f t="shared" si="32"/>
        <v/>
      </c>
      <c r="BZ78" s="265"/>
      <c r="CA78" s="266" t="str">
        <f t="shared" si="33"/>
        <v/>
      </c>
      <c r="CB78" s="38"/>
      <c r="CC78" s="39" t="str">
        <f t="shared" si="34"/>
        <v/>
      </c>
      <c r="CD78" s="265"/>
      <c r="CE78" s="266" t="str">
        <f t="shared" si="35"/>
        <v/>
      </c>
      <c r="CF78" s="38"/>
      <c r="CG78" s="39" t="str">
        <f t="shared" si="36"/>
        <v/>
      </c>
      <c r="CH78" s="265"/>
      <c r="CI78" s="266" t="str">
        <f t="shared" si="37"/>
        <v/>
      </c>
      <c r="CJ78" s="38"/>
      <c r="CK78" s="39" t="str">
        <f t="shared" si="38"/>
        <v/>
      </c>
      <c r="CL78" s="265"/>
      <c r="CM78" s="266" t="str">
        <f t="shared" si="39"/>
        <v/>
      </c>
      <c r="CN78" s="38"/>
      <c r="CO78" s="39" t="str">
        <f t="shared" si="40"/>
        <v/>
      </c>
      <c r="CP78" s="265"/>
      <c r="CQ78" s="266" t="str">
        <f t="shared" si="41"/>
        <v/>
      </c>
      <c r="CR78" s="1" t="s">
        <v>264</v>
      </c>
    </row>
    <row r="79" spans="1:96" ht="20" customHeight="1" x14ac:dyDescent="0.2">
      <c r="A79" s="61"/>
      <c r="B79" s="30"/>
      <c r="C79" s="32"/>
      <c r="D79" s="32" t="s">
        <v>38</v>
      </c>
      <c r="E79" s="33" t="s">
        <v>265</v>
      </c>
      <c r="F79" s="33" t="s">
        <v>266</v>
      </c>
      <c r="G79" s="32">
        <v>1991</v>
      </c>
      <c r="H79" s="44"/>
      <c r="I79" s="35">
        <v>5</v>
      </c>
      <c r="J79" s="36" t="s">
        <v>70</v>
      </c>
      <c r="K79" s="37" t="s">
        <v>125</v>
      </c>
      <c r="L79" s="38"/>
      <c r="M79" s="39" t="str">
        <f t="shared" si="0"/>
        <v/>
      </c>
      <c r="N79" s="265"/>
      <c r="O79" s="265"/>
      <c r="P79" s="38"/>
      <c r="Q79" s="39" t="str">
        <f t="shared" si="2"/>
        <v/>
      </c>
      <c r="R79" s="265"/>
      <c r="S79" s="266"/>
      <c r="T79" s="40"/>
      <c r="U79" s="39" t="str">
        <f t="shared" si="49"/>
        <v/>
      </c>
      <c r="V79" s="265"/>
      <c r="W79" s="266"/>
      <c r="X79" s="38"/>
      <c r="Y79" s="39" t="str">
        <f t="shared" si="6"/>
        <v/>
      </c>
      <c r="Z79" s="265"/>
      <c r="AA79" s="266"/>
      <c r="AB79" s="38"/>
      <c r="AC79" s="39" t="str">
        <f t="shared" si="8"/>
        <v/>
      </c>
      <c r="AD79" s="265"/>
      <c r="AE79" s="266"/>
      <c r="AF79" s="38"/>
      <c r="AG79" s="39" t="str">
        <f t="shared" si="10"/>
        <v/>
      </c>
      <c r="AH79" s="265"/>
      <c r="AI79" s="266"/>
      <c r="AJ79" s="38"/>
      <c r="AK79" s="39" t="str">
        <f t="shared" si="12"/>
        <v/>
      </c>
      <c r="AL79" s="265"/>
      <c r="AM79" s="266"/>
      <c r="AN79" s="38"/>
      <c r="AO79" s="39" t="str">
        <f t="shared" si="14"/>
        <v/>
      </c>
      <c r="AP79" s="265"/>
      <c r="AQ79" s="266"/>
      <c r="AR79" s="38"/>
      <c r="AS79" s="39" t="str">
        <f t="shared" si="16"/>
        <v/>
      </c>
      <c r="AT79" s="265"/>
      <c r="AU79" s="266"/>
      <c r="AV79" s="38"/>
      <c r="AW79" s="39" t="str">
        <f t="shared" si="18"/>
        <v/>
      </c>
      <c r="AX79" s="265"/>
      <c r="AY79" s="266"/>
      <c r="AZ79" s="40"/>
      <c r="BA79" s="39"/>
      <c r="BB79" s="265"/>
      <c r="BC79" s="266"/>
      <c r="BD79" s="38"/>
      <c r="BE79" s="39" t="str">
        <f t="shared" si="22"/>
        <v/>
      </c>
      <c r="BF79" s="265"/>
      <c r="BG79" s="266"/>
      <c r="BH79" s="38"/>
      <c r="BI79" s="39" t="str">
        <f t="shared" si="24"/>
        <v/>
      </c>
      <c r="BJ79" s="265"/>
      <c r="BK79" s="266"/>
      <c r="BL79" s="38"/>
      <c r="BM79" s="39" t="str">
        <f t="shared" si="26"/>
        <v/>
      </c>
      <c r="BN79" s="265"/>
      <c r="BO79" s="266"/>
      <c r="BP79" s="38"/>
      <c r="BQ79" s="39" t="str">
        <f t="shared" si="28"/>
        <v/>
      </c>
      <c r="BR79" s="265"/>
      <c r="BS79" s="266"/>
      <c r="BT79" s="38"/>
      <c r="BU79" s="39" t="str">
        <f t="shared" si="30"/>
        <v/>
      </c>
      <c r="BV79" s="265"/>
      <c r="BW79" s="266"/>
      <c r="BX79" s="38"/>
      <c r="BY79" s="39" t="str">
        <f t="shared" si="32"/>
        <v/>
      </c>
      <c r="BZ79" s="265"/>
      <c r="CA79" s="266"/>
      <c r="CB79" s="38"/>
      <c r="CC79" s="39" t="str">
        <f t="shared" si="34"/>
        <v/>
      </c>
      <c r="CD79" s="265"/>
      <c r="CE79" s="266"/>
      <c r="CF79" s="38"/>
      <c r="CG79" s="39" t="str">
        <f t="shared" si="36"/>
        <v/>
      </c>
      <c r="CH79" s="265"/>
      <c r="CI79" s="266"/>
      <c r="CJ79" s="38"/>
      <c r="CK79" s="39" t="str">
        <f t="shared" si="38"/>
        <v/>
      </c>
      <c r="CL79" s="265"/>
      <c r="CM79" s="266"/>
      <c r="CN79" s="38"/>
      <c r="CO79" s="39" t="str">
        <f t="shared" si="40"/>
        <v/>
      </c>
      <c r="CP79" s="265"/>
      <c r="CQ79" s="266"/>
    </row>
    <row r="80" spans="1:96" ht="20" customHeight="1" x14ac:dyDescent="0.2">
      <c r="A80" s="47"/>
      <c r="B80" s="41"/>
      <c r="C80" s="31"/>
      <c r="D80" s="32" t="s">
        <v>38</v>
      </c>
      <c r="E80" s="33" t="s">
        <v>267</v>
      </c>
      <c r="F80" s="33" t="s">
        <v>268</v>
      </c>
      <c r="G80" s="32">
        <v>2008</v>
      </c>
      <c r="H80" s="44"/>
      <c r="I80" s="35">
        <v>86</v>
      </c>
      <c r="J80" s="36" t="s">
        <v>70</v>
      </c>
      <c r="K80" s="37"/>
      <c r="L80" s="38"/>
      <c r="M80" s="39" t="str">
        <f t="shared" si="0"/>
        <v/>
      </c>
      <c r="N80" s="265"/>
      <c r="O80" s="265" t="str">
        <f t="shared" si="1"/>
        <v/>
      </c>
      <c r="P80" s="38"/>
      <c r="Q80" s="39" t="str">
        <f t="shared" si="2"/>
        <v/>
      </c>
      <c r="R80" s="265"/>
      <c r="S80" s="266" t="str">
        <f t="shared" si="3"/>
        <v/>
      </c>
      <c r="T80" s="40"/>
      <c r="U80" s="39" t="str">
        <f t="shared" si="49"/>
        <v/>
      </c>
      <c r="V80" s="265"/>
      <c r="W80" s="266" t="str">
        <f t="shared" si="5"/>
        <v/>
      </c>
      <c r="X80" s="38"/>
      <c r="Y80" s="39" t="str">
        <f t="shared" si="6"/>
        <v/>
      </c>
      <c r="Z80" s="265"/>
      <c r="AA80" s="266" t="str">
        <f t="shared" si="7"/>
        <v/>
      </c>
      <c r="AB80" s="38"/>
      <c r="AC80" s="39" t="str">
        <f t="shared" si="8"/>
        <v/>
      </c>
      <c r="AD80" s="265"/>
      <c r="AE80" s="266" t="str">
        <f t="shared" si="9"/>
        <v/>
      </c>
      <c r="AF80" s="38"/>
      <c r="AG80" s="39" t="str">
        <f t="shared" si="10"/>
        <v/>
      </c>
      <c r="AH80" s="265"/>
      <c r="AI80" s="266" t="str">
        <f t="shared" si="11"/>
        <v/>
      </c>
      <c r="AJ80" s="38"/>
      <c r="AK80" s="39" t="str">
        <f t="shared" si="12"/>
        <v/>
      </c>
      <c r="AL80" s="265"/>
      <c r="AM80" s="266" t="str">
        <f t="shared" si="13"/>
        <v/>
      </c>
      <c r="AN80" s="38"/>
      <c r="AO80" s="39" t="str">
        <f t="shared" si="14"/>
        <v/>
      </c>
      <c r="AP80" s="265"/>
      <c r="AQ80" s="266" t="str">
        <f t="shared" si="15"/>
        <v/>
      </c>
      <c r="AR80" s="38"/>
      <c r="AS80" s="39" t="str">
        <f t="shared" si="16"/>
        <v/>
      </c>
      <c r="AT80" s="265"/>
      <c r="AU80" s="266" t="str">
        <f t="shared" si="42"/>
        <v/>
      </c>
      <c r="AV80" s="38"/>
      <c r="AW80" s="39" t="str">
        <f t="shared" si="18"/>
        <v/>
      </c>
      <c r="AX80" s="265"/>
      <c r="AY80" s="266" t="str">
        <f t="shared" si="19"/>
        <v/>
      </c>
      <c r="AZ80" s="40"/>
      <c r="BA80" s="39" t="str">
        <f t="shared" si="20"/>
        <v/>
      </c>
      <c r="BB80" s="265"/>
      <c r="BC80" s="266" t="str">
        <f t="shared" si="21"/>
        <v/>
      </c>
      <c r="BD80" s="38"/>
      <c r="BE80" s="39" t="str">
        <f t="shared" si="22"/>
        <v/>
      </c>
      <c r="BF80" s="265"/>
      <c r="BG80" s="266" t="str">
        <f t="shared" si="23"/>
        <v/>
      </c>
      <c r="BH80" s="38"/>
      <c r="BI80" s="39" t="str">
        <f t="shared" si="24"/>
        <v/>
      </c>
      <c r="BJ80" s="265"/>
      <c r="BK80" s="266" t="str">
        <f t="shared" si="25"/>
        <v/>
      </c>
      <c r="BL80" s="38"/>
      <c r="BM80" s="39" t="str">
        <f t="shared" si="26"/>
        <v/>
      </c>
      <c r="BN80" s="265"/>
      <c r="BO80" s="266" t="str">
        <f t="shared" si="27"/>
        <v/>
      </c>
      <c r="BP80" s="38"/>
      <c r="BQ80" s="39" t="str">
        <f t="shared" si="28"/>
        <v/>
      </c>
      <c r="BR80" s="265"/>
      <c r="BS80" s="266" t="str">
        <f t="shared" si="29"/>
        <v/>
      </c>
      <c r="BT80" s="38"/>
      <c r="BU80" s="39" t="str">
        <f t="shared" si="30"/>
        <v/>
      </c>
      <c r="BV80" s="265"/>
      <c r="BW80" s="266" t="str">
        <f t="shared" si="31"/>
        <v/>
      </c>
      <c r="BX80" s="38"/>
      <c r="BY80" s="39" t="str">
        <f t="shared" si="32"/>
        <v/>
      </c>
      <c r="BZ80" s="265"/>
      <c r="CA80" s="266" t="str">
        <f t="shared" si="33"/>
        <v/>
      </c>
      <c r="CB80" s="38"/>
      <c r="CC80" s="39" t="str">
        <f t="shared" si="34"/>
        <v/>
      </c>
      <c r="CD80" s="265"/>
      <c r="CE80" s="266" t="str">
        <f t="shared" si="35"/>
        <v/>
      </c>
      <c r="CF80" s="38"/>
      <c r="CG80" s="39" t="str">
        <f t="shared" si="36"/>
        <v/>
      </c>
      <c r="CH80" s="265"/>
      <c r="CI80" s="266" t="str">
        <f t="shared" si="37"/>
        <v/>
      </c>
      <c r="CJ80" s="38"/>
      <c r="CK80" s="39" t="str">
        <f t="shared" si="38"/>
        <v/>
      </c>
      <c r="CL80" s="265"/>
      <c r="CM80" s="266" t="str">
        <f t="shared" si="39"/>
        <v/>
      </c>
      <c r="CN80" s="38"/>
      <c r="CO80" s="39" t="str">
        <f t="shared" si="40"/>
        <v/>
      </c>
      <c r="CP80" s="265"/>
      <c r="CQ80" s="266" t="str">
        <f t="shared" si="41"/>
        <v/>
      </c>
      <c r="CR80" s="1" t="s">
        <v>269</v>
      </c>
    </row>
    <row r="81" spans="1:96" ht="20" customHeight="1" x14ac:dyDescent="0.2">
      <c r="A81" s="47"/>
      <c r="B81" s="41"/>
      <c r="C81" s="31"/>
      <c r="D81" s="32" t="s">
        <v>38</v>
      </c>
      <c r="E81" s="33" t="s">
        <v>270</v>
      </c>
      <c r="F81" s="33" t="s">
        <v>271</v>
      </c>
      <c r="G81" s="32">
        <v>2012</v>
      </c>
      <c r="H81" s="44"/>
      <c r="I81" s="35"/>
      <c r="J81" s="36" t="s">
        <v>272</v>
      </c>
      <c r="K81" s="37" t="s">
        <v>125</v>
      </c>
      <c r="L81" s="38"/>
      <c r="M81" s="39" t="str">
        <f t="shared" si="0"/>
        <v/>
      </c>
      <c r="N81" s="265"/>
      <c r="O81" s="265" t="str">
        <f t="shared" si="1"/>
        <v/>
      </c>
      <c r="P81" s="38"/>
      <c r="Q81" s="39" t="str">
        <f t="shared" si="2"/>
        <v/>
      </c>
      <c r="R81" s="265"/>
      <c r="S81" s="266" t="str">
        <f t="shared" si="3"/>
        <v/>
      </c>
      <c r="T81" s="40"/>
      <c r="U81" s="39" t="str">
        <f t="shared" si="49"/>
        <v/>
      </c>
      <c r="V81" s="265"/>
      <c r="W81" s="266" t="str">
        <f t="shared" si="5"/>
        <v/>
      </c>
      <c r="X81" s="38"/>
      <c r="Y81" s="39" t="str">
        <f t="shared" si="6"/>
        <v/>
      </c>
      <c r="Z81" s="265"/>
      <c r="AA81" s="266" t="str">
        <f t="shared" si="7"/>
        <v/>
      </c>
      <c r="AB81" s="38"/>
      <c r="AC81" s="39" t="str">
        <f t="shared" si="8"/>
        <v/>
      </c>
      <c r="AD81" s="265"/>
      <c r="AE81" s="266" t="str">
        <f t="shared" si="9"/>
        <v/>
      </c>
      <c r="AF81" s="38"/>
      <c r="AG81" s="39" t="str">
        <f t="shared" si="10"/>
        <v/>
      </c>
      <c r="AH81" s="265"/>
      <c r="AI81" s="266" t="str">
        <f t="shared" si="11"/>
        <v/>
      </c>
      <c r="AJ81" s="38"/>
      <c r="AK81" s="39" t="str">
        <f t="shared" si="12"/>
        <v/>
      </c>
      <c r="AL81" s="265"/>
      <c r="AM81" s="266" t="str">
        <f t="shared" si="13"/>
        <v/>
      </c>
      <c r="AN81" s="38"/>
      <c r="AO81" s="39" t="str">
        <f t="shared" si="14"/>
        <v/>
      </c>
      <c r="AP81" s="265"/>
      <c r="AQ81" s="266" t="str">
        <f t="shared" si="15"/>
        <v/>
      </c>
      <c r="AR81" s="38"/>
      <c r="AS81" s="39" t="str">
        <f t="shared" si="16"/>
        <v/>
      </c>
      <c r="AT81" s="265"/>
      <c r="AU81" s="266" t="str">
        <f t="shared" si="42"/>
        <v/>
      </c>
      <c r="AV81" s="38"/>
      <c r="AW81" s="39" t="str">
        <f t="shared" si="18"/>
        <v/>
      </c>
      <c r="AX81" s="265"/>
      <c r="AY81" s="266" t="str">
        <f t="shared" si="19"/>
        <v/>
      </c>
      <c r="AZ81" s="40"/>
      <c r="BA81" s="39" t="str">
        <f t="shared" si="20"/>
        <v/>
      </c>
      <c r="BB81" s="265"/>
      <c r="BC81" s="266" t="str">
        <f t="shared" si="21"/>
        <v/>
      </c>
      <c r="BD81" s="38"/>
      <c r="BE81" s="39" t="str">
        <f t="shared" si="22"/>
        <v/>
      </c>
      <c r="BF81" s="265"/>
      <c r="BG81" s="266" t="str">
        <f t="shared" si="23"/>
        <v/>
      </c>
      <c r="BH81" s="38"/>
      <c r="BI81" s="39" t="str">
        <f t="shared" si="24"/>
        <v/>
      </c>
      <c r="BJ81" s="265"/>
      <c r="BK81" s="266" t="str">
        <f t="shared" si="25"/>
        <v/>
      </c>
      <c r="BL81" s="38"/>
      <c r="BM81" s="39" t="str">
        <f t="shared" si="26"/>
        <v/>
      </c>
      <c r="BN81" s="265"/>
      <c r="BO81" s="266" t="str">
        <f t="shared" si="27"/>
        <v/>
      </c>
      <c r="BP81" s="38"/>
      <c r="BQ81" s="39" t="str">
        <f t="shared" si="28"/>
        <v/>
      </c>
      <c r="BR81" s="265"/>
      <c r="BS81" s="266" t="str">
        <f t="shared" si="29"/>
        <v/>
      </c>
      <c r="BT81" s="38"/>
      <c r="BU81" s="39" t="str">
        <f t="shared" si="30"/>
        <v/>
      </c>
      <c r="BV81" s="265"/>
      <c r="BW81" s="266" t="str">
        <f t="shared" si="31"/>
        <v/>
      </c>
      <c r="BX81" s="38"/>
      <c r="BY81" s="39" t="str">
        <f t="shared" si="32"/>
        <v/>
      </c>
      <c r="BZ81" s="265"/>
      <c r="CA81" s="266" t="str">
        <f t="shared" si="33"/>
        <v/>
      </c>
      <c r="CB81" s="38"/>
      <c r="CC81" s="39" t="str">
        <f t="shared" si="34"/>
        <v/>
      </c>
      <c r="CD81" s="265"/>
      <c r="CE81" s="266" t="str">
        <f t="shared" si="35"/>
        <v/>
      </c>
      <c r="CF81" s="38"/>
      <c r="CG81" s="39" t="str">
        <f t="shared" si="36"/>
        <v/>
      </c>
      <c r="CH81" s="265"/>
      <c r="CI81" s="266" t="str">
        <f t="shared" si="37"/>
        <v/>
      </c>
      <c r="CJ81" s="38"/>
      <c r="CK81" s="39" t="str">
        <f t="shared" si="38"/>
        <v/>
      </c>
      <c r="CL81" s="265"/>
      <c r="CM81" s="266" t="str">
        <f t="shared" si="39"/>
        <v/>
      </c>
      <c r="CN81" s="38"/>
      <c r="CO81" s="39" t="str">
        <f t="shared" si="40"/>
        <v/>
      </c>
      <c r="CP81" s="265"/>
      <c r="CQ81" s="266" t="str">
        <f t="shared" si="41"/>
        <v/>
      </c>
    </row>
    <row r="82" spans="1:96" ht="20" customHeight="1" x14ac:dyDescent="0.2">
      <c r="A82" s="61"/>
      <c r="B82" s="30"/>
      <c r="C82" s="32"/>
      <c r="D82" s="32" t="s">
        <v>38</v>
      </c>
      <c r="E82" s="33" t="s">
        <v>273</v>
      </c>
      <c r="F82" s="33" t="s">
        <v>274</v>
      </c>
      <c r="G82" s="32">
        <v>2012</v>
      </c>
      <c r="H82" s="44"/>
      <c r="I82" s="35">
        <v>48</v>
      </c>
      <c r="J82" s="36" t="s">
        <v>62</v>
      </c>
      <c r="K82" s="37" t="s">
        <v>82</v>
      </c>
      <c r="L82" s="38"/>
      <c r="M82" s="39"/>
      <c r="N82" s="265"/>
      <c r="O82" s="265"/>
      <c r="P82" s="38"/>
      <c r="Q82" s="39"/>
      <c r="R82" s="265"/>
      <c r="S82" s="266"/>
      <c r="T82" s="40"/>
      <c r="U82" s="39"/>
      <c r="V82" s="265"/>
      <c r="W82" s="266"/>
      <c r="X82" s="38"/>
      <c r="Y82" s="39"/>
      <c r="Z82" s="265"/>
      <c r="AA82" s="266"/>
      <c r="AB82" s="38"/>
      <c r="AC82" s="39"/>
      <c r="AD82" s="265"/>
      <c r="AE82" s="266"/>
      <c r="AF82" s="38"/>
      <c r="AG82" s="39"/>
      <c r="AH82" s="265"/>
      <c r="AI82" s="266"/>
      <c r="AJ82" s="38"/>
      <c r="AK82" s="39"/>
      <c r="AL82" s="265"/>
      <c r="AM82" s="266"/>
      <c r="AN82" s="38"/>
      <c r="AO82" s="39"/>
      <c r="AP82" s="265"/>
      <c r="AQ82" s="266"/>
      <c r="AR82" s="38"/>
      <c r="AS82" s="39"/>
      <c r="AT82" s="265"/>
      <c r="AU82" s="266"/>
      <c r="AV82" s="38"/>
      <c r="AW82" s="39"/>
      <c r="AX82" s="265"/>
      <c r="AY82" s="266"/>
      <c r="AZ82" s="40"/>
      <c r="BA82" s="39"/>
      <c r="BB82" s="265"/>
      <c r="BC82" s="266"/>
      <c r="BD82" s="38"/>
      <c r="BE82" s="39"/>
      <c r="BF82" s="265"/>
      <c r="BG82" s="266"/>
      <c r="BH82" s="38"/>
      <c r="BI82" s="39"/>
      <c r="BJ82" s="265"/>
      <c r="BK82" s="266"/>
      <c r="BL82" s="38"/>
      <c r="BM82" s="39"/>
      <c r="BN82" s="265"/>
      <c r="BO82" s="266"/>
      <c r="BP82" s="38"/>
      <c r="BQ82" s="39"/>
      <c r="BR82" s="265"/>
      <c r="BS82" s="266"/>
      <c r="BT82" s="38"/>
      <c r="BU82" s="39"/>
      <c r="BV82" s="265"/>
      <c r="BW82" s="266"/>
      <c r="BX82" s="38"/>
      <c r="BY82" s="39"/>
      <c r="BZ82" s="265"/>
      <c r="CA82" s="266"/>
      <c r="CB82" s="38"/>
      <c r="CC82" s="39"/>
      <c r="CD82" s="265"/>
      <c r="CE82" s="266"/>
      <c r="CF82" s="38"/>
      <c r="CG82" s="39"/>
      <c r="CH82" s="265"/>
      <c r="CI82" s="266"/>
      <c r="CJ82" s="38"/>
      <c r="CK82" s="39"/>
      <c r="CL82" s="265"/>
      <c r="CM82" s="266"/>
      <c r="CN82" s="38"/>
      <c r="CO82" s="39"/>
      <c r="CP82" s="265"/>
      <c r="CQ82" s="266"/>
    </row>
    <row r="83" spans="1:96" ht="20" customHeight="1" x14ac:dyDescent="0.2">
      <c r="A83" s="47"/>
      <c r="B83" s="30"/>
      <c r="C83" s="32"/>
      <c r="D83" s="32" t="s">
        <v>38</v>
      </c>
      <c r="E83" s="33" t="s">
        <v>275</v>
      </c>
      <c r="F83" s="33" t="s">
        <v>276</v>
      </c>
      <c r="G83" s="32">
        <v>2000</v>
      </c>
      <c r="H83" s="44">
        <v>252</v>
      </c>
      <c r="I83" s="35">
        <v>30</v>
      </c>
      <c r="J83" s="36" t="s">
        <v>66</v>
      </c>
      <c r="K83" s="37" t="s">
        <v>56</v>
      </c>
      <c r="L83" s="38"/>
      <c r="M83" s="39" t="str">
        <f t="shared" si="0"/>
        <v/>
      </c>
      <c r="N83" s="265"/>
      <c r="O83" s="265" t="str">
        <f t="shared" si="1"/>
        <v/>
      </c>
      <c r="P83" s="38"/>
      <c r="Q83" s="39" t="str">
        <f t="shared" si="2"/>
        <v/>
      </c>
      <c r="R83" s="265"/>
      <c r="S83" s="266" t="str">
        <f t="shared" si="3"/>
        <v/>
      </c>
      <c r="T83" s="40"/>
      <c r="U83" s="39" t="str">
        <f t="shared" si="49"/>
        <v/>
      </c>
      <c r="V83" s="265"/>
      <c r="W83" s="266" t="str">
        <f t="shared" si="5"/>
        <v/>
      </c>
      <c r="X83" s="38"/>
      <c r="Y83" s="39" t="str">
        <f t="shared" si="6"/>
        <v/>
      </c>
      <c r="Z83" s="265"/>
      <c r="AA83" s="266" t="str">
        <f t="shared" si="7"/>
        <v/>
      </c>
      <c r="AB83" s="38"/>
      <c r="AC83" s="39" t="str">
        <f t="shared" si="8"/>
        <v/>
      </c>
      <c r="AD83" s="265"/>
      <c r="AE83" s="266" t="str">
        <f t="shared" si="9"/>
        <v/>
      </c>
      <c r="AF83" s="38"/>
      <c r="AG83" s="39" t="str">
        <f t="shared" si="10"/>
        <v/>
      </c>
      <c r="AH83" s="265"/>
      <c r="AI83" s="266" t="str">
        <f t="shared" si="11"/>
        <v/>
      </c>
      <c r="AJ83" s="38"/>
      <c r="AK83" s="39" t="str">
        <f t="shared" si="12"/>
        <v/>
      </c>
      <c r="AL83" s="265"/>
      <c r="AM83" s="266" t="str">
        <f t="shared" si="13"/>
        <v/>
      </c>
      <c r="AN83" s="38"/>
      <c r="AO83" s="39" t="str">
        <f t="shared" si="14"/>
        <v/>
      </c>
      <c r="AP83" s="265"/>
      <c r="AQ83" s="266" t="str">
        <f t="shared" si="15"/>
        <v/>
      </c>
      <c r="AR83" s="38"/>
      <c r="AS83" s="39" t="str">
        <f t="shared" si="16"/>
        <v/>
      </c>
      <c r="AT83" s="265"/>
      <c r="AU83" s="266" t="str">
        <f t="shared" si="42"/>
        <v/>
      </c>
      <c r="AV83" s="38"/>
      <c r="AW83" s="39" t="str">
        <f t="shared" si="18"/>
        <v/>
      </c>
      <c r="AX83" s="265"/>
      <c r="AY83" s="266" t="str">
        <f t="shared" si="19"/>
        <v/>
      </c>
      <c r="AZ83" s="40"/>
      <c r="BA83" s="39" t="str">
        <f t="shared" si="20"/>
        <v/>
      </c>
      <c r="BB83" s="265"/>
      <c r="BC83" s="266" t="str">
        <f t="shared" si="21"/>
        <v/>
      </c>
      <c r="BD83" s="38"/>
      <c r="BE83" s="39" t="str">
        <f t="shared" si="22"/>
        <v/>
      </c>
      <c r="BF83" s="265"/>
      <c r="BG83" s="266" t="str">
        <f t="shared" si="23"/>
        <v/>
      </c>
      <c r="BH83" s="38"/>
      <c r="BI83" s="39" t="str">
        <f t="shared" si="24"/>
        <v/>
      </c>
      <c r="BJ83" s="265"/>
      <c r="BK83" s="266" t="str">
        <f t="shared" si="25"/>
        <v/>
      </c>
      <c r="BL83" s="38"/>
      <c r="BM83" s="39" t="str">
        <f t="shared" si="26"/>
        <v/>
      </c>
      <c r="BN83" s="265"/>
      <c r="BO83" s="266" t="str">
        <f t="shared" si="27"/>
        <v/>
      </c>
      <c r="BP83" s="38"/>
      <c r="BQ83" s="39" t="str">
        <f t="shared" si="28"/>
        <v/>
      </c>
      <c r="BR83" s="265"/>
      <c r="BS83" s="266" t="str">
        <f t="shared" si="29"/>
        <v/>
      </c>
      <c r="BT83" s="38"/>
      <c r="BU83" s="39" t="str">
        <f t="shared" si="30"/>
        <v/>
      </c>
      <c r="BV83" s="265"/>
      <c r="BW83" s="266" t="str">
        <f t="shared" si="31"/>
        <v/>
      </c>
      <c r="BX83" s="38"/>
      <c r="BY83" s="39" t="str">
        <f t="shared" si="32"/>
        <v/>
      </c>
      <c r="BZ83" s="265"/>
      <c r="CA83" s="266" t="str">
        <f t="shared" si="33"/>
        <v/>
      </c>
      <c r="CB83" s="38"/>
      <c r="CC83" s="39" t="str">
        <f t="shared" si="34"/>
        <v/>
      </c>
      <c r="CD83" s="265"/>
      <c r="CE83" s="266" t="str">
        <f t="shared" si="35"/>
        <v/>
      </c>
      <c r="CF83" s="38"/>
      <c r="CG83" s="39" t="str">
        <f t="shared" si="36"/>
        <v/>
      </c>
      <c r="CH83" s="265"/>
      <c r="CI83" s="266" t="str">
        <f t="shared" si="37"/>
        <v/>
      </c>
      <c r="CJ83" s="38"/>
      <c r="CK83" s="39" t="str">
        <f t="shared" si="38"/>
        <v/>
      </c>
      <c r="CL83" s="265"/>
      <c r="CM83" s="266" t="str">
        <f t="shared" si="39"/>
        <v/>
      </c>
      <c r="CN83" s="38"/>
      <c r="CO83" s="39" t="str">
        <f t="shared" si="40"/>
        <v/>
      </c>
      <c r="CP83" s="265"/>
      <c r="CQ83" s="266" t="str">
        <f t="shared" si="41"/>
        <v/>
      </c>
      <c r="CR83" s="1" t="s">
        <v>277</v>
      </c>
    </row>
    <row r="84" spans="1:96" ht="20" customHeight="1" x14ac:dyDescent="0.2">
      <c r="A84" s="61"/>
      <c r="B84" s="30"/>
      <c r="C84" s="32"/>
      <c r="D84" s="32" t="s">
        <v>38</v>
      </c>
      <c r="E84" s="33" t="s">
        <v>278</v>
      </c>
      <c r="F84" s="33" t="s">
        <v>279</v>
      </c>
      <c r="G84" s="32">
        <v>2004</v>
      </c>
      <c r="H84" s="44"/>
      <c r="I84" s="35"/>
      <c r="J84" s="36" t="s">
        <v>62</v>
      </c>
      <c r="K84" s="37" t="s">
        <v>95</v>
      </c>
      <c r="L84" s="38"/>
      <c r="M84" s="39"/>
      <c r="N84" s="265"/>
      <c r="O84" s="265"/>
      <c r="P84" s="38"/>
      <c r="Q84" s="39"/>
      <c r="R84" s="265"/>
      <c r="S84" s="266"/>
      <c r="T84" s="40"/>
      <c r="U84" s="39"/>
      <c r="V84" s="265"/>
      <c r="W84" s="266"/>
      <c r="X84" s="38"/>
      <c r="Y84" s="39"/>
      <c r="Z84" s="265"/>
      <c r="AA84" s="266"/>
      <c r="AB84" s="38"/>
      <c r="AC84" s="39"/>
      <c r="AD84" s="265"/>
      <c r="AE84" s="266"/>
      <c r="AF84" s="38"/>
      <c r="AG84" s="39"/>
      <c r="AH84" s="265"/>
      <c r="AI84" s="266"/>
      <c r="AJ84" s="38"/>
      <c r="AK84" s="39"/>
      <c r="AL84" s="265"/>
      <c r="AM84" s="266"/>
      <c r="AN84" s="38"/>
      <c r="AO84" s="39"/>
      <c r="AP84" s="265"/>
      <c r="AQ84" s="266"/>
      <c r="AR84" s="38"/>
      <c r="AS84" s="39"/>
      <c r="AT84" s="265"/>
      <c r="AU84" s="266"/>
      <c r="AV84" s="38"/>
      <c r="AW84" s="39"/>
      <c r="AX84" s="265"/>
      <c r="AY84" s="266"/>
      <c r="AZ84" s="40"/>
      <c r="BA84" s="39"/>
      <c r="BB84" s="265"/>
      <c r="BC84" s="266"/>
      <c r="BD84" s="38"/>
      <c r="BE84" s="39"/>
      <c r="BF84" s="265"/>
      <c r="BG84" s="266"/>
      <c r="BH84" s="38"/>
      <c r="BI84" s="39"/>
      <c r="BJ84" s="265"/>
      <c r="BK84" s="266"/>
      <c r="BL84" s="38"/>
      <c r="BM84" s="39"/>
      <c r="BN84" s="265"/>
      <c r="BO84" s="266"/>
      <c r="BP84" s="38"/>
      <c r="BQ84" s="39"/>
      <c r="BR84" s="265"/>
      <c r="BS84" s="266"/>
      <c r="BT84" s="38"/>
      <c r="BU84" s="39"/>
      <c r="BV84" s="265"/>
      <c r="BW84" s="266"/>
      <c r="BX84" s="38"/>
      <c r="BY84" s="39"/>
      <c r="BZ84" s="265"/>
      <c r="CA84" s="266"/>
      <c r="CB84" s="38"/>
      <c r="CC84" s="39"/>
      <c r="CD84" s="265"/>
      <c r="CE84" s="266"/>
      <c r="CF84" s="38"/>
      <c r="CG84" s="39"/>
      <c r="CH84" s="265"/>
      <c r="CI84" s="266"/>
      <c r="CJ84" s="38"/>
      <c r="CK84" s="39"/>
      <c r="CL84" s="265"/>
      <c r="CM84" s="266"/>
      <c r="CN84" s="38"/>
      <c r="CO84" s="39"/>
      <c r="CP84" s="265"/>
      <c r="CQ84" s="266"/>
    </row>
    <row r="85" spans="1:96" ht="20" customHeight="1" x14ac:dyDescent="0.2">
      <c r="A85" s="47"/>
      <c r="B85" s="41"/>
      <c r="C85" s="31"/>
      <c r="D85" s="32" t="s">
        <v>38</v>
      </c>
      <c r="E85" s="33" t="s">
        <v>280</v>
      </c>
      <c r="F85" s="33" t="s">
        <v>281</v>
      </c>
      <c r="G85" s="32">
        <v>2010</v>
      </c>
      <c r="H85" s="44"/>
      <c r="I85" s="35">
        <v>15</v>
      </c>
      <c r="J85" s="36" t="s">
        <v>59</v>
      </c>
      <c r="K85" s="37" t="s">
        <v>56</v>
      </c>
      <c r="L85" s="38"/>
      <c r="M85" s="39"/>
      <c r="N85" s="265"/>
      <c r="O85" s="265"/>
      <c r="P85" s="38">
        <v>2</v>
      </c>
      <c r="Q85" s="39">
        <f t="shared" si="2"/>
        <v>13.333333333333334</v>
      </c>
      <c r="R85" s="265">
        <v>2</v>
      </c>
      <c r="S85" s="266">
        <f t="shared" si="3"/>
        <v>0</v>
      </c>
      <c r="T85" s="40">
        <v>2</v>
      </c>
      <c r="U85" s="39">
        <f t="shared" si="49"/>
        <v>13.333333333333334</v>
      </c>
      <c r="V85" s="265">
        <v>1</v>
      </c>
      <c r="W85" s="266">
        <f t="shared" si="5"/>
        <v>1</v>
      </c>
      <c r="X85" s="38"/>
      <c r="Y85" s="39"/>
      <c r="Z85" s="265"/>
      <c r="AA85" s="266"/>
      <c r="AB85" s="38">
        <v>1</v>
      </c>
      <c r="AC85" s="39">
        <f t="shared" si="8"/>
        <v>6.666666666666667</v>
      </c>
      <c r="AD85" s="265">
        <v>1</v>
      </c>
      <c r="AE85" s="266">
        <f t="shared" si="9"/>
        <v>0</v>
      </c>
      <c r="AF85" s="38"/>
      <c r="AG85" s="39"/>
      <c r="AH85" s="265"/>
      <c r="AI85" s="266"/>
      <c r="AJ85" s="38"/>
      <c r="AK85" s="39"/>
      <c r="AL85" s="265"/>
      <c r="AM85" s="266"/>
      <c r="AN85" s="38"/>
      <c r="AO85" s="39"/>
      <c r="AP85" s="265"/>
      <c r="AQ85" s="266"/>
      <c r="AR85" s="38"/>
      <c r="AS85" s="39"/>
      <c r="AT85" s="265"/>
      <c r="AU85" s="266"/>
      <c r="AV85" s="38"/>
      <c r="AW85" s="39"/>
      <c r="AX85" s="265"/>
      <c r="AY85" s="266"/>
      <c r="AZ85" s="40"/>
      <c r="BA85" s="39"/>
      <c r="BB85" s="265"/>
      <c r="BC85" s="266"/>
      <c r="BD85" s="38"/>
      <c r="BE85" s="39"/>
      <c r="BF85" s="265"/>
      <c r="BG85" s="266"/>
      <c r="BH85" s="38"/>
      <c r="BI85" s="39"/>
      <c r="BJ85" s="265"/>
      <c r="BK85" s="266"/>
      <c r="BL85" s="38"/>
      <c r="BM85" s="39"/>
      <c r="BN85" s="265"/>
      <c r="BO85" s="266"/>
      <c r="BP85" s="38"/>
      <c r="BQ85" s="39"/>
      <c r="BR85" s="265"/>
      <c r="BS85" s="266"/>
      <c r="BT85" s="38"/>
      <c r="BU85" s="39"/>
      <c r="BV85" s="265"/>
      <c r="BW85" s="266"/>
      <c r="BX85" s="38"/>
      <c r="BY85" s="39"/>
      <c r="BZ85" s="265"/>
      <c r="CA85" s="266"/>
      <c r="CB85" s="38"/>
      <c r="CC85" s="39"/>
      <c r="CD85" s="265"/>
      <c r="CE85" s="266"/>
      <c r="CF85" s="38"/>
      <c r="CG85" s="39"/>
      <c r="CH85" s="265"/>
      <c r="CI85" s="266"/>
      <c r="CJ85" s="38"/>
      <c r="CK85" s="39"/>
      <c r="CL85" s="265"/>
      <c r="CM85" s="266"/>
      <c r="CN85" s="38"/>
      <c r="CO85" s="39"/>
      <c r="CP85" s="265"/>
      <c r="CQ85" s="266"/>
      <c r="CR85" s="1" t="s">
        <v>447</v>
      </c>
    </row>
    <row r="86" spans="1:96" ht="20" customHeight="1" x14ac:dyDescent="0.2">
      <c r="A86" s="47"/>
      <c r="B86" s="41"/>
      <c r="C86" s="42"/>
      <c r="D86" s="32" t="s">
        <v>38</v>
      </c>
      <c r="E86" s="33" t="s">
        <v>283</v>
      </c>
      <c r="F86" s="33" t="s">
        <v>284</v>
      </c>
      <c r="G86" s="32">
        <v>2001</v>
      </c>
      <c r="H86" s="44">
        <v>192</v>
      </c>
      <c r="I86" s="35">
        <v>19</v>
      </c>
      <c r="J86" s="36" t="s">
        <v>70</v>
      </c>
      <c r="K86" s="37" t="s">
        <v>56</v>
      </c>
      <c r="L86" s="38"/>
      <c r="M86" s="39" t="str">
        <f t="shared" si="0"/>
        <v/>
      </c>
      <c r="N86" s="265"/>
      <c r="O86" s="265" t="str">
        <f t="shared" si="1"/>
        <v/>
      </c>
      <c r="P86" s="38"/>
      <c r="Q86" s="39" t="str">
        <f t="shared" si="2"/>
        <v/>
      </c>
      <c r="R86" s="265"/>
      <c r="S86" s="266" t="str">
        <f t="shared" si="3"/>
        <v/>
      </c>
      <c r="T86" s="40"/>
      <c r="U86" s="39" t="str">
        <f t="shared" si="49"/>
        <v/>
      </c>
      <c r="V86" s="265"/>
      <c r="W86" s="266" t="str">
        <f t="shared" si="5"/>
        <v/>
      </c>
      <c r="X86" s="38"/>
      <c r="Y86" s="39" t="str">
        <f t="shared" si="6"/>
        <v/>
      </c>
      <c r="Z86" s="265"/>
      <c r="AA86" s="266" t="str">
        <f t="shared" si="7"/>
        <v/>
      </c>
      <c r="AB86" s="38"/>
      <c r="AC86" s="39" t="str">
        <f t="shared" si="8"/>
        <v/>
      </c>
      <c r="AD86" s="265"/>
      <c r="AE86" s="266" t="str">
        <f t="shared" si="9"/>
        <v/>
      </c>
      <c r="AF86" s="38"/>
      <c r="AG86" s="39" t="str">
        <f t="shared" si="10"/>
        <v/>
      </c>
      <c r="AH86" s="265"/>
      <c r="AI86" s="266" t="str">
        <f t="shared" si="11"/>
        <v/>
      </c>
      <c r="AJ86" s="38"/>
      <c r="AK86" s="39" t="str">
        <f t="shared" si="12"/>
        <v/>
      </c>
      <c r="AL86" s="265"/>
      <c r="AM86" s="266" t="str">
        <f t="shared" si="13"/>
        <v/>
      </c>
      <c r="AN86" s="38"/>
      <c r="AO86" s="39" t="str">
        <f t="shared" si="14"/>
        <v/>
      </c>
      <c r="AP86" s="265"/>
      <c r="AQ86" s="266" t="str">
        <f t="shared" si="15"/>
        <v/>
      </c>
      <c r="AR86" s="38">
        <v>2</v>
      </c>
      <c r="AS86" s="39">
        <f t="shared" si="16"/>
        <v>10.526315789473683</v>
      </c>
      <c r="AT86" s="265"/>
      <c r="AU86" s="266" t="str">
        <f t="shared" si="42"/>
        <v/>
      </c>
      <c r="AV86" s="38"/>
      <c r="AW86" s="39" t="str">
        <f t="shared" si="18"/>
        <v/>
      </c>
      <c r="AX86" s="265"/>
      <c r="AY86" s="266" t="str">
        <f t="shared" si="19"/>
        <v/>
      </c>
      <c r="AZ86" s="40"/>
      <c r="BA86" s="39" t="str">
        <f t="shared" si="20"/>
        <v/>
      </c>
      <c r="BB86" s="265"/>
      <c r="BC86" s="266" t="str">
        <f t="shared" si="21"/>
        <v/>
      </c>
      <c r="BD86" s="38"/>
      <c r="BE86" s="39" t="str">
        <f t="shared" si="22"/>
        <v/>
      </c>
      <c r="BF86" s="265"/>
      <c r="BG86" s="266" t="str">
        <f t="shared" si="23"/>
        <v/>
      </c>
      <c r="BH86" s="38"/>
      <c r="BI86" s="39" t="str">
        <f t="shared" si="24"/>
        <v/>
      </c>
      <c r="BJ86" s="265"/>
      <c r="BK86" s="266" t="str">
        <f t="shared" si="25"/>
        <v/>
      </c>
      <c r="BL86" s="38"/>
      <c r="BM86" s="39" t="str">
        <f t="shared" si="26"/>
        <v/>
      </c>
      <c r="BN86" s="265"/>
      <c r="BO86" s="266" t="str">
        <f t="shared" si="27"/>
        <v/>
      </c>
      <c r="BP86" s="38"/>
      <c r="BQ86" s="39" t="str">
        <f t="shared" si="28"/>
        <v/>
      </c>
      <c r="BR86" s="265"/>
      <c r="BS86" s="266" t="str">
        <f t="shared" si="29"/>
        <v/>
      </c>
      <c r="BT86" s="45">
        <v>1</v>
      </c>
      <c r="BU86" s="46">
        <f t="shared" si="30"/>
        <v>5.2631578947368416</v>
      </c>
      <c r="BV86" s="267">
        <v>0</v>
      </c>
      <c r="BW86" s="268">
        <f t="shared" si="31"/>
        <v>1</v>
      </c>
      <c r="BX86" s="38"/>
      <c r="BY86" s="39" t="str">
        <f t="shared" si="32"/>
        <v/>
      </c>
      <c r="BZ86" s="265"/>
      <c r="CA86" s="266" t="str">
        <f t="shared" si="33"/>
        <v/>
      </c>
      <c r="CB86" s="38"/>
      <c r="CC86" s="39" t="str">
        <f t="shared" si="34"/>
        <v/>
      </c>
      <c r="CD86" s="265"/>
      <c r="CE86" s="266" t="str">
        <f t="shared" si="35"/>
        <v/>
      </c>
      <c r="CF86" s="38"/>
      <c r="CG86" s="39" t="str">
        <f t="shared" si="36"/>
        <v/>
      </c>
      <c r="CH86" s="265"/>
      <c r="CI86" s="266" t="str">
        <f t="shared" si="37"/>
        <v/>
      </c>
      <c r="CJ86" s="38"/>
      <c r="CK86" s="39" t="str">
        <f t="shared" si="38"/>
        <v/>
      </c>
      <c r="CL86" s="265"/>
      <c r="CM86" s="266" t="str">
        <f t="shared" si="39"/>
        <v/>
      </c>
      <c r="CN86" s="38"/>
      <c r="CO86" s="39" t="str">
        <f t="shared" si="40"/>
        <v/>
      </c>
      <c r="CP86" s="265"/>
      <c r="CQ86" s="266" t="str">
        <f t="shared" si="41"/>
        <v/>
      </c>
      <c r="CR86" s="1" t="s">
        <v>285</v>
      </c>
    </row>
    <row r="87" spans="1:96" ht="20" customHeight="1" x14ac:dyDescent="0.2">
      <c r="A87" s="270"/>
      <c r="B87" s="271"/>
      <c r="C87" s="32"/>
      <c r="D87" s="32" t="s">
        <v>38</v>
      </c>
      <c r="E87" s="33" t="s">
        <v>286</v>
      </c>
      <c r="F87" s="33" t="s">
        <v>287</v>
      </c>
      <c r="G87" s="32">
        <v>2003</v>
      </c>
      <c r="H87" s="44"/>
      <c r="I87" s="49"/>
      <c r="J87" s="50" t="s">
        <v>70</v>
      </c>
      <c r="K87" s="51" t="s">
        <v>56</v>
      </c>
      <c r="L87" s="38"/>
      <c r="M87" s="39"/>
      <c r="N87" s="265"/>
      <c r="O87" s="265"/>
      <c r="P87" s="38"/>
      <c r="Q87" s="39"/>
      <c r="R87" s="265"/>
      <c r="S87" s="266"/>
      <c r="T87" s="40"/>
      <c r="U87" s="39"/>
      <c r="V87" s="265"/>
      <c r="W87" s="266"/>
      <c r="X87" s="38"/>
      <c r="Y87" s="39"/>
      <c r="Z87" s="265"/>
      <c r="AA87" s="266"/>
      <c r="AB87" s="38"/>
      <c r="AC87" s="39"/>
      <c r="AD87" s="265"/>
      <c r="AE87" s="266"/>
      <c r="AF87" s="38"/>
      <c r="AG87" s="39"/>
      <c r="AH87" s="265"/>
      <c r="AI87" s="266"/>
      <c r="AJ87" s="38"/>
      <c r="AK87" s="39"/>
      <c r="AL87" s="265"/>
      <c r="AM87" s="266"/>
      <c r="AN87" s="38"/>
      <c r="AO87" s="39"/>
      <c r="AP87" s="265"/>
      <c r="AQ87" s="266"/>
      <c r="AR87" s="38"/>
      <c r="AS87" s="39"/>
      <c r="AT87" s="265"/>
      <c r="AU87" s="266"/>
      <c r="AV87" s="38"/>
      <c r="AW87" s="39"/>
      <c r="AX87" s="265"/>
      <c r="AY87" s="266"/>
      <c r="AZ87" s="40"/>
      <c r="BA87" s="39"/>
      <c r="BB87" s="265"/>
      <c r="BC87" s="266"/>
      <c r="BD87" s="38"/>
      <c r="BE87" s="39"/>
      <c r="BF87" s="265"/>
      <c r="BG87" s="266"/>
      <c r="BH87" s="38"/>
      <c r="BI87" s="39"/>
      <c r="BJ87" s="265"/>
      <c r="BK87" s="266"/>
      <c r="BL87" s="38"/>
      <c r="BM87" s="39"/>
      <c r="BN87" s="265"/>
      <c r="BO87" s="266"/>
      <c r="BP87" s="38"/>
      <c r="BQ87" s="39"/>
      <c r="BR87" s="265"/>
      <c r="BS87" s="266"/>
      <c r="BT87" s="38"/>
      <c r="BU87" s="39"/>
      <c r="BV87" s="265"/>
      <c r="BW87" s="266"/>
      <c r="BX87" s="38"/>
      <c r="BY87" s="39"/>
      <c r="BZ87" s="265"/>
      <c r="CA87" s="266"/>
      <c r="CB87" s="38"/>
      <c r="CC87" s="39"/>
      <c r="CD87" s="265"/>
      <c r="CE87" s="266"/>
      <c r="CF87" s="38"/>
      <c r="CG87" s="39"/>
      <c r="CH87" s="265"/>
      <c r="CI87" s="266"/>
      <c r="CJ87" s="38"/>
      <c r="CK87" s="39"/>
      <c r="CL87" s="265"/>
      <c r="CM87" s="266"/>
      <c r="CN87" s="38"/>
      <c r="CO87" s="39"/>
      <c r="CP87" s="265"/>
      <c r="CQ87" s="266"/>
    </row>
    <row r="88" spans="1:96" ht="20" customHeight="1" x14ac:dyDescent="0.2">
      <c r="A88" s="47"/>
      <c r="B88" s="30"/>
      <c r="C88" s="42"/>
      <c r="D88" s="32"/>
      <c r="E88" s="33" t="s">
        <v>288</v>
      </c>
      <c r="F88" s="33" t="s">
        <v>289</v>
      </c>
      <c r="G88" s="32">
        <v>1999</v>
      </c>
      <c r="H88" s="44"/>
      <c r="I88" s="35">
        <v>30</v>
      </c>
      <c r="J88" s="36" t="s">
        <v>290</v>
      </c>
      <c r="K88" s="37" t="s">
        <v>291</v>
      </c>
      <c r="L88" s="38"/>
      <c r="M88" s="39"/>
      <c r="N88" s="265"/>
      <c r="O88" s="265"/>
      <c r="P88" s="38"/>
      <c r="Q88" s="39"/>
      <c r="R88" s="265"/>
      <c r="S88" s="266"/>
      <c r="T88" s="40"/>
      <c r="U88" s="39"/>
      <c r="V88" s="265"/>
      <c r="W88" s="266"/>
      <c r="X88" s="38"/>
      <c r="Y88" s="39"/>
      <c r="Z88" s="265"/>
      <c r="AA88" s="266"/>
      <c r="AB88" s="38"/>
      <c r="AC88" s="39"/>
      <c r="AD88" s="265"/>
      <c r="AE88" s="266"/>
      <c r="AF88" s="38"/>
      <c r="AG88" s="39"/>
      <c r="AH88" s="265"/>
      <c r="AI88" s="266"/>
      <c r="AJ88" s="38"/>
      <c r="AK88" s="39"/>
      <c r="AL88" s="265"/>
      <c r="AM88" s="266"/>
      <c r="AN88" s="38"/>
      <c r="AO88" s="39"/>
      <c r="AP88" s="265"/>
      <c r="AQ88" s="266"/>
      <c r="AR88" s="38"/>
      <c r="AS88" s="39"/>
      <c r="AT88" s="265"/>
      <c r="AU88" s="266"/>
      <c r="AV88" s="38"/>
      <c r="AW88" s="39"/>
      <c r="AX88" s="265"/>
      <c r="AY88" s="266"/>
      <c r="AZ88" s="40"/>
      <c r="BA88" s="39"/>
      <c r="BB88" s="265"/>
      <c r="BC88" s="266"/>
      <c r="BD88" s="38"/>
      <c r="BE88" s="39"/>
      <c r="BF88" s="265"/>
      <c r="BG88" s="266"/>
      <c r="BH88" s="38"/>
      <c r="BI88" s="39"/>
      <c r="BJ88" s="265"/>
      <c r="BK88" s="266"/>
      <c r="BL88" s="38"/>
      <c r="BM88" s="39"/>
      <c r="BN88" s="265"/>
      <c r="BO88" s="266"/>
      <c r="BP88" s="38"/>
      <c r="BQ88" s="39"/>
      <c r="BR88" s="265"/>
      <c r="BS88" s="266"/>
      <c r="BT88" s="38"/>
      <c r="BU88" s="39"/>
      <c r="BV88" s="265"/>
      <c r="BW88" s="266"/>
      <c r="BX88" s="38"/>
      <c r="BY88" s="39"/>
      <c r="BZ88" s="265"/>
      <c r="CA88" s="266"/>
      <c r="CB88" s="38"/>
      <c r="CC88" s="39"/>
      <c r="CD88" s="265"/>
      <c r="CE88" s="266"/>
      <c r="CF88" s="38"/>
      <c r="CG88" s="39"/>
      <c r="CH88" s="265"/>
      <c r="CI88" s="266"/>
      <c r="CJ88" s="38"/>
      <c r="CK88" s="39"/>
      <c r="CL88" s="265"/>
      <c r="CM88" s="266"/>
      <c r="CN88" s="38"/>
      <c r="CO88" s="39"/>
      <c r="CP88" s="265"/>
      <c r="CQ88" s="266"/>
      <c r="CR88" s="1" t="s">
        <v>292</v>
      </c>
    </row>
    <row r="89" spans="1:96" ht="20" customHeight="1" x14ac:dyDescent="0.2">
      <c r="A89" s="47"/>
      <c r="B89" s="41"/>
      <c r="C89" s="42"/>
      <c r="D89" s="32" t="s">
        <v>38</v>
      </c>
      <c r="E89" s="33" t="s">
        <v>293</v>
      </c>
      <c r="F89" s="33" t="s">
        <v>294</v>
      </c>
      <c r="G89" s="32">
        <v>2007</v>
      </c>
      <c r="H89" s="44">
        <v>240</v>
      </c>
      <c r="I89" s="35">
        <v>53</v>
      </c>
      <c r="J89" s="36" t="s">
        <v>229</v>
      </c>
      <c r="K89" s="37" t="s">
        <v>56</v>
      </c>
      <c r="L89" s="38"/>
      <c r="M89" s="39" t="str">
        <f t="shared" si="0"/>
        <v/>
      </c>
      <c r="N89" s="265"/>
      <c r="O89" s="265" t="str">
        <f t="shared" si="1"/>
        <v/>
      </c>
      <c r="P89" s="38">
        <v>1</v>
      </c>
      <c r="Q89" s="39">
        <f t="shared" ref="Q89:Q97" si="50">IF((ISERROR((P89/$I89)*100)), "", IF(AND(NOT(ISERROR((P89/$I89)*100)),((P89/$I89)*100) &lt;&gt; 0), (P89/$I89)*100, ""))</f>
        <v>1.8867924528301887</v>
      </c>
      <c r="R89" s="265">
        <v>0</v>
      </c>
      <c r="S89" s="266">
        <f t="shared" si="3"/>
        <v>1</v>
      </c>
      <c r="T89" s="40">
        <v>7</v>
      </c>
      <c r="U89" s="39">
        <f t="shared" ref="U89:U97" si="51">IF((ISERROR((T89/$I89)*100)), "", IF(AND(NOT(ISERROR((T89/$I89)*100)),((T89/$I89)*100) &lt;&gt; 0), (T89/$I89)*100, ""))</f>
        <v>13.20754716981132</v>
      </c>
      <c r="V89" s="265">
        <v>0</v>
      </c>
      <c r="W89" s="266">
        <f t="shared" si="5"/>
        <v>7</v>
      </c>
      <c r="X89" s="38"/>
      <c r="Y89" s="39" t="str">
        <f t="shared" ref="Y89:Y97" si="52">IF((ISERROR((X89/$I89)*100)), "", IF(AND(NOT(ISERROR((X89/$I89)*100)),((X89/$I89)*100) &lt;&gt; 0), (X89/$I89)*100, ""))</f>
        <v/>
      </c>
      <c r="Z89" s="265"/>
      <c r="AA89" s="266" t="str">
        <f t="shared" si="7"/>
        <v/>
      </c>
      <c r="AB89" s="38"/>
      <c r="AC89" s="39" t="str">
        <f t="shared" ref="AC89:AC97" si="53">IF((ISERROR((AB89/$I89)*100)), "", IF(AND(NOT(ISERROR((AB89/$I89)*100)),((AB89/$I89)*100) &lt;&gt; 0), (AB89/$I89)*100, ""))</f>
        <v/>
      </c>
      <c r="AD89" s="265"/>
      <c r="AE89" s="266" t="str">
        <f t="shared" si="9"/>
        <v/>
      </c>
      <c r="AF89" s="38"/>
      <c r="AG89" s="39" t="str">
        <f t="shared" si="10"/>
        <v/>
      </c>
      <c r="AH89" s="265"/>
      <c r="AI89" s="266" t="str">
        <f t="shared" si="11"/>
        <v/>
      </c>
      <c r="AJ89" s="38"/>
      <c r="AK89" s="39" t="str">
        <f t="shared" ref="AK89:AK97" si="54">IF((ISERROR((AJ89/$I89)*100)), "", IF(AND(NOT(ISERROR((AJ89/$I89)*100)),((AJ89/$I89)*100) &lt;&gt; 0), (AJ89/$I89)*100, ""))</f>
        <v/>
      </c>
      <c r="AL89" s="265"/>
      <c r="AM89" s="266" t="str">
        <f t="shared" si="13"/>
        <v/>
      </c>
      <c r="AN89" s="38"/>
      <c r="AO89" s="39" t="str">
        <f>IF((ISERROR((AN89/$I89)*100)), "", IF(AND(NOT(ISERROR((AN89/$I89)*100)),((AN89/$I89)*100) &lt;&gt; 0), (AN89/$I89)*100, ""))</f>
        <v/>
      </c>
      <c r="AP89" s="265"/>
      <c r="AQ89" s="266" t="str">
        <f t="shared" si="15"/>
        <v/>
      </c>
      <c r="AR89" s="38">
        <v>3</v>
      </c>
      <c r="AS89" s="39">
        <f t="shared" ref="AS89:AS97" si="55">IF((ISERROR((AR89/$I89)*100)), "", IF(AND(NOT(ISERROR((AR89/$I89)*100)),((AR89/$I89)*100) &lt;&gt; 0), (AR89/$I89)*100, ""))</f>
        <v>5.6603773584905666</v>
      </c>
      <c r="AT89" s="265">
        <v>0</v>
      </c>
      <c r="AU89" s="266">
        <f t="shared" si="42"/>
        <v>3</v>
      </c>
      <c r="AV89" s="38">
        <v>2</v>
      </c>
      <c r="AW89" s="39">
        <f t="shared" si="18"/>
        <v>3.7735849056603774</v>
      </c>
      <c r="AX89" s="265">
        <v>0</v>
      </c>
      <c r="AY89" s="266">
        <f t="shared" si="19"/>
        <v>2</v>
      </c>
      <c r="AZ89" s="40"/>
      <c r="BA89" s="39" t="str">
        <f t="shared" ref="BA89:BA97" si="56">IF((ISERROR((AZ89/$I89)*100)), "", IF(AND(NOT(ISERROR((AZ89/$I89)*100)),((AZ89/$I89)*100) &lt;&gt; 0), (AZ89/$I89)*100, ""))</f>
        <v/>
      </c>
      <c r="BB89" s="265"/>
      <c r="BC89" s="266" t="str">
        <f t="shared" si="21"/>
        <v/>
      </c>
      <c r="BD89" s="38"/>
      <c r="BE89" s="39" t="str">
        <f t="shared" ref="BE89:BE97" si="57">IF((ISERROR((BD89/$I89)*100)), "", IF(AND(NOT(ISERROR((BD89/$I89)*100)),((BD89/$I89)*100) &lt;&gt; 0), (BD89/$I89)*100, ""))</f>
        <v/>
      </c>
      <c r="BF89" s="265"/>
      <c r="BG89" s="266" t="str">
        <f t="shared" si="23"/>
        <v/>
      </c>
      <c r="BH89" s="38"/>
      <c r="BI89" s="39" t="str">
        <f t="shared" ref="BI89:BI97" si="58">IF((ISERROR((BH89/$I89)*100)), "", IF(AND(NOT(ISERROR((BH89/$I89)*100)),((BH89/$I89)*100) &lt;&gt; 0), (BH89/$I89)*100, ""))</f>
        <v/>
      </c>
      <c r="BJ89" s="265"/>
      <c r="BK89" s="266" t="str">
        <f t="shared" si="25"/>
        <v/>
      </c>
      <c r="BL89" s="38"/>
      <c r="BM89" s="39" t="str">
        <f t="shared" ref="BM89:BM97" si="59">IF((ISERROR((BL89/$I89)*100)), "", IF(AND(NOT(ISERROR((BL89/$I89)*100)),((BL89/$I89)*100) &lt;&gt; 0), (BL89/$I89)*100, ""))</f>
        <v/>
      </c>
      <c r="BN89" s="265"/>
      <c r="BO89" s="266" t="str">
        <f t="shared" si="27"/>
        <v/>
      </c>
      <c r="BP89" s="38"/>
      <c r="BQ89" s="39" t="str">
        <f t="shared" si="28"/>
        <v/>
      </c>
      <c r="BR89" s="265"/>
      <c r="BS89" s="266" t="str">
        <f t="shared" si="29"/>
        <v/>
      </c>
      <c r="BT89" s="38"/>
      <c r="BU89" s="39" t="str">
        <f t="shared" si="30"/>
        <v/>
      </c>
      <c r="BV89" s="265"/>
      <c r="BW89" s="266" t="str">
        <f t="shared" si="31"/>
        <v/>
      </c>
      <c r="BX89" s="38"/>
      <c r="BY89" s="39" t="str">
        <f t="shared" si="32"/>
        <v/>
      </c>
      <c r="BZ89" s="265"/>
      <c r="CA89" s="266" t="str">
        <f t="shared" si="33"/>
        <v/>
      </c>
      <c r="CB89" s="38">
        <v>3</v>
      </c>
      <c r="CC89" s="39">
        <f t="shared" si="34"/>
        <v>5.6603773584905666</v>
      </c>
      <c r="CD89" s="265">
        <v>0</v>
      </c>
      <c r="CE89" s="266">
        <f t="shared" si="35"/>
        <v>3</v>
      </c>
      <c r="CF89" s="38"/>
      <c r="CG89" s="39" t="str">
        <f t="shared" si="36"/>
        <v/>
      </c>
      <c r="CH89" s="265"/>
      <c r="CI89" s="266" t="str">
        <f t="shared" si="37"/>
        <v/>
      </c>
      <c r="CJ89" s="38"/>
      <c r="CK89" s="39" t="str">
        <f t="shared" si="38"/>
        <v/>
      </c>
      <c r="CL89" s="265"/>
      <c r="CM89" s="266" t="str">
        <f t="shared" si="39"/>
        <v/>
      </c>
      <c r="CN89" s="38"/>
      <c r="CO89" s="39" t="str">
        <f t="shared" si="40"/>
        <v/>
      </c>
      <c r="CP89" s="265"/>
      <c r="CQ89" s="266" t="str">
        <f t="shared" si="41"/>
        <v/>
      </c>
      <c r="CR89" s="1" t="s">
        <v>295</v>
      </c>
    </row>
    <row r="90" spans="1:96" ht="20" customHeight="1" x14ac:dyDescent="0.2">
      <c r="A90" s="47"/>
      <c r="B90" s="41"/>
      <c r="C90" s="42"/>
      <c r="D90" s="32" t="s">
        <v>38</v>
      </c>
      <c r="E90" s="33" t="s">
        <v>296</v>
      </c>
      <c r="F90" s="33" t="s">
        <v>297</v>
      </c>
      <c r="G90" s="32">
        <v>2010</v>
      </c>
      <c r="H90" s="44"/>
      <c r="I90" s="35">
        <v>53</v>
      </c>
      <c r="J90" s="48" t="s">
        <v>298</v>
      </c>
      <c r="K90" s="37" t="s">
        <v>299</v>
      </c>
      <c r="L90" s="38"/>
      <c r="M90" s="39" t="str">
        <f t="shared" si="0"/>
        <v/>
      </c>
      <c r="N90" s="265"/>
      <c r="O90" s="265" t="str">
        <f t="shared" si="1"/>
        <v/>
      </c>
      <c r="P90" s="38"/>
      <c r="Q90" s="39" t="str">
        <f t="shared" si="50"/>
        <v/>
      </c>
      <c r="R90" s="265"/>
      <c r="S90" s="266" t="str">
        <f t="shared" si="3"/>
        <v/>
      </c>
      <c r="T90" s="40">
        <v>15</v>
      </c>
      <c r="U90" s="39">
        <f t="shared" si="51"/>
        <v>28.30188679245283</v>
      </c>
      <c r="V90" s="265">
        <v>1</v>
      </c>
      <c r="W90" s="266">
        <f t="shared" si="5"/>
        <v>14</v>
      </c>
      <c r="X90" s="38"/>
      <c r="Y90" s="39" t="str">
        <f t="shared" si="52"/>
        <v/>
      </c>
      <c r="Z90" s="265"/>
      <c r="AA90" s="266" t="str">
        <f t="shared" si="7"/>
        <v/>
      </c>
      <c r="AB90" s="38">
        <v>15</v>
      </c>
      <c r="AC90" s="39">
        <f t="shared" si="53"/>
        <v>28.30188679245283</v>
      </c>
      <c r="AD90" s="265"/>
      <c r="AE90" s="266" t="str">
        <f t="shared" si="9"/>
        <v/>
      </c>
      <c r="AF90" s="38"/>
      <c r="AG90" s="39" t="str">
        <f t="shared" si="10"/>
        <v/>
      </c>
      <c r="AH90" s="265"/>
      <c r="AI90" s="266" t="str">
        <f t="shared" si="11"/>
        <v/>
      </c>
      <c r="AJ90" s="38"/>
      <c r="AK90" s="39" t="str">
        <f t="shared" si="54"/>
        <v/>
      </c>
      <c r="AL90" s="265"/>
      <c r="AM90" s="266" t="str">
        <f t="shared" si="13"/>
        <v/>
      </c>
      <c r="AN90" s="38"/>
      <c r="AO90" s="39" t="str">
        <f>IF((ISERROR((AN90/$I90)*100)), "", IF(AND(NOT(ISERROR((AN90/$I90)*100)),((AN90/$I90)*100) &lt;&gt; 0), (AN90/$I90)*100, ""))</f>
        <v/>
      </c>
      <c r="AP90" s="265"/>
      <c r="AQ90" s="266" t="str">
        <f t="shared" si="15"/>
        <v/>
      </c>
      <c r="AR90" s="38">
        <v>2</v>
      </c>
      <c r="AS90" s="39">
        <f t="shared" si="55"/>
        <v>3.7735849056603774</v>
      </c>
      <c r="AT90" s="265">
        <v>1</v>
      </c>
      <c r="AU90" s="266">
        <f t="shared" si="42"/>
        <v>1</v>
      </c>
      <c r="AV90" s="38">
        <v>9</v>
      </c>
      <c r="AW90" s="39">
        <f t="shared" si="18"/>
        <v>16.981132075471699</v>
      </c>
      <c r="AX90" s="265">
        <v>0</v>
      </c>
      <c r="AY90" s="266">
        <f t="shared" si="19"/>
        <v>9</v>
      </c>
      <c r="AZ90" s="40"/>
      <c r="BA90" s="39" t="str">
        <f t="shared" si="56"/>
        <v/>
      </c>
      <c r="BB90" s="265"/>
      <c r="BC90" s="266" t="str">
        <f t="shared" si="21"/>
        <v/>
      </c>
      <c r="BD90" s="38"/>
      <c r="BE90" s="39" t="str">
        <f t="shared" si="57"/>
        <v/>
      </c>
      <c r="BF90" s="265"/>
      <c r="BG90" s="266" t="str">
        <f t="shared" si="23"/>
        <v/>
      </c>
      <c r="BH90" s="38">
        <v>3</v>
      </c>
      <c r="BI90" s="39">
        <f t="shared" si="58"/>
        <v>5.6603773584905666</v>
      </c>
      <c r="BJ90" s="267">
        <v>0</v>
      </c>
      <c r="BK90" s="268">
        <f t="shared" si="25"/>
        <v>3</v>
      </c>
      <c r="BL90" s="38">
        <v>2</v>
      </c>
      <c r="BM90" s="39">
        <f t="shared" si="59"/>
        <v>3.7735849056603774</v>
      </c>
      <c r="BN90" s="267">
        <v>0</v>
      </c>
      <c r="BO90" s="268">
        <f t="shared" si="27"/>
        <v>2</v>
      </c>
      <c r="BP90" s="38"/>
      <c r="BQ90" s="39" t="str">
        <f t="shared" si="28"/>
        <v/>
      </c>
      <c r="BR90" s="265"/>
      <c r="BS90" s="266" t="str">
        <f t="shared" si="29"/>
        <v/>
      </c>
      <c r="BT90" s="38"/>
      <c r="BU90" s="39" t="str">
        <f t="shared" si="30"/>
        <v/>
      </c>
      <c r="BV90" s="265"/>
      <c r="BW90" s="266" t="str">
        <f t="shared" si="31"/>
        <v/>
      </c>
      <c r="BX90" s="38"/>
      <c r="BY90" s="39" t="str">
        <f t="shared" si="32"/>
        <v/>
      </c>
      <c r="BZ90" s="265"/>
      <c r="CA90" s="266" t="str">
        <f t="shared" si="33"/>
        <v/>
      </c>
      <c r="CB90" s="38"/>
      <c r="CC90" s="39" t="str">
        <f t="shared" si="34"/>
        <v/>
      </c>
      <c r="CD90" s="265"/>
      <c r="CE90" s="266" t="str">
        <f t="shared" si="35"/>
        <v/>
      </c>
      <c r="CF90" s="38"/>
      <c r="CG90" s="39" t="str">
        <f t="shared" si="36"/>
        <v/>
      </c>
      <c r="CH90" s="265"/>
      <c r="CI90" s="266" t="str">
        <f t="shared" si="37"/>
        <v/>
      </c>
      <c r="CJ90" s="38"/>
      <c r="CK90" s="39" t="str">
        <f t="shared" si="38"/>
        <v/>
      </c>
      <c r="CL90" s="265"/>
      <c r="CM90" s="266" t="str">
        <f t="shared" si="39"/>
        <v/>
      </c>
      <c r="CN90" s="38"/>
      <c r="CO90" s="39" t="str">
        <f t="shared" si="40"/>
        <v/>
      </c>
      <c r="CP90" s="265"/>
      <c r="CQ90" s="266" t="str">
        <f t="shared" si="41"/>
        <v/>
      </c>
      <c r="CR90" s="1" t="s">
        <v>300</v>
      </c>
    </row>
    <row r="91" spans="1:96" ht="20" customHeight="1" x14ac:dyDescent="0.2">
      <c r="A91" s="47"/>
      <c r="B91" s="41"/>
      <c r="C91" s="42"/>
      <c r="D91" s="32" t="s">
        <v>38</v>
      </c>
      <c r="E91" s="33" t="s">
        <v>301</v>
      </c>
      <c r="F91" s="33" t="s">
        <v>302</v>
      </c>
      <c r="G91" s="32">
        <v>2014</v>
      </c>
      <c r="H91" s="44"/>
      <c r="I91" s="35">
        <v>39</v>
      </c>
      <c r="J91" s="36" t="s">
        <v>55</v>
      </c>
      <c r="K91" s="37" t="s">
        <v>303</v>
      </c>
      <c r="L91" s="38"/>
      <c r="M91" s="39" t="str">
        <f t="shared" si="0"/>
        <v/>
      </c>
      <c r="N91" s="265"/>
      <c r="O91" s="265" t="str">
        <f t="shared" si="1"/>
        <v/>
      </c>
      <c r="P91" s="38"/>
      <c r="Q91" s="39" t="str">
        <f t="shared" si="50"/>
        <v/>
      </c>
      <c r="R91" s="265"/>
      <c r="S91" s="266" t="str">
        <f t="shared" si="3"/>
        <v/>
      </c>
      <c r="T91" s="40">
        <v>6</v>
      </c>
      <c r="U91" s="39">
        <f t="shared" si="51"/>
        <v>15.384615384615385</v>
      </c>
      <c r="V91" s="265">
        <v>0</v>
      </c>
      <c r="W91" s="266">
        <f t="shared" si="5"/>
        <v>6</v>
      </c>
      <c r="X91" s="38"/>
      <c r="Y91" s="39" t="str">
        <f t="shared" si="52"/>
        <v/>
      </c>
      <c r="Z91" s="265"/>
      <c r="AA91" s="266" t="str">
        <f t="shared" si="7"/>
        <v/>
      </c>
      <c r="AB91" s="38">
        <v>1</v>
      </c>
      <c r="AC91" s="39">
        <f t="shared" si="53"/>
        <v>2.5641025641025639</v>
      </c>
      <c r="AD91" s="265"/>
      <c r="AE91" s="266" t="str">
        <f t="shared" si="9"/>
        <v/>
      </c>
      <c r="AF91" s="38">
        <v>2</v>
      </c>
      <c r="AG91" s="39">
        <f t="shared" si="10"/>
        <v>5.1282051282051277</v>
      </c>
      <c r="AH91" s="265">
        <v>1</v>
      </c>
      <c r="AI91" s="266">
        <f t="shared" si="11"/>
        <v>1</v>
      </c>
      <c r="AJ91" s="38"/>
      <c r="AK91" s="39" t="str">
        <f t="shared" si="54"/>
        <v/>
      </c>
      <c r="AL91" s="265"/>
      <c r="AM91" s="266" t="str">
        <f t="shared" si="13"/>
        <v/>
      </c>
      <c r="AN91" s="38"/>
      <c r="AO91" s="39"/>
      <c r="AP91" s="265"/>
      <c r="AQ91" s="266" t="str">
        <f t="shared" si="15"/>
        <v/>
      </c>
      <c r="AR91" s="38">
        <v>0</v>
      </c>
      <c r="AS91" s="39" t="str">
        <f t="shared" si="55"/>
        <v/>
      </c>
      <c r="AT91" s="265">
        <v>1</v>
      </c>
      <c r="AU91" s="266">
        <f t="shared" si="42"/>
        <v>-1</v>
      </c>
      <c r="AV91" s="38"/>
      <c r="AW91" s="39" t="str">
        <f t="shared" si="18"/>
        <v/>
      </c>
      <c r="AX91" s="265"/>
      <c r="AY91" s="266" t="str">
        <f t="shared" si="19"/>
        <v/>
      </c>
      <c r="AZ91" s="40"/>
      <c r="BA91" s="39" t="str">
        <f t="shared" si="56"/>
        <v/>
      </c>
      <c r="BB91" s="265"/>
      <c r="BC91" s="266" t="str">
        <f t="shared" si="21"/>
        <v/>
      </c>
      <c r="BD91" s="38"/>
      <c r="BE91" s="39" t="str">
        <f t="shared" si="57"/>
        <v/>
      </c>
      <c r="BF91" s="265"/>
      <c r="BG91" s="266" t="str">
        <f t="shared" si="23"/>
        <v/>
      </c>
      <c r="BH91" s="38"/>
      <c r="BI91" s="39" t="str">
        <f t="shared" si="58"/>
        <v/>
      </c>
      <c r="BJ91" s="265"/>
      <c r="BK91" s="266" t="str">
        <f t="shared" si="25"/>
        <v/>
      </c>
      <c r="BL91" s="38"/>
      <c r="BM91" s="39" t="str">
        <f t="shared" si="59"/>
        <v/>
      </c>
      <c r="BN91" s="265"/>
      <c r="BO91" s="266" t="str">
        <f t="shared" si="27"/>
        <v/>
      </c>
      <c r="BP91" s="38">
        <v>1</v>
      </c>
      <c r="BQ91" s="39">
        <f t="shared" si="28"/>
        <v>2.5641025641025639</v>
      </c>
      <c r="BR91" s="265">
        <v>0</v>
      </c>
      <c r="BS91" s="266">
        <f t="shared" si="29"/>
        <v>1</v>
      </c>
      <c r="BT91" s="38"/>
      <c r="BU91" s="39" t="str">
        <f t="shared" si="30"/>
        <v/>
      </c>
      <c r="BV91" s="265"/>
      <c r="BW91" s="266" t="str">
        <f t="shared" si="31"/>
        <v/>
      </c>
      <c r="BX91" s="38"/>
      <c r="BY91" s="39" t="str">
        <f t="shared" si="32"/>
        <v/>
      </c>
      <c r="BZ91" s="265"/>
      <c r="CA91" s="266" t="str">
        <f t="shared" si="33"/>
        <v/>
      </c>
      <c r="CB91" s="38"/>
      <c r="CC91" s="39" t="str">
        <f t="shared" si="34"/>
        <v/>
      </c>
      <c r="CD91" s="265"/>
      <c r="CE91" s="266" t="str">
        <f t="shared" si="35"/>
        <v/>
      </c>
      <c r="CF91" s="38"/>
      <c r="CG91" s="39" t="str">
        <f t="shared" si="36"/>
        <v/>
      </c>
      <c r="CH91" s="265"/>
      <c r="CI91" s="266" t="str">
        <f t="shared" si="37"/>
        <v/>
      </c>
      <c r="CJ91" s="38"/>
      <c r="CK91" s="39" t="str">
        <f t="shared" si="38"/>
        <v/>
      </c>
      <c r="CL91" s="265"/>
      <c r="CM91" s="266" t="str">
        <f t="shared" si="39"/>
        <v/>
      </c>
      <c r="CN91" s="38"/>
      <c r="CO91" s="39" t="str">
        <f t="shared" si="40"/>
        <v/>
      </c>
      <c r="CP91" s="265"/>
      <c r="CQ91" s="266" t="str">
        <f t="shared" si="41"/>
        <v/>
      </c>
      <c r="CR91" s="1" t="s">
        <v>304</v>
      </c>
    </row>
    <row r="92" spans="1:96" ht="20" customHeight="1" x14ac:dyDescent="0.2">
      <c r="A92" s="47"/>
      <c r="B92" s="41"/>
      <c r="C92" s="42"/>
      <c r="D92" s="32" t="s">
        <v>38</v>
      </c>
      <c r="E92" s="33" t="s">
        <v>305</v>
      </c>
      <c r="F92" s="33" t="s">
        <v>306</v>
      </c>
      <c r="G92" s="32">
        <v>2010</v>
      </c>
      <c r="H92" s="44"/>
      <c r="I92" s="35">
        <v>789</v>
      </c>
      <c r="J92" s="36" t="s">
        <v>55</v>
      </c>
      <c r="K92" s="37" t="s">
        <v>307</v>
      </c>
      <c r="L92" s="38"/>
      <c r="M92" s="39" t="str">
        <f t="shared" si="0"/>
        <v/>
      </c>
      <c r="N92" s="265"/>
      <c r="O92" s="265" t="str">
        <f t="shared" si="1"/>
        <v/>
      </c>
      <c r="P92" s="38"/>
      <c r="Q92" s="39" t="str">
        <f t="shared" si="50"/>
        <v/>
      </c>
      <c r="R92" s="265"/>
      <c r="S92" s="266" t="str">
        <f t="shared" si="3"/>
        <v/>
      </c>
      <c r="T92" s="40"/>
      <c r="U92" s="39" t="str">
        <f t="shared" si="51"/>
        <v/>
      </c>
      <c r="V92" s="265"/>
      <c r="W92" s="266" t="str">
        <f t="shared" si="5"/>
        <v/>
      </c>
      <c r="X92" s="38"/>
      <c r="Y92" s="39" t="str">
        <f t="shared" si="52"/>
        <v/>
      </c>
      <c r="Z92" s="265"/>
      <c r="AA92" s="266" t="str">
        <f t="shared" si="7"/>
        <v/>
      </c>
      <c r="AB92" s="38"/>
      <c r="AC92" s="39" t="str">
        <f t="shared" si="53"/>
        <v/>
      </c>
      <c r="AD92" s="265"/>
      <c r="AE92" s="266" t="str">
        <f t="shared" si="9"/>
        <v/>
      </c>
      <c r="AF92" s="38"/>
      <c r="AG92" s="39" t="str">
        <f>IF((ISERROR((AF92/$I92)*100)), "", IF(AND(NOT(ISERROR((AF92/$I92)*100)),((AF92/$I92)*100) &lt;&gt; 0), (AF92/$I92)*100, ""))</f>
        <v/>
      </c>
      <c r="AH92" s="265"/>
      <c r="AI92" s="266" t="str">
        <f t="shared" si="11"/>
        <v/>
      </c>
      <c r="AJ92" s="38"/>
      <c r="AK92" s="39" t="str">
        <f t="shared" si="54"/>
        <v/>
      </c>
      <c r="AL92" s="265"/>
      <c r="AM92" s="266" t="str">
        <f t="shared" si="13"/>
        <v/>
      </c>
      <c r="AN92" s="38"/>
      <c r="AO92" s="39" t="str">
        <f>IF((ISERROR((AN92/$I92)*100)), "", IF(AND(NOT(ISERROR((AN92/$I92)*100)),((AN92/$I92)*100) &lt;&gt; 0), (AN92/$I92)*100, ""))</f>
        <v/>
      </c>
      <c r="AP92" s="265"/>
      <c r="AQ92" s="266" t="str">
        <f t="shared" si="15"/>
        <v/>
      </c>
      <c r="AR92" s="38"/>
      <c r="AS92" s="39" t="str">
        <f t="shared" si="55"/>
        <v/>
      </c>
      <c r="AT92" s="265"/>
      <c r="AU92" s="266" t="str">
        <f t="shared" si="42"/>
        <v/>
      </c>
      <c r="AV92" s="38"/>
      <c r="AW92" s="39" t="str">
        <f t="shared" si="18"/>
        <v/>
      </c>
      <c r="AX92" s="265"/>
      <c r="AY92" s="266" t="str">
        <f t="shared" si="19"/>
        <v/>
      </c>
      <c r="AZ92" s="40">
        <v>43</v>
      </c>
      <c r="BA92" s="39">
        <f t="shared" si="56"/>
        <v>5.4499366286438535</v>
      </c>
      <c r="BB92" s="265">
        <v>74</v>
      </c>
      <c r="BC92" s="266">
        <f t="shared" si="21"/>
        <v>-31</v>
      </c>
      <c r="BD92" s="38"/>
      <c r="BE92" s="39" t="str">
        <f t="shared" si="57"/>
        <v/>
      </c>
      <c r="BF92" s="265"/>
      <c r="BG92" s="266" t="str">
        <f t="shared" si="23"/>
        <v/>
      </c>
      <c r="BH92" s="38"/>
      <c r="BI92" s="39" t="str">
        <f t="shared" si="58"/>
        <v/>
      </c>
      <c r="BJ92" s="265"/>
      <c r="BK92" s="266" t="str">
        <f t="shared" si="25"/>
        <v/>
      </c>
      <c r="BL92" s="38"/>
      <c r="BM92" s="39" t="str">
        <f t="shared" si="59"/>
        <v/>
      </c>
      <c r="BN92" s="265"/>
      <c r="BO92" s="266" t="str">
        <f t="shared" si="27"/>
        <v/>
      </c>
      <c r="BP92" s="38"/>
      <c r="BQ92" s="39" t="str">
        <f t="shared" si="28"/>
        <v/>
      </c>
      <c r="BR92" s="265"/>
      <c r="BS92" s="266" t="str">
        <f t="shared" si="29"/>
        <v/>
      </c>
      <c r="BT92" s="38"/>
      <c r="BU92" s="39" t="str">
        <f t="shared" si="30"/>
        <v/>
      </c>
      <c r="BV92" s="265"/>
      <c r="BW92" s="266" t="str">
        <f t="shared" si="31"/>
        <v/>
      </c>
      <c r="BX92" s="38"/>
      <c r="BY92" s="39" t="str">
        <f t="shared" si="32"/>
        <v/>
      </c>
      <c r="BZ92" s="265"/>
      <c r="CA92" s="266" t="str">
        <f t="shared" si="33"/>
        <v/>
      </c>
      <c r="CB92" s="38"/>
      <c r="CC92" s="39" t="str">
        <f t="shared" si="34"/>
        <v/>
      </c>
      <c r="CD92" s="265"/>
      <c r="CE92" s="266" t="str">
        <f t="shared" si="35"/>
        <v/>
      </c>
      <c r="CF92" s="38"/>
      <c r="CG92" s="39" t="str">
        <f t="shared" si="36"/>
        <v/>
      </c>
      <c r="CH92" s="265"/>
      <c r="CI92" s="266" t="str">
        <f t="shared" si="37"/>
        <v/>
      </c>
      <c r="CJ92" s="38"/>
      <c r="CK92" s="39" t="str">
        <f t="shared" si="38"/>
        <v/>
      </c>
      <c r="CL92" s="265"/>
      <c r="CM92" s="266" t="str">
        <f t="shared" si="39"/>
        <v/>
      </c>
      <c r="CN92" s="38"/>
      <c r="CO92" s="39" t="str">
        <f t="shared" si="40"/>
        <v/>
      </c>
      <c r="CP92" s="265"/>
      <c r="CQ92" s="266" t="str">
        <f t="shared" si="41"/>
        <v/>
      </c>
      <c r="CR92" s="1" t="s">
        <v>308</v>
      </c>
    </row>
    <row r="93" spans="1:96" ht="20" customHeight="1" x14ac:dyDescent="0.2">
      <c r="A93" s="61"/>
      <c r="B93" s="30"/>
      <c r="C93" s="32"/>
      <c r="D93" s="32" t="s">
        <v>38</v>
      </c>
      <c r="E93" s="33" t="s">
        <v>309</v>
      </c>
      <c r="F93" s="33" t="s">
        <v>310</v>
      </c>
      <c r="G93" s="32">
        <v>2007</v>
      </c>
      <c r="H93" s="44"/>
      <c r="I93" s="35">
        <v>171</v>
      </c>
      <c r="J93" s="36"/>
      <c r="K93" s="37" t="s">
        <v>125</v>
      </c>
      <c r="L93" s="38"/>
      <c r="M93" s="39"/>
      <c r="N93" s="265"/>
      <c r="O93" s="265"/>
      <c r="P93" s="38"/>
      <c r="Q93" s="39"/>
      <c r="R93" s="265"/>
      <c r="S93" s="266"/>
      <c r="T93" s="40"/>
      <c r="U93" s="39"/>
      <c r="V93" s="265"/>
      <c r="W93" s="266"/>
      <c r="X93" s="38"/>
      <c r="Y93" s="39"/>
      <c r="Z93" s="265"/>
      <c r="AA93" s="266"/>
      <c r="AB93" s="38"/>
      <c r="AC93" s="39"/>
      <c r="AD93" s="265"/>
      <c r="AE93" s="266"/>
      <c r="AF93" s="38"/>
      <c r="AG93" s="39"/>
      <c r="AH93" s="265"/>
      <c r="AI93" s="266"/>
      <c r="AJ93" s="38"/>
      <c r="AK93" s="39"/>
      <c r="AL93" s="265"/>
      <c r="AM93" s="266"/>
      <c r="AN93" s="38"/>
      <c r="AO93" s="39"/>
      <c r="AP93" s="265"/>
      <c r="AQ93" s="266"/>
      <c r="AR93" s="38"/>
      <c r="AS93" s="39"/>
      <c r="AT93" s="265"/>
      <c r="AU93" s="266"/>
      <c r="AV93" s="38"/>
      <c r="AW93" s="39"/>
      <c r="AX93" s="265"/>
      <c r="AY93" s="266"/>
      <c r="AZ93" s="40"/>
      <c r="BA93" s="39"/>
      <c r="BB93" s="265"/>
      <c r="BC93" s="266"/>
      <c r="BD93" s="38"/>
      <c r="BE93" s="39"/>
      <c r="BF93" s="265"/>
      <c r="BG93" s="266"/>
      <c r="BH93" s="38"/>
      <c r="BI93" s="39"/>
      <c r="BJ93" s="265"/>
      <c r="BK93" s="266"/>
      <c r="BL93" s="38"/>
      <c r="BM93" s="39"/>
      <c r="BN93" s="265"/>
      <c r="BO93" s="266"/>
      <c r="BP93" s="38"/>
      <c r="BQ93" s="39"/>
      <c r="BR93" s="265"/>
      <c r="BS93" s="266"/>
      <c r="BT93" s="38"/>
      <c r="BU93" s="39"/>
      <c r="BV93" s="265"/>
      <c r="BW93" s="266"/>
      <c r="BX93" s="38"/>
      <c r="BY93" s="39"/>
      <c r="BZ93" s="265"/>
      <c r="CA93" s="266"/>
      <c r="CB93" s="38"/>
      <c r="CC93" s="39"/>
      <c r="CD93" s="265"/>
      <c r="CE93" s="266"/>
      <c r="CF93" s="38"/>
      <c r="CG93" s="39"/>
      <c r="CH93" s="265"/>
      <c r="CI93" s="266"/>
      <c r="CJ93" s="38"/>
      <c r="CK93" s="39"/>
      <c r="CL93" s="265"/>
      <c r="CM93" s="266"/>
      <c r="CN93" s="38"/>
      <c r="CO93" s="39"/>
      <c r="CP93" s="265"/>
      <c r="CQ93" s="266"/>
    </row>
    <row r="94" spans="1:96" ht="20" customHeight="1" x14ac:dyDescent="0.2">
      <c r="A94" s="47"/>
      <c r="B94" s="41"/>
      <c r="C94" s="31"/>
      <c r="D94" s="32" t="s">
        <v>38</v>
      </c>
      <c r="E94" s="33" t="s">
        <v>311</v>
      </c>
      <c r="F94" s="33" t="s">
        <v>312</v>
      </c>
      <c r="G94" s="32">
        <v>2008</v>
      </c>
      <c r="H94" s="44">
        <v>156</v>
      </c>
      <c r="I94" s="35">
        <v>50</v>
      </c>
      <c r="J94" s="36" t="s">
        <v>70</v>
      </c>
      <c r="K94" s="37"/>
      <c r="L94" s="38"/>
      <c r="M94" s="39" t="str">
        <f t="shared" si="0"/>
        <v/>
      </c>
      <c r="N94" s="265"/>
      <c r="O94" s="265" t="str">
        <f t="shared" si="1"/>
        <v/>
      </c>
      <c r="P94" s="38"/>
      <c r="Q94" s="39" t="str">
        <f t="shared" si="50"/>
        <v/>
      </c>
      <c r="R94" s="265"/>
      <c r="S94" s="266" t="str">
        <f t="shared" si="3"/>
        <v/>
      </c>
      <c r="T94" s="40"/>
      <c r="U94" s="39" t="str">
        <f t="shared" si="51"/>
        <v/>
      </c>
      <c r="V94" s="265"/>
      <c r="W94" s="266" t="str">
        <f t="shared" si="5"/>
        <v/>
      </c>
      <c r="X94" s="38"/>
      <c r="Y94" s="39" t="str">
        <f t="shared" si="52"/>
        <v/>
      </c>
      <c r="Z94" s="265"/>
      <c r="AA94" s="266" t="str">
        <f t="shared" si="7"/>
        <v/>
      </c>
      <c r="AB94" s="38"/>
      <c r="AC94" s="39" t="str">
        <f t="shared" si="53"/>
        <v/>
      </c>
      <c r="AD94" s="265"/>
      <c r="AE94" s="266" t="str">
        <f t="shared" si="9"/>
        <v/>
      </c>
      <c r="AF94" s="38"/>
      <c r="AG94" s="39" t="str">
        <f>IF((ISERROR((AF94/$I94)*100)), "", IF(AND(NOT(ISERROR((AF94/$I94)*100)),((AF94/$I94)*100) &lt;&gt; 0), (AF94/$I94)*100, ""))</f>
        <v/>
      </c>
      <c r="AH94" s="265"/>
      <c r="AI94" s="266" t="str">
        <f t="shared" si="11"/>
        <v/>
      </c>
      <c r="AJ94" s="38"/>
      <c r="AK94" s="39" t="str">
        <f t="shared" si="54"/>
        <v/>
      </c>
      <c r="AL94" s="265"/>
      <c r="AM94" s="266" t="str">
        <f t="shared" si="13"/>
        <v/>
      </c>
      <c r="AN94" s="38"/>
      <c r="AO94" s="39" t="str">
        <f>IF((ISERROR((AN94/$I94)*100)), "", IF(AND(NOT(ISERROR((AN94/$I94)*100)),((AN94/$I94)*100) &lt;&gt; 0), (AN94/$I94)*100, ""))</f>
        <v/>
      </c>
      <c r="AP94" s="265"/>
      <c r="AQ94" s="266" t="str">
        <f t="shared" si="15"/>
        <v/>
      </c>
      <c r="AR94" s="38"/>
      <c r="AS94" s="39" t="str">
        <f t="shared" si="55"/>
        <v/>
      </c>
      <c r="AT94" s="265"/>
      <c r="AU94" s="266" t="str">
        <f t="shared" si="42"/>
        <v/>
      </c>
      <c r="AV94" s="38"/>
      <c r="AW94" s="39" t="str">
        <f t="shared" si="18"/>
        <v/>
      </c>
      <c r="AX94" s="265"/>
      <c r="AY94" s="266" t="str">
        <f t="shared" si="19"/>
        <v/>
      </c>
      <c r="AZ94" s="40"/>
      <c r="BA94" s="39" t="str">
        <f t="shared" si="56"/>
        <v/>
      </c>
      <c r="BB94" s="265"/>
      <c r="BC94" s="266" t="str">
        <f t="shared" si="21"/>
        <v/>
      </c>
      <c r="BD94" s="38"/>
      <c r="BE94" s="39" t="str">
        <f t="shared" si="57"/>
        <v/>
      </c>
      <c r="BF94" s="265"/>
      <c r="BG94" s="266" t="str">
        <f t="shared" si="23"/>
        <v/>
      </c>
      <c r="BH94" s="38"/>
      <c r="BI94" s="39" t="str">
        <f t="shared" si="58"/>
        <v/>
      </c>
      <c r="BJ94" s="265"/>
      <c r="BK94" s="266" t="str">
        <f t="shared" si="25"/>
        <v/>
      </c>
      <c r="BL94" s="38"/>
      <c r="BM94" s="39" t="str">
        <f t="shared" si="59"/>
        <v/>
      </c>
      <c r="BN94" s="265"/>
      <c r="BO94" s="266" t="str">
        <f t="shared" si="27"/>
        <v/>
      </c>
      <c r="BP94" s="38"/>
      <c r="BQ94" s="39" t="str">
        <f t="shared" si="28"/>
        <v/>
      </c>
      <c r="BR94" s="265"/>
      <c r="BS94" s="266" t="str">
        <f t="shared" si="29"/>
        <v/>
      </c>
      <c r="BT94" s="38"/>
      <c r="BU94" s="39" t="str">
        <f t="shared" si="30"/>
        <v/>
      </c>
      <c r="BV94" s="265"/>
      <c r="BW94" s="266" t="str">
        <f t="shared" si="31"/>
        <v/>
      </c>
      <c r="BX94" s="38"/>
      <c r="BY94" s="39" t="str">
        <f t="shared" si="32"/>
        <v/>
      </c>
      <c r="BZ94" s="265"/>
      <c r="CA94" s="266" t="str">
        <f t="shared" si="33"/>
        <v/>
      </c>
      <c r="CB94" s="38"/>
      <c r="CC94" s="39" t="str">
        <f t="shared" si="34"/>
        <v/>
      </c>
      <c r="CD94" s="265"/>
      <c r="CE94" s="266" t="str">
        <f t="shared" si="35"/>
        <v/>
      </c>
      <c r="CF94" s="38"/>
      <c r="CG94" s="39" t="str">
        <f t="shared" si="36"/>
        <v/>
      </c>
      <c r="CH94" s="265"/>
      <c r="CI94" s="266" t="str">
        <f t="shared" si="37"/>
        <v/>
      </c>
      <c r="CJ94" s="38"/>
      <c r="CK94" s="39" t="str">
        <f t="shared" si="38"/>
        <v/>
      </c>
      <c r="CL94" s="265"/>
      <c r="CM94" s="266" t="str">
        <f t="shared" si="39"/>
        <v/>
      </c>
      <c r="CN94" s="38"/>
      <c r="CO94" s="39" t="str">
        <f t="shared" si="40"/>
        <v/>
      </c>
      <c r="CP94" s="265"/>
      <c r="CQ94" s="266" t="str">
        <f t="shared" si="41"/>
        <v/>
      </c>
      <c r="CR94" s="1" t="s">
        <v>314</v>
      </c>
    </row>
    <row r="95" spans="1:96" ht="20" customHeight="1" x14ac:dyDescent="0.2">
      <c r="A95" s="61"/>
      <c r="B95" s="30"/>
      <c r="C95" s="32"/>
      <c r="D95" s="32" t="s">
        <v>38</v>
      </c>
      <c r="E95" s="33" t="s">
        <v>315</v>
      </c>
      <c r="F95" s="33" t="s">
        <v>316</v>
      </c>
      <c r="G95" s="32">
        <v>2006</v>
      </c>
      <c r="H95" s="44"/>
      <c r="I95" s="35">
        <v>27</v>
      </c>
      <c r="J95" s="36" t="s">
        <v>70</v>
      </c>
      <c r="K95" s="37" t="s">
        <v>317</v>
      </c>
      <c r="L95" s="63"/>
      <c r="M95" s="64"/>
      <c r="N95" s="272"/>
      <c r="O95" s="265"/>
      <c r="P95" s="63"/>
      <c r="Q95" s="64"/>
      <c r="R95" s="272"/>
      <c r="S95" s="273"/>
      <c r="T95" s="65"/>
      <c r="U95" s="64"/>
      <c r="V95" s="272"/>
      <c r="W95" s="273"/>
      <c r="X95" s="63"/>
      <c r="Y95" s="64"/>
      <c r="Z95" s="272"/>
      <c r="AA95" s="273"/>
      <c r="AB95" s="63"/>
      <c r="AC95" s="64"/>
      <c r="AD95" s="272"/>
      <c r="AE95" s="273"/>
      <c r="AF95" s="63"/>
      <c r="AG95" s="64"/>
      <c r="AH95" s="272"/>
      <c r="AI95" s="273"/>
      <c r="AJ95" s="63"/>
      <c r="AK95" s="64"/>
      <c r="AL95" s="272"/>
      <c r="AM95" s="273"/>
      <c r="AN95" s="63"/>
      <c r="AO95" s="64"/>
      <c r="AP95" s="272"/>
      <c r="AQ95" s="273"/>
      <c r="AR95" s="63"/>
      <c r="AS95" s="64"/>
      <c r="AT95" s="272"/>
      <c r="AU95" s="273"/>
      <c r="AV95" s="63"/>
      <c r="AW95" s="64"/>
      <c r="AX95" s="272"/>
      <c r="AY95" s="273"/>
      <c r="AZ95" s="65"/>
      <c r="BA95" s="64"/>
      <c r="BB95" s="272"/>
      <c r="BC95" s="273"/>
      <c r="BD95" s="63"/>
      <c r="BE95" s="64"/>
      <c r="BF95" s="272"/>
      <c r="BG95" s="273"/>
      <c r="BH95" s="63"/>
      <c r="BI95" s="64"/>
      <c r="BJ95" s="272"/>
      <c r="BK95" s="273"/>
      <c r="BL95" s="63"/>
      <c r="BM95" s="64"/>
      <c r="BN95" s="272"/>
      <c r="BO95" s="273"/>
      <c r="BP95" s="63"/>
      <c r="BQ95" s="64"/>
      <c r="BR95" s="272"/>
      <c r="BS95" s="273"/>
      <c r="BT95" s="63"/>
      <c r="BU95" s="64"/>
      <c r="BV95" s="272"/>
      <c r="BW95" s="273"/>
      <c r="BX95" s="63"/>
      <c r="BY95" s="64"/>
      <c r="BZ95" s="272"/>
      <c r="CA95" s="273"/>
      <c r="CB95" s="63"/>
      <c r="CC95" s="64"/>
      <c r="CD95" s="272"/>
      <c r="CE95" s="273"/>
      <c r="CF95" s="63"/>
      <c r="CG95" s="64"/>
      <c r="CH95" s="272"/>
      <c r="CI95" s="273"/>
      <c r="CJ95" s="63"/>
      <c r="CK95" s="64"/>
      <c r="CL95" s="272"/>
      <c r="CM95" s="273"/>
      <c r="CN95" s="63"/>
      <c r="CO95" s="64"/>
      <c r="CP95" s="272"/>
      <c r="CQ95" s="273"/>
    </row>
    <row r="96" spans="1:96" ht="20" customHeight="1" x14ac:dyDescent="0.2">
      <c r="A96" s="47"/>
      <c r="B96" s="41"/>
      <c r="C96" s="31"/>
      <c r="D96" s="32" t="s">
        <v>38</v>
      </c>
      <c r="E96" s="33" t="s">
        <v>318</v>
      </c>
      <c r="F96" s="33" t="s">
        <v>319</v>
      </c>
      <c r="G96" s="32">
        <v>2009</v>
      </c>
      <c r="H96" s="44"/>
      <c r="I96" s="35">
        <v>12</v>
      </c>
      <c r="J96" s="36" t="s">
        <v>62</v>
      </c>
      <c r="K96" s="37" t="s">
        <v>105</v>
      </c>
      <c r="L96" s="63"/>
      <c r="M96" s="64" t="str">
        <f t="shared" si="0"/>
        <v/>
      </c>
      <c r="N96" s="272"/>
      <c r="O96" s="265" t="str">
        <f t="shared" si="1"/>
        <v/>
      </c>
      <c r="P96" s="63"/>
      <c r="Q96" s="64" t="str">
        <f t="shared" si="50"/>
        <v/>
      </c>
      <c r="R96" s="272"/>
      <c r="S96" s="273" t="str">
        <f t="shared" si="3"/>
        <v/>
      </c>
      <c r="T96" s="65"/>
      <c r="U96" s="64" t="str">
        <f t="shared" si="51"/>
        <v/>
      </c>
      <c r="V96" s="272"/>
      <c r="W96" s="273" t="str">
        <f t="shared" si="5"/>
        <v/>
      </c>
      <c r="X96" s="63"/>
      <c r="Y96" s="64" t="str">
        <f t="shared" si="52"/>
        <v/>
      </c>
      <c r="Z96" s="272"/>
      <c r="AA96" s="273" t="str">
        <f t="shared" si="7"/>
        <v/>
      </c>
      <c r="AB96" s="63"/>
      <c r="AC96" s="64" t="str">
        <f t="shared" si="53"/>
        <v/>
      </c>
      <c r="AD96" s="272"/>
      <c r="AE96" s="273" t="str">
        <f t="shared" si="9"/>
        <v/>
      </c>
      <c r="AF96" s="63"/>
      <c r="AG96" s="64" t="str">
        <f>IF((ISERROR((AF96/$I96)*100)), "", IF(AND(NOT(ISERROR((AF96/$I96)*100)),((AF96/$I96)*100) &lt;&gt; 0), (AF96/$I96)*100, ""))</f>
        <v/>
      </c>
      <c r="AH96" s="272"/>
      <c r="AI96" s="273" t="str">
        <f t="shared" si="11"/>
        <v/>
      </c>
      <c r="AJ96" s="63"/>
      <c r="AK96" s="64" t="str">
        <f t="shared" si="54"/>
        <v/>
      </c>
      <c r="AL96" s="272"/>
      <c r="AM96" s="273" t="str">
        <f t="shared" si="13"/>
        <v/>
      </c>
      <c r="AN96" s="63"/>
      <c r="AO96" s="64" t="str">
        <f>IF((ISERROR((AN96/$I96)*100)), "", IF(AND(NOT(ISERROR((AN96/$I96)*100)),((AN96/$I96)*100) &lt;&gt; 0), (AN96/$I96)*100, ""))</f>
        <v/>
      </c>
      <c r="AP96" s="272"/>
      <c r="AQ96" s="273" t="str">
        <f t="shared" si="15"/>
        <v/>
      </c>
      <c r="AR96" s="63"/>
      <c r="AS96" s="64" t="str">
        <f t="shared" si="55"/>
        <v/>
      </c>
      <c r="AT96" s="272"/>
      <c r="AU96" s="273" t="str">
        <f t="shared" si="42"/>
        <v/>
      </c>
      <c r="AV96" s="63"/>
      <c r="AW96" s="64" t="str">
        <f t="shared" si="18"/>
        <v/>
      </c>
      <c r="AX96" s="272"/>
      <c r="AY96" s="273" t="str">
        <f t="shared" si="19"/>
        <v/>
      </c>
      <c r="AZ96" s="65"/>
      <c r="BA96" s="64" t="str">
        <f t="shared" si="56"/>
        <v/>
      </c>
      <c r="BB96" s="272"/>
      <c r="BC96" s="273" t="str">
        <f t="shared" si="21"/>
        <v/>
      </c>
      <c r="BD96" s="63"/>
      <c r="BE96" s="64" t="str">
        <f t="shared" si="57"/>
        <v/>
      </c>
      <c r="BF96" s="272"/>
      <c r="BG96" s="273" t="str">
        <f t="shared" si="23"/>
        <v/>
      </c>
      <c r="BH96" s="63"/>
      <c r="BI96" s="64" t="str">
        <f t="shared" si="58"/>
        <v/>
      </c>
      <c r="BJ96" s="272"/>
      <c r="BK96" s="273" t="str">
        <f t="shared" si="25"/>
        <v/>
      </c>
      <c r="BL96" s="63"/>
      <c r="BM96" s="64" t="str">
        <f t="shared" si="59"/>
        <v/>
      </c>
      <c r="BN96" s="272"/>
      <c r="BO96" s="273" t="str">
        <f t="shared" si="27"/>
        <v/>
      </c>
      <c r="BP96" s="63"/>
      <c r="BQ96" s="64" t="str">
        <f t="shared" si="28"/>
        <v/>
      </c>
      <c r="BR96" s="272"/>
      <c r="BS96" s="273" t="str">
        <f t="shared" si="29"/>
        <v/>
      </c>
      <c r="BT96" s="63"/>
      <c r="BU96" s="64" t="str">
        <f t="shared" si="30"/>
        <v/>
      </c>
      <c r="BV96" s="272"/>
      <c r="BW96" s="273" t="str">
        <f t="shared" si="31"/>
        <v/>
      </c>
      <c r="BX96" s="63"/>
      <c r="BY96" s="64" t="str">
        <f t="shared" si="32"/>
        <v/>
      </c>
      <c r="BZ96" s="272"/>
      <c r="CA96" s="273" t="str">
        <f t="shared" si="33"/>
        <v/>
      </c>
      <c r="CB96" s="63"/>
      <c r="CC96" s="64" t="str">
        <f t="shared" si="34"/>
        <v/>
      </c>
      <c r="CD96" s="272"/>
      <c r="CE96" s="273" t="str">
        <f t="shared" si="35"/>
        <v/>
      </c>
      <c r="CF96" s="63"/>
      <c r="CG96" s="64" t="str">
        <f t="shared" si="36"/>
        <v/>
      </c>
      <c r="CH96" s="272"/>
      <c r="CI96" s="273" t="str">
        <f t="shared" si="37"/>
        <v/>
      </c>
      <c r="CJ96" s="63"/>
      <c r="CK96" s="64" t="str">
        <f t="shared" si="38"/>
        <v/>
      </c>
      <c r="CL96" s="272"/>
      <c r="CM96" s="273" t="str">
        <f t="shared" si="39"/>
        <v/>
      </c>
      <c r="CN96" s="63"/>
      <c r="CO96" s="64" t="str">
        <f t="shared" si="40"/>
        <v/>
      </c>
      <c r="CP96" s="272"/>
      <c r="CQ96" s="273" t="str">
        <f t="shared" si="41"/>
        <v/>
      </c>
      <c r="CR96" s="1" t="s">
        <v>106</v>
      </c>
    </row>
    <row r="97" spans="1:96" ht="20" customHeight="1" x14ac:dyDescent="0.2">
      <c r="A97" s="47"/>
      <c r="B97" s="41"/>
      <c r="C97" s="31"/>
      <c r="D97" s="32" t="s">
        <v>38</v>
      </c>
      <c r="E97" s="33" t="s">
        <v>320</v>
      </c>
      <c r="F97" s="33" t="s">
        <v>321</v>
      </c>
      <c r="G97" s="32">
        <v>2011</v>
      </c>
      <c r="H97" s="44">
        <v>112</v>
      </c>
      <c r="I97" s="274">
        <v>17</v>
      </c>
      <c r="J97" s="275" t="s">
        <v>66</v>
      </c>
      <c r="K97" s="276" t="s">
        <v>95</v>
      </c>
      <c r="L97" s="63"/>
      <c r="M97" s="64" t="str">
        <f t="shared" si="0"/>
        <v/>
      </c>
      <c r="N97" s="272"/>
      <c r="O97" s="272" t="str">
        <f t="shared" si="1"/>
        <v/>
      </c>
      <c r="P97" s="63"/>
      <c r="Q97" s="64" t="str">
        <f t="shared" si="50"/>
        <v/>
      </c>
      <c r="R97" s="272"/>
      <c r="S97" s="273" t="str">
        <f t="shared" si="3"/>
        <v/>
      </c>
      <c r="T97" s="65"/>
      <c r="U97" s="64" t="str">
        <f t="shared" si="51"/>
        <v/>
      </c>
      <c r="V97" s="272"/>
      <c r="W97" s="273" t="str">
        <f t="shared" si="5"/>
        <v/>
      </c>
      <c r="X97" s="63"/>
      <c r="Y97" s="64" t="str">
        <f t="shared" si="52"/>
        <v/>
      </c>
      <c r="Z97" s="272"/>
      <c r="AA97" s="273" t="str">
        <f t="shared" si="7"/>
        <v/>
      </c>
      <c r="AB97" s="63"/>
      <c r="AC97" s="64" t="str">
        <f t="shared" si="53"/>
        <v/>
      </c>
      <c r="AD97" s="272"/>
      <c r="AE97" s="273" t="str">
        <f t="shared" si="9"/>
        <v/>
      </c>
      <c r="AF97" s="63"/>
      <c r="AG97" s="64" t="str">
        <f>IF((ISERROR((AF97/$I97)*100)), "", IF(AND(NOT(ISERROR((AF97/$I97)*100)),((AF97/$I97)*100) &lt;&gt; 0), (AF97/$I97)*100, ""))</f>
        <v/>
      </c>
      <c r="AH97" s="272"/>
      <c r="AI97" s="273" t="str">
        <f t="shared" si="11"/>
        <v/>
      </c>
      <c r="AJ97" s="63"/>
      <c r="AK97" s="64" t="str">
        <f t="shared" si="54"/>
        <v/>
      </c>
      <c r="AL97" s="272"/>
      <c r="AM97" s="273" t="str">
        <f t="shared" si="13"/>
        <v/>
      </c>
      <c r="AN97" s="63"/>
      <c r="AO97" s="64" t="str">
        <f>IF((ISERROR((AN97/$I97)*100)), "", IF(AND(NOT(ISERROR((AN97/$I97)*100)),((AN97/$I97)*100) &lt;&gt; 0), (AN97/$I97)*100, ""))</f>
        <v/>
      </c>
      <c r="AP97" s="272"/>
      <c r="AQ97" s="273" t="str">
        <f t="shared" si="15"/>
        <v/>
      </c>
      <c r="AR97" s="63"/>
      <c r="AS97" s="64" t="str">
        <f t="shared" si="55"/>
        <v/>
      </c>
      <c r="AT97" s="272"/>
      <c r="AU97" s="273" t="str">
        <f t="shared" si="42"/>
        <v/>
      </c>
      <c r="AV97" s="63"/>
      <c r="AW97" s="64" t="str">
        <f t="shared" si="18"/>
        <v/>
      </c>
      <c r="AX97" s="272"/>
      <c r="AY97" s="273" t="str">
        <f t="shared" si="19"/>
        <v/>
      </c>
      <c r="AZ97" s="65"/>
      <c r="BA97" s="64" t="str">
        <f t="shared" si="56"/>
        <v/>
      </c>
      <c r="BB97" s="272"/>
      <c r="BC97" s="273" t="str">
        <f t="shared" si="21"/>
        <v/>
      </c>
      <c r="BD97" s="63"/>
      <c r="BE97" s="64" t="str">
        <f t="shared" si="57"/>
        <v/>
      </c>
      <c r="BF97" s="272"/>
      <c r="BG97" s="273" t="str">
        <f t="shared" si="23"/>
        <v/>
      </c>
      <c r="BH97" s="63"/>
      <c r="BI97" s="64" t="str">
        <f t="shared" si="58"/>
        <v/>
      </c>
      <c r="BJ97" s="272"/>
      <c r="BK97" s="273" t="str">
        <f t="shared" si="25"/>
        <v/>
      </c>
      <c r="BL97" s="63"/>
      <c r="BM97" s="64" t="str">
        <f t="shared" si="59"/>
        <v/>
      </c>
      <c r="BN97" s="272"/>
      <c r="BO97" s="273" t="str">
        <f t="shared" si="27"/>
        <v/>
      </c>
      <c r="BP97" s="63"/>
      <c r="BQ97" s="64" t="str">
        <f t="shared" si="28"/>
        <v/>
      </c>
      <c r="BR97" s="272"/>
      <c r="BS97" s="273" t="str">
        <f t="shared" si="29"/>
        <v/>
      </c>
      <c r="BT97" s="63"/>
      <c r="BU97" s="64" t="str">
        <f t="shared" si="30"/>
        <v/>
      </c>
      <c r="BV97" s="272"/>
      <c r="BW97" s="273" t="str">
        <f t="shared" si="31"/>
        <v/>
      </c>
      <c r="BX97" s="63"/>
      <c r="BY97" s="64" t="str">
        <f t="shared" si="32"/>
        <v/>
      </c>
      <c r="BZ97" s="272"/>
      <c r="CA97" s="273" t="str">
        <f t="shared" si="33"/>
        <v/>
      </c>
      <c r="CB97" s="63"/>
      <c r="CC97" s="64" t="str">
        <f t="shared" si="34"/>
        <v/>
      </c>
      <c r="CD97" s="272"/>
      <c r="CE97" s="273" t="str">
        <f t="shared" si="35"/>
        <v/>
      </c>
      <c r="CF97" s="63"/>
      <c r="CG97" s="64" t="str">
        <f t="shared" si="36"/>
        <v/>
      </c>
      <c r="CH97" s="272"/>
      <c r="CI97" s="273" t="str">
        <f t="shared" si="37"/>
        <v/>
      </c>
      <c r="CJ97" s="63"/>
      <c r="CK97" s="64" t="str">
        <f t="shared" si="38"/>
        <v/>
      </c>
      <c r="CL97" s="272"/>
      <c r="CM97" s="273" t="str">
        <f t="shared" si="39"/>
        <v/>
      </c>
      <c r="CN97" s="63"/>
      <c r="CO97" s="64" t="str">
        <f t="shared" si="40"/>
        <v/>
      </c>
      <c r="CP97" s="272"/>
      <c r="CQ97" s="273" t="str">
        <f t="shared" si="41"/>
        <v/>
      </c>
      <c r="CR97" s="1" t="s">
        <v>322</v>
      </c>
    </row>
    <row r="98" spans="1:96" ht="20" customHeight="1" thickBot="1" x14ac:dyDescent="0.25">
      <c r="A98" s="69"/>
      <c r="B98" s="70"/>
      <c r="C98" s="71"/>
      <c r="D98" s="72" t="s">
        <v>38</v>
      </c>
      <c r="E98" s="73" t="s">
        <v>323</v>
      </c>
      <c r="F98" s="73" t="s">
        <v>324</v>
      </c>
      <c r="G98" s="72">
        <v>1998</v>
      </c>
      <c r="H98" s="74"/>
      <c r="I98" s="156">
        <v>15</v>
      </c>
      <c r="J98" s="157" t="s">
        <v>70</v>
      </c>
      <c r="K98" s="277" t="s">
        <v>91</v>
      </c>
      <c r="L98" s="278"/>
      <c r="M98" s="279"/>
      <c r="N98" s="280"/>
      <c r="O98" s="280"/>
      <c r="P98" s="278"/>
      <c r="Q98" s="279"/>
      <c r="R98" s="280"/>
      <c r="S98" s="281"/>
      <c r="T98" s="282"/>
      <c r="U98" s="279"/>
      <c r="V98" s="280"/>
      <c r="W98" s="281"/>
      <c r="X98" s="278"/>
      <c r="Y98" s="279"/>
      <c r="Z98" s="280"/>
      <c r="AA98" s="281"/>
      <c r="AB98" s="278"/>
      <c r="AC98" s="279"/>
      <c r="AD98" s="280"/>
      <c r="AE98" s="281"/>
      <c r="AF98" s="278"/>
      <c r="AG98" s="279"/>
      <c r="AH98" s="280"/>
      <c r="AI98" s="281"/>
      <c r="AJ98" s="278"/>
      <c r="AK98" s="279"/>
      <c r="AL98" s="280"/>
      <c r="AM98" s="281"/>
      <c r="AN98" s="278"/>
      <c r="AO98" s="279"/>
      <c r="AP98" s="280"/>
      <c r="AQ98" s="281"/>
      <c r="AR98" s="278"/>
      <c r="AS98" s="279"/>
      <c r="AT98" s="280"/>
      <c r="AU98" s="281"/>
      <c r="AV98" s="278"/>
      <c r="AW98" s="279"/>
      <c r="AX98" s="280"/>
      <c r="AY98" s="281"/>
      <c r="AZ98" s="282"/>
      <c r="BA98" s="279"/>
      <c r="BB98" s="280"/>
      <c r="BC98" s="281"/>
      <c r="BD98" s="278"/>
      <c r="BE98" s="279"/>
      <c r="BF98" s="280"/>
      <c r="BG98" s="281"/>
      <c r="BH98" s="278"/>
      <c r="BI98" s="279"/>
      <c r="BJ98" s="280"/>
      <c r="BK98" s="281"/>
      <c r="BL98" s="278"/>
      <c r="BM98" s="279"/>
      <c r="BN98" s="280"/>
      <c r="BO98" s="281"/>
      <c r="BP98" s="278"/>
      <c r="BQ98" s="279"/>
      <c r="BR98" s="280"/>
      <c r="BS98" s="281"/>
      <c r="BT98" s="278"/>
      <c r="BU98" s="279"/>
      <c r="BV98" s="280"/>
      <c r="BW98" s="281"/>
      <c r="BX98" s="278"/>
      <c r="BY98" s="279"/>
      <c r="BZ98" s="280"/>
      <c r="CA98" s="281"/>
      <c r="CB98" s="278"/>
      <c r="CC98" s="279"/>
      <c r="CD98" s="280"/>
      <c r="CE98" s="281"/>
      <c r="CF98" s="278"/>
      <c r="CG98" s="279"/>
      <c r="CH98" s="280"/>
      <c r="CI98" s="281"/>
      <c r="CJ98" s="278"/>
      <c r="CK98" s="279"/>
      <c r="CL98" s="280"/>
      <c r="CM98" s="281"/>
      <c r="CN98" s="278"/>
      <c r="CO98" s="279"/>
      <c r="CP98" s="280"/>
      <c r="CQ98" s="281"/>
    </row>
    <row r="99" spans="1:96" s="81" customFormat="1" ht="20" customHeight="1" x14ac:dyDescent="0.2">
      <c r="D99" s="82"/>
      <c r="G99" s="83"/>
      <c r="H99" s="84" t="s">
        <v>325</v>
      </c>
      <c r="I99" s="283">
        <f>SUM(I11:I98)</f>
        <v>2698</v>
      </c>
      <c r="J99" s="284" t="s">
        <v>326</v>
      </c>
      <c r="K99" s="285" t="s">
        <v>327</v>
      </c>
      <c r="L99" s="286">
        <f>IF((SUM(L11:L97)&lt;&gt;0), SUMIF($I11:$I97, "&gt;0", L11:L97), "")</f>
        <v>5</v>
      </c>
      <c r="M99" s="287">
        <f>IF(ISERROR((L99/$I99)*100), "", IF(((L99/$I99)*100) &lt;&gt; 0, (L99/$I99)*100, ""))</f>
        <v>0.18532246108228317</v>
      </c>
      <c r="N99" s="284">
        <f>IF((SUM(O11:O97)&lt;&gt;0), SUMIF($I11:$I97, "&gt;0", O11:O97), "")</f>
        <v>5</v>
      </c>
      <c r="O99" s="287">
        <f>IF(ISERROR((N99/$I99)*100), "", IF(((N99/$I99)*100) &lt;&gt; 0, (N99/$I99)*100, ""))</f>
        <v>0.18532246108228317</v>
      </c>
      <c r="P99" s="286">
        <f>IF((SUM(P11:P97)&lt;&gt;0), SUMIF($I11:$I97, "&gt;0", P11:P97), "")</f>
        <v>38</v>
      </c>
      <c r="Q99" s="287">
        <f>IF(ISERROR((P99/$I99)*100), "", IF(((P99/$I99)*100) &lt;&gt; 0, (P99/$I99)*100, ""))</f>
        <v>1.4084507042253522</v>
      </c>
      <c r="R99" s="284">
        <f>IF((SUM(S11:S97)&lt;&gt;0), SUMIF($I11:$I97, "&gt;0", S11:S97), "")</f>
        <v>3</v>
      </c>
      <c r="S99" s="287">
        <f>IF(ISERROR((R99/$I99)*100), "", IF(((R99/$I99)*100) &lt;&gt; 0, (R99/$I99)*100, ""))</f>
        <v>0.1111934766493699</v>
      </c>
      <c r="T99" s="286">
        <f>IF((SUM(T11:T97)&lt;&gt;0), SUMIF($I11:$I97, "&gt;0", T11:T97), "")</f>
        <v>241</v>
      </c>
      <c r="U99" s="287">
        <f>IF(ISERROR((T99/$I99)*100), "", IF(((T99/$I99)*100) &lt;&gt; 0, (T99/$I99)*100, ""))</f>
        <v>8.9325426241660484</v>
      </c>
      <c r="V99" s="284">
        <f>IF((SUM(W11:W97)&lt;&gt;0), SUMIF($I11:$I97, "&gt;0", W11:W97), "")</f>
        <v>5</v>
      </c>
      <c r="W99" s="287">
        <f>IF(ISERROR((V99/$I99)*100), "", IF(((V99/$I99)*100) &lt;&gt; 0, (V99/$I99)*100, ""))</f>
        <v>0.18532246108228317</v>
      </c>
      <c r="X99" s="286">
        <f>IF((SUM(X11:X97)&lt;&gt;0), SUMIF($I11:$I97, "&gt;0", X11:X97), "")</f>
        <v>2</v>
      </c>
      <c r="Y99" s="287">
        <f>IF(ISERROR((X99/$I99)*100), "", IF(((X99/$I99)*100) &lt;&gt; 0, (X99/$I99)*100, ""))</f>
        <v>7.412898443291327E-2</v>
      </c>
      <c r="Z99" s="284">
        <f>IF((SUM(AA11:AA97)&lt;&gt;0), SUMIF($I11:$I97, "&gt;0", AA11:AA97), "")</f>
        <v>2</v>
      </c>
      <c r="AA99" s="287">
        <f>IF(ISERROR((Z99/$I99)*100), "", IF(((Z99/$I99)*100) &lt;&gt; 0, (Z99/$I99)*100, ""))</f>
        <v>7.412898443291327E-2</v>
      </c>
      <c r="AB99" s="286">
        <f>IF((SUM(AB11:AB97)&lt;&gt;0), SUMIF($I11:$I97, "&gt;0", AB11:AB97), "")</f>
        <v>65</v>
      </c>
      <c r="AC99" s="287">
        <f>IF(ISERROR((AB99/$I99)*100), "", IF(((AB99/$I99)*100) &lt;&gt; 0, (AB99/$I99)*100, ""))</f>
        <v>2.4091919940696811</v>
      </c>
      <c r="AD99" s="284">
        <f>IF((SUM(AE11:AE97)&lt;&gt;0), SUMIF($I11:$I97, "&gt;0", AE11:AE97), "")</f>
        <v>4</v>
      </c>
      <c r="AE99" s="287">
        <f>IF(ISERROR((AD99/$I99)*100), "", IF(((AD99/$I99)*100) &lt;&gt; 0, (AD99/$I99)*100, ""))</f>
        <v>0.14825796886582654</v>
      </c>
      <c r="AF99" s="286">
        <f>IF((SUM(AF11:AF97)&lt;&gt;0), SUMIF($I11:$I97, "&gt;0", AF11:AF97), "")</f>
        <v>42</v>
      </c>
      <c r="AG99" s="287">
        <f>IF(ISERROR((AF99/$I99)*100), "", IF(((AF99/$I99)*100) &lt;&gt; 0, (AF99/$I99)*100, ""))</f>
        <v>1.5567086730911788</v>
      </c>
      <c r="AH99" s="284">
        <f>IF((SUM(AI11:AI97)&lt;&gt;0), SUMIF($I11:$I97, "&gt;0", AI11:AI97), "")</f>
        <v>6</v>
      </c>
      <c r="AI99" s="287">
        <f>IF(ISERROR((AH99/$I99)*100), "", IF(((AH99/$I99)*100) &lt;&gt; 0, (AH99/$I99)*100, ""))</f>
        <v>0.22238695329873981</v>
      </c>
      <c r="AJ99" s="286">
        <f>IF((SUM(AJ11:AJ97)&lt;&gt;0), SUMIF($I11:$I97, "&gt;0", AJ11:AJ97), "")</f>
        <v>1</v>
      </c>
      <c r="AK99" s="287">
        <f>IF(ISERROR((AJ99/$I99)*100), "", IF(((AJ99/$I99)*100) &lt;&gt; 0, (AJ99/$I99)*100, ""))</f>
        <v>3.7064492216456635E-2</v>
      </c>
      <c r="AL99" s="284">
        <f>IF((SUM(AM11:AM97)&lt;&gt;0), SUMIF($I11:$I97, "&gt;0", AM11:AM97), "")</f>
        <v>1</v>
      </c>
      <c r="AM99" s="287">
        <f>IF(ISERROR((AL99/$I99)*100), "", IF(((AL99/$I99)*100) &lt;&gt; 0, (AL99/$I99)*100, ""))</f>
        <v>3.7064492216456635E-2</v>
      </c>
      <c r="AN99" s="286">
        <f>IF((SUM(AN11:AN97)&lt;&gt;0), SUMIF($I11:$I97, "&gt;0", AN11:AN97), "")</f>
        <v>20</v>
      </c>
      <c r="AO99" s="287">
        <f>IF(ISERROR((AN99/$I99)*100), "", IF(((AN99/$I99)*100) &lt;&gt; 0, (AN99/$I99)*100, ""))</f>
        <v>0.7412898443291327</v>
      </c>
      <c r="AP99" s="284">
        <f>IF((SUM(AQ11:AQ97)&lt;&gt;0), SUMIF($I11:$I97, "&gt;0", AQ11:AQ97), "")</f>
        <v>3</v>
      </c>
      <c r="AQ99" s="287">
        <f>IF(ISERROR((AP99/$I99)*100), "", IF(((AP99/$I99)*100) &lt;&gt; 0, (AP99/$I99)*100, ""))</f>
        <v>0.1111934766493699</v>
      </c>
      <c r="AR99" s="286">
        <f>IF((SUM(AR11:AR97)&lt;&gt;0), SUMIF($I11:$I97, "&gt;0", AR11:AR97), "")</f>
        <v>51</v>
      </c>
      <c r="AS99" s="287">
        <f>IF(ISERROR((AR99/$I99)*100), "", IF(((AR99/$I99)*100) &lt;&gt; 0, (AR99/$I99)*100, ""))</f>
        <v>1.8902891030392883</v>
      </c>
      <c r="AT99" s="284">
        <f>IF((SUM(AU11:AU97)&lt;&gt;0), SUMIF($I11:$I97, "&gt;0", AU11:AU97), "")</f>
        <v>17</v>
      </c>
      <c r="AU99" s="287">
        <f>IF(ISERROR((AT99/$I99)*100), "", IF(((AT99/$I99)*100) &lt;&gt; 0, (AT99/$I99)*100, ""))</f>
        <v>0.63009636767976285</v>
      </c>
      <c r="AV99" s="286">
        <f>IF((SUM(AV11:AV97)&lt;&gt;0), SUMIF($I11:$I97, "&gt;0", AV11:AV97), "")</f>
        <v>25</v>
      </c>
      <c r="AW99" s="287">
        <f>IF(ISERROR((AV99/$I99)*100), "", IF(((AV99/$I99)*100) &lt;&gt; 0, (AV99/$I99)*100, ""))</f>
        <v>0.92661230541141593</v>
      </c>
      <c r="AX99" s="284">
        <f>IF((SUM(AY11:AY97)&lt;&gt;0), SUMIF($I11:$I97, "&gt;0", AY11:AY97), "")</f>
        <v>1</v>
      </c>
      <c r="AY99" s="287">
        <f>IF(ISERROR((AX99/$I99)*100), "", IF(((AX99/$I99)*100) &lt;&gt; 0, (AX99/$I99)*100, ""))</f>
        <v>3.7064492216456635E-2</v>
      </c>
      <c r="AZ99" s="286">
        <f>IF((SUM(AZ11:AZ97)&lt;&gt;0), SUMIF($I11:$I97, "&gt;0", AZ11:AZ97), "")</f>
        <v>121</v>
      </c>
      <c r="BA99" s="287">
        <f>IF(ISERROR((AZ99/$I99)*100), "", IF(((AZ99/$I99)*100) &lt;&gt; 0, (AZ99/$I99)*100, ""))</f>
        <v>4.4848035581912526</v>
      </c>
      <c r="BB99" s="284">
        <f>IF((SUM(BC11:BC97)&lt;&gt;0), SUMIF($I11:$I97, "&gt;0", BC11:BC97), "")</f>
        <v>-37</v>
      </c>
      <c r="BC99" s="287">
        <f>IF(ISERROR((BB99/$I99)*100), "", IF(((BB99/$I99)*100) &lt;&gt; 0, (BB99/$I99)*100, ""))</f>
        <v>-1.3713862120088955</v>
      </c>
      <c r="BD99" s="286">
        <f>IF((SUM(BD11:BD97)&lt;&gt;0), SUMIF($I11:$I97, "&gt;0", BD11:BD97), "")</f>
        <v>8</v>
      </c>
      <c r="BE99" s="287">
        <f>IF(ISERROR((BD99/$I99)*100), "", IF(((BD99/$I99)*100) &lt;&gt; 0, (BD99/$I99)*100, ""))</f>
        <v>0.29651593773165308</v>
      </c>
      <c r="BF99" s="284" t="str">
        <f>IF((SUM(BG11:BG97)&lt;&gt;0), SUMIF($I11:$I97, "&gt;0", BG11:BG97), "")</f>
        <v/>
      </c>
      <c r="BG99" s="287" t="str">
        <f>IF(ISERROR((BF99/$I99)*100), "", IF(((BF99/$I99)*100) &lt;&gt; 0, (BF99/$I99)*100, ""))</f>
        <v/>
      </c>
      <c r="BH99" s="286">
        <f>IF((SUM(BH11:BH97)&lt;&gt;0), SUMIF($I11:$I97, "&gt;0", BH11:BH97), "")</f>
        <v>4</v>
      </c>
      <c r="BI99" s="287">
        <f>IF(ISERROR((BH99/$I99)*100), "", IF(((BH99/$I99)*100) &lt;&gt; 0, (BH99/$I99)*100, ""))</f>
        <v>0.14825796886582654</v>
      </c>
      <c r="BJ99" s="284">
        <f>IF((SUM(BK11:BK97)&lt;&gt;0), SUMIF($I11:$I97, "&gt;0", BK11:BK97), "")</f>
        <v>4</v>
      </c>
      <c r="BK99" s="287">
        <f>IF(ISERROR((BJ99/$I99)*100), "", IF(((BJ99/$I99)*100) &lt;&gt; 0, (BJ99/$I99)*100, ""))</f>
        <v>0.14825796886582654</v>
      </c>
      <c r="BL99" s="286">
        <f>IF((SUM(BL11:BL97)&lt;&gt;0), SUMIF($I11:$I97, "&gt;0", BL11:BL97), "")</f>
        <v>14</v>
      </c>
      <c r="BM99" s="287">
        <f>IF(ISERROR((BL99/$I99)*100), "", IF(((BL99/$I99)*100) &lt;&gt; 0, (BL99/$I99)*100, ""))</f>
        <v>0.51890289103039289</v>
      </c>
      <c r="BN99" s="284">
        <f>IF((SUM(BO11:BO97)&lt;&gt;0), SUMIF($I11:$I97, "&gt;0", BO11:BO97), "")</f>
        <v>-19</v>
      </c>
      <c r="BO99" s="287">
        <f>IF(ISERROR((BN99/$I99)*100), "", IF(((BN99/$I99)*100) &lt;&gt; 0, (BN99/$I99)*100, ""))</f>
        <v>-0.70422535211267612</v>
      </c>
      <c r="BP99" s="286">
        <f>IF((SUM(BP11:BP97)&lt;&gt;0), SUMIF($I11:$I97, "&gt;0", BP11:BP97), "")</f>
        <v>2</v>
      </c>
      <c r="BQ99" s="287">
        <f>IF(ISERROR((BP99/$I99)*100), "", IF(((BP99/$I99)*100) &lt;&gt; 0, (BP99/$I99)*100, ""))</f>
        <v>7.412898443291327E-2</v>
      </c>
      <c r="BR99" s="284">
        <f>IF((SUM(BS11:BS97)&lt;&gt;0), SUMIF($I11:$I97, "&gt;0", BS11:BS97), "")</f>
        <v>2</v>
      </c>
      <c r="BS99" s="287">
        <f>IF(ISERROR((BR99/$I99)*100), "", IF(((BR99/$I99)*100) &lt;&gt; 0, (BR99/$I99)*100, ""))</f>
        <v>7.412898443291327E-2</v>
      </c>
      <c r="BT99" s="286">
        <f>IF((SUM(BT11:BT97)&lt;&gt;0), SUMIF($I11:$I97, "&gt;0", BT11:BT97), "")</f>
        <v>1</v>
      </c>
      <c r="BU99" s="287">
        <f>IF(ISERROR((BT99/$I99)*100), "", IF(((BT99/$I99)*100) &lt;&gt; 0, (BT99/$I99)*100, ""))</f>
        <v>3.7064492216456635E-2</v>
      </c>
      <c r="BV99" s="284" t="str">
        <f>IF((SUM(BW11:BW97)&lt;&gt;0), SUMIF($I11:$I97, "&gt;0", BW11:BW97), "")</f>
        <v/>
      </c>
      <c r="BW99" s="287" t="str">
        <f>IF(ISERROR((BV99/$I99)*100), "", IF(((BV99/$I99)*100) &lt;&gt; 0, (BV99/$I99)*100, ""))</f>
        <v/>
      </c>
      <c r="BX99" s="286" t="str">
        <f>IF((SUM(BX11:BX97)&lt;&gt;0), SUMIF($I11:$I97, "&gt;0", BX11:BX97), "")</f>
        <v/>
      </c>
      <c r="BY99" s="287" t="str">
        <f>IF(ISERROR((BX99/$I99)*100), "", IF(((BX99/$I99)*100) &lt;&gt; 0, (BX99/$I99)*100, ""))</f>
        <v/>
      </c>
      <c r="BZ99" s="284" t="str">
        <f>IF((SUM(CA11:CA97)&lt;&gt;0), SUMIF($I11:$I97, "&gt;0", CA11:CA97), "")</f>
        <v/>
      </c>
      <c r="CA99" s="287" t="str">
        <f>IF(ISERROR((BZ99/$I99)*100), "", IF(((BZ99/$I99)*100) &lt;&gt; 0, (BZ99/$I99)*100, ""))</f>
        <v/>
      </c>
      <c r="CB99" s="286">
        <f>IF((SUM(CB11:CB97)&lt;&gt;0), SUMIF($I11:$I97, "&gt;0", CB11:CB97), "")</f>
        <v>3</v>
      </c>
      <c r="CC99" s="287">
        <f>IF(ISERROR((CB99/$I99)*100), "", IF(((CB99/$I99)*100) &lt;&gt; 0, (CB99/$I99)*100, ""))</f>
        <v>0.1111934766493699</v>
      </c>
      <c r="CD99" s="284">
        <f>IF((SUM(CE11:CE97)&lt;&gt;0), SUMIF($I11:$I97, "&gt;0", CE11:CE97), "")</f>
        <v>3</v>
      </c>
      <c r="CE99" s="287">
        <f>IF(ISERROR((CD99/$I99)*100), "", IF(((CD99/$I99)*100) &lt;&gt; 0, (CD99/$I99)*100, ""))</f>
        <v>0.1111934766493699</v>
      </c>
      <c r="CF99" s="286" t="str">
        <f>IF((SUM(CF11:CF97)&lt;&gt;0), SUMIF($I11:$I97, "&gt;0", CF11:CF97), "")</f>
        <v/>
      </c>
      <c r="CG99" s="287" t="str">
        <f>IF(ISERROR((CF99/$I99)*100), "", IF(((CF99/$I99)*100) &lt;&gt; 0, (CF99/$I99)*100, ""))</f>
        <v/>
      </c>
      <c r="CH99" s="284" t="str">
        <f>IF((SUM(CI11:CI97)&lt;&gt;0), SUMIF($I11:$I97, "&gt;0", CI11:CI97), "")</f>
        <v/>
      </c>
      <c r="CI99" s="287" t="str">
        <f>IF(ISERROR((CH99/$I99)*100), "", IF(((CH99/$I99)*100) &lt;&gt; 0, (CH99/$I99)*100, ""))</f>
        <v/>
      </c>
      <c r="CJ99" s="286" t="str">
        <f>IF((SUM(CJ11:CJ97)&lt;&gt;0), SUMIF($I11:$I97, "&gt;0", CJ11:CJ97), "")</f>
        <v/>
      </c>
      <c r="CK99" s="287" t="str">
        <f>IF(ISERROR((CJ99/$I99)*100), "", IF(((CJ99/$I99)*100) &lt;&gt; 0, (CJ99/$I99)*100, ""))</f>
        <v/>
      </c>
      <c r="CL99" s="284" t="str">
        <f>IF((SUM(CM11:CM97)&lt;&gt;0), SUMIF($I11:$I97, "&gt;0", CM11:CM97), "")</f>
        <v/>
      </c>
      <c r="CM99" s="287" t="str">
        <f>IF(ISERROR((CL99/$I99)*100), "", IF(((CL99/$I99)*100) &lt;&gt; 0, (CL99/$I99)*100, ""))</f>
        <v/>
      </c>
      <c r="CN99" s="286" t="str">
        <f>IF((SUM(CN11:CN97)&lt;&gt;0), SUMIF($I11:$I97, "&gt;0", CN11:CN97), "")</f>
        <v/>
      </c>
      <c r="CO99" s="287" t="str">
        <f>IF(ISERROR((CN99/$I99)*100), "", IF(((CN99/$I99)*100) &lt;&gt; 0, (CN99/$I99)*100, ""))</f>
        <v/>
      </c>
      <c r="CP99" s="284" t="str">
        <f>IF((SUM(CQ11:CQ97)&lt;&gt;0), SUMIF($I11:$I97, "&gt;0", CQ11:CQ97), "")</f>
        <v/>
      </c>
      <c r="CQ99" s="287" t="str">
        <f>IF(ISERROR((CP99/$I99)*100), "", IF(((CP99/$I99)*100) &lt;&gt; 0, (CP99/$I99)*100, ""))</f>
        <v/>
      </c>
    </row>
    <row r="100" spans="1:96" s="81" customFormat="1" ht="20" customHeight="1" x14ac:dyDescent="0.2">
      <c r="D100" s="82"/>
      <c r="G100" s="83"/>
      <c r="H100" s="84" t="s">
        <v>328</v>
      </c>
      <c r="I100" s="288" t="s">
        <v>329</v>
      </c>
      <c r="J100" s="91" t="s">
        <v>330</v>
      </c>
      <c r="K100" s="289" t="s">
        <v>331</v>
      </c>
      <c r="L100" s="290">
        <f>IF(SUMIF(L11:L97, "&gt; 0", $I11:$I97) &gt; 0, SUMIF(L11:L97, "&gt; 0", $I11:$I97), "")</f>
        <v>8</v>
      </c>
      <c r="M100" s="291">
        <f>IF(NOT(ISERROR(L99/L100)*100), (L99/L100)*100, "")</f>
        <v>62.5</v>
      </c>
      <c r="N100" s="290">
        <f>L100</f>
        <v>8</v>
      </c>
      <c r="O100" s="289">
        <f>IF(NOT(ISERROR((N99/L100)*100)),(N99/L100)*100, "")</f>
        <v>62.5</v>
      </c>
      <c r="P100" s="290">
        <f>IF(SUMIF(P11:P97, "&gt; 0", $I11:$I97) &gt; 0, SUMIF(P11:P97, "&gt; 0", $I11:$I97), "")</f>
        <v>192</v>
      </c>
      <c r="Q100" s="292">
        <f>IF(NOT(ISERROR(P99/P100)*100), (P99/P100)*100, "")</f>
        <v>19.791666666666664</v>
      </c>
      <c r="R100" s="290">
        <f>P100</f>
        <v>192</v>
      </c>
      <c r="S100" s="292">
        <f>IF(NOT(ISERROR((R99/P100)*100)),(R99/P100)*100, "")</f>
        <v>1.5625</v>
      </c>
      <c r="T100" s="290">
        <f>IF(SUMIF(T11:T97, "&gt; 0", $I11:$I97) &gt; 0, SUMIF(T11:T97, "&gt; 0", $I11:$I97), "")</f>
        <v>496</v>
      </c>
      <c r="U100" s="292">
        <f>IF(NOT(ISERROR(T99/T100)*100), (T99/T100)*100, "")</f>
        <v>48.588709677419359</v>
      </c>
      <c r="V100" s="290">
        <f>T100</f>
        <v>496</v>
      </c>
      <c r="W100" s="292">
        <f>IF(NOT(ISERROR((V99/T100)*100)),(V99/T100)*100, "")</f>
        <v>1.0080645161290323</v>
      </c>
      <c r="X100" s="290">
        <f>IF(SUMIF(X11:X97, "&gt; 0", $I11:$I97) &gt; 0, SUMIF(X11:X97, "&gt; 0", $I11:$I97), "")</f>
        <v>8</v>
      </c>
      <c r="Y100" s="292">
        <f>IF(NOT(ISERROR(X99/X100)*100), (X99/X100)*100, "")</f>
        <v>25</v>
      </c>
      <c r="Z100" s="290">
        <f>X100</f>
        <v>8</v>
      </c>
      <c r="AA100" s="292">
        <f>IF(NOT(ISERROR((Z99/X100)*100)),(Z99/X100)*100, "")</f>
        <v>25</v>
      </c>
      <c r="AB100" s="290">
        <f>IF(SUMIF(AB11:AB97, "&gt; 0", $I11:$I97) &gt; 0, SUMIF(AB11:AB97, "&gt; 0", $I11:$I97), "")</f>
        <v>350</v>
      </c>
      <c r="AC100" s="292">
        <f>IF(NOT(ISERROR(AB99/AB100)*100), (AB99/AB100)*100, "")</f>
        <v>18.571428571428573</v>
      </c>
      <c r="AD100" s="290">
        <f>AB100</f>
        <v>350</v>
      </c>
      <c r="AE100" s="292">
        <f>IF(NOT(ISERROR((AD99/AB100)*100)),(AD99/AB100)*100, "")</f>
        <v>1.1428571428571428</v>
      </c>
      <c r="AF100" s="290">
        <f>IF(SUMIF(AF11:AF97, "&gt; 0", $I11:$I97) &gt; 0, SUMIF(AF11:AF97, "&gt; 0", $I11:$I97), "")</f>
        <v>226</v>
      </c>
      <c r="AG100" s="292">
        <f>IF(NOT(ISERROR(AF99/AF100)*100), (AF99/AF100)*100, "")</f>
        <v>18.584070796460178</v>
      </c>
      <c r="AH100" s="290">
        <f>AF100</f>
        <v>226</v>
      </c>
      <c r="AI100" s="292">
        <f>IF(NOT(ISERROR((AH99/AF100)*100)),(AH99/AF100)*100, "")</f>
        <v>2.6548672566371683</v>
      </c>
      <c r="AJ100" s="290">
        <f>IF(SUMIF(AJ11:AJ97, "&gt; 0", $I11:$I97) &gt; 0, SUMIF(AJ11:AJ97, "&gt; 0", $I11:$I97), "")</f>
        <v>8</v>
      </c>
      <c r="AK100" s="292">
        <f>IF(NOT(ISERROR(AJ99/AJ100)*100), (AJ99/AJ100)*100, "")</f>
        <v>12.5</v>
      </c>
      <c r="AL100" s="290">
        <f>AJ100</f>
        <v>8</v>
      </c>
      <c r="AM100" s="292">
        <f>IF(NOT(ISERROR((AL99/AJ100)*100)),(AL99/AJ100)*100, "")</f>
        <v>12.5</v>
      </c>
      <c r="AN100" s="290">
        <f>IF(SUMIF(AN11:AN97, "&gt; 0", $I11:$I97) &gt; 0, SUMIF(AN11:AN97, "&gt; 0", $I11:$I97), "")</f>
        <v>63</v>
      </c>
      <c r="AO100" s="292">
        <f>IF(NOT(ISERROR(AN99/AN100)*100), (AN99/AN100)*100, "")</f>
        <v>31.746031746031743</v>
      </c>
      <c r="AP100" s="290">
        <f>AN100</f>
        <v>63</v>
      </c>
      <c r="AQ100" s="292">
        <f>IF(NOT(ISERROR((AP99/AN100)*100)),(AP99/AN100)*100, "")</f>
        <v>4.7619047619047619</v>
      </c>
      <c r="AR100" s="290">
        <f>IF(SUMIF(AR11:AR97, "&gt; 0", $I11:$I97) &gt; 0, SUMIF(AR11:AR97, "&gt; 0", $I11:$I97), "")</f>
        <v>416</v>
      </c>
      <c r="AS100" s="292">
        <f>IF(NOT(ISERROR(AR99/AR100)*100), (AR99/AR100)*100, "")</f>
        <v>12.259615384615383</v>
      </c>
      <c r="AT100" s="290">
        <f>AR100</f>
        <v>416</v>
      </c>
      <c r="AU100" s="292">
        <f>IF(NOT(ISERROR((AT99/AR100)*100)),(AT99/AR100)*100, "")</f>
        <v>4.0865384615384617</v>
      </c>
      <c r="AV100" s="290">
        <f>IF(SUMIF(AV11:AV97, "&gt; 0", $I11:$I97) &gt; 0, SUMIF(AV11:AV97, "&gt; 0", $I11:$I97), "")</f>
        <v>313</v>
      </c>
      <c r="AW100" s="292">
        <f>IF(NOT(ISERROR(AV99/AV100)*100), (AV99/AV100)*100, "")</f>
        <v>7.9872204472843444</v>
      </c>
      <c r="AX100" s="290">
        <f>AV100</f>
        <v>313</v>
      </c>
      <c r="AY100" s="292">
        <f>IF(NOT(ISERROR((AX99/AV100)*100)),(AX99/AV100)*100, "")</f>
        <v>0.31948881789137379</v>
      </c>
      <c r="AZ100" s="290">
        <f>IF(SUMIF(AZ11:AZ97, "&gt; 0", $I11:$I97) &gt; 0, SUMIF(AZ11:AZ97, "&gt; 0", $I11:$I97), "")</f>
        <v>1011</v>
      </c>
      <c r="BA100" s="292">
        <f>IF(NOT(ISERROR(AZ99/AZ100)*100), (AZ99/AZ100)*100, "")</f>
        <v>11.968348170128586</v>
      </c>
      <c r="BB100" s="290">
        <f>AZ100</f>
        <v>1011</v>
      </c>
      <c r="BC100" s="292">
        <f>IF(NOT(ISERROR((BB99/AZ100)*100)),(BB99/AZ100)*100, "")</f>
        <v>-3.6597428288822944</v>
      </c>
      <c r="BD100" s="290">
        <f>IF(SUMIF(BD11:BD97, "&gt; 0", $I11:$I97) &gt; 0, SUMIF(BD11:BD97, "&gt; 0", $I11:$I97), "")</f>
        <v>53</v>
      </c>
      <c r="BE100" s="292">
        <f>IF(NOT(ISERROR(BD99/BD100)*100), (BD99/BD100)*100, "")</f>
        <v>15.09433962264151</v>
      </c>
      <c r="BF100" s="290">
        <f>BD100</f>
        <v>53</v>
      </c>
      <c r="BG100" s="292" t="str">
        <f>IF(NOT(ISERROR((BF99/BD100)*100)),(BF99/BD100)*100, "")</f>
        <v/>
      </c>
      <c r="BH100" s="290">
        <f>IF(SUMIF(BH11:BH97, "&gt; 0", $I11:$I97) &gt; 0, SUMIF(BH11:BH97, "&gt; 0", $I11:$I97), "")</f>
        <v>61</v>
      </c>
      <c r="BI100" s="292">
        <f>IF(NOT(ISERROR(BH99/BH100)*100), (BH99/BH100)*100, "")</f>
        <v>6.557377049180328</v>
      </c>
      <c r="BJ100" s="290">
        <f>BH100</f>
        <v>61</v>
      </c>
      <c r="BK100" s="292">
        <f>IF(NOT(ISERROR((BJ99/BH100)*100)),(BJ99/BH100)*100, "")</f>
        <v>6.557377049180328</v>
      </c>
      <c r="BL100" s="290">
        <f>IF(SUMIF(BL11:BL97, "&gt; 0", $I11:$I97) &gt; 0, SUMIF(BL11:BL97, "&gt; 0", $I11:$I97), "")</f>
        <v>258</v>
      </c>
      <c r="BM100" s="292">
        <f>IF(NOT(ISERROR(BL99/BL100)*100), (BL99/BL100)*100, "")</f>
        <v>5.4263565891472867</v>
      </c>
      <c r="BN100" s="290">
        <f>BL100</f>
        <v>258</v>
      </c>
      <c r="BO100" s="292">
        <f>IF(NOT(ISERROR((BN99/BL100)*100)),(BN99/BL100)*100, "")</f>
        <v>-7.3643410852713185</v>
      </c>
      <c r="BP100" s="290">
        <f>IF(SUMIF(BP11:BP97, "&gt; 0", $I11:$I97) &gt; 0, SUMIF(BP11:BP97, "&gt; 0", $I11:$I97), "")</f>
        <v>47</v>
      </c>
      <c r="BQ100" s="292">
        <f>IF(NOT(ISERROR(BP99/BP100)*100), (BP99/BP100)*100, "")</f>
        <v>4.2553191489361701</v>
      </c>
      <c r="BR100" s="290">
        <f>BP100</f>
        <v>47</v>
      </c>
      <c r="BS100" s="292">
        <f>IF(NOT(ISERROR((BR99/BP100)*100)),(BR99/BP100)*100, "")</f>
        <v>4.2553191489361701</v>
      </c>
      <c r="BT100" s="290">
        <f>IF(SUMIF(BT11:BT97, "&gt; 0", $I11:$I97) &gt; 0, SUMIF(BT11:BT97, "&gt; 0", $I11:$I97), "")</f>
        <v>19</v>
      </c>
      <c r="BU100" s="291">
        <f>IF(NOT(ISERROR(BT99/BT100)*100), (BT99/BT100)*100, "")</f>
        <v>5.2631578947368416</v>
      </c>
      <c r="BV100" s="290">
        <f>BT100</f>
        <v>19</v>
      </c>
      <c r="BW100" s="292" t="str">
        <f>IF(NOT(ISERROR((BV99/BT100)*100)),(BV99/BT100)*100, "")</f>
        <v/>
      </c>
      <c r="BX100" s="290" t="str">
        <f>IF(SUMIF(BX11:BX97, "&gt; 0", $I11:$I97) &gt; 0, SUMIF(BX11:BX97, "&gt; 0", $I11:$I97), "")</f>
        <v/>
      </c>
      <c r="BY100" s="291" t="str">
        <f>IF(NOT(ISERROR(BX99/BX100)*100), (BX99/BX100)*100, "")</f>
        <v/>
      </c>
      <c r="BZ100" s="290" t="str">
        <f>BX100</f>
        <v/>
      </c>
      <c r="CA100" s="292" t="str">
        <f>IF(NOT(ISERROR((BZ99/BX100)*100)),(BZ99/BX100)*100, "")</f>
        <v/>
      </c>
      <c r="CB100" s="290">
        <f>IF(SUMIF(CB11:CB97, "&gt; 0", $I11:$I97) &gt; 0, SUMIF(CB11:CB97, "&gt; 0", $I11:$I97), "")</f>
        <v>53</v>
      </c>
      <c r="CC100" s="291">
        <f>IF(NOT(ISERROR(CB99/CB100)*100), (CB99/CB100)*100, "")</f>
        <v>5.6603773584905666</v>
      </c>
      <c r="CD100" s="290">
        <f>CB100</f>
        <v>53</v>
      </c>
      <c r="CE100" s="292">
        <f>IF(NOT(ISERROR((CD99/CB100)*100)),(CD99/CB100)*100, "")</f>
        <v>5.6603773584905666</v>
      </c>
      <c r="CF100" s="290" t="str">
        <f>IF(SUMIF(CF11:CF97, "&gt; 0", $I11:$I97) &gt; 0, SUMIF(CF11:CF97, "&gt; 0", $I11:$I97), "")</f>
        <v/>
      </c>
      <c r="CG100" s="291" t="str">
        <f>IF(NOT(ISERROR(CF99/CF100)*100), (CF99/CF100)*100, "")</f>
        <v/>
      </c>
      <c r="CH100" s="290" t="str">
        <f>CF100</f>
        <v/>
      </c>
      <c r="CI100" s="292" t="str">
        <f>IF(NOT(ISERROR((CH99/CF100)*100)),(CH99/CF100)*100, "")</f>
        <v/>
      </c>
      <c r="CJ100" s="290" t="str">
        <f>IF(SUMIF(CJ11:CJ97, "&gt; 0", $I11:$I97) &gt; 0, SUMIF(CJ11:CJ97, "&gt; 0", $I11:$I97), "")</f>
        <v/>
      </c>
      <c r="CK100" s="291" t="str">
        <f>IF(NOT(ISERROR(CJ99/CJ100)*100), (CJ99/CJ100)*100, "")</f>
        <v/>
      </c>
      <c r="CL100" s="290" t="str">
        <f>CJ100</f>
        <v/>
      </c>
      <c r="CM100" s="292" t="str">
        <f>IF(NOT(ISERROR((CL99/CJ100)*100)),(CL99/CJ100)*100, "")</f>
        <v/>
      </c>
      <c r="CN100" s="290" t="str">
        <f>IF(SUMIF(CN11:CN97, "&gt; 0", $I11:$I97) &gt; 0, SUMIF(CN11:CN97, "&gt; 0", $I11:$I97), "")</f>
        <v/>
      </c>
      <c r="CO100" s="291" t="str">
        <f>IF(NOT(ISERROR(CN99/CN100)*100), (CN99/CN100)*100, "")</f>
        <v/>
      </c>
      <c r="CP100" s="290" t="str">
        <f>CN100</f>
        <v/>
      </c>
      <c r="CQ100" s="292" t="str">
        <f>IF(NOT(ISERROR((CP99/CN100)*100)),(CP99/CN100)*100, "")</f>
        <v/>
      </c>
    </row>
    <row r="101" spans="1:96" ht="17" customHeight="1" thickBot="1" x14ac:dyDescent="0.25">
      <c r="I101" s="371" t="s">
        <v>332</v>
      </c>
      <c r="J101" s="374"/>
      <c r="K101" s="375"/>
      <c r="L101" s="356" t="s">
        <v>28</v>
      </c>
      <c r="M101" s="354" t="s">
        <v>29</v>
      </c>
      <c r="N101" s="413" t="s">
        <v>442</v>
      </c>
      <c r="O101" s="416" t="s">
        <v>29</v>
      </c>
      <c r="P101" s="356" t="s">
        <v>28</v>
      </c>
      <c r="Q101" s="354" t="s">
        <v>29</v>
      </c>
      <c r="R101" s="413" t="s">
        <v>442</v>
      </c>
      <c r="S101" s="416" t="s">
        <v>29</v>
      </c>
      <c r="T101" s="356" t="s">
        <v>28</v>
      </c>
      <c r="U101" s="354" t="s">
        <v>29</v>
      </c>
      <c r="V101" s="413" t="s">
        <v>442</v>
      </c>
      <c r="W101" s="416" t="s">
        <v>29</v>
      </c>
      <c r="X101" s="356" t="s">
        <v>28</v>
      </c>
      <c r="Y101" s="354" t="s">
        <v>29</v>
      </c>
      <c r="Z101" s="413" t="s">
        <v>442</v>
      </c>
      <c r="AA101" s="416" t="s">
        <v>29</v>
      </c>
      <c r="AB101" s="356" t="s">
        <v>28</v>
      </c>
      <c r="AC101" s="354" t="s">
        <v>29</v>
      </c>
      <c r="AD101" s="413" t="s">
        <v>442</v>
      </c>
      <c r="AE101" s="416" t="s">
        <v>29</v>
      </c>
      <c r="AF101" s="356" t="s">
        <v>28</v>
      </c>
      <c r="AG101" s="354" t="s">
        <v>29</v>
      </c>
      <c r="AH101" s="413" t="s">
        <v>442</v>
      </c>
      <c r="AI101" s="416" t="s">
        <v>29</v>
      </c>
      <c r="AJ101" s="356" t="s">
        <v>28</v>
      </c>
      <c r="AK101" s="354" t="s">
        <v>29</v>
      </c>
      <c r="AL101" s="413" t="s">
        <v>442</v>
      </c>
      <c r="AM101" s="416" t="s">
        <v>29</v>
      </c>
      <c r="AN101" s="356" t="s">
        <v>28</v>
      </c>
      <c r="AO101" s="354" t="s">
        <v>29</v>
      </c>
      <c r="AP101" s="413" t="s">
        <v>442</v>
      </c>
      <c r="AQ101" s="416" t="s">
        <v>29</v>
      </c>
      <c r="AR101" s="356" t="s">
        <v>28</v>
      </c>
      <c r="AS101" s="354" t="s">
        <v>29</v>
      </c>
      <c r="AT101" s="413" t="s">
        <v>442</v>
      </c>
      <c r="AU101" s="416" t="s">
        <v>29</v>
      </c>
      <c r="AV101" s="356" t="s">
        <v>28</v>
      </c>
      <c r="AW101" s="354" t="s">
        <v>29</v>
      </c>
      <c r="AX101" s="413" t="s">
        <v>442</v>
      </c>
      <c r="AY101" s="416" t="s">
        <v>29</v>
      </c>
      <c r="AZ101" s="356" t="s">
        <v>28</v>
      </c>
      <c r="BA101" s="354" t="s">
        <v>29</v>
      </c>
      <c r="BB101" s="413" t="s">
        <v>442</v>
      </c>
      <c r="BC101" s="416" t="s">
        <v>29</v>
      </c>
      <c r="BD101" s="356" t="s">
        <v>28</v>
      </c>
      <c r="BE101" s="354" t="s">
        <v>29</v>
      </c>
      <c r="BF101" s="413" t="s">
        <v>442</v>
      </c>
      <c r="BG101" s="416" t="s">
        <v>29</v>
      </c>
      <c r="BH101" s="356" t="s">
        <v>28</v>
      </c>
      <c r="BI101" s="354" t="s">
        <v>29</v>
      </c>
      <c r="BJ101" s="413" t="s">
        <v>442</v>
      </c>
      <c r="BK101" s="416" t="s">
        <v>29</v>
      </c>
      <c r="BL101" s="356" t="s">
        <v>28</v>
      </c>
      <c r="BM101" s="354" t="s">
        <v>29</v>
      </c>
      <c r="BN101" s="413" t="s">
        <v>442</v>
      </c>
      <c r="BO101" s="416" t="s">
        <v>29</v>
      </c>
      <c r="BP101" s="356" t="s">
        <v>28</v>
      </c>
      <c r="BQ101" s="354" t="s">
        <v>29</v>
      </c>
      <c r="BR101" s="413" t="s">
        <v>442</v>
      </c>
      <c r="BS101" s="416" t="s">
        <v>29</v>
      </c>
      <c r="BT101" s="356" t="s">
        <v>28</v>
      </c>
      <c r="BU101" s="354" t="s">
        <v>29</v>
      </c>
      <c r="BV101" s="413" t="s">
        <v>442</v>
      </c>
      <c r="BW101" s="416" t="s">
        <v>29</v>
      </c>
      <c r="BX101" s="356" t="s">
        <v>28</v>
      </c>
      <c r="BY101" s="354" t="s">
        <v>29</v>
      </c>
      <c r="BZ101" s="413" t="s">
        <v>442</v>
      </c>
      <c r="CA101" s="416" t="s">
        <v>29</v>
      </c>
      <c r="CB101" s="356" t="s">
        <v>28</v>
      </c>
      <c r="CC101" s="354" t="s">
        <v>29</v>
      </c>
      <c r="CD101" s="413" t="s">
        <v>442</v>
      </c>
      <c r="CE101" s="416" t="s">
        <v>29</v>
      </c>
      <c r="CF101" s="356" t="s">
        <v>28</v>
      </c>
      <c r="CG101" s="354" t="s">
        <v>29</v>
      </c>
      <c r="CH101" s="413" t="s">
        <v>442</v>
      </c>
      <c r="CI101" s="416" t="s">
        <v>29</v>
      </c>
      <c r="CJ101" s="356" t="s">
        <v>28</v>
      </c>
      <c r="CK101" s="354" t="s">
        <v>29</v>
      </c>
      <c r="CL101" s="413" t="s">
        <v>442</v>
      </c>
      <c r="CM101" s="416" t="s">
        <v>29</v>
      </c>
      <c r="CN101" s="356" t="s">
        <v>28</v>
      </c>
      <c r="CO101" s="354" t="s">
        <v>29</v>
      </c>
      <c r="CP101" s="413" t="s">
        <v>442</v>
      </c>
      <c r="CQ101" s="416" t="s">
        <v>29</v>
      </c>
    </row>
    <row r="102" spans="1:96" x14ac:dyDescent="0.2">
      <c r="F102" s="95" t="s">
        <v>333</v>
      </c>
      <c r="G102" s="96">
        <v>1</v>
      </c>
      <c r="I102" s="372"/>
      <c r="J102" s="376"/>
      <c r="K102" s="377"/>
      <c r="L102" s="356"/>
      <c r="M102" s="355"/>
      <c r="N102" s="414"/>
      <c r="O102" s="417"/>
      <c r="P102" s="356"/>
      <c r="Q102" s="355"/>
      <c r="R102" s="414"/>
      <c r="S102" s="417"/>
      <c r="T102" s="356"/>
      <c r="U102" s="355"/>
      <c r="V102" s="414"/>
      <c r="W102" s="417"/>
      <c r="X102" s="356"/>
      <c r="Y102" s="355"/>
      <c r="Z102" s="414"/>
      <c r="AA102" s="417"/>
      <c r="AB102" s="356"/>
      <c r="AC102" s="355"/>
      <c r="AD102" s="414"/>
      <c r="AE102" s="417"/>
      <c r="AF102" s="356"/>
      <c r="AG102" s="355"/>
      <c r="AH102" s="414"/>
      <c r="AI102" s="417"/>
      <c r="AJ102" s="356"/>
      <c r="AK102" s="355"/>
      <c r="AL102" s="414"/>
      <c r="AM102" s="417"/>
      <c r="AN102" s="356"/>
      <c r="AO102" s="355"/>
      <c r="AP102" s="414"/>
      <c r="AQ102" s="417"/>
      <c r="AR102" s="356"/>
      <c r="AS102" s="355"/>
      <c r="AT102" s="414"/>
      <c r="AU102" s="417"/>
      <c r="AV102" s="356"/>
      <c r="AW102" s="355"/>
      <c r="AX102" s="414"/>
      <c r="AY102" s="417"/>
      <c r="AZ102" s="356"/>
      <c r="BA102" s="355"/>
      <c r="BB102" s="414"/>
      <c r="BC102" s="417"/>
      <c r="BD102" s="356"/>
      <c r="BE102" s="355"/>
      <c r="BF102" s="414"/>
      <c r="BG102" s="417"/>
      <c r="BH102" s="356"/>
      <c r="BI102" s="355"/>
      <c r="BJ102" s="414"/>
      <c r="BK102" s="417"/>
      <c r="BL102" s="356"/>
      <c r="BM102" s="355"/>
      <c r="BN102" s="414"/>
      <c r="BO102" s="417"/>
      <c r="BP102" s="356"/>
      <c r="BQ102" s="355"/>
      <c r="BR102" s="414"/>
      <c r="BS102" s="417"/>
      <c r="BT102" s="356"/>
      <c r="BU102" s="355"/>
      <c r="BV102" s="414"/>
      <c r="BW102" s="417"/>
      <c r="BX102" s="356"/>
      <c r="BY102" s="355"/>
      <c r="BZ102" s="414"/>
      <c r="CA102" s="417"/>
      <c r="CB102" s="356"/>
      <c r="CC102" s="355"/>
      <c r="CD102" s="414"/>
      <c r="CE102" s="417"/>
      <c r="CF102" s="356"/>
      <c r="CG102" s="355"/>
      <c r="CH102" s="414"/>
      <c r="CI102" s="417"/>
      <c r="CJ102" s="356"/>
      <c r="CK102" s="355"/>
      <c r="CL102" s="414"/>
      <c r="CM102" s="417"/>
      <c r="CN102" s="356"/>
      <c r="CO102" s="355"/>
      <c r="CP102" s="414"/>
      <c r="CQ102" s="417"/>
    </row>
    <row r="103" spans="1:96" ht="16" customHeight="1" x14ac:dyDescent="0.2">
      <c r="F103" s="419" t="s">
        <v>448</v>
      </c>
      <c r="G103" s="420"/>
      <c r="I103" s="372"/>
      <c r="J103" s="376"/>
      <c r="K103" s="377"/>
      <c r="L103" s="356"/>
      <c r="M103" s="355"/>
      <c r="N103" s="414"/>
      <c r="O103" s="417"/>
      <c r="P103" s="356"/>
      <c r="Q103" s="355"/>
      <c r="R103" s="414"/>
      <c r="S103" s="417"/>
      <c r="T103" s="356"/>
      <c r="U103" s="355"/>
      <c r="V103" s="414"/>
      <c r="W103" s="417"/>
      <c r="X103" s="356"/>
      <c r="Y103" s="355"/>
      <c r="Z103" s="414"/>
      <c r="AA103" s="417"/>
      <c r="AB103" s="356"/>
      <c r="AC103" s="355"/>
      <c r="AD103" s="414"/>
      <c r="AE103" s="417"/>
      <c r="AF103" s="356"/>
      <c r="AG103" s="355"/>
      <c r="AH103" s="414"/>
      <c r="AI103" s="417"/>
      <c r="AJ103" s="356"/>
      <c r="AK103" s="355"/>
      <c r="AL103" s="414"/>
      <c r="AM103" s="417"/>
      <c r="AN103" s="356"/>
      <c r="AO103" s="355"/>
      <c r="AP103" s="414"/>
      <c r="AQ103" s="417"/>
      <c r="AR103" s="356"/>
      <c r="AS103" s="355"/>
      <c r="AT103" s="414"/>
      <c r="AU103" s="417"/>
      <c r="AV103" s="356"/>
      <c r="AW103" s="355"/>
      <c r="AX103" s="414"/>
      <c r="AY103" s="417"/>
      <c r="AZ103" s="356"/>
      <c r="BA103" s="355"/>
      <c r="BB103" s="414"/>
      <c r="BC103" s="417"/>
      <c r="BD103" s="356"/>
      <c r="BE103" s="355"/>
      <c r="BF103" s="414"/>
      <c r="BG103" s="417"/>
      <c r="BH103" s="356"/>
      <c r="BI103" s="355"/>
      <c r="BJ103" s="414"/>
      <c r="BK103" s="417"/>
      <c r="BL103" s="356"/>
      <c r="BM103" s="355"/>
      <c r="BN103" s="414"/>
      <c r="BO103" s="417"/>
      <c r="BP103" s="356"/>
      <c r="BQ103" s="355"/>
      <c r="BR103" s="414"/>
      <c r="BS103" s="417"/>
      <c r="BT103" s="356"/>
      <c r="BU103" s="355"/>
      <c r="BV103" s="414"/>
      <c r="BW103" s="417"/>
      <c r="BX103" s="356"/>
      <c r="BY103" s="355"/>
      <c r="BZ103" s="414"/>
      <c r="CA103" s="417"/>
      <c r="CB103" s="356"/>
      <c r="CC103" s="355"/>
      <c r="CD103" s="414"/>
      <c r="CE103" s="417"/>
      <c r="CF103" s="356"/>
      <c r="CG103" s="355"/>
      <c r="CH103" s="414"/>
      <c r="CI103" s="417"/>
      <c r="CJ103" s="356"/>
      <c r="CK103" s="355"/>
      <c r="CL103" s="414"/>
      <c r="CM103" s="417"/>
      <c r="CN103" s="356"/>
      <c r="CO103" s="355"/>
      <c r="CP103" s="414"/>
      <c r="CQ103" s="417"/>
    </row>
    <row r="104" spans="1:96" ht="16" customHeight="1" x14ac:dyDescent="0.2">
      <c r="F104" s="419"/>
      <c r="G104" s="420"/>
      <c r="I104" s="372"/>
      <c r="J104" s="376"/>
      <c r="K104" s="377"/>
      <c r="L104" s="356"/>
      <c r="M104" s="355"/>
      <c r="N104" s="414"/>
      <c r="O104" s="417"/>
      <c r="P104" s="356"/>
      <c r="Q104" s="355"/>
      <c r="R104" s="414"/>
      <c r="S104" s="417"/>
      <c r="T104" s="356"/>
      <c r="U104" s="355"/>
      <c r="V104" s="414"/>
      <c r="W104" s="417"/>
      <c r="X104" s="356"/>
      <c r="Y104" s="355"/>
      <c r="Z104" s="414"/>
      <c r="AA104" s="417"/>
      <c r="AB104" s="356"/>
      <c r="AC104" s="355"/>
      <c r="AD104" s="414"/>
      <c r="AE104" s="417"/>
      <c r="AF104" s="356"/>
      <c r="AG104" s="355"/>
      <c r="AH104" s="414"/>
      <c r="AI104" s="417"/>
      <c r="AJ104" s="356"/>
      <c r="AK104" s="355"/>
      <c r="AL104" s="414"/>
      <c r="AM104" s="417"/>
      <c r="AN104" s="356"/>
      <c r="AO104" s="355"/>
      <c r="AP104" s="414"/>
      <c r="AQ104" s="417"/>
      <c r="AR104" s="356"/>
      <c r="AS104" s="355"/>
      <c r="AT104" s="414"/>
      <c r="AU104" s="417"/>
      <c r="AV104" s="356"/>
      <c r="AW104" s="355"/>
      <c r="AX104" s="414"/>
      <c r="AY104" s="417"/>
      <c r="AZ104" s="356"/>
      <c r="BA104" s="355"/>
      <c r="BB104" s="414"/>
      <c r="BC104" s="417"/>
      <c r="BD104" s="356"/>
      <c r="BE104" s="355"/>
      <c r="BF104" s="414"/>
      <c r="BG104" s="417"/>
      <c r="BH104" s="356"/>
      <c r="BI104" s="355"/>
      <c r="BJ104" s="414"/>
      <c r="BK104" s="417"/>
      <c r="BL104" s="356"/>
      <c r="BM104" s="355"/>
      <c r="BN104" s="414"/>
      <c r="BO104" s="417"/>
      <c r="BP104" s="356"/>
      <c r="BQ104" s="355"/>
      <c r="BR104" s="414"/>
      <c r="BS104" s="417"/>
      <c r="BT104" s="356"/>
      <c r="BU104" s="355"/>
      <c r="BV104" s="414"/>
      <c r="BW104" s="417"/>
      <c r="BX104" s="356"/>
      <c r="BY104" s="355"/>
      <c r="BZ104" s="414"/>
      <c r="CA104" s="417"/>
      <c r="CB104" s="356"/>
      <c r="CC104" s="355"/>
      <c r="CD104" s="414"/>
      <c r="CE104" s="417"/>
      <c r="CF104" s="356"/>
      <c r="CG104" s="355"/>
      <c r="CH104" s="414"/>
      <c r="CI104" s="417"/>
      <c r="CJ104" s="356"/>
      <c r="CK104" s="355"/>
      <c r="CL104" s="414"/>
      <c r="CM104" s="417"/>
      <c r="CN104" s="356"/>
      <c r="CO104" s="355"/>
      <c r="CP104" s="414"/>
      <c r="CQ104" s="417"/>
    </row>
    <row r="105" spans="1:96" x14ac:dyDescent="0.2">
      <c r="F105" s="419"/>
      <c r="G105" s="420"/>
      <c r="I105" s="372"/>
      <c r="J105" s="376"/>
      <c r="K105" s="377"/>
      <c r="L105" s="357"/>
      <c r="M105" s="355"/>
      <c r="N105" s="415"/>
      <c r="O105" s="418"/>
      <c r="P105" s="357"/>
      <c r="Q105" s="355"/>
      <c r="R105" s="415"/>
      <c r="S105" s="418"/>
      <c r="T105" s="357"/>
      <c r="U105" s="355"/>
      <c r="V105" s="415"/>
      <c r="W105" s="418"/>
      <c r="X105" s="357"/>
      <c r="Y105" s="355"/>
      <c r="Z105" s="415"/>
      <c r="AA105" s="418"/>
      <c r="AB105" s="357"/>
      <c r="AC105" s="355"/>
      <c r="AD105" s="415"/>
      <c r="AE105" s="418"/>
      <c r="AF105" s="357"/>
      <c r="AG105" s="355"/>
      <c r="AH105" s="415"/>
      <c r="AI105" s="418"/>
      <c r="AJ105" s="357"/>
      <c r="AK105" s="355"/>
      <c r="AL105" s="415"/>
      <c r="AM105" s="418"/>
      <c r="AN105" s="357"/>
      <c r="AO105" s="355"/>
      <c r="AP105" s="415"/>
      <c r="AQ105" s="418"/>
      <c r="AR105" s="357"/>
      <c r="AS105" s="355"/>
      <c r="AT105" s="415"/>
      <c r="AU105" s="418"/>
      <c r="AV105" s="357"/>
      <c r="AW105" s="355"/>
      <c r="AX105" s="415"/>
      <c r="AY105" s="418"/>
      <c r="AZ105" s="357"/>
      <c r="BA105" s="355"/>
      <c r="BB105" s="415"/>
      <c r="BC105" s="418"/>
      <c r="BD105" s="357"/>
      <c r="BE105" s="355"/>
      <c r="BF105" s="415"/>
      <c r="BG105" s="418"/>
      <c r="BH105" s="357"/>
      <c r="BI105" s="355"/>
      <c r="BJ105" s="415"/>
      <c r="BK105" s="418"/>
      <c r="BL105" s="357"/>
      <c r="BM105" s="355"/>
      <c r="BN105" s="415"/>
      <c r="BO105" s="418"/>
      <c r="BP105" s="357"/>
      <c r="BQ105" s="355"/>
      <c r="BR105" s="415"/>
      <c r="BS105" s="418"/>
      <c r="BT105" s="357"/>
      <c r="BU105" s="355"/>
      <c r="BV105" s="415"/>
      <c r="BW105" s="418"/>
      <c r="BX105" s="357"/>
      <c r="BY105" s="355"/>
      <c r="BZ105" s="415"/>
      <c r="CA105" s="418"/>
      <c r="CB105" s="357"/>
      <c r="CC105" s="355"/>
      <c r="CD105" s="415"/>
      <c r="CE105" s="418"/>
      <c r="CF105" s="357"/>
      <c r="CG105" s="355"/>
      <c r="CH105" s="415"/>
      <c r="CI105" s="418"/>
      <c r="CJ105" s="357"/>
      <c r="CK105" s="355"/>
      <c r="CL105" s="415"/>
      <c r="CM105" s="418"/>
      <c r="CN105" s="357"/>
      <c r="CO105" s="355"/>
      <c r="CP105" s="415"/>
      <c r="CQ105" s="418"/>
    </row>
    <row r="106" spans="1:96" ht="16" customHeight="1" x14ac:dyDescent="0.2">
      <c r="F106" s="419"/>
      <c r="G106" s="420"/>
      <c r="I106" s="372"/>
      <c r="J106" s="376"/>
      <c r="K106" s="377"/>
      <c r="L106" s="348" t="s">
        <v>2</v>
      </c>
      <c r="M106" s="349"/>
      <c r="N106" s="351"/>
      <c r="O106" s="411"/>
      <c r="P106" s="348" t="s">
        <v>3</v>
      </c>
      <c r="Q106" s="349"/>
      <c r="R106" s="351"/>
      <c r="S106" s="411"/>
      <c r="T106" s="336" t="s">
        <v>4</v>
      </c>
      <c r="U106" s="337"/>
      <c r="V106" s="339"/>
      <c r="W106" s="343"/>
      <c r="X106" s="336" t="s">
        <v>5</v>
      </c>
      <c r="Y106" s="337"/>
      <c r="Z106" s="339"/>
      <c r="AA106" s="343"/>
      <c r="AB106" s="336" t="s">
        <v>6</v>
      </c>
      <c r="AC106" s="337"/>
      <c r="AD106" s="339"/>
      <c r="AE106" s="343"/>
      <c r="AF106" s="336" t="s">
        <v>7</v>
      </c>
      <c r="AG106" s="337"/>
      <c r="AH106" s="339"/>
      <c r="AI106" s="343"/>
      <c r="AJ106" s="336" t="s">
        <v>8</v>
      </c>
      <c r="AK106" s="337"/>
      <c r="AL106" s="339"/>
      <c r="AM106" s="343"/>
      <c r="AN106" s="336" t="s">
        <v>9</v>
      </c>
      <c r="AO106" s="337"/>
      <c r="AP106" s="339"/>
      <c r="AQ106" s="343"/>
      <c r="AR106" s="336" t="s">
        <v>10</v>
      </c>
      <c r="AS106" s="337"/>
      <c r="AT106" s="339"/>
      <c r="AU106" s="343"/>
      <c r="AV106" s="336" t="s">
        <v>11</v>
      </c>
      <c r="AW106" s="337"/>
      <c r="AX106" s="339"/>
      <c r="AY106" s="343"/>
      <c r="AZ106" s="336" t="s">
        <v>12</v>
      </c>
      <c r="BA106" s="337"/>
      <c r="BB106" s="339"/>
      <c r="BC106" s="343"/>
      <c r="BD106" s="348" t="s">
        <v>13</v>
      </c>
      <c r="BE106" s="349"/>
      <c r="BF106" s="351"/>
      <c r="BG106" s="411"/>
      <c r="BH106" s="336" t="s">
        <v>14</v>
      </c>
      <c r="BI106" s="337"/>
      <c r="BJ106" s="339"/>
      <c r="BK106" s="343"/>
      <c r="BL106" s="336" t="s">
        <v>15</v>
      </c>
      <c r="BM106" s="337"/>
      <c r="BN106" s="339"/>
      <c r="BO106" s="343"/>
      <c r="BP106" s="348" t="s">
        <v>16</v>
      </c>
      <c r="BQ106" s="349"/>
      <c r="BR106" s="351"/>
      <c r="BS106" s="411"/>
      <c r="BT106" s="336" t="s">
        <v>17</v>
      </c>
      <c r="BU106" s="337"/>
      <c r="BV106" s="339"/>
      <c r="BW106" s="343"/>
      <c r="BX106" s="336" t="s">
        <v>20</v>
      </c>
      <c r="BY106" s="337"/>
      <c r="BZ106" s="339"/>
      <c r="CA106" s="343"/>
      <c r="CB106" s="336" t="s">
        <v>21</v>
      </c>
      <c r="CC106" s="337"/>
      <c r="CD106" s="339"/>
      <c r="CE106" s="343"/>
      <c r="CF106" s="336" t="s">
        <v>19</v>
      </c>
      <c r="CG106" s="337"/>
      <c r="CH106" s="339"/>
      <c r="CI106" s="343"/>
      <c r="CJ106" s="336" t="s">
        <v>22</v>
      </c>
      <c r="CK106" s="337"/>
      <c r="CL106" s="339"/>
      <c r="CM106" s="343"/>
      <c r="CN106" s="336" t="s">
        <v>18</v>
      </c>
      <c r="CO106" s="337"/>
      <c r="CP106" s="339"/>
      <c r="CQ106" s="343"/>
    </row>
    <row r="107" spans="1:96" x14ac:dyDescent="0.2">
      <c r="F107" s="419"/>
      <c r="G107" s="420"/>
      <c r="I107" s="372"/>
      <c r="J107" s="376"/>
      <c r="K107" s="377"/>
      <c r="L107" s="350"/>
      <c r="M107" s="351"/>
      <c r="N107" s="351"/>
      <c r="O107" s="411"/>
      <c r="P107" s="350"/>
      <c r="Q107" s="351"/>
      <c r="R107" s="351"/>
      <c r="S107" s="411"/>
      <c r="T107" s="338"/>
      <c r="U107" s="339"/>
      <c r="V107" s="339"/>
      <c r="W107" s="343"/>
      <c r="X107" s="338"/>
      <c r="Y107" s="339"/>
      <c r="Z107" s="339"/>
      <c r="AA107" s="343"/>
      <c r="AB107" s="338"/>
      <c r="AC107" s="339"/>
      <c r="AD107" s="339"/>
      <c r="AE107" s="343"/>
      <c r="AF107" s="338"/>
      <c r="AG107" s="339"/>
      <c r="AH107" s="339"/>
      <c r="AI107" s="343"/>
      <c r="AJ107" s="338"/>
      <c r="AK107" s="339"/>
      <c r="AL107" s="339"/>
      <c r="AM107" s="343"/>
      <c r="AN107" s="338"/>
      <c r="AO107" s="339"/>
      <c r="AP107" s="339"/>
      <c r="AQ107" s="343"/>
      <c r="AR107" s="338"/>
      <c r="AS107" s="339"/>
      <c r="AT107" s="339"/>
      <c r="AU107" s="343"/>
      <c r="AV107" s="338"/>
      <c r="AW107" s="339"/>
      <c r="AX107" s="339"/>
      <c r="AY107" s="343"/>
      <c r="AZ107" s="338"/>
      <c r="BA107" s="339"/>
      <c r="BB107" s="339"/>
      <c r="BC107" s="343"/>
      <c r="BD107" s="350"/>
      <c r="BE107" s="351"/>
      <c r="BF107" s="351"/>
      <c r="BG107" s="411"/>
      <c r="BH107" s="338"/>
      <c r="BI107" s="339"/>
      <c r="BJ107" s="339"/>
      <c r="BK107" s="343"/>
      <c r="BL107" s="338"/>
      <c r="BM107" s="339"/>
      <c r="BN107" s="339"/>
      <c r="BO107" s="343"/>
      <c r="BP107" s="350"/>
      <c r="BQ107" s="351"/>
      <c r="BR107" s="351"/>
      <c r="BS107" s="411"/>
      <c r="BT107" s="338"/>
      <c r="BU107" s="339"/>
      <c r="BV107" s="339"/>
      <c r="BW107" s="343"/>
      <c r="BX107" s="338"/>
      <c r="BY107" s="339"/>
      <c r="BZ107" s="339"/>
      <c r="CA107" s="343"/>
      <c r="CB107" s="338"/>
      <c r="CC107" s="339"/>
      <c r="CD107" s="339"/>
      <c r="CE107" s="343"/>
      <c r="CF107" s="338"/>
      <c r="CG107" s="339"/>
      <c r="CH107" s="339"/>
      <c r="CI107" s="343"/>
      <c r="CJ107" s="338"/>
      <c r="CK107" s="339"/>
      <c r="CL107" s="339"/>
      <c r="CM107" s="343"/>
      <c r="CN107" s="338"/>
      <c r="CO107" s="339"/>
      <c r="CP107" s="339"/>
      <c r="CQ107" s="343"/>
    </row>
    <row r="108" spans="1:96" ht="17" thickBot="1" x14ac:dyDescent="0.25">
      <c r="F108" s="419"/>
      <c r="G108" s="420"/>
      <c r="I108" s="372"/>
      <c r="J108" s="376"/>
      <c r="K108" s="377"/>
      <c r="L108" s="352"/>
      <c r="M108" s="353"/>
      <c r="N108" s="353"/>
      <c r="O108" s="412"/>
      <c r="P108" s="352"/>
      <c r="Q108" s="353"/>
      <c r="R108" s="353"/>
      <c r="S108" s="412"/>
      <c r="T108" s="340"/>
      <c r="U108" s="341"/>
      <c r="V108" s="341"/>
      <c r="W108" s="344"/>
      <c r="X108" s="340"/>
      <c r="Y108" s="341"/>
      <c r="Z108" s="341"/>
      <c r="AA108" s="344"/>
      <c r="AB108" s="340"/>
      <c r="AC108" s="341"/>
      <c r="AD108" s="341"/>
      <c r="AE108" s="344"/>
      <c r="AF108" s="340"/>
      <c r="AG108" s="341"/>
      <c r="AH108" s="341"/>
      <c r="AI108" s="344"/>
      <c r="AJ108" s="340"/>
      <c r="AK108" s="341"/>
      <c r="AL108" s="341"/>
      <c r="AM108" s="344"/>
      <c r="AN108" s="340"/>
      <c r="AO108" s="341"/>
      <c r="AP108" s="341"/>
      <c r="AQ108" s="344"/>
      <c r="AR108" s="340"/>
      <c r="AS108" s="341"/>
      <c r="AT108" s="341"/>
      <c r="AU108" s="344"/>
      <c r="AV108" s="340"/>
      <c r="AW108" s="341"/>
      <c r="AX108" s="341"/>
      <c r="AY108" s="344"/>
      <c r="AZ108" s="340"/>
      <c r="BA108" s="341"/>
      <c r="BB108" s="341"/>
      <c r="BC108" s="344"/>
      <c r="BD108" s="352"/>
      <c r="BE108" s="353"/>
      <c r="BF108" s="353"/>
      <c r="BG108" s="412"/>
      <c r="BH108" s="340"/>
      <c r="BI108" s="341"/>
      <c r="BJ108" s="341"/>
      <c r="BK108" s="344"/>
      <c r="BL108" s="340"/>
      <c r="BM108" s="341"/>
      <c r="BN108" s="341"/>
      <c r="BO108" s="344"/>
      <c r="BP108" s="352"/>
      <c r="BQ108" s="353"/>
      <c r="BR108" s="353"/>
      <c r="BS108" s="412"/>
      <c r="BT108" s="340"/>
      <c r="BU108" s="341"/>
      <c r="BV108" s="341"/>
      <c r="BW108" s="344"/>
      <c r="BX108" s="340"/>
      <c r="BY108" s="341"/>
      <c r="BZ108" s="341"/>
      <c r="CA108" s="344"/>
      <c r="CB108" s="340"/>
      <c r="CC108" s="341"/>
      <c r="CD108" s="341"/>
      <c r="CE108" s="344"/>
      <c r="CF108" s="340"/>
      <c r="CG108" s="341"/>
      <c r="CH108" s="341"/>
      <c r="CI108" s="344"/>
      <c r="CJ108" s="340"/>
      <c r="CK108" s="341"/>
      <c r="CL108" s="341"/>
      <c r="CM108" s="344"/>
      <c r="CN108" s="340"/>
      <c r="CO108" s="341"/>
      <c r="CP108" s="341"/>
      <c r="CQ108" s="344"/>
    </row>
    <row r="109" spans="1:96" ht="20" thickBot="1" x14ac:dyDescent="0.3">
      <c r="F109" s="421"/>
      <c r="G109" s="422"/>
      <c r="I109" s="373"/>
      <c r="J109" s="378"/>
      <c r="K109" s="379"/>
      <c r="L109" s="345" t="s">
        <v>0</v>
      </c>
      <c r="M109" s="346"/>
      <c r="N109" s="346"/>
      <c r="O109" s="346"/>
      <c r="P109" s="346"/>
      <c r="Q109" s="346"/>
      <c r="R109" s="346"/>
      <c r="S109" s="346"/>
      <c r="T109" s="346"/>
      <c r="U109" s="346"/>
      <c r="V109" s="346"/>
      <c r="W109" s="346"/>
      <c r="X109" s="346"/>
      <c r="Y109" s="346"/>
      <c r="Z109" s="346"/>
      <c r="AA109" s="346"/>
      <c r="AB109" s="346"/>
      <c r="AC109" s="346"/>
      <c r="AD109" s="346"/>
      <c r="AE109" s="346"/>
      <c r="AF109" s="346"/>
      <c r="AG109" s="346"/>
      <c r="AH109" s="346"/>
      <c r="AI109" s="346"/>
      <c r="AJ109" s="346"/>
      <c r="AK109" s="346"/>
      <c r="AL109" s="346"/>
      <c r="AM109" s="346"/>
      <c r="AN109" s="346"/>
      <c r="AO109" s="346"/>
      <c r="AP109" s="346"/>
      <c r="AQ109" s="346"/>
      <c r="AR109" s="346"/>
      <c r="AS109" s="346"/>
      <c r="AT109" s="346"/>
      <c r="AU109" s="346"/>
      <c r="AV109" s="346"/>
      <c r="AW109" s="346"/>
      <c r="AX109" s="346"/>
      <c r="AY109" s="346"/>
      <c r="AZ109" s="346"/>
      <c r="BA109" s="346"/>
      <c r="BB109" s="346"/>
      <c r="BC109" s="346"/>
      <c r="BD109" s="346"/>
      <c r="BE109" s="346"/>
      <c r="BF109" s="346"/>
      <c r="BG109" s="346"/>
      <c r="BH109" s="346"/>
      <c r="BI109" s="346"/>
      <c r="BJ109" s="346"/>
      <c r="BK109" s="346"/>
      <c r="BL109" s="346"/>
      <c r="BM109" s="346"/>
      <c r="BN109" s="346"/>
      <c r="BO109" s="346"/>
      <c r="BP109" s="346"/>
      <c r="BQ109" s="346"/>
      <c r="BR109" s="346"/>
      <c r="BS109" s="346"/>
      <c r="BT109" s="346"/>
      <c r="BU109" s="346"/>
      <c r="BV109" s="346"/>
      <c r="BW109" s="346"/>
      <c r="BX109" s="346"/>
      <c r="BY109" s="346"/>
      <c r="BZ109" s="346"/>
      <c r="CA109" s="346"/>
      <c r="CB109" s="346"/>
      <c r="CC109" s="346"/>
      <c r="CD109" s="346"/>
      <c r="CE109" s="346"/>
      <c r="CF109" s="346"/>
      <c r="CG109" s="346"/>
      <c r="CH109" s="346"/>
      <c r="CI109" s="346"/>
      <c r="CJ109" s="346"/>
      <c r="CK109" s="346"/>
      <c r="CL109" s="346"/>
      <c r="CM109" s="346"/>
      <c r="CN109" s="346"/>
      <c r="CO109" s="346"/>
      <c r="CP109" s="346"/>
      <c r="CQ109" s="410"/>
    </row>
    <row r="110" spans="1:96" x14ac:dyDescent="0.2">
      <c r="I110" s="99" t="s">
        <v>335</v>
      </c>
    </row>
    <row r="111" spans="1:96" x14ac:dyDescent="0.2">
      <c r="I111" s="100" t="s">
        <v>449</v>
      </c>
    </row>
  </sheetData>
  <mergeCells count="224">
    <mergeCell ref="L2:CQ2"/>
    <mergeCell ref="E3:E4"/>
    <mergeCell ref="L3:O5"/>
    <mergeCell ref="P3:S5"/>
    <mergeCell ref="T3:W5"/>
    <mergeCell ref="X3:AA5"/>
    <mergeCell ref="AB3:AE5"/>
    <mergeCell ref="AF3:AI5"/>
    <mergeCell ref="AJ3:AM5"/>
    <mergeCell ref="AN3:AQ5"/>
    <mergeCell ref="CN3:CQ5"/>
    <mergeCell ref="E5:E7"/>
    <mergeCell ref="H6:H10"/>
    <mergeCell ref="I6:I10"/>
    <mergeCell ref="J6:J10"/>
    <mergeCell ref="K6:K10"/>
    <mergeCell ref="L6:L10"/>
    <mergeCell ref="M6:M10"/>
    <mergeCell ref="N6:N10"/>
    <mergeCell ref="O6:O10"/>
    <mergeCell ref="BP3:BS5"/>
    <mergeCell ref="BT3:BW5"/>
    <mergeCell ref="BX3:CA5"/>
    <mergeCell ref="CB3:CE5"/>
    <mergeCell ref="CF3:CI5"/>
    <mergeCell ref="CJ3:CM5"/>
    <mergeCell ref="AR3:AU5"/>
    <mergeCell ref="AV3:AY5"/>
    <mergeCell ref="AZ3:BC5"/>
    <mergeCell ref="BD3:BG5"/>
    <mergeCell ref="BH3:BK5"/>
    <mergeCell ref="BL3:BO5"/>
    <mergeCell ref="V6:V10"/>
    <mergeCell ref="W6:W10"/>
    <mergeCell ref="X6:X10"/>
    <mergeCell ref="Y6:Y10"/>
    <mergeCell ref="Z6:Z10"/>
    <mergeCell ref="AA6:AA10"/>
    <mergeCell ref="P6:P10"/>
    <mergeCell ref="Q6:Q10"/>
    <mergeCell ref="R6:R10"/>
    <mergeCell ref="S6:S10"/>
    <mergeCell ref="T6:T10"/>
    <mergeCell ref="U6:U10"/>
    <mergeCell ref="AH6:AH10"/>
    <mergeCell ref="AI6:AI10"/>
    <mergeCell ref="AJ6:AJ10"/>
    <mergeCell ref="AK6:AK10"/>
    <mergeCell ref="AL6:AL10"/>
    <mergeCell ref="AM6:AM10"/>
    <mergeCell ref="AB6:AB10"/>
    <mergeCell ref="AC6:AC10"/>
    <mergeCell ref="AD6:AD10"/>
    <mergeCell ref="AE6:AE10"/>
    <mergeCell ref="AF6:AF10"/>
    <mergeCell ref="AG6:AG10"/>
    <mergeCell ref="AT6:AT10"/>
    <mergeCell ref="AU6:AU10"/>
    <mergeCell ref="AV6:AV10"/>
    <mergeCell ref="AW6:AW10"/>
    <mergeCell ref="AX6:AX10"/>
    <mergeCell ref="AY6:AY10"/>
    <mergeCell ref="AN6:AN10"/>
    <mergeCell ref="AO6:AO10"/>
    <mergeCell ref="AP6:AP10"/>
    <mergeCell ref="AQ6:AQ10"/>
    <mergeCell ref="AR6:AR10"/>
    <mergeCell ref="AS6:AS10"/>
    <mergeCell ref="BF6:BF10"/>
    <mergeCell ref="BG6:BG10"/>
    <mergeCell ref="BH6:BH10"/>
    <mergeCell ref="BI6:BI10"/>
    <mergeCell ref="BJ6:BJ10"/>
    <mergeCell ref="BK6:BK10"/>
    <mergeCell ref="AZ6:AZ10"/>
    <mergeCell ref="BA6:BA10"/>
    <mergeCell ref="BB6:BB10"/>
    <mergeCell ref="BC6:BC10"/>
    <mergeCell ref="BD6:BD10"/>
    <mergeCell ref="BE6:BE10"/>
    <mergeCell ref="BR6:BR10"/>
    <mergeCell ref="BS6:BS10"/>
    <mergeCell ref="BT6:BT10"/>
    <mergeCell ref="BU6:BU10"/>
    <mergeCell ref="BV6:BV10"/>
    <mergeCell ref="BW6:BW10"/>
    <mergeCell ref="BL6:BL10"/>
    <mergeCell ref="BM6:BM10"/>
    <mergeCell ref="BN6:BN10"/>
    <mergeCell ref="BO6:BO10"/>
    <mergeCell ref="BP6:BP10"/>
    <mergeCell ref="BQ6:BQ10"/>
    <mergeCell ref="CF6:CF10"/>
    <mergeCell ref="CG6:CG10"/>
    <mergeCell ref="CH6:CH10"/>
    <mergeCell ref="CI6:CI10"/>
    <mergeCell ref="BX6:BX10"/>
    <mergeCell ref="BY6:BY10"/>
    <mergeCell ref="BZ6:BZ10"/>
    <mergeCell ref="CA6:CA10"/>
    <mergeCell ref="CB6:CB10"/>
    <mergeCell ref="CC6:CC10"/>
    <mergeCell ref="O101:O105"/>
    <mergeCell ref="P101:P105"/>
    <mergeCell ref="Q101:Q105"/>
    <mergeCell ref="R101:R105"/>
    <mergeCell ref="S101:S105"/>
    <mergeCell ref="T101:T105"/>
    <mergeCell ref="CP6:CP10"/>
    <mergeCell ref="CQ6:CQ10"/>
    <mergeCell ref="A7:A10"/>
    <mergeCell ref="B7:B10"/>
    <mergeCell ref="C7:C10"/>
    <mergeCell ref="I101:I109"/>
    <mergeCell ref="J101:K109"/>
    <mergeCell ref="L101:L105"/>
    <mergeCell ref="M101:M105"/>
    <mergeCell ref="N101:N105"/>
    <mergeCell ref="CJ6:CJ10"/>
    <mergeCell ref="CK6:CK10"/>
    <mergeCell ref="CL6:CL10"/>
    <mergeCell ref="CM6:CM10"/>
    <mergeCell ref="CN6:CN10"/>
    <mergeCell ref="CO6:CO10"/>
    <mergeCell ref="CD6:CD10"/>
    <mergeCell ref="CE6:CE10"/>
    <mergeCell ref="AA101:AA105"/>
    <mergeCell ref="AB101:AB105"/>
    <mergeCell ref="AC101:AC105"/>
    <mergeCell ref="AD101:AD105"/>
    <mergeCell ref="AE101:AE105"/>
    <mergeCell ref="AF101:AF105"/>
    <mergeCell ref="U101:U105"/>
    <mergeCell ref="V101:V105"/>
    <mergeCell ref="W101:W105"/>
    <mergeCell ref="X101:X105"/>
    <mergeCell ref="Y101:Y105"/>
    <mergeCell ref="Z101:Z105"/>
    <mergeCell ref="AM101:AM105"/>
    <mergeCell ref="AN101:AN105"/>
    <mergeCell ref="AO101:AO105"/>
    <mergeCell ref="AP101:AP105"/>
    <mergeCell ref="AQ101:AQ105"/>
    <mergeCell ref="AR101:AR105"/>
    <mergeCell ref="AG101:AG105"/>
    <mergeCell ref="AH101:AH105"/>
    <mergeCell ref="AI101:AI105"/>
    <mergeCell ref="AJ101:AJ105"/>
    <mergeCell ref="AK101:AK105"/>
    <mergeCell ref="AL101:AL105"/>
    <mergeCell ref="AY101:AY105"/>
    <mergeCell ref="AZ101:AZ105"/>
    <mergeCell ref="BA101:BA105"/>
    <mergeCell ref="BB101:BB105"/>
    <mergeCell ref="BC101:BC105"/>
    <mergeCell ref="BD101:BD105"/>
    <mergeCell ref="AS101:AS105"/>
    <mergeCell ref="AT101:AT105"/>
    <mergeCell ref="AU101:AU105"/>
    <mergeCell ref="AV101:AV105"/>
    <mergeCell ref="AW101:AW105"/>
    <mergeCell ref="AX101:AX105"/>
    <mergeCell ref="BK101:BK105"/>
    <mergeCell ref="BL101:BL105"/>
    <mergeCell ref="BM101:BM105"/>
    <mergeCell ref="BN101:BN105"/>
    <mergeCell ref="BO101:BO105"/>
    <mergeCell ref="BP101:BP105"/>
    <mergeCell ref="BE101:BE105"/>
    <mergeCell ref="BF101:BF105"/>
    <mergeCell ref="BG101:BG105"/>
    <mergeCell ref="BH101:BH105"/>
    <mergeCell ref="BI101:BI105"/>
    <mergeCell ref="BJ101:BJ105"/>
    <mergeCell ref="BY101:BY105"/>
    <mergeCell ref="BZ101:BZ105"/>
    <mergeCell ref="CA101:CA105"/>
    <mergeCell ref="CB101:CB105"/>
    <mergeCell ref="BQ101:BQ105"/>
    <mergeCell ref="BR101:BR105"/>
    <mergeCell ref="BS101:BS105"/>
    <mergeCell ref="BT101:BT105"/>
    <mergeCell ref="BU101:BU105"/>
    <mergeCell ref="BV101:BV105"/>
    <mergeCell ref="CO101:CO105"/>
    <mergeCell ref="CP101:CP105"/>
    <mergeCell ref="CQ101:CQ105"/>
    <mergeCell ref="F103:G109"/>
    <mergeCell ref="L106:O108"/>
    <mergeCell ref="P106:S108"/>
    <mergeCell ref="T106:W108"/>
    <mergeCell ref="X106:AA108"/>
    <mergeCell ref="AB106:AE108"/>
    <mergeCell ref="AF106:AI108"/>
    <mergeCell ref="CI101:CI105"/>
    <mergeCell ref="CJ101:CJ105"/>
    <mergeCell ref="CK101:CK105"/>
    <mergeCell ref="CL101:CL105"/>
    <mergeCell ref="CM101:CM105"/>
    <mergeCell ref="CN101:CN105"/>
    <mergeCell ref="CC101:CC105"/>
    <mergeCell ref="CD101:CD105"/>
    <mergeCell ref="CE101:CE105"/>
    <mergeCell ref="CF101:CF105"/>
    <mergeCell ref="CG101:CG105"/>
    <mergeCell ref="CH101:CH105"/>
    <mergeCell ref="BW101:BW105"/>
    <mergeCell ref="BX101:BX105"/>
    <mergeCell ref="CF106:CI108"/>
    <mergeCell ref="CJ106:CM108"/>
    <mergeCell ref="CN106:CQ108"/>
    <mergeCell ref="L109:CQ109"/>
    <mergeCell ref="BH106:BK108"/>
    <mergeCell ref="BL106:BO108"/>
    <mergeCell ref="BP106:BS108"/>
    <mergeCell ref="BT106:BW108"/>
    <mergeCell ref="BX106:CA108"/>
    <mergeCell ref="CB106:CE108"/>
    <mergeCell ref="AJ106:AM108"/>
    <mergeCell ref="AN106:AQ108"/>
    <mergeCell ref="AR106:AU108"/>
    <mergeCell ref="AV106:AY108"/>
    <mergeCell ref="AZ106:BC108"/>
    <mergeCell ref="BD106:BG10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Ruler="0" workbookViewId="0">
      <selection activeCell="E7" sqref="E7"/>
    </sheetView>
  </sheetViews>
  <sheetFormatPr baseColWidth="10" defaultRowHeight="19" x14ac:dyDescent="0.25"/>
  <cols>
    <col min="1" max="1" width="28.5" style="298" customWidth="1"/>
    <col min="2" max="2" width="21.6640625" style="294" customWidth="1"/>
    <col min="3" max="3" width="21.6640625" style="295" customWidth="1"/>
    <col min="4" max="4" width="21.6640625" style="296" customWidth="1"/>
    <col min="5" max="5" width="21.6640625" style="295" customWidth="1"/>
    <col min="6" max="6" width="13.6640625" style="297" customWidth="1"/>
    <col min="7" max="16384" width="10.83203125" style="297"/>
  </cols>
  <sheetData>
    <row r="1" spans="1:13" x14ac:dyDescent="0.25">
      <c r="A1" s="293" t="s">
        <v>450</v>
      </c>
    </row>
    <row r="2" spans="1:13" ht="20" thickBot="1" x14ac:dyDescent="0.3"/>
    <row r="3" spans="1:13" customFormat="1" ht="16" x14ac:dyDescent="0.2">
      <c r="A3" s="449" t="s">
        <v>451</v>
      </c>
      <c r="B3" s="439"/>
      <c r="C3" s="440"/>
    </row>
    <row r="4" spans="1:13" ht="20" thickBot="1" x14ac:dyDescent="0.3">
      <c r="A4" s="444"/>
      <c r="B4" s="445"/>
      <c r="C4" s="446"/>
    </row>
    <row r="5" spans="1:13" ht="20" thickBot="1" x14ac:dyDescent="0.3"/>
    <row r="6" spans="1:13" ht="64" customHeight="1" thickBot="1" x14ac:dyDescent="0.3">
      <c r="A6" s="299" t="s">
        <v>452</v>
      </c>
      <c r="B6" s="300" t="s">
        <v>453</v>
      </c>
      <c r="C6" s="301" t="s">
        <v>454</v>
      </c>
      <c r="D6" s="302" t="s">
        <v>455</v>
      </c>
      <c r="E6" s="303" t="s">
        <v>456</v>
      </c>
      <c r="F6" s="447" t="s">
        <v>37</v>
      </c>
      <c r="G6" s="447"/>
      <c r="H6" s="447"/>
      <c r="I6" s="447"/>
      <c r="J6" s="447"/>
      <c r="K6" s="447"/>
      <c r="L6" s="447"/>
      <c r="M6" s="448"/>
    </row>
    <row r="7" spans="1:13" ht="22" customHeight="1" x14ac:dyDescent="0.25">
      <c r="A7" s="304" t="s">
        <v>457</v>
      </c>
      <c r="B7" s="305">
        <f>'[1]Rnd-Ctrl (MLT - PLB)'!AG$100</f>
        <v>62.5</v>
      </c>
      <c r="C7" s="306" t="str">
        <f>IF(AND('[1]Rnd-Ctrl (MLT - PLB)'!AF$99&gt;0,'[1]Rnd-Ctrl (MLT - PLB)'!AF$99&lt;&gt;"", '[1]Rnd-Ctrl (MLT - PLB)'!AF$100&gt;0,'[1]Rnd-Ctrl (MLT - PLB)'!AF$100&lt;&gt;""),'[1]Rnd-Ctrl (MLT - PLB)'!AF$99&amp;"/"&amp;'[1]Rnd-Ctrl (MLT - PLB)'!AF$100,"-")</f>
        <v>5/8</v>
      </c>
      <c r="D7" s="307">
        <f>IF(AND('[1]Rnd-Ctrl (MLT - PLB)'!AG$99&lt;&gt;0, '[1]Rnd-Ctrl (MLT - PLB)'!AG$99 &lt;&gt;""), '[1]Rnd-Ctrl (MLT - PLB)'!AG$99, "-")</f>
        <v>0.18532246108228317</v>
      </c>
      <c r="E7" s="308" t="str">
        <f>IF(AND('[1]Rnd-Ctrl (MLT - PLB)'!AF$99&gt;0,'[1]Rnd-Ctrl (MLT - PLB)'!AF$99&lt;&gt;""),'[1]Rnd-Ctrl (MLT - PLB)'!AF$99&amp;"/"&amp;'[1]Rnd-Ctrl (MLT - PLB)'!$I$99,"-")</f>
        <v>5/2698</v>
      </c>
      <c r="F7" s="435" t="str">
        <f>IF(AND(B7="-", C7="-", D7="-", E7="-"), "Incidence in placebo group equal or greater than incidence in melatonin group", "")</f>
        <v/>
      </c>
      <c r="G7" s="436"/>
      <c r="H7" s="436"/>
      <c r="I7" s="436"/>
      <c r="J7" s="436"/>
      <c r="K7" s="436"/>
      <c r="L7" s="436"/>
      <c r="M7" s="437"/>
    </row>
    <row r="8" spans="1:13" ht="22" customHeight="1" x14ac:dyDescent="0.25">
      <c r="A8" s="309" t="s">
        <v>458</v>
      </c>
      <c r="B8" s="310">
        <f>'[1]Rnd-Ctrl (MLT - PLB)'!AS$100</f>
        <v>19.791666666666664</v>
      </c>
      <c r="C8" s="311" t="str">
        <f>IF(AND('[1]Rnd-Ctrl (MLT - PLB)'!AR$99&gt;0,'[1]Rnd-Ctrl (MLT - PLB)'!AR$99&lt;&gt;"", '[1]Rnd-Ctrl (MLT - PLB)'!AR$100&gt;0,'[1]Rnd-Ctrl (MLT - PLB)'!AR$100&lt;&gt;""),'[1]Rnd-Ctrl (MLT - PLB)'!AR$99&amp;"/"&amp;'[1]Rnd-Ctrl (MLT - PLB)'!AR$100,"-")</f>
        <v>38/192</v>
      </c>
      <c r="D8" s="312">
        <f>IF(AND('[1]Rnd-Ctrl (MLT - PLB)'!AS$99&lt;&gt;0, '[1]Rnd-Ctrl (MLT - PLB)'!AS$99 &lt;&gt;""), '[1]Rnd-Ctrl (MLT - PLB)'!AS$99, "-")</f>
        <v>1.4084507042253522</v>
      </c>
      <c r="E8" s="313" t="str">
        <f>IF(AND('[1]Rnd-Ctrl (MLT - PLB)'!AR$99&gt;0,'[1]Rnd-Ctrl (MLT - PLB)'!AR$99&lt;&gt;""),'[1]Rnd-Ctrl (MLT - PLB)'!AR$99&amp;"/"&amp;'[1]Rnd-Ctrl (MLT - PLB)'!$I$99,"-")</f>
        <v>38/2698</v>
      </c>
      <c r="F8" s="429" t="str">
        <f t="shared" ref="F8:F27" si="0">IF(AND(B8="-", C8="-", D8="-", E8="-"), "Incidence in placebo group equal or greater than incidence in melatonin group", "")</f>
        <v/>
      </c>
      <c r="G8" s="430"/>
      <c r="H8" s="430"/>
      <c r="I8" s="430"/>
      <c r="J8" s="430"/>
      <c r="K8" s="430"/>
      <c r="L8" s="430"/>
      <c r="M8" s="431"/>
    </row>
    <row r="9" spans="1:13" ht="22" customHeight="1" x14ac:dyDescent="0.25">
      <c r="A9" s="309" t="s">
        <v>5</v>
      </c>
      <c r="B9" s="310">
        <f>'[1]Rnd-Ctrl (MLT - PLB)'!BA$100</f>
        <v>25</v>
      </c>
      <c r="C9" s="311" t="str">
        <f>IF(AND('[1]Rnd-Ctrl (MLT - PLB)'!AZ$99&gt;0,'[1]Rnd-Ctrl (MLT - PLB)'!AZ$99&lt;&gt;"", '[1]Rnd-Ctrl (MLT - PLB)'!AZ$100&gt;0,'[1]Rnd-Ctrl (MLT - PLB)'!AZ$100&lt;&gt;""),'[1]Rnd-Ctrl (MLT - PLB)'!AZ$99&amp;"/"&amp;'[1]Rnd-Ctrl (MLT - PLB)'!AZ$100,"-")</f>
        <v>2/8</v>
      </c>
      <c r="D9" s="312">
        <f>IF(AND('[1]Rnd-Ctrl (MLT - PLB)'!BA$99&lt;&gt;0, '[1]Rnd-Ctrl (MLT - PLB)'!BA$99 &lt;&gt;""), '[1]Rnd-Ctrl (MLT - PLB)'!BA$99, "-")</f>
        <v>7.412898443291327E-2</v>
      </c>
      <c r="E9" s="313" t="str">
        <f>IF(AND('[1]Rnd-Ctrl (MLT - PLB)'!AZ$99&gt;0,'[1]Rnd-Ctrl (MLT - PLB)'!AZ$99&lt;&gt;""),'[1]Rnd-Ctrl (MLT - PLB)'!AZ$99&amp;"/"&amp;'[1]Rnd-Ctrl (MLT - PLB)'!$I$99,"-")</f>
        <v>2/2698</v>
      </c>
      <c r="F9" s="429" t="str">
        <f t="shared" si="0"/>
        <v/>
      </c>
      <c r="G9" s="430"/>
      <c r="H9" s="430"/>
      <c r="I9" s="430"/>
      <c r="J9" s="430"/>
      <c r="K9" s="430"/>
      <c r="L9" s="430"/>
      <c r="M9" s="431"/>
    </row>
    <row r="10" spans="1:13" ht="22" customHeight="1" x14ac:dyDescent="0.25">
      <c r="A10" s="309" t="s">
        <v>459</v>
      </c>
      <c r="B10" s="310">
        <f>'[1]Rnd-Ctrl (MLT - PLB)'!M$100</f>
        <v>18.571428571428573</v>
      </c>
      <c r="C10" s="311" t="str">
        <f>IF(AND('[1]Rnd-Ctrl (MLT - PLB)'!L$99&gt;0,'[1]Rnd-Ctrl (MLT - PLB)'!L$99&lt;&gt;"", '[1]Rnd-Ctrl (MLT - PLB)'!L$100&gt;0,'[1]Rnd-Ctrl (MLT - PLB)'!L$100&lt;&gt;""),'[1]Rnd-Ctrl (MLT - PLB)'!L$99&amp;"/"&amp;'[1]Rnd-Ctrl (MLT - PLB)'!L$100,"-")</f>
        <v>65/350</v>
      </c>
      <c r="D10" s="312">
        <f>IF(AND('[1]Rnd-Ctrl (MLT - PLB)'!M$99&lt;&gt;0, '[1]Rnd-Ctrl (MLT - PLB)'!M$99 &lt;&gt;""), '[1]Rnd-Ctrl (MLT - PLB)'!M$99, "-")</f>
        <v>2.4091919940696811</v>
      </c>
      <c r="E10" s="313" t="str">
        <f>IF(AND('[1]Rnd-Ctrl (MLT - PLB)'!L$99&gt;0,'[1]Rnd-Ctrl (MLT - PLB)'!L$99&lt;&gt;""),'[1]Rnd-Ctrl (MLT - PLB)'!L$99&amp;"/"&amp;'[1]Rnd-Ctrl (MLT - PLB)'!$I$99,"-")</f>
        <v>65/2698</v>
      </c>
      <c r="F10" s="429" t="str">
        <f t="shared" si="0"/>
        <v/>
      </c>
      <c r="G10" s="430"/>
      <c r="H10" s="430"/>
      <c r="I10" s="430"/>
      <c r="J10" s="430"/>
      <c r="K10" s="430"/>
      <c r="L10" s="430"/>
      <c r="M10" s="431"/>
    </row>
    <row r="11" spans="1:13" ht="22" customHeight="1" x14ac:dyDescent="0.25">
      <c r="A11" s="309" t="s">
        <v>460</v>
      </c>
      <c r="B11" s="310">
        <f>'[1]Rnd-Ctrl (MLT - PLB)'!AC$100</f>
        <v>18.584070796460178</v>
      </c>
      <c r="C11" s="311" t="str">
        <f>IF(AND('[1]Rnd-Ctrl (MLT - PLB)'!AB$99&gt;0,'[1]Rnd-Ctrl (MLT - PLB)'!AB$99&lt;&gt;"", '[1]Rnd-Ctrl (MLT - PLB)'!AB$100&gt;0,'[1]Rnd-Ctrl (MLT - PLB)'!AB$100&lt;&gt;""),'[1]Rnd-Ctrl (MLT - PLB)'!AB$99&amp;"/"&amp;'[1]Rnd-Ctrl (MLT - PLB)'!AB$100,"-")</f>
        <v>42/226</v>
      </c>
      <c r="D11" s="312">
        <f>IF(AND('[1]Rnd-Ctrl (MLT - PLB)'!AC$99&lt;&gt;0, '[1]Rnd-Ctrl (MLT - PLB)'!AC$99 &lt;&gt;""), '[1]Rnd-Ctrl (MLT - PLB)'!AC$99, "-")</f>
        <v>1.5567086730911788</v>
      </c>
      <c r="E11" s="313" t="str">
        <f>IF(AND('[1]Rnd-Ctrl (MLT - PLB)'!AB$99&gt;0,'[1]Rnd-Ctrl (MLT - PLB)'!AB$99&lt;&gt;""),'[1]Rnd-Ctrl (MLT - PLB)'!AB$99&amp;"/"&amp;'[1]Rnd-Ctrl (MLT - PLB)'!$I$99,"-")</f>
        <v>42/2698</v>
      </c>
      <c r="F11" s="429" t="str">
        <f t="shared" si="0"/>
        <v/>
      </c>
      <c r="G11" s="430"/>
      <c r="H11" s="430"/>
      <c r="I11" s="430"/>
      <c r="J11" s="430"/>
      <c r="K11" s="430"/>
      <c r="L11" s="430"/>
      <c r="M11" s="431"/>
    </row>
    <row r="12" spans="1:13" ht="22" customHeight="1" x14ac:dyDescent="0.25">
      <c r="A12" s="309" t="s">
        <v>8</v>
      </c>
      <c r="B12" s="310">
        <f>'[1]Rnd-Ctrl (MLT - PLB)'!BI$100</f>
        <v>12.5</v>
      </c>
      <c r="C12" s="311" t="str">
        <f>IF(AND('[1]Rnd-Ctrl (MLT - PLB)'!BH$99&gt;0,'[1]Rnd-Ctrl (MLT - PLB)'!BH$99&lt;&gt;"", '[1]Rnd-Ctrl (MLT - PLB)'!BH$100&gt;0,'[1]Rnd-Ctrl (MLT - PLB)'!BH$100&lt;&gt;""),'[1]Rnd-Ctrl (MLT - PLB)'!BH$99&amp;"/"&amp;'[1]Rnd-Ctrl (MLT - PLB)'!BH$100,"-")</f>
        <v>1/8</v>
      </c>
      <c r="D12" s="312">
        <f>IF(AND('[1]Rnd-Ctrl (MLT - PLB)'!BI$99&lt;&gt;0, '[1]Rnd-Ctrl (MLT - PLB)'!BI$99 &lt;&gt;""), '[1]Rnd-Ctrl (MLT - PLB)'!BI$99, "-")</f>
        <v>3.7064492216456635E-2</v>
      </c>
      <c r="E12" s="313" t="str">
        <f>IF(AND('[1]Rnd-Ctrl (MLT - PLB)'!BH$99&gt;0,'[1]Rnd-Ctrl (MLT - PLB)'!BH$99&lt;&gt;""),'[1]Rnd-Ctrl (MLT - PLB)'!BH$99&amp;"/"&amp;'[1]Rnd-Ctrl (MLT - PLB)'!$I$99,"-")</f>
        <v>1/2698</v>
      </c>
      <c r="F12" s="429" t="str">
        <f t="shared" si="0"/>
        <v/>
      </c>
      <c r="G12" s="430"/>
      <c r="H12" s="430"/>
      <c r="I12" s="430"/>
      <c r="J12" s="430"/>
      <c r="K12" s="430"/>
      <c r="L12" s="430"/>
      <c r="M12" s="431"/>
    </row>
    <row r="13" spans="1:13" ht="22" customHeight="1" x14ac:dyDescent="0.25">
      <c r="A13" s="309" t="s">
        <v>9</v>
      </c>
      <c r="B13" s="310">
        <f>'[1]Rnd-Ctrl (MLT - PLB)'!U$100</f>
        <v>31.746031746031743</v>
      </c>
      <c r="C13" s="311" t="str">
        <f>IF(AND('[1]Rnd-Ctrl (MLT - PLB)'!T$99&gt;0,'[1]Rnd-Ctrl (MLT - PLB)'!T$99&lt;&gt;"", '[1]Rnd-Ctrl (MLT - PLB)'!T$100&gt;0,'[1]Rnd-Ctrl (MLT - PLB)'!T$100&lt;&gt;""),'[1]Rnd-Ctrl (MLT - PLB)'!T$99&amp;"/"&amp;'[1]Rnd-Ctrl (MLT - PLB)'!T$100,"-")</f>
        <v>20/63</v>
      </c>
      <c r="D13" s="312">
        <f>IF(AND('[1]Rnd-Ctrl (MLT - PLB)'!U$99&lt;&gt;0, '[1]Rnd-Ctrl (MLT - PLB)'!U$99 &lt;&gt;""), '[1]Rnd-Ctrl (MLT - PLB)'!U$99, "-")</f>
        <v>0.7412898443291327</v>
      </c>
      <c r="E13" s="313" t="str">
        <f>IF(AND('[1]Rnd-Ctrl (MLT - PLB)'!T$99&gt;0,'[1]Rnd-Ctrl (MLT - PLB)'!T$99&lt;&gt;""),'[1]Rnd-Ctrl (MLT - PLB)'!T$99&amp;"/"&amp;'[1]Rnd-Ctrl (MLT - PLB)'!$I$99,"-")</f>
        <v>20/2698</v>
      </c>
      <c r="F13" s="429" t="str">
        <f t="shared" si="0"/>
        <v/>
      </c>
      <c r="G13" s="430"/>
      <c r="H13" s="430"/>
      <c r="I13" s="430"/>
      <c r="J13" s="430"/>
      <c r="K13" s="430"/>
      <c r="L13" s="430"/>
      <c r="M13" s="431"/>
    </row>
    <row r="14" spans="1:13" ht="22" customHeight="1" x14ac:dyDescent="0.25">
      <c r="A14" s="309" t="s">
        <v>461</v>
      </c>
      <c r="B14" s="310">
        <f>'[1]Rnd-Ctrl (MLT - PLB)'!Q$100</f>
        <v>12.259615384615383</v>
      </c>
      <c r="C14" s="311" t="str">
        <f>IF(AND('[1]Rnd-Ctrl (MLT - PLB)'!P$99&gt;0,'[1]Rnd-Ctrl (MLT - PLB)'!P$99&lt;&gt;"", '[1]Rnd-Ctrl (MLT - PLB)'!P$100&gt;0,'[1]Rnd-Ctrl (MLT - PLB)'!P$100&lt;&gt;""),'[1]Rnd-Ctrl (MLT - PLB)'!P$99&amp;"/"&amp;'[1]Rnd-Ctrl (MLT - PLB)'!P$100,"-")</f>
        <v>51/416</v>
      </c>
      <c r="D14" s="312">
        <f>IF(AND('[1]Rnd-Ctrl (MLT - PLB)'!Q$99&lt;&gt;0, '[1]Rnd-Ctrl (MLT - PLB)'!Q$99 &lt;&gt;""), '[1]Rnd-Ctrl (MLT - PLB)'!Q$99, "-")</f>
        <v>1.8902891030392883</v>
      </c>
      <c r="E14" s="313" t="str">
        <f>IF(AND('[1]Rnd-Ctrl (MLT - PLB)'!P$99&gt;0,'[1]Rnd-Ctrl (MLT - PLB)'!P$99&lt;&gt;""),'[1]Rnd-Ctrl (MLT - PLB)'!P$99&amp;"/"&amp;'[1]Rnd-Ctrl (MLT - PLB)'!$I$99,"-")</f>
        <v>51/2698</v>
      </c>
      <c r="F14" s="429" t="str">
        <f t="shared" si="0"/>
        <v/>
      </c>
      <c r="G14" s="430"/>
      <c r="H14" s="430"/>
      <c r="I14" s="430"/>
      <c r="J14" s="430"/>
      <c r="K14" s="430"/>
      <c r="L14" s="430"/>
      <c r="M14" s="431"/>
    </row>
    <row r="15" spans="1:13" ht="22" customHeight="1" x14ac:dyDescent="0.25">
      <c r="A15" s="309" t="s">
        <v>11</v>
      </c>
      <c r="B15" s="310">
        <f>'[1]Rnd-Ctrl (MLT - PLB)'!AK$100</f>
        <v>7.9872204472843444</v>
      </c>
      <c r="C15" s="311" t="str">
        <f>IF(AND('[1]Rnd-Ctrl (MLT - PLB)'!AJ$99&gt;0,'[1]Rnd-Ctrl (MLT - PLB)'!AJ$99&lt;&gt;"", '[1]Rnd-Ctrl (MLT - PLB)'!AJ$100&gt;0,'[1]Rnd-Ctrl (MLT - PLB)'!AJ$100&lt;&gt;""),'[1]Rnd-Ctrl (MLT - PLB)'!AJ$99&amp;"/"&amp;'[1]Rnd-Ctrl (MLT - PLB)'!AJ$100,"-")</f>
        <v>25/313</v>
      </c>
      <c r="D15" s="312">
        <f>IF(AND('[1]Rnd-Ctrl (MLT - PLB)'!AK$99&lt;&gt;0, '[1]Rnd-Ctrl (MLT - PLB)'!AK$99 &lt;&gt;""), '[1]Rnd-Ctrl (MLT - PLB)'!AK$99, "-")</f>
        <v>0.92661230541141593</v>
      </c>
      <c r="E15" s="313" t="str">
        <f>IF(AND('[1]Rnd-Ctrl (MLT - PLB)'!AJ$99&gt;0,'[1]Rnd-Ctrl (MLT - PLB)'!AJ$99&lt;&gt;""),'[1]Rnd-Ctrl (MLT - PLB)'!AJ$99&amp;"/"&amp;'[1]Rnd-Ctrl (MLT - PLB)'!$I$99,"-")</f>
        <v>25/2698</v>
      </c>
      <c r="F15" s="429" t="str">
        <f t="shared" si="0"/>
        <v/>
      </c>
      <c r="G15" s="430"/>
      <c r="H15" s="430"/>
      <c r="I15" s="430"/>
      <c r="J15" s="430"/>
      <c r="K15" s="430"/>
      <c r="L15" s="430"/>
      <c r="M15" s="431"/>
    </row>
    <row r="16" spans="1:13" ht="22" customHeight="1" x14ac:dyDescent="0.25">
      <c r="A16" s="309" t="s">
        <v>462</v>
      </c>
      <c r="B16" s="310">
        <f>'[1]Rnd-Ctrl (MLT - PLB)'!BM$100</f>
        <v>15.09433962264151</v>
      </c>
      <c r="C16" s="311" t="str">
        <f>IF(AND('[1]Rnd-Ctrl (MLT - PLB)'!BL$99&gt;0,'[1]Rnd-Ctrl (MLT - PLB)'!BL$99&lt;&gt;"", '[1]Rnd-Ctrl (MLT - PLB)'!BL$100&gt;0,'[1]Rnd-Ctrl (MLT - PLB)'!BL$100&lt;&gt;""),'[1]Rnd-Ctrl (MLT - PLB)'!BL$99&amp;"/"&amp;'[1]Rnd-Ctrl (MLT - PLB)'!BL$100,"-")</f>
        <v>8/53</v>
      </c>
      <c r="D16" s="312">
        <f>IF(AND('[1]Rnd-Ctrl (MLT - PLB)'!BM$99&lt;&gt;0, '[1]Rnd-Ctrl (MLT - PLB)'!BM$99 &lt;&gt;""), '[1]Rnd-Ctrl (MLT - PLB)'!BM$99, "-")</f>
        <v>0.29651593773165308</v>
      </c>
      <c r="E16" s="313" t="str">
        <f>IF(AND('[1]Rnd-Ctrl (MLT - PLB)'!BL$99&gt;0,'[1]Rnd-Ctrl (MLT - PLB)'!BL$99&lt;&gt;""),'[1]Rnd-Ctrl (MLT - PLB)'!BL$99&amp;"/"&amp;'[1]Rnd-Ctrl (MLT - PLB)'!$I$99,"-")</f>
        <v>8/2698</v>
      </c>
      <c r="F16" s="429" t="str">
        <f t="shared" si="0"/>
        <v/>
      </c>
      <c r="G16" s="430"/>
      <c r="H16" s="430"/>
      <c r="I16" s="430"/>
      <c r="J16" s="430"/>
      <c r="K16" s="430"/>
      <c r="L16" s="430"/>
      <c r="M16" s="431"/>
    </row>
    <row r="17" spans="1:13" ht="22" customHeight="1" x14ac:dyDescent="0.25">
      <c r="A17" s="309" t="s">
        <v>14</v>
      </c>
      <c r="B17" s="310">
        <f>'[1]Rnd-Ctrl (MLT - PLB)'!AO$100</f>
        <v>6.557377049180328</v>
      </c>
      <c r="C17" s="311" t="str">
        <f>IF(AND('[1]Rnd-Ctrl (MLT - PLB)'!AN$99&gt;0,'[1]Rnd-Ctrl (MLT - PLB)'!AN$99&lt;&gt;"", '[1]Rnd-Ctrl (MLT - PLB)'!AN$100&gt;0,'[1]Rnd-Ctrl (MLT - PLB)'!AN$100&lt;&gt;""),'[1]Rnd-Ctrl (MLT - PLB)'!AN$99&amp;"/"&amp;'[1]Rnd-Ctrl (MLT - PLB)'!AN$100,"-")</f>
        <v>4/61</v>
      </c>
      <c r="D17" s="312">
        <f>IF(AND('[1]Rnd-Ctrl (MLT - PLB)'!AO$99&lt;&gt;0, '[1]Rnd-Ctrl (MLT - PLB)'!AO$99 &lt;&gt;""), '[1]Rnd-Ctrl (MLT - PLB)'!AO$99, "-")</f>
        <v>0.14825796886582654</v>
      </c>
      <c r="E17" s="313" t="str">
        <f>IF(AND('[1]Rnd-Ctrl (MLT - PLB)'!AN$99&gt;0,'[1]Rnd-Ctrl (MLT - PLB)'!AN$99&lt;&gt;""),'[1]Rnd-Ctrl (MLT - PLB)'!AN$99&amp;"/"&amp;'[1]Rnd-Ctrl (MLT - PLB)'!$I$99,"-")</f>
        <v>4/2698</v>
      </c>
      <c r="F17" s="429" t="str">
        <f t="shared" si="0"/>
        <v/>
      </c>
      <c r="G17" s="430"/>
      <c r="H17" s="430"/>
      <c r="I17" s="430"/>
      <c r="J17" s="430"/>
      <c r="K17" s="430"/>
      <c r="L17" s="430"/>
      <c r="M17" s="431"/>
    </row>
    <row r="18" spans="1:13" ht="22" customHeight="1" x14ac:dyDescent="0.25">
      <c r="A18" s="309" t="s">
        <v>15</v>
      </c>
      <c r="B18" s="310">
        <f>'[1]Rnd-Ctrl (MLT - PLB)'!BU$100</f>
        <v>5.4263565891472867</v>
      </c>
      <c r="C18" s="311" t="str">
        <f>IF(AND('[1]Rnd-Ctrl (MLT - PLB)'!BT$99&gt;0,'[1]Rnd-Ctrl (MLT - PLB)'!BT$99&lt;&gt;"", '[1]Rnd-Ctrl (MLT - PLB)'!BT$100&gt;0,'[1]Rnd-Ctrl (MLT - PLB)'!BT$100&lt;&gt;""),'[1]Rnd-Ctrl (MLT - PLB)'!BT$99&amp;"/"&amp;'[1]Rnd-Ctrl (MLT - PLB)'!BT$100,"-")</f>
        <v>14/258</v>
      </c>
      <c r="D18" s="312">
        <f>IF(AND('[1]Rnd-Ctrl (MLT - PLB)'!BU$99&lt;&gt;0, '[1]Rnd-Ctrl (MLT - PLB)'!BU$99 &lt;&gt;""), '[1]Rnd-Ctrl (MLT - PLB)'!BU$99, "-")</f>
        <v>0.51890289103039289</v>
      </c>
      <c r="E18" s="313" t="str">
        <f>IF(AND('[1]Rnd-Ctrl (MLT - PLB)'!BT$99&gt;0,'[1]Rnd-Ctrl (MLT - PLB)'!BT$99&lt;&gt;""),'[1]Rnd-Ctrl (MLT - PLB)'!BT$99&amp;"/"&amp;'[1]Rnd-Ctrl (MLT - PLB)'!$I$99,"-")</f>
        <v>14/2698</v>
      </c>
      <c r="F18" s="429" t="str">
        <f t="shared" si="0"/>
        <v/>
      </c>
      <c r="G18" s="430"/>
      <c r="H18" s="430"/>
      <c r="I18" s="430"/>
      <c r="J18" s="430"/>
      <c r="K18" s="430"/>
      <c r="L18" s="430"/>
      <c r="M18" s="431"/>
    </row>
    <row r="19" spans="1:13" ht="22" customHeight="1" x14ac:dyDescent="0.25">
      <c r="A19" s="309" t="s">
        <v>463</v>
      </c>
      <c r="B19" s="310">
        <f>'[1]Rnd-Ctrl (MLT - PLB)'!BE$100</f>
        <v>4.2553191489361701</v>
      </c>
      <c r="C19" s="311" t="str">
        <f>IF(AND('[1]Rnd-Ctrl (MLT - PLB)'!BD$99&gt;0,'[1]Rnd-Ctrl (MLT - PLB)'!BD$99&lt;&gt;"", '[1]Rnd-Ctrl (MLT - PLB)'!BD$100&gt;0,'[1]Rnd-Ctrl (MLT - PLB)'!BD$100&lt;&gt;""),'[1]Rnd-Ctrl (MLT - PLB)'!BD$99&amp;"/"&amp;'[1]Rnd-Ctrl (MLT - PLB)'!BD$100,"-")</f>
        <v>2/47</v>
      </c>
      <c r="D19" s="312">
        <f>IF(AND('[1]Rnd-Ctrl (MLT - PLB)'!BE$99&lt;&gt;0, '[1]Rnd-Ctrl (MLT - PLB)'!BE$99 &lt;&gt;""), '[1]Rnd-Ctrl (MLT - PLB)'!BE$99, "-")</f>
        <v>7.412898443291327E-2</v>
      </c>
      <c r="E19" s="313" t="str">
        <f>IF(AND('[1]Rnd-Ctrl (MLT - PLB)'!BD$99&gt;0,'[1]Rnd-Ctrl (MLT - PLB)'!BD$99&lt;&gt;""),'[1]Rnd-Ctrl (MLT - PLB)'!BD$99&amp;"/"&amp;'[1]Rnd-Ctrl (MLT - PLB)'!$I$99,"-")</f>
        <v>2/2698</v>
      </c>
      <c r="F19" s="429" t="str">
        <f t="shared" si="0"/>
        <v/>
      </c>
      <c r="G19" s="430"/>
      <c r="H19" s="430"/>
      <c r="I19" s="430"/>
      <c r="J19" s="430"/>
      <c r="K19" s="430"/>
      <c r="L19" s="430"/>
      <c r="M19" s="431"/>
    </row>
    <row r="20" spans="1:13" ht="22" customHeight="1" x14ac:dyDescent="0.25">
      <c r="A20" s="309" t="s">
        <v>17</v>
      </c>
      <c r="B20" s="310">
        <f>IF('[1]Rnd-Ctrl (MLT - PLB)'!BQ$100&lt;&gt;"", '[1]Rnd-Ctrl (MLT - PLB)'!BQ$100, "-")</f>
        <v>5.2631578947368416</v>
      </c>
      <c r="C20" s="311" t="str">
        <f>IF(AND('[1]Rnd-Ctrl (MLT - PLB)'!BP$99&gt;0,'[1]Rnd-Ctrl (MLT - PLB)'!BP$99&lt;&gt;"", '[1]Rnd-Ctrl (MLT - PLB)'!BP$100&gt;0,'[1]Rnd-Ctrl (MLT - PLB)'!BP$100&lt;&gt;""),'[1]Rnd-Ctrl (MLT - PLB)'!BP$99&amp;"/"&amp;'[1]Rnd-Ctrl (MLT - PLB)'!BP$100,"-")</f>
        <v>1/19</v>
      </c>
      <c r="D20" s="312">
        <f>IF(AND('[1]Rnd-Ctrl (MLT - PLB)'!BQ$99&lt;&gt;0, '[1]Rnd-Ctrl (MLT - PLB)'!BQ$99 &lt;&gt;""), '[1]Rnd-Ctrl (MLT - PLB)'!BQ$99, "-")</f>
        <v>3.7064492216456635E-2</v>
      </c>
      <c r="E20" s="313" t="str">
        <f>IF(AND('[1]Rnd-Ctrl (MLT - PLB)'!BP$99&gt;0,'[1]Rnd-Ctrl (MLT - PLB)'!BP$99&lt;&gt;""),'[1]Rnd-Ctrl (MLT - PLB)'!BP$99&amp;"/"&amp;'[1]Rnd-Ctrl (MLT - PLB)'!$I$99,"-")</f>
        <v>1/2698</v>
      </c>
      <c r="F20" s="429" t="str">
        <f t="shared" si="0"/>
        <v/>
      </c>
      <c r="G20" s="430"/>
      <c r="H20" s="430"/>
      <c r="I20" s="430"/>
      <c r="J20" s="430"/>
      <c r="K20" s="430"/>
      <c r="L20" s="430"/>
      <c r="M20" s="431"/>
    </row>
    <row r="21" spans="1:13" ht="22" customHeight="1" x14ac:dyDescent="0.25">
      <c r="A21" s="309" t="s">
        <v>20</v>
      </c>
      <c r="B21" s="310" t="str">
        <f>IF('[1]Rnd-Ctrl (MLT - PLB)'!CC$100&lt;&gt;"", '[1]Rnd-Ctrl (MLT - PLB)'!CC$100, "-")</f>
        <v>-</v>
      </c>
      <c r="C21" s="311" t="str">
        <f>IF(AND('[1]Rnd-Ctrl (MLT - PLB)'!CB$99&gt;0,'[1]Rnd-Ctrl (MLT - PLB)'!CB$99&lt;&gt;"", '[1]Rnd-Ctrl (MLT - PLB)'!CB$100&gt;0,'[1]Rnd-Ctrl (MLT - PLB)'!CB$100&lt;&gt;""),'[1]Rnd-Ctrl (MLT - PLB)'!CB$99&amp;"/"&amp;'[1]Rnd-Ctrl (MLT - PLB)'!CB$100,"-")</f>
        <v>-</v>
      </c>
      <c r="D21" s="312" t="str">
        <f>IF(AND('[1]Rnd-Ctrl (MLT - PLB)'!CC$99&lt;&gt;0, '[1]Rnd-Ctrl (MLT - PLB)'!CC$99&lt;&gt;""), '[1]Rnd-Ctrl (MLT - PLB)'!CC$99, "-")</f>
        <v>-</v>
      </c>
      <c r="E21" s="313" t="str">
        <f>IF(AND('[1]Rnd-Ctrl (MLT - PLB)'!CB$99&gt;0,'[1]Rnd-Ctrl (MLT - PLB)'!CB$99&lt;&gt;""),'[1]Rnd-Ctrl (MLT - PLB)'!CB$99&amp;"/"&amp;'[1]Rnd-Ctrl (MLT - PLB)'!$I$99,"-")</f>
        <v>-</v>
      </c>
      <c r="F21" s="429" t="str">
        <f t="shared" si="0"/>
        <v>Incidence in placebo group equal or greater than incidence in melatonin group</v>
      </c>
      <c r="G21" s="430"/>
      <c r="H21" s="430"/>
      <c r="I21" s="430"/>
      <c r="J21" s="430"/>
      <c r="K21" s="430"/>
      <c r="L21" s="430"/>
      <c r="M21" s="431"/>
    </row>
    <row r="22" spans="1:13" ht="22" customHeight="1" x14ac:dyDescent="0.25">
      <c r="A22" s="309" t="s">
        <v>21</v>
      </c>
      <c r="B22" s="310">
        <f>IF('[1]Rnd-Ctrl (MLT - PLB)'!AW$100&lt;&gt;"", '[1]Rnd-Ctrl (MLT - PLB)'!AW$100, "-")</f>
        <v>5.6603773584905666</v>
      </c>
      <c r="C22" s="311" t="str">
        <f>IF(AND('[1]Rnd-Ctrl (MLT - PLB)'!AV$99&gt;0,'[1]Rnd-Ctrl (MLT - PLB)'!AV$99&lt;&gt;"", '[1]Rnd-Ctrl (MLT - PLB)'!AV$100&gt;0,'[1]Rnd-Ctrl (MLT - PLB)'!AV$100&lt;&gt;""),'[1]Rnd-Ctrl (MLT - PLB)'!AV$99&amp;"/"&amp;'[1]Rnd-Ctrl (MLT - PLB)'!AV$100,"-")</f>
        <v>3/53</v>
      </c>
      <c r="D22" s="312">
        <f>IF(AND('[1]Rnd-Ctrl (MLT - PLB)'!AW$99&lt;&gt;0, '[1]Rnd-Ctrl (MLT - PLB)'!AW$99 &lt;&gt;""), '[1]Rnd-Ctrl (MLT - PLB)'!AW$99, "-")</f>
        <v>0.1111934766493699</v>
      </c>
      <c r="E22" s="313" t="str">
        <f>IF(AND('[1]Rnd-Ctrl (MLT - PLB)'!AV$99&gt;0,'[1]Rnd-Ctrl (MLT - PLB)'!AV$99&lt;&gt;""),'[1]Rnd-Ctrl (MLT - PLB)'!AV$99&amp;"/"&amp;'[1]Rnd-Ctrl (MLT - PLB)'!$I$99,"-")</f>
        <v>3/2698</v>
      </c>
      <c r="F22" s="429" t="str">
        <f t="shared" si="0"/>
        <v/>
      </c>
      <c r="G22" s="430"/>
      <c r="H22" s="430"/>
      <c r="I22" s="430"/>
      <c r="J22" s="430"/>
      <c r="K22" s="430"/>
      <c r="L22" s="430"/>
      <c r="M22" s="431"/>
    </row>
    <row r="23" spans="1:13" ht="22" customHeight="1" x14ac:dyDescent="0.25">
      <c r="A23" s="309" t="s">
        <v>19</v>
      </c>
      <c r="B23" s="310" t="str">
        <f>IF('[1]Rnd-Ctrl (MLT - PLB)'!CG$100&lt;&gt;"", '[1]Rnd-Ctrl (MLT - PLB)'!CG$100, "-")</f>
        <v>-</v>
      </c>
      <c r="C23" s="311" t="str">
        <f>IF(AND('[1]Rnd-Ctrl (MLT - PLB)'!CF$99&gt;0,'[1]Rnd-Ctrl (MLT - PLB)'!CF$99&lt;&gt;"", '[1]Rnd-Ctrl (MLT - PLB)'!CF$100&gt;0,'[1]Rnd-Ctrl (MLT - PLB)'!CF$100&lt;&gt;""),'[1]Rnd-Ctrl (MLT - PLB)'!CF$99&amp;"/"&amp;'[1]Rnd-Ctrl (MLT - PLB)'!CF$100,"-")</f>
        <v>-</v>
      </c>
      <c r="D23" s="312" t="str">
        <f>IF(AND('[1]Rnd-Ctrl (MLT - PLB)'!CG$99&lt;&gt;0, '[1]Rnd-Ctrl (MLT - PLB)'!CG$99 &lt;&gt;""), '[1]Rnd-Ctrl (MLT - PLB)'!CG$99, "-")</f>
        <v>-</v>
      </c>
      <c r="E23" s="313" t="str">
        <f>IF(AND('[1]Rnd-Ctrl (MLT - PLB)'!CF$99&gt;0,'[1]Rnd-Ctrl (MLT - PLB)'!CF$99&lt;&gt;""),'[1]Rnd-Ctrl (MLT - PLB)'!CF$99&amp;"/"&amp;'[1]Rnd-Ctrl (MLT - PLB)'!$I$99,"-")</f>
        <v>-</v>
      </c>
      <c r="F23" s="429" t="str">
        <f t="shared" si="0"/>
        <v>Incidence in placebo group equal or greater than incidence in melatonin group</v>
      </c>
      <c r="G23" s="430"/>
      <c r="H23" s="430"/>
      <c r="I23" s="430"/>
      <c r="J23" s="430"/>
      <c r="K23" s="430"/>
      <c r="L23" s="430"/>
      <c r="M23" s="431"/>
    </row>
    <row r="24" spans="1:13" ht="22" customHeight="1" x14ac:dyDescent="0.25">
      <c r="A24" s="309" t="s">
        <v>22</v>
      </c>
      <c r="B24" s="310" t="str">
        <f>IF('[1]Rnd-Ctrl (MLT - PLB)'!CK$100&lt;&gt;"", '[1]Rnd-Ctrl (MLT - PLB)'!CK$100, "-")</f>
        <v>-</v>
      </c>
      <c r="C24" s="311" t="str">
        <f>IF(AND('[1]Rnd-Ctrl (MLT - PLB)'!CJ$99&gt;0,'[1]Rnd-Ctrl (MLT - PLB)'!CJ$99&lt;&gt;"", '[1]Rnd-Ctrl (MLT - PLB)'!CJ$100&gt;0,'[1]Rnd-Ctrl (MLT - PLB)'!CJ$100&lt;&gt;""),'[1]Rnd-Ctrl (MLT - PLB)'!CJ$99&amp;"/"&amp;'[1]Rnd-Ctrl (MLT - PLB)'!CJ$100,"-")</f>
        <v>-</v>
      </c>
      <c r="D24" s="312" t="str">
        <f>IF(AND('[1]Rnd-Ctrl (MLT - PLB)'!CK$99&lt;&gt;0, '[1]Rnd-Ctrl (MLT - PLB)'!CK$99 &lt;&gt;""), '[1]Rnd-Ctrl (MLT - PLB)'!CK$99, "-")</f>
        <v>-</v>
      </c>
      <c r="E24" s="313" t="str">
        <f>IF(AND('[1]Rnd-Ctrl (MLT - PLB)'!CJ$99&gt;0,'[1]Rnd-Ctrl (MLT - PLB)'!CJ$99&lt;&gt;""),'[1]Rnd-Ctrl (MLT - PLB)'!CJ$99&amp;"/"&amp;'[1]Rnd-Ctrl (MLT - PLB)'!$I$99,"-")</f>
        <v>-</v>
      </c>
      <c r="F24" s="429" t="str">
        <f t="shared" si="0"/>
        <v>Incidence in placebo group equal or greater than incidence in melatonin group</v>
      </c>
      <c r="G24" s="430"/>
      <c r="H24" s="430"/>
      <c r="I24" s="430"/>
      <c r="J24" s="430"/>
      <c r="K24" s="430"/>
      <c r="L24" s="430"/>
      <c r="M24" s="431"/>
    </row>
    <row r="25" spans="1:13" ht="22" customHeight="1" x14ac:dyDescent="0.25">
      <c r="A25" s="309" t="s">
        <v>18</v>
      </c>
      <c r="B25" s="310" t="str">
        <f>IF('[1]Rnd-Ctrl (MLT - PLB)'!CO$100&lt;&gt;"", '[1]Rnd-Ctrl (MLT - PLB)'!CO$100, "-")</f>
        <v>-</v>
      </c>
      <c r="C25" s="311" t="str">
        <f>IF(AND('[1]Rnd-Ctrl (MLT - PLB)'!CN$99&gt;0,'[1]Rnd-Ctrl (MLT - PLB)'!CN$99&lt;&gt;"", '[1]Rnd-Ctrl (MLT - PLB)'!CN$100&gt;0,'[1]Rnd-Ctrl (MLT - PLB)'!CN$100&lt;&gt;""),'[1]Rnd-Ctrl (MLT - PLB)'!CN$99&amp;"/"&amp;'[1]Rnd-Ctrl (MLT - PLB)'!CN$100,"-")</f>
        <v>-</v>
      </c>
      <c r="D25" s="312" t="str">
        <f>IF(AND('[1]Rnd-Ctrl (MLT - PLB)'!CO$99&lt;&gt;0, '[1]Rnd-Ctrl (MLT - PLB)'!CO$99 &lt;&gt;""), '[1]Rnd-Ctrl (MLT - PLB)'!CO$99, "-")</f>
        <v>-</v>
      </c>
      <c r="E25" s="313" t="str">
        <f>IF(AND('[1]Rnd-Ctrl (MLT - PLB)'!CN$99&gt;0,'[1]Rnd-Ctrl (MLT - PLB)'!CN$99&lt;&gt;""),'[1]Rnd-Ctrl (MLT - PLB)'!CN$99&amp;"/"&amp;'[1]Rnd-Ctrl (MLT - PLB)'!$I$99,"-")</f>
        <v>-</v>
      </c>
      <c r="F25" s="429" t="str">
        <f t="shared" si="0"/>
        <v>Incidence in placebo group equal or greater than incidence in melatonin group</v>
      </c>
      <c r="G25" s="430"/>
      <c r="H25" s="430"/>
      <c r="I25" s="430"/>
      <c r="J25" s="430"/>
      <c r="K25" s="430"/>
      <c r="L25" s="430"/>
      <c r="M25" s="431"/>
    </row>
    <row r="26" spans="1:13" ht="22" customHeight="1" x14ac:dyDescent="0.25">
      <c r="A26" s="309" t="s">
        <v>4</v>
      </c>
      <c r="B26" s="310">
        <f>IF('[1]Rnd-Ctrl (MLT - PLB)'!Y$100&lt;&gt;"", '[1]Rnd-Ctrl (MLT - PLB)'!Y$100, "-")</f>
        <v>48.588709677419359</v>
      </c>
      <c r="C26" s="311" t="str">
        <f>IF(AND('[1]Rnd-Ctrl (MLT - PLB)'!X$99&gt;0,'[1]Rnd-Ctrl (MLT - PLB)'!X$99&lt;&gt;"", '[1]Rnd-Ctrl (MLT - PLB)'!X$100&gt;0,'[1]Rnd-Ctrl (MLT - PLB)'!X$100&lt;&gt;""),'[1]Rnd-Ctrl (MLT - PLB)'!X$99&amp;"/"&amp;'[1]Rnd-Ctrl (MLT - PLB)'!X$100,"-")</f>
        <v>241/496</v>
      </c>
      <c r="D26" s="312">
        <f>IF(AND('[1]Rnd-Ctrl (MLT - PLB)'!Y$99&lt;&gt;0, '[1]Rnd-Ctrl (MLT - PLB)'!Y$99 &lt;&gt;""), '[1]Rnd-Ctrl (MLT - PLB)'!Y$99, "-")</f>
        <v>8.9325426241660484</v>
      </c>
      <c r="E26" s="313" t="str">
        <f>IF(AND('[1]Rnd-Ctrl (MLT - PLB)'!X$99&gt;0,'[1]Rnd-Ctrl (MLT - PLB)'!X$99&lt;&gt;""),'[1]Rnd-Ctrl (MLT - PLB)'!X$99&amp;"/"&amp;'[1]Rnd-Ctrl (MLT - PLB)'!$I$99,"")</f>
        <v>241/2698</v>
      </c>
      <c r="F26" s="429" t="str">
        <f t="shared" si="0"/>
        <v/>
      </c>
      <c r="G26" s="430"/>
      <c r="H26" s="430"/>
      <c r="I26" s="430"/>
      <c r="J26" s="430"/>
      <c r="K26" s="430"/>
      <c r="L26" s="430"/>
      <c r="M26" s="431"/>
    </row>
    <row r="27" spans="1:13" ht="22" customHeight="1" thickBot="1" x14ac:dyDescent="0.3">
      <c r="A27" s="314" t="s">
        <v>12</v>
      </c>
      <c r="B27" s="315">
        <f>IF('[1]Rnd-Ctrl (MLT - PLB)'!BY$100&lt;&gt;"", '[1]Rnd-Ctrl (MLT - PLB)'!BY$100, "-")</f>
        <v>11.968348170128586</v>
      </c>
      <c r="C27" s="316" t="str">
        <f>IF(AND('[1]Rnd-Ctrl (MLT - PLB)'!BX$99&gt;0,'[1]Rnd-Ctrl (MLT - PLB)'!BX$99&lt;&gt;"", '[1]Rnd-Ctrl (MLT - PLB)'!BX$100&gt;0,'[1]Rnd-Ctrl (MLT - PLB)'!BX$100&lt;&gt;""),'[1]Rnd-Ctrl (MLT - PLB)'!BX$99&amp;"/"&amp;'[1]Rnd-Ctrl (MLT - PLB)'!BX$100,"-")</f>
        <v>121/1011</v>
      </c>
      <c r="D27" s="317">
        <f>IF(AND('[1]Rnd-Ctrl (MLT - PLB)'!BY$99&lt;&gt;0, '[1]Rnd-Ctrl (MLT - PLB)'!BY$99 &lt;&gt;""), '[1]Rnd-Ctrl (MLT - PLB)'!BY$99, "-")</f>
        <v>4.4848035581912526</v>
      </c>
      <c r="E27" s="318" t="str">
        <f>IF(AND('[1]Rnd-Ctrl (MLT - PLB)'!BX$99&gt;0,'[1]Rnd-Ctrl (MLT - PLB)'!BX$99&lt;&gt;""),'[1]Rnd-Ctrl (MLT - PLB)'!BX$99&amp;"/"&amp;'[1]Rnd-Ctrl (MLT - PLB)'!$I$99,"")</f>
        <v>121/2698</v>
      </c>
      <c r="F27" s="432" t="str">
        <f t="shared" si="0"/>
        <v/>
      </c>
      <c r="G27" s="433"/>
      <c r="H27" s="433"/>
      <c r="I27" s="433"/>
      <c r="J27" s="433"/>
      <c r="K27" s="433"/>
      <c r="L27" s="433"/>
      <c r="M27" s="434"/>
    </row>
    <row r="28" spans="1:13" x14ac:dyDescent="0.25">
      <c r="B28" s="319" t="s">
        <v>464</v>
      </c>
    </row>
    <row r="29" spans="1:13" x14ac:dyDescent="0.25">
      <c r="B29" s="319" t="s">
        <v>465</v>
      </c>
    </row>
    <row r="31" spans="1:13" ht="20" thickBot="1" x14ac:dyDescent="0.3"/>
    <row r="32" spans="1:13" x14ac:dyDescent="0.25">
      <c r="A32" s="438" t="s">
        <v>466</v>
      </c>
      <c r="B32" s="439"/>
      <c r="C32" s="440"/>
      <c r="D32"/>
      <c r="E32"/>
      <c r="F32"/>
      <c r="G32"/>
      <c r="H32"/>
      <c r="I32"/>
      <c r="J32"/>
      <c r="K32"/>
      <c r="L32"/>
      <c r="M32"/>
    </row>
    <row r="33" spans="1:13" x14ac:dyDescent="0.25">
      <c r="A33" s="441"/>
      <c r="B33" s="442"/>
      <c r="C33" s="443"/>
      <c r="D33"/>
      <c r="E33"/>
      <c r="F33"/>
      <c r="G33"/>
      <c r="H33"/>
      <c r="I33"/>
      <c r="J33"/>
      <c r="K33"/>
      <c r="L33"/>
      <c r="M33"/>
    </row>
    <row r="34" spans="1:13" ht="20" thickBot="1" x14ac:dyDescent="0.3">
      <c r="A34" s="444"/>
      <c r="B34" s="445"/>
      <c r="C34" s="446"/>
    </row>
    <row r="35" spans="1:13" ht="20" thickBot="1" x14ac:dyDescent="0.3"/>
    <row r="36" spans="1:13" ht="77" thickBot="1" x14ac:dyDescent="0.3">
      <c r="A36" s="299" t="s">
        <v>452</v>
      </c>
      <c r="B36" s="300" t="s">
        <v>453</v>
      </c>
      <c r="C36" s="301" t="s">
        <v>454</v>
      </c>
      <c r="D36" s="302" t="s">
        <v>455</v>
      </c>
      <c r="E36" s="303" t="s">
        <v>456</v>
      </c>
      <c r="F36" s="447" t="s">
        <v>37</v>
      </c>
      <c r="G36" s="447"/>
      <c r="H36" s="447"/>
      <c r="I36" s="447"/>
      <c r="J36" s="447"/>
      <c r="K36" s="447"/>
      <c r="L36" s="447"/>
      <c r="M36" s="448"/>
    </row>
    <row r="37" spans="1:13" ht="22" customHeight="1" x14ac:dyDescent="0.25">
      <c r="A37" s="304" t="s">
        <v>457</v>
      </c>
      <c r="B37" s="305">
        <f>'[1]Rnd-Ctrl (MLT - PLB)'!M129</f>
        <v>0</v>
      </c>
      <c r="C37" s="306" t="str">
        <f>IF(AND('[1]Rnd-Ctrl (MLT - PLB)'!AF$99&gt;0,'[1]Rnd-Ctrl (MLT - PLB)'!AF$99&lt;&gt;"", '[1]Rnd-Ctrl (MLT - PLB)'!AF$100&gt;0,'[1]Rnd-Ctrl (MLT - PLB)'!AF$100&lt;&gt;""),'[1]Rnd-Ctrl (MLT - PLB)'!AF$99&amp;"/"&amp;'[1]Rnd-Ctrl (MLT - PLB)'!AF$100,"-")</f>
        <v>5/8</v>
      </c>
      <c r="D37" s="307">
        <f>IF(AND('[1]Rnd-Ctrl (MLT - PLB)'!AG$99&lt;&gt;0, '[1]Rnd-Ctrl (MLT - PLB)'!AG$99 &lt;&gt;""), '[1]Rnd-Ctrl (MLT - PLB)'!AG$99, "-")</f>
        <v>0.18532246108228317</v>
      </c>
      <c r="E37" s="308" t="str">
        <f>IF(AND('[1]Rnd-Ctrl (MLT - PLB)'!AF$99&gt;0,'[1]Rnd-Ctrl (MLT - PLB)'!AF$99&lt;&gt;""),'[1]Rnd-Ctrl (MLT - PLB)'!AF$99&amp;"/"&amp;'[1]Rnd-Ctrl (MLT - PLB)'!$I$99,"-")</f>
        <v>5/2698</v>
      </c>
      <c r="F37" s="435" t="str">
        <f t="shared" ref="F37:F57" si="1">IF(AND(B37="-", C37="-", D37="-", E37="-"), "Incidence in placebo group equal or greater than incidence in melatonin group", "")</f>
        <v/>
      </c>
      <c r="G37" s="436"/>
      <c r="H37" s="436"/>
      <c r="I37" s="436"/>
      <c r="J37" s="436"/>
      <c r="K37" s="436"/>
      <c r="L37" s="436"/>
      <c r="M37" s="437"/>
    </row>
    <row r="38" spans="1:13" ht="22" customHeight="1" x14ac:dyDescent="0.25">
      <c r="A38" s="309" t="s">
        <v>458</v>
      </c>
      <c r="B38" s="310">
        <f>'[1]Rnd-Ctrl (MLT - PLB)'!Q129</f>
        <v>0</v>
      </c>
      <c r="C38" s="311" t="str">
        <f>IF(AND('[1]Rnd-Ctrl (MLT - PLB)'!AR$99&gt;0,'[1]Rnd-Ctrl (MLT - PLB)'!AR$99&lt;&gt;"", '[1]Rnd-Ctrl (MLT - PLB)'!AR$100&gt;0,'[1]Rnd-Ctrl (MLT - PLB)'!AR$100&lt;&gt;""),'[1]Rnd-Ctrl (MLT - PLB)'!AR$99&amp;"/"&amp;'[1]Rnd-Ctrl (MLT - PLB)'!AR$100,"-")</f>
        <v>38/192</v>
      </c>
      <c r="D38" s="312">
        <f>IF(AND('[1]Rnd-Ctrl (MLT - PLB)'!AS$99&lt;&gt;0, '[1]Rnd-Ctrl (MLT - PLB)'!AS$99 &lt;&gt;""), '[1]Rnd-Ctrl (MLT - PLB)'!AS$99, "-")</f>
        <v>1.4084507042253522</v>
      </c>
      <c r="E38" s="313" t="str">
        <f>IF(AND('[1]Rnd-Ctrl (MLT - PLB)'!AR$99&gt;0,'[1]Rnd-Ctrl (MLT - PLB)'!AR$99&lt;&gt;""),'[1]Rnd-Ctrl (MLT - PLB)'!AR$99&amp;"/"&amp;'[1]Rnd-Ctrl (MLT - PLB)'!$I$99,"-")</f>
        <v>38/2698</v>
      </c>
      <c r="F38" s="429" t="str">
        <f t="shared" si="1"/>
        <v/>
      </c>
      <c r="G38" s="430"/>
      <c r="H38" s="430"/>
      <c r="I38" s="430"/>
      <c r="J38" s="430"/>
      <c r="K38" s="430"/>
      <c r="L38" s="430"/>
      <c r="M38" s="431"/>
    </row>
    <row r="39" spans="1:13" ht="22" customHeight="1" x14ac:dyDescent="0.25">
      <c r="A39" s="309" t="s">
        <v>5</v>
      </c>
      <c r="B39" s="310">
        <f>'[1]Rnd-Ctrl (MLT - PLB)'!Y129</f>
        <v>0</v>
      </c>
      <c r="C39" s="311" t="str">
        <f>IF(AND('[1]Rnd-Ctrl (MLT - PLB)'!AZ$99&gt;0,'[1]Rnd-Ctrl (MLT - PLB)'!AZ$99&lt;&gt;"", '[1]Rnd-Ctrl (MLT - PLB)'!AZ$100&gt;0,'[1]Rnd-Ctrl (MLT - PLB)'!AZ$100&lt;&gt;""),'[1]Rnd-Ctrl (MLT - PLB)'!AZ$99&amp;"/"&amp;'[1]Rnd-Ctrl (MLT - PLB)'!AZ$100,"-")</f>
        <v>2/8</v>
      </c>
      <c r="D39" s="312">
        <f>IF(AND('[1]Rnd-Ctrl (MLT - PLB)'!BA$99&lt;&gt;0, '[1]Rnd-Ctrl (MLT - PLB)'!BA$99 &lt;&gt;""), '[1]Rnd-Ctrl (MLT - PLB)'!BA$99, "-")</f>
        <v>7.412898443291327E-2</v>
      </c>
      <c r="E39" s="313" t="str">
        <f>IF(AND('[1]Rnd-Ctrl (MLT - PLB)'!AZ$99&gt;0,'[1]Rnd-Ctrl (MLT - PLB)'!AZ$99&lt;&gt;""),'[1]Rnd-Ctrl (MLT - PLB)'!AZ$99&amp;"/"&amp;'[1]Rnd-Ctrl (MLT - PLB)'!$I$99,"-")</f>
        <v>2/2698</v>
      </c>
      <c r="F39" s="429" t="str">
        <f t="shared" si="1"/>
        <v/>
      </c>
      <c r="G39" s="430"/>
      <c r="H39" s="430"/>
      <c r="I39" s="430"/>
      <c r="J39" s="430"/>
      <c r="K39" s="430"/>
      <c r="L39" s="430"/>
      <c r="M39" s="431"/>
    </row>
    <row r="40" spans="1:13" ht="22" customHeight="1" x14ac:dyDescent="0.25">
      <c r="A40" s="309" t="s">
        <v>459</v>
      </c>
      <c r="B40" s="310">
        <f>'[1]Rnd-Ctrl (MLT - PLB)'!AC129</f>
        <v>0</v>
      </c>
      <c r="C40" s="311" t="str">
        <f>IF(AND('[1]Rnd-Ctrl (MLT - PLB)'!L$99&gt;0,'[1]Rnd-Ctrl (MLT - PLB)'!L$99&lt;&gt;"", '[1]Rnd-Ctrl (MLT - PLB)'!L$100&gt;0,'[1]Rnd-Ctrl (MLT - PLB)'!L$100&lt;&gt;""),'[1]Rnd-Ctrl (MLT - PLB)'!L$99&amp;"/"&amp;'[1]Rnd-Ctrl (MLT - PLB)'!L$100,"-")</f>
        <v>65/350</v>
      </c>
      <c r="D40" s="312">
        <f>IF(AND('[1]Rnd-Ctrl (MLT - PLB)'!M$99&lt;&gt;0, '[1]Rnd-Ctrl (MLT - PLB)'!M$99 &lt;&gt;""), '[1]Rnd-Ctrl (MLT - PLB)'!M$99, "-")</f>
        <v>2.4091919940696811</v>
      </c>
      <c r="E40" s="313" t="str">
        <f>IF(AND('[1]Rnd-Ctrl (MLT - PLB)'!L$99&gt;0,'[1]Rnd-Ctrl (MLT - PLB)'!L$99&lt;&gt;""),'[1]Rnd-Ctrl (MLT - PLB)'!L$99&amp;"/"&amp;'[1]Rnd-Ctrl (MLT - PLB)'!$I$99,"-")</f>
        <v>65/2698</v>
      </c>
      <c r="F40" s="429" t="str">
        <f t="shared" si="1"/>
        <v/>
      </c>
      <c r="G40" s="430"/>
      <c r="H40" s="430"/>
      <c r="I40" s="430"/>
      <c r="J40" s="430"/>
      <c r="K40" s="430"/>
      <c r="L40" s="430"/>
      <c r="M40" s="431"/>
    </row>
    <row r="41" spans="1:13" ht="22" customHeight="1" x14ac:dyDescent="0.25">
      <c r="A41" s="309" t="s">
        <v>460</v>
      </c>
      <c r="B41" s="310">
        <f>'[1]Rnd-Ctrl (MLT - PLB)'!AC$100</f>
        <v>18.584070796460178</v>
      </c>
      <c r="C41" s="311" t="str">
        <f>IF(AND('[1]Rnd-Ctrl (MLT - PLB)'!AB$99&gt;0,'[1]Rnd-Ctrl (MLT - PLB)'!AB$99&lt;&gt;"", '[1]Rnd-Ctrl (MLT - PLB)'!AB$100&gt;0,'[1]Rnd-Ctrl (MLT - PLB)'!AB$100&lt;&gt;""),'[1]Rnd-Ctrl (MLT - PLB)'!AB$99&amp;"/"&amp;'[1]Rnd-Ctrl (MLT - PLB)'!AB$100,"-")</f>
        <v>42/226</v>
      </c>
      <c r="D41" s="312">
        <f>IF(AND('[1]Rnd-Ctrl (MLT - PLB)'!AC$99&lt;&gt;0, '[1]Rnd-Ctrl (MLT - PLB)'!AC$99 &lt;&gt;""), '[1]Rnd-Ctrl (MLT - PLB)'!AC$99, "-")</f>
        <v>1.5567086730911788</v>
      </c>
      <c r="E41" s="313" t="str">
        <f>IF(AND('[1]Rnd-Ctrl (MLT - PLB)'!AB$99&gt;0,'[1]Rnd-Ctrl (MLT - PLB)'!AB$99&lt;&gt;""),'[1]Rnd-Ctrl (MLT - PLB)'!AB$99&amp;"/"&amp;'[1]Rnd-Ctrl (MLT - PLB)'!$I$99,"-")</f>
        <v>42/2698</v>
      </c>
      <c r="F41" s="429" t="str">
        <f t="shared" si="1"/>
        <v/>
      </c>
      <c r="G41" s="430"/>
      <c r="H41" s="430"/>
      <c r="I41" s="430"/>
      <c r="J41" s="430"/>
      <c r="K41" s="430"/>
      <c r="L41" s="430"/>
      <c r="M41" s="431"/>
    </row>
    <row r="42" spans="1:13" ht="22" customHeight="1" x14ac:dyDescent="0.25">
      <c r="A42" s="309" t="s">
        <v>8</v>
      </c>
      <c r="B42" s="310">
        <f>'[1]Rnd-Ctrl (MLT - PLB)'!BI$100</f>
        <v>12.5</v>
      </c>
      <c r="C42" s="311" t="str">
        <f>IF(AND('[1]Rnd-Ctrl (MLT - PLB)'!BH$99&gt;0,'[1]Rnd-Ctrl (MLT - PLB)'!BH$99&lt;&gt;"", '[1]Rnd-Ctrl (MLT - PLB)'!BH$100&gt;0,'[1]Rnd-Ctrl (MLT - PLB)'!BH$100&lt;&gt;""),'[1]Rnd-Ctrl (MLT - PLB)'!BH$99&amp;"/"&amp;'[1]Rnd-Ctrl (MLT - PLB)'!BH$100,"-")</f>
        <v>1/8</v>
      </c>
      <c r="D42" s="312">
        <f>IF(AND('[1]Rnd-Ctrl (MLT - PLB)'!BI$99&lt;&gt;0, '[1]Rnd-Ctrl (MLT - PLB)'!BI$99 &lt;&gt;""), '[1]Rnd-Ctrl (MLT - PLB)'!BI$99, "-")</f>
        <v>3.7064492216456635E-2</v>
      </c>
      <c r="E42" s="313" t="str">
        <f>IF(AND('[1]Rnd-Ctrl (MLT - PLB)'!BH$99&gt;0,'[1]Rnd-Ctrl (MLT - PLB)'!BH$99&lt;&gt;""),'[1]Rnd-Ctrl (MLT - PLB)'!BH$99&amp;"/"&amp;'[1]Rnd-Ctrl (MLT - PLB)'!$I$99,"-")</f>
        <v>1/2698</v>
      </c>
      <c r="F42" s="429" t="str">
        <f t="shared" si="1"/>
        <v/>
      </c>
      <c r="G42" s="430"/>
      <c r="H42" s="430"/>
      <c r="I42" s="430"/>
      <c r="J42" s="430"/>
      <c r="K42" s="430"/>
      <c r="L42" s="430"/>
      <c r="M42" s="431"/>
    </row>
    <row r="43" spans="1:13" ht="22" customHeight="1" x14ac:dyDescent="0.25">
      <c r="A43" s="309" t="s">
        <v>9</v>
      </c>
      <c r="B43" s="310">
        <f>'[1]Rnd-Ctrl (MLT - PLB)'!U$100</f>
        <v>31.746031746031743</v>
      </c>
      <c r="C43" s="311" t="str">
        <f>IF(AND('[1]Rnd-Ctrl (MLT - PLB)'!T$99&gt;0,'[1]Rnd-Ctrl (MLT - PLB)'!T$99&lt;&gt;"", '[1]Rnd-Ctrl (MLT - PLB)'!T$100&gt;0,'[1]Rnd-Ctrl (MLT - PLB)'!T$100&lt;&gt;""),'[1]Rnd-Ctrl (MLT - PLB)'!T$99&amp;"/"&amp;'[1]Rnd-Ctrl (MLT - PLB)'!T$100,"-")</f>
        <v>20/63</v>
      </c>
      <c r="D43" s="312">
        <f>IF(AND('[1]Rnd-Ctrl (MLT - PLB)'!U$99&lt;&gt;0, '[1]Rnd-Ctrl (MLT - PLB)'!U$99 &lt;&gt;""), '[1]Rnd-Ctrl (MLT - PLB)'!U$99, "-")</f>
        <v>0.7412898443291327</v>
      </c>
      <c r="E43" s="313" t="str">
        <f>IF(AND('[1]Rnd-Ctrl (MLT - PLB)'!T$99&gt;0,'[1]Rnd-Ctrl (MLT - PLB)'!T$99&lt;&gt;""),'[1]Rnd-Ctrl (MLT - PLB)'!T$99&amp;"/"&amp;'[1]Rnd-Ctrl (MLT - PLB)'!$I$99,"-")</f>
        <v>20/2698</v>
      </c>
      <c r="F43" s="429" t="str">
        <f t="shared" si="1"/>
        <v/>
      </c>
      <c r="G43" s="430"/>
      <c r="H43" s="430"/>
      <c r="I43" s="430"/>
      <c r="J43" s="430"/>
      <c r="K43" s="430"/>
      <c r="L43" s="430"/>
      <c r="M43" s="431"/>
    </row>
    <row r="44" spans="1:13" ht="22" customHeight="1" x14ac:dyDescent="0.25">
      <c r="A44" s="309" t="s">
        <v>461</v>
      </c>
      <c r="B44" s="310">
        <f>'[1]Rnd-Ctrl (MLT - PLB)'!Q$100</f>
        <v>12.259615384615383</v>
      </c>
      <c r="C44" s="311" t="str">
        <f>IF(AND('[1]Rnd-Ctrl (MLT - PLB)'!P$99&gt;0,'[1]Rnd-Ctrl (MLT - PLB)'!P$99&lt;&gt;"", '[1]Rnd-Ctrl (MLT - PLB)'!P$100&gt;0,'[1]Rnd-Ctrl (MLT - PLB)'!P$100&lt;&gt;""),'[1]Rnd-Ctrl (MLT - PLB)'!P$99&amp;"/"&amp;'[1]Rnd-Ctrl (MLT - PLB)'!P$100,"-")</f>
        <v>51/416</v>
      </c>
      <c r="D44" s="312">
        <f>IF(AND('[1]Rnd-Ctrl (MLT - PLB)'!Q$99&lt;&gt;0, '[1]Rnd-Ctrl (MLT - PLB)'!Q$99 &lt;&gt;""), '[1]Rnd-Ctrl (MLT - PLB)'!Q$99, "-")</f>
        <v>1.8902891030392883</v>
      </c>
      <c r="E44" s="313" t="str">
        <f>IF(AND('[1]Rnd-Ctrl (MLT - PLB)'!P$99&gt;0,'[1]Rnd-Ctrl (MLT - PLB)'!P$99&lt;&gt;""),'[1]Rnd-Ctrl (MLT - PLB)'!P$99&amp;"/"&amp;'[1]Rnd-Ctrl (MLT - PLB)'!$I$99,"-")</f>
        <v>51/2698</v>
      </c>
      <c r="F44" s="429" t="str">
        <f t="shared" si="1"/>
        <v/>
      </c>
      <c r="G44" s="430"/>
      <c r="H44" s="430"/>
      <c r="I44" s="430"/>
      <c r="J44" s="430"/>
      <c r="K44" s="430"/>
      <c r="L44" s="430"/>
      <c r="M44" s="431"/>
    </row>
    <row r="45" spans="1:13" ht="22" customHeight="1" x14ac:dyDescent="0.25">
      <c r="A45" s="309" t="s">
        <v>11</v>
      </c>
      <c r="B45" s="310">
        <f>'[1]Rnd-Ctrl (MLT - PLB)'!AK$100</f>
        <v>7.9872204472843444</v>
      </c>
      <c r="C45" s="311" t="str">
        <f>IF(AND('[1]Rnd-Ctrl (MLT - PLB)'!AJ$99&gt;0,'[1]Rnd-Ctrl (MLT - PLB)'!AJ$99&lt;&gt;"", '[1]Rnd-Ctrl (MLT - PLB)'!AJ$100&gt;0,'[1]Rnd-Ctrl (MLT - PLB)'!AJ$100&lt;&gt;""),'[1]Rnd-Ctrl (MLT - PLB)'!AJ$99&amp;"/"&amp;'[1]Rnd-Ctrl (MLT - PLB)'!AJ$100,"-")</f>
        <v>25/313</v>
      </c>
      <c r="D45" s="312">
        <f>IF(AND('[1]Rnd-Ctrl (MLT - PLB)'!AK$99&lt;&gt;0, '[1]Rnd-Ctrl (MLT - PLB)'!AK$99 &lt;&gt;""), '[1]Rnd-Ctrl (MLT - PLB)'!AK$99, "-")</f>
        <v>0.92661230541141593</v>
      </c>
      <c r="E45" s="313" t="str">
        <f>IF(AND('[1]Rnd-Ctrl (MLT - PLB)'!AJ$99&gt;0,'[1]Rnd-Ctrl (MLT - PLB)'!AJ$99&lt;&gt;""),'[1]Rnd-Ctrl (MLT - PLB)'!AJ$99&amp;"/"&amp;'[1]Rnd-Ctrl (MLT - PLB)'!$I$99,"-")</f>
        <v>25/2698</v>
      </c>
      <c r="F45" s="429" t="str">
        <f t="shared" si="1"/>
        <v/>
      </c>
      <c r="G45" s="430"/>
      <c r="H45" s="430"/>
      <c r="I45" s="430"/>
      <c r="J45" s="430"/>
      <c r="K45" s="430"/>
      <c r="L45" s="430"/>
      <c r="M45" s="431"/>
    </row>
    <row r="46" spans="1:13" ht="22" customHeight="1" x14ac:dyDescent="0.25">
      <c r="A46" s="309" t="s">
        <v>462</v>
      </c>
      <c r="B46" s="310">
        <f>'[1]Rnd-Ctrl (MLT - PLB)'!BM$100</f>
        <v>15.09433962264151</v>
      </c>
      <c r="C46" s="311" t="str">
        <f>IF(AND('[1]Rnd-Ctrl (MLT - PLB)'!BL$99&gt;0,'[1]Rnd-Ctrl (MLT - PLB)'!BL$99&lt;&gt;"", '[1]Rnd-Ctrl (MLT - PLB)'!BL$100&gt;0,'[1]Rnd-Ctrl (MLT - PLB)'!BL$100&lt;&gt;""),'[1]Rnd-Ctrl (MLT - PLB)'!BL$99&amp;"/"&amp;'[1]Rnd-Ctrl (MLT - PLB)'!BL$100,"-")</f>
        <v>8/53</v>
      </c>
      <c r="D46" s="312">
        <f>IF(AND('[1]Rnd-Ctrl (MLT - PLB)'!BM$99&lt;&gt;0, '[1]Rnd-Ctrl (MLT - PLB)'!BM$99 &lt;&gt;""), '[1]Rnd-Ctrl (MLT - PLB)'!BM$99, "-")</f>
        <v>0.29651593773165308</v>
      </c>
      <c r="E46" s="313" t="str">
        <f>IF(AND('[1]Rnd-Ctrl (MLT - PLB)'!BL$99&gt;0,'[1]Rnd-Ctrl (MLT - PLB)'!BL$99&lt;&gt;""),'[1]Rnd-Ctrl (MLT - PLB)'!BL$99&amp;"/"&amp;'[1]Rnd-Ctrl (MLT - PLB)'!$I$99,"-")</f>
        <v>8/2698</v>
      </c>
      <c r="F46" s="429" t="str">
        <f t="shared" si="1"/>
        <v/>
      </c>
      <c r="G46" s="430"/>
      <c r="H46" s="430"/>
      <c r="I46" s="430"/>
      <c r="J46" s="430"/>
      <c r="K46" s="430"/>
      <c r="L46" s="430"/>
      <c r="M46" s="431"/>
    </row>
    <row r="47" spans="1:13" ht="22" customHeight="1" x14ac:dyDescent="0.25">
      <c r="A47" s="309" t="s">
        <v>14</v>
      </c>
      <c r="B47" s="310">
        <f>'[1]Rnd-Ctrl (MLT - PLB)'!AO$100</f>
        <v>6.557377049180328</v>
      </c>
      <c r="C47" s="311" t="str">
        <f>IF(AND('[1]Rnd-Ctrl (MLT - PLB)'!AN$99&gt;0,'[1]Rnd-Ctrl (MLT - PLB)'!AN$99&lt;&gt;"", '[1]Rnd-Ctrl (MLT - PLB)'!AN$100&gt;0,'[1]Rnd-Ctrl (MLT - PLB)'!AN$100&lt;&gt;""),'[1]Rnd-Ctrl (MLT - PLB)'!AN$99&amp;"/"&amp;'[1]Rnd-Ctrl (MLT - PLB)'!AN$100,"-")</f>
        <v>4/61</v>
      </c>
      <c r="D47" s="312">
        <f>IF(AND('[1]Rnd-Ctrl (MLT - PLB)'!AO$99&lt;&gt;0, '[1]Rnd-Ctrl (MLT - PLB)'!AO$99 &lt;&gt;""), '[1]Rnd-Ctrl (MLT - PLB)'!AO$99, "-")</f>
        <v>0.14825796886582654</v>
      </c>
      <c r="E47" s="313" t="str">
        <f>IF(AND('[1]Rnd-Ctrl (MLT - PLB)'!AN$99&gt;0,'[1]Rnd-Ctrl (MLT - PLB)'!AN$99&lt;&gt;""),'[1]Rnd-Ctrl (MLT - PLB)'!AN$99&amp;"/"&amp;'[1]Rnd-Ctrl (MLT - PLB)'!$I$99,"-")</f>
        <v>4/2698</v>
      </c>
      <c r="F47" s="429" t="str">
        <f t="shared" si="1"/>
        <v/>
      </c>
      <c r="G47" s="430"/>
      <c r="H47" s="430"/>
      <c r="I47" s="430"/>
      <c r="J47" s="430"/>
      <c r="K47" s="430"/>
      <c r="L47" s="430"/>
      <c r="M47" s="431"/>
    </row>
    <row r="48" spans="1:13" ht="22" customHeight="1" x14ac:dyDescent="0.25">
      <c r="A48" s="309" t="s">
        <v>15</v>
      </c>
      <c r="B48" s="310">
        <f>'[1]Rnd-Ctrl (MLT - PLB)'!BU$100</f>
        <v>5.4263565891472867</v>
      </c>
      <c r="C48" s="311" t="str">
        <f>IF(AND('[1]Rnd-Ctrl (MLT - PLB)'!BT$99&gt;0,'[1]Rnd-Ctrl (MLT - PLB)'!BT$99&lt;&gt;"", '[1]Rnd-Ctrl (MLT - PLB)'!BT$100&gt;0,'[1]Rnd-Ctrl (MLT - PLB)'!BT$100&lt;&gt;""),'[1]Rnd-Ctrl (MLT - PLB)'!BT$99&amp;"/"&amp;'[1]Rnd-Ctrl (MLT - PLB)'!BT$100,"-")</f>
        <v>14/258</v>
      </c>
      <c r="D48" s="312">
        <f>IF(AND('[1]Rnd-Ctrl (MLT - PLB)'!BU$99&lt;&gt;0, '[1]Rnd-Ctrl (MLT - PLB)'!BU$99 &lt;&gt;""), '[1]Rnd-Ctrl (MLT - PLB)'!BU$99, "-")</f>
        <v>0.51890289103039289</v>
      </c>
      <c r="E48" s="313" t="str">
        <f>IF(AND('[1]Rnd-Ctrl (MLT - PLB)'!BT$99&gt;0,'[1]Rnd-Ctrl (MLT - PLB)'!BT$99&lt;&gt;""),'[1]Rnd-Ctrl (MLT - PLB)'!BT$99&amp;"/"&amp;'[1]Rnd-Ctrl (MLT - PLB)'!$I$99,"-")</f>
        <v>14/2698</v>
      </c>
      <c r="F48" s="429" t="str">
        <f t="shared" si="1"/>
        <v/>
      </c>
      <c r="G48" s="430"/>
      <c r="H48" s="430"/>
      <c r="I48" s="430"/>
      <c r="J48" s="430"/>
      <c r="K48" s="430"/>
      <c r="L48" s="430"/>
      <c r="M48" s="431"/>
    </row>
    <row r="49" spans="1:13" ht="22" customHeight="1" x14ac:dyDescent="0.25">
      <c r="A49" s="309" t="s">
        <v>463</v>
      </c>
      <c r="B49" s="310">
        <f>'[1]Rnd-Ctrl (MLT - PLB)'!BE$100</f>
        <v>4.2553191489361701</v>
      </c>
      <c r="C49" s="311" t="str">
        <f>IF(AND('[1]Rnd-Ctrl (MLT - PLB)'!BD$99&gt;0,'[1]Rnd-Ctrl (MLT - PLB)'!BD$99&lt;&gt;"", '[1]Rnd-Ctrl (MLT - PLB)'!BD$100&gt;0,'[1]Rnd-Ctrl (MLT - PLB)'!BD$100&lt;&gt;""),'[1]Rnd-Ctrl (MLT - PLB)'!BD$99&amp;"/"&amp;'[1]Rnd-Ctrl (MLT - PLB)'!BD$100,"-")</f>
        <v>2/47</v>
      </c>
      <c r="D49" s="312">
        <f>IF(AND('[1]Rnd-Ctrl (MLT - PLB)'!BE$99&lt;&gt;0, '[1]Rnd-Ctrl (MLT - PLB)'!BE$99 &lt;&gt;""), '[1]Rnd-Ctrl (MLT - PLB)'!BE$99, "-")</f>
        <v>7.412898443291327E-2</v>
      </c>
      <c r="E49" s="313" t="str">
        <f>IF(AND('[1]Rnd-Ctrl (MLT - PLB)'!BD$99&gt;0,'[1]Rnd-Ctrl (MLT - PLB)'!BD$99&lt;&gt;""),'[1]Rnd-Ctrl (MLT - PLB)'!BD$99&amp;"/"&amp;'[1]Rnd-Ctrl (MLT - PLB)'!$I$99,"-")</f>
        <v>2/2698</v>
      </c>
      <c r="F49" s="429" t="str">
        <f t="shared" si="1"/>
        <v/>
      </c>
      <c r="G49" s="430"/>
      <c r="H49" s="430"/>
      <c r="I49" s="430"/>
      <c r="J49" s="430"/>
      <c r="K49" s="430"/>
      <c r="L49" s="430"/>
      <c r="M49" s="431"/>
    </row>
    <row r="50" spans="1:13" ht="22" customHeight="1" x14ac:dyDescent="0.25">
      <c r="A50" s="309" t="s">
        <v>17</v>
      </c>
      <c r="B50" s="310">
        <f>IF('[1]Rnd-Ctrl (MLT - PLB)'!BQ$100&lt;&gt;"", '[1]Rnd-Ctrl (MLT - PLB)'!BQ$100, "-")</f>
        <v>5.2631578947368416</v>
      </c>
      <c r="C50" s="311" t="str">
        <f>IF(AND('[1]Rnd-Ctrl (MLT - PLB)'!BP$99&gt;0,'[1]Rnd-Ctrl (MLT - PLB)'!BP$99&lt;&gt;"", '[1]Rnd-Ctrl (MLT - PLB)'!BP$100&gt;0,'[1]Rnd-Ctrl (MLT - PLB)'!BP$100&lt;&gt;""),'[1]Rnd-Ctrl (MLT - PLB)'!BP$99&amp;"/"&amp;'[1]Rnd-Ctrl (MLT - PLB)'!BP$100,"-")</f>
        <v>1/19</v>
      </c>
      <c r="D50" s="312">
        <f>IF(AND('[1]Rnd-Ctrl (MLT - PLB)'!BQ$99&lt;&gt;0, '[1]Rnd-Ctrl (MLT - PLB)'!BQ$99 &lt;&gt;""), '[1]Rnd-Ctrl (MLT - PLB)'!BQ$99, "-")</f>
        <v>3.7064492216456635E-2</v>
      </c>
      <c r="E50" s="313" t="str">
        <f>IF(AND('[1]Rnd-Ctrl (MLT - PLB)'!BP$99&gt;0,'[1]Rnd-Ctrl (MLT - PLB)'!BP$99&lt;&gt;""),'[1]Rnd-Ctrl (MLT - PLB)'!BP$99&amp;"/"&amp;'[1]Rnd-Ctrl (MLT - PLB)'!$I$99,"-")</f>
        <v>1/2698</v>
      </c>
      <c r="F50" s="429" t="str">
        <f t="shared" si="1"/>
        <v/>
      </c>
      <c r="G50" s="430"/>
      <c r="H50" s="430"/>
      <c r="I50" s="430"/>
      <c r="J50" s="430"/>
      <c r="K50" s="430"/>
      <c r="L50" s="430"/>
      <c r="M50" s="431"/>
    </row>
    <row r="51" spans="1:13" ht="22" customHeight="1" x14ac:dyDescent="0.25">
      <c r="A51" s="309" t="s">
        <v>20</v>
      </c>
      <c r="B51" s="310" t="str">
        <f>IF('[1]Rnd-Ctrl (MLT - PLB)'!CC$100&lt;&gt;"", '[1]Rnd-Ctrl (MLT - PLB)'!CC$100, "-")</f>
        <v>-</v>
      </c>
      <c r="C51" s="311" t="str">
        <f>IF(AND('[1]Rnd-Ctrl (MLT - PLB)'!CB$99&gt;0,'[1]Rnd-Ctrl (MLT - PLB)'!CB$99&lt;&gt;"", '[1]Rnd-Ctrl (MLT - PLB)'!CB$100&gt;0,'[1]Rnd-Ctrl (MLT - PLB)'!CB$100&lt;&gt;""),'[1]Rnd-Ctrl (MLT - PLB)'!CB$99&amp;"/"&amp;'[1]Rnd-Ctrl (MLT - PLB)'!CB$100,"-")</f>
        <v>-</v>
      </c>
      <c r="D51" s="312" t="str">
        <f>IF(AND('[1]Rnd-Ctrl (MLT - PLB)'!CC$99&lt;&gt;0, '[1]Rnd-Ctrl (MLT - PLB)'!CC$99&lt;&gt;""), '[1]Rnd-Ctrl (MLT - PLB)'!CC$99, "-")</f>
        <v>-</v>
      </c>
      <c r="E51" s="313" t="str">
        <f>IF(AND('[1]Rnd-Ctrl (MLT - PLB)'!CB$99&gt;0,'[1]Rnd-Ctrl (MLT - PLB)'!CB$99&lt;&gt;""),'[1]Rnd-Ctrl (MLT - PLB)'!CB$99&amp;"/"&amp;'[1]Rnd-Ctrl (MLT - PLB)'!$I$99,"-")</f>
        <v>-</v>
      </c>
      <c r="F51" s="429" t="str">
        <f t="shared" si="1"/>
        <v>Incidence in placebo group equal or greater than incidence in melatonin group</v>
      </c>
      <c r="G51" s="430"/>
      <c r="H51" s="430"/>
      <c r="I51" s="430"/>
      <c r="J51" s="430"/>
      <c r="K51" s="430"/>
      <c r="L51" s="430"/>
      <c r="M51" s="431"/>
    </row>
    <row r="52" spans="1:13" ht="22" customHeight="1" x14ac:dyDescent="0.25">
      <c r="A52" s="309" t="s">
        <v>21</v>
      </c>
      <c r="B52" s="310">
        <f>IF('[1]Rnd-Ctrl (MLT - PLB)'!AW$100&lt;&gt;"", '[1]Rnd-Ctrl (MLT - PLB)'!AW$100, "-")</f>
        <v>5.6603773584905666</v>
      </c>
      <c r="C52" s="311" t="str">
        <f>IF(AND('[1]Rnd-Ctrl (MLT - PLB)'!AV$99&gt;0,'[1]Rnd-Ctrl (MLT - PLB)'!AV$99&lt;&gt;"", '[1]Rnd-Ctrl (MLT - PLB)'!AV$100&gt;0,'[1]Rnd-Ctrl (MLT - PLB)'!AV$100&lt;&gt;""),'[1]Rnd-Ctrl (MLT - PLB)'!AV$99&amp;"/"&amp;'[1]Rnd-Ctrl (MLT - PLB)'!AV$100,"-")</f>
        <v>3/53</v>
      </c>
      <c r="D52" s="312">
        <f>IF(AND('[1]Rnd-Ctrl (MLT - PLB)'!AW$99&lt;&gt;0, '[1]Rnd-Ctrl (MLT - PLB)'!AW$99 &lt;&gt;""), '[1]Rnd-Ctrl (MLT - PLB)'!AW$99, "-")</f>
        <v>0.1111934766493699</v>
      </c>
      <c r="E52" s="313" t="str">
        <f>IF(AND('[1]Rnd-Ctrl (MLT - PLB)'!AV$99&gt;0,'[1]Rnd-Ctrl (MLT - PLB)'!AV$99&lt;&gt;""),'[1]Rnd-Ctrl (MLT - PLB)'!AV$99&amp;"/"&amp;'[1]Rnd-Ctrl (MLT - PLB)'!$I$99,"-")</f>
        <v>3/2698</v>
      </c>
      <c r="F52" s="429" t="str">
        <f t="shared" si="1"/>
        <v/>
      </c>
      <c r="G52" s="430"/>
      <c r="H52" s="430"/>
      <c r="I52" s="430"/>
      <c r="J52" s="430"/>
      <c r="K52" s="430"/>
      <c r="L52" s="430"/>
      <c r="M52" s="431"/>
    </row>
    <row r="53" spans="1:13" ht="22" customHeight="1" x14ac:dyDescent="0.25">
      <c r="A53" s="309" t="s">
        <v>19</v>
      </c>
      <c r="B53" s="310" t="str">
        <f>IF('[1]Rnd-Ctrl (MLT - PLB)'!CG$100&lt;&gt;"", '[1]Rnd-Ctrl (MLT - PLB)'!CG$100, "-")</f>
        <v>-</v>
      </c>
      <c r="C53" s="311" t="str">
        <f>IF(AND('[1]Rnd-Ctrl (MLT - PLB)'!CF$99&gt;0,'[1]Rnd-Ctrl (MLT - PLB)'!CF$99&lt;&gt;"", '[1]Rnd-Ctrl (MLT - PLB)'!CF$100&gt;0,'[1]Rnd-Ctrl (MLT - PLB)'!CF$100&lt;&gt;""),'[1]Rnd-Ctrl (MLT - PLB)'!CF$99&amp;"/"&amp;'[1]Rnd-Ctrl (MLT - PLB)'!CF$100,"-")</f>
        <v>-</v>
      </c>
      <c r="D53" s="312" t="str">
        <f>IF(AND('[1]Rnd-Ctrl (MLT - PLB)'!CG$99&lt;&gt;0, '[1]Rnd-Ctrl (MLT - PLB)'!CG$99 &lt;&gt;""), '[1]Rnd-Ctrl (MLT - PLB)'!CG$99, "-")</f>
        <v>-</v>
      </c>
      <c r="E53" s="313" t="str">
        <f>IF(AND('[1]Rnd-Ctrl (MLT - PLB)'!CF$99&gt;0,'[1]Rnd-Ctrl (MLT - PLB)'!CF$99&lt;&gt;""),'[1]Rnd-Ctrl (MLT - PLB)'!CF$99&amp;"/"&amp;'[1]Rnd-Ctrl (MLT - PLB)'!$I$99,"-")</f>
        <v>-</v>
      </c>
      <c r="F53" s="429" t="str">
        <f t="shared" si="1"/>
        <v>Incidence in placebo group equal or greater than incidence in melatonin group</v>
      </c>
      <c r="G53" s="430"/>
      <c r="H53" s="430"/>
      <c r="I53" s="430"/>
      <c r="J53" s="430"/>
      <c r="K53" s="430"/>
      <c r="L53" s="430"/>
      <c r="M53" s="431"/>
    </row>
    <row r="54" spans="1:13" ht="22" customHeight="1" x14ac:dyDescent="0.25">
      <c r="A54" s="309" t="s">
        <v>22</v>
      </c>
      <c r="B54" s="310" t="str">
        <f>IF('[1]Rnd-Ctrl (MLT - PLB)'!CK$100&lt;&gt;"", '[1]Rnd-Ctrl (MLT - PLB)'!CK$100, "-")</f>
        <v>-</v>
      </c>
      <c r="C54" s="311" t="str">
        <f>IF(AND('[1]Rnd-Ctrl (MLT - PLB)'!CJ$99&gt;0,'[1]Rnd-Ctrl (MLT - PLB)'!CJ$99&lt;&gt;"", '[1]Rnd-Ctrl (MLT - PLB)'!CJ$100&gt;0,'[1]Rnd-Ctrl (MLT - PLB)'!CJ$100&lt;&gt;""),'[1]Rnd-Ctrl (MLT - PLB)'!CJ$99&amp;"/"&amp;'[1]Rnd-Ctrl (MLT - PLB)'!CJ$100,"-")</f>
        <v>-</v>
      </c>
      <c r="D54" s="312" t="str">
        <f>IF(AND('[1]Rnd-Ctrl (MLT - PLB)'!CK$99&lt;&gt;0, '[1]Rnd-Ctrl (MLT - PLB)'!CK$99 &lt;&gt;""), '[1]Rnd-Ctrl (MLT - PLB)'!CK$99, "-")</f>
        <v>-</v>
      </c>
      <c r="E54" s="313" t="str">
        <f>IF(AND('[1]Rnd-Ctrl (MLT - PLB)'!CJ$99&gt;0,'[1]Rnd-Ctrl (MLT - PLB)'!CJ$99&lt;&gt;""),'[1]Rnd-Ctrl (MLT - PLB)'!CJ$99&amp;"/"&amp;'[1]Rnd-Ctrl (MLT - PLB)'!$I$99,"-")</f>
        <v>-</v>
      </c>
      <c r="F54" s="429" t="str">
        <f t="shared" si="1"/>
        <v>Incidence in placebo group equal or greater than incidence in melatonin group</v>
      </c>
      <c r="G54" s="430"/>
      <c r="H54" s="430"/>
      <c r="I54" s="430"/>
      <c r="J54" s="430"/>
      <c r="K54" s="430"/>
      <c r="L54" s="430"/>
      <c r="M54" s="431"/>
    </row>
    <row r="55" spans="1:13" ht="22" customHeight="1" x14ac:dyDescent="0.25">
      <c r="A55" s="309" t="s">
        <v>18</v>
      </c>
      <c r="B55" s="310" t="str">
        <f>IF('[1]Rnd-Ctrl (MLT - PLB)'!CO$100&lt;&gt;"", '[1]Rnd-Ctrl (MLT - PLB)'!CO$100, "-")</f>
        <v>-</v>
      </c>
      <c r="C55" s="311" t="str">
        <f>IF(AND('[1]Rnd-Ctrl (MLT - PLB)'!CN$99&gt;0,'[1]Rnd-Ctrl (MLT - PLB)'!CN$99&lt;&gt;"", '[1]Rnd-Ctrl (MLT - PLB)'!CN$100&gt;0,'[1]Rnd-Ctrl (MLT - PLB)'!CN$100&lt;&gt;""),'[1]Rnd-Ctrl (MLT - PLB)'!CN$99&amp;"/"&amp;'[1]Rnd-Ctrl (MLT - PLB)'!CN$100,"-")</f>
        <v>-</v>
      </c>
      <c r="D55" s="312" t="str">
        <f>IF(AND('[1]Rnd-Ctrl (MLT - PLB)'!CO$99&lt;&gt;0, '[1]Rnd-Ctrl (MLT - PLB)'!CO$99 &lt;&gt;""), '[1]Rnd-Ctrl (MLT - PLB)'!CO$99, "-")</f>
        <v>-</v>
      </c>
      <c r="E55" s="313" t="str">
        <f>IF(AND('[1]Rnd-Ctrl (MLT - PLB)'!CN$99&gt;0,'[1]Rnd-Ctrl (MLT - PLB)'!CN$99&lt;&gt;""),'[1]Rnd-Ctrl (MLT - PLB)'!CN$99&amp;"/"&amp;'[1]Rnd-Ctrl (MLT - PLB)'!$I$99,"-")</f>
        <v>-</v>
      </c>
      <c r="F55" s="429" t="str">
        <f t="shared" si="1"/>
        <v>Incidence in placebo group equal or greater than incidence in melatonin group</v>
      </c>
      <c r="G55" s="430"/>
      <c r="H55" s="430"/>
      <c r="I55" s="430"/>
      <c r="J55" s="430"/>
      <c r="K55" s="430"/>
      <c r="L55" s="430"/>
      <c r="M55" s="431"/>
    </row>
    <row r="56" spans="1:13" ht="22" customHeight="1" x14ac:dyDescent="0.25">
      <c r="A56" s="309" t="s">
        <v>4</v>
      </c>
      <c r="B56" s="310">
        <f>IF('[1]Rnd-Ctrl (MLT - PLB)'!Y$100&lt;&gt;"", '[1]Rnd-Ctrl (MLT - PLB)'!Y$100, "-")</f>
        <v>48.588709677419359</v>
      </c>
      <c r="C56" s="311" t="str">
        <f>IF(AND('[1]Rnd-Ctrl (MLT - PLB)'!X$99&gt;0,'[1]Rnd-Ctrl (MLT - PLB)'!X$99&lt;&gt;"", '[1]Rnd-Ctrl (MLT - PLB)'!X$100&gt;0,'[1]Rnd-Ctrl (MLT - PLB)'!X$100&lt;&gt;""),'[1]Rnd-Ctrl (MLT - PLB)'!X$99&amp;"/"&amp;'[1]Rnd-Ctrl (MLT - PLB)'!X$100,"-")</f>
        <v>241/496</v>
      </c>
      <c r="D56" s="312">
        <f>IF(AND('[1]Rnd-Ctrl (MLT - PLB)'!Y$99&lt;&gt;0, '[1]Rnd-Ctrl (MLT - PLB)'!Y$99 &lt;&gt;""), '[1]Rnd-Ctrl (MLT - PLB)'!Y$99, "-")</f>
        <v>8.9325426241660484</v>
      </c>
      <c r="E56" s="313" t="str">
        <f>IF(AND('[1]Rnd-Ctrl (MLT - PLB)'!X$99&gt;0,'[1]Rnd-Ctrl (MLT - PLB)'!X$99&lt;&gt;""),'[1]Rnd-Ctrl (MLT - PLB)'!X$99&amp;"/"&amp;'[1]Rnd-Ctrl (MLT - PLB)'!$I$99,"")</f>
        <v>241/2698</v>
      </c>
      <c r="F56" s="429" t="str">
        <f t="shared" si="1"/>
        <v/>
      </c>
      <c r="G56" s="430"/>
      <c r="H56" s="430"/>
      <c r="I56" s="430"/>
      <c r="J56" s="430"/>
      <c r="K56" s="430"/>
      <c r="L56" s="430"/>
      <c r="M56" s="431"/>
    </row>
    <row r="57" spans="1:13" ht="22" customHeight="1" thickBot="1" x14ac:dyDescent="0.3">
      <c r="A57" s="314" t="s">
        <v>12</v>
      </c>
      <c r="B57" s="315">
        <f>IF('[1]Rnd-Ctrl (MLT - PLB)'!BY$100&lt;&gt;"", '[1]Rnd-Ctrl (MLT - PLB)'!BY$100, "-")</f>
        <v>11.968348170128586</v>
      </c>
      <c r="C57" s="316" t="str">
        <f>IF(AND('[1]Rnd-Ctrl (MLT - PLB)'!BX$99&gt;0,'[1]Rnd-Ctrl (MLT - PLB)'!BX$99&lt;&gt;"", '[1]Rnd-Ctrl (MLT - PLB)'!BX$100&gt;0,'[1]Rnd-Ctrl (MLT - PLB)'!BX$100&lt;&gt;""),'[1]Rnd-Ctrl (MLT - PLB)'!BX$99&amp;"/"&amp;'[1]Rnd-Ctrl (MLT - PLB)'!BX$100,"-")</f>
        <v>121/1011</v>
      </c>
      <c r="D57" s="317">
        <f>IF(AND('[1]Rnd-Ctrl (MLT - PLB)'!BY$99&lt;&gt;0, '[1]Rnd-Ctrl (MLT - PLB)'!BY$99 &lt;&gt;""), '[1]Rnd-Ctrl (MLT - PLB)'!BY$99, "-")</f>
        <v>4.4848035581912526</v>
      </c>
      <c r="E57" s="318" t="str">
        <f>IF(AND('[1]Rnd-Ctrl (MLT - PLB)'!BX$99&gt;0,'[1]Rnd-Ctrl (MLT - PLB)'!BX$99&lt;&gt;""),'[1]Rnd-Ctrl (MLT - PLB)'!BX$99&amp;"/"&amp;'[1]Rnd-Ctrl (MLT - PLB)'!$I$99,"")</f>
        <v>121/2698</v>
      </c>
      <c r="F57" s="432" t="str">
        <f t="shared" si="1"/>
        <v/>
      </c>
      <c r="G57" s="433"/>
      <c r="H57" s="433"/>
      <c r="I57" s="433"/>
      <c r="J57" s="433"/>
      <c r="K57" s="433"/>
      <c r="L57" s="433"/>
      <c r="M57" s="434"/>
    </row>
    <row r="58" spans="1:13" ht="22" customHeight="1" x14ac:dyDescent="0.25">
      <c r="B58" s="319" t="s">
        <v>464</v>
      </c>
    </row>
    <row r="59" spans="1:13" ht="22" customHeight="1" x14ac:dyDescent="0.25">
      <c r="B59" s="319" t="s">
        <v>467</v>
      </c>
    </row>
    <row r="61" spans="1:13" ht="20" thickBot="1" x14ac:dyDescent="0.3"/>
    <row r="62" spans="1:13" x14ac:dyDescent="0.25">
      <c r="A62" s="438" t="s">
        <v>468</v>
      </c>
      <c r="B62" s="439"/>
      <c r="C62" s="440"/>
      <c r="D62"/>
      <c r="E62"/>
      <c r="F62"/>
      <c r="G62"/>
      <c r="H62"/>
      <c r="I62"/>
      <c r="J62"/>
      <c r="K62"/>
      <c r="L62"/>
      <c r="M62"/>
    </row>
    <row r="63" spans="1:13" x14ac:dyDescent="0.25">
      <c r="A63" s="441"/>
      <c r="B63" s="442"/>
      <c r="C63" s="443"/>
      <c r="D63"/>
      <c r="E63"/>
      <c r="F63"/>
      <c r="G63"/>
      <c r="H63"/>
      <c r="I63"/>
      <c r="J63"/>
      <c r="K63"/>
      <c r="L63"/>
      <c r="M63"/>
    </row>
    <row r="64" spans="1:13" ht="20" thickBot="1" x14ac:dyDescent="0.3">
      <c r="A64" s="444"/>
      <c r="B64" s="445"/>
      <c r="C64" s="446"/>
    </row>
    <row r="65" spans="1:13" ht="20" thickBot="1" x14ac:dyDescent="0.3"/>
    <row r="66" spans="1:13" ht="77" thickBot="1" x14ac:dyDescent="0.3">
      <c r="A66" s="299" t="s">
        <v>452</v>
      </c>
      <c r="B66" s="300" t="s">
        <v>453</v>
      </c>
      <c r="C66" s="301" t="s">
        <v>454</v>
      </c>
      <c r="D66" s="302" t="s">
        <v>455</v>
      </c>
      <c r="E66" s="303" t="s">
        <v>456</v>
      </c>
      <c r="F66" s="447" t="s">
        <v>37</v>
      </c>
      <c r="G66" s="447"/>
      <c r="H66" s="447"/>
      <c r="I66" s="447"/>
      <c r="J66" s="447"/>
      <c r="K66" s="447"/>
      <c r="L66" s="447"/>
      <c r="M66" s="448"/>
    </row>
    <row r="67" spans="1:13" ht="22" customHeight="1" x14ac:dyDescent="0.25">
      <c r="A67" s="304" t="s">
        <v>457</v>
      </c>
      <c r="B67" s="305">
        <f>'[1]Rnd-Ctrl (MLT - PLB)'!M159</f>
        <v>0</v>
      </c>
      <c r="C67" s="306" t="str">
        <f>IF(AND('[1]Rnd-Ctrl (MLT - PLB)'!AF$99&gt;0,'[1]Rnd-Ctrl (MLT - PLB)'!AF$99&lt;&gt;"", '[1]Rnd-Ctrl (MLT - PLB)'!AF$100&gt;0,'[1]Rnd-Ctrl (MLT - PLB)'!AF$100&lt;&gt;""),'[1]Rnd-Ctrl (MLT - PLB)'!AF$99&amp;"/"&amp;'[1]Rnd-Ctrl (MLT - PLB)'!AF$100,"-")</f>
        <v>5/8</v>
      </c>
      <c r="D67" s="307">
        <f>IF(AND('[1]Rnd-Ctrl (MLT - PLB)'!AG$99&lt;&gt;0, '[1]Rnd-Ctrl (MLT - PLB)'!AG$99 &lt;&gt;""), '[1]Rnd-Ctrl (MLT - PLB)'!AG$99, "-")</f>
        <v>0.18532246108228317</v>
      </c>
      <c r="E67" s="308" t="str">
        <f>IF(AND('[1]Rnd-Ctrl (MLT - PLB)'!AF$99&gt;0,'[1]Rnd-Ctrl (MLT - PLB)'!AF$99&lt;&gt;""),'[1]Rnd-Ctrl (MLT - PLB)'!AF$99&amp;"/"&amp;'[1]Rnd-Ctrl (MLT - PLB)'!$I$99,"-")</f>
        <v>5/2698</v>
      </c>
      <c r="F67" s="435" t="str">
        <f t="shared" ref="F67:F87" si="2">IF(AND(B67="-", C67="-", D67="-", E67="-"), "Incidence in placebo group equal or greater than incidence in melatonin group", "")</f>
        <v/>
      </c>
      <c r="G67" s="436"/>
      <c r="H67" s="436"/>
      <c r="I67" s="436"/>
      <c r="J67" s="436"/>
      <c r="K67" s="436"/>
      <c r="L67" s="436"/>
      <c r="M67" s="437"/>
    </row>
    <row r="68" spans="1:13" ht="22" customHeight="1" x14ac:dyDescent="0.25">
      <c r="A68" s="309" t="s">
        <v>458</v>
      </c>
      <c r="B68" s="310">
        <f>'[1]Rnd-Ctrl (MLT - PLB)'!Q159</f>
        <v>0</v>
      </c>
      <c r="C68" s="311" t="str">
        <f>IF(AND('[1]Rnd-Ctrl (MLT - PLB)'!AR$99&gt;0,'[1]Rnd-Ctrl (MLT - PLB)'!AR$99&lt;&gt;"", '[1]Rnd-Ctrl (MLT - PLB)'!AR$100&gt;0,'[1]Rnd-Ctrl (MLT - PLB)'!AR$100&lt;&gt;""),'[1]Rnd-Ctrl (MLT - PLB)'!AR$99&amp;"/"&amp;'[1]Rnd-Ctrl (MLT - PLB)'!AR$100,"-")</f>
        <v>38/192</v>
      </c>
      <c r="D68" s="312">
        <f>IF(AND('[1]Rnd-Ctrl (MLT - PLB)'!AS$99&lt;&gt;0, '[1]Rnd-Ctrl (MLT - PLB)'!AS$99 &lt;&gt;""), '[1]Rnd-Ctrl (MLT - PLB)'!AS$99, "-")</f>
        <v>1.4084507042253522</v>
      </c>
      <c r="E68" s="313" t="str">
        <f>IF(AND('[1]Rnd-Ctrl (MLT - PLB)'!AR$99&gt;0,'[1]Rnd-Ctrl (MLT - PLB)'!AR$99&lt;&gt;""),'[1]Rnd-Ctrl (MLT - PLB)'!AR$99&amp;"/"&amp;'[1]Rnd-Ctrl (MLT - PLB)'!$I$99,"-")</f>
        <v>38/2698</v>
      </c>
      <c r="F68" s="429" t="str">
        <f t="shared" si="2"/>
        <v/>
      </c>
      <c r="G68" s="430"/>
      <c r="H68" s="430"/>
      <c r="I68" s="430"/>
      <c r="J68" s="430"/>
      <c r="K68" s="430"/>
      <c r="L68" s="430"/>
      <c r="M68" s="431"/>
    </row>
    <row r="69" spans="1:13" ht="22" customHeight="1" x14ac:dyDescent="0.25">
      <c r="A69" s="309" t="s">
        <v>5</v>
      </c>
      <c r="B69" s="310">
        <f>'[1]Rnd-Ctrl (MLT - PLB)'!Y159</f>
        <v>0</v>
      </c>
      <c r="C69" s="311" t="str">
        <f>IF(AND('[1]Rnd-Ctrl (MLT - PLB)'!AZ$99&gt;0,'[1]Rnd-Ctrl (MLT - PLB)'!AZ$99&lt;&gt;"", '[1]Rnd-Ctrl (MLT - PLB)'!AZ$100&gt;0,'[1]Rnd-Ctrl (MLT - PLB)'!AZ$100&lt;&gt;""),'[1]Rnd-Ctrl (MLT - PLB)'!AZ$99&amp;"/"&amp;'[1]Rnd-Ctrl (MLT - PLB)'!AZ$100,"-")</f>
        <v>2/8</v>
      </c>
      <c r="D69" s="312">
        <f>IF(AND('[1]Rnd-Ctrl (MLT - PLB)'!BA$99&lt;&gt;0, '[1]Rnd-Ctrl (MLT - PLB)'!BA$99 &lt;&gt;""), '[1]Rnd-Ctrl (MLT - PLB)'!BA$99, "-")</f>
        <v>7.412898443291327E-2</v>
      </c>
      <c r="E69" s="313" t="str">
        <f>IF(AND('[1]Rnd-Ctrl (MLT - PLB)'!AZ$99&gt;0,'[1]Rnd-Ctrl (MLT - PLB)'!AZ$99&lt;&gt;""),'[1]Rnd-Ctrl (MLT - PLB)'!AZ$99&amp;"/"&amp;'[1]Rnd-Ctrl (MLT - PLB)'!$I$99,"-")</f>
        <v>2/2698</v>
      </c>
      <c r="F69" s="429" t="str">
        <f t="shared" si="2"/>
        <v/>
      </c>
      <c r="G69" s="430"/>
      <c r="H69" s="430"/>
      <c r="I69" s="430"/>
      <c r="J69" s="430"/>
      <c r="K69" s="430"/>
      <c r="L69" s="430"/>
      <c r="M69" s="431"/>
    </row>
    <row r="70" spans="1:13" ht="22" customHeight="1" x14ac:dyDescent="0.25">
      <c r="A70" s="309" t="s">
        <v>459</v>
      </c>
      <c r="B70" s="310">
        <f>'[1]Rnd-Ctrl (MLT - PLB)'!AC159</f>
        <v>0</v>
      </c>
      <c r="C70" s="311" t="str">
        <f>IF(AND('[1]Rnd-Ctrl (MLT - PLB)'!L$99&gt;0,'[1]Rnd-Ctrl (MLT - PLB)'!L$99&lt;&gt;"", '[1]Rnd-Ctrl (MLT - PLB)'!L$100&gt;0,'[1]Rnd-Ctrl (MLT - PLB)'!L$100&lt;&gt;""),'[1]Rnd-Ctrl (MLT - PLB)'!L$99&amp;"/"&amp;'[1]Rnd-Ctrl (MLT - PLB)'!L$100,"-")</f>
        <v>65/350</v>
      </c>
      <c r="D70" s="312">
        <f>IF(AND('[1]Rnd-Ctrl (MLT - PLB)'!M$99&lt;&gt;0, '[1]Rnd-Ctrl (MLT - PLB)'!M$99 &lt;&gt;""), '[1]Rnd-Ctrl (MLT - PLB)'!M$99, "-")</f>
        <v>2.4091919940696811</v>
      </c>
      <c r="E70" s="313" t="str">
        <f>IF(AND('[1]Rnd-Ctrl (MLT - PLB)'!L$99&gt;0,'[1]Rnd-Ctrl (MLT - PLB)'!L$99&lt;&gt;""),'[1]Rnd-Ctrl (MLT - PLB)'!L$99&amp;"/"&amp;'[1]Rnd-Ctrl (MLT - PLB)'!$I$99,"-")</f>
        <v>65/2698</v>
      </c>
      <c r="F70" s="429" t="str">
        <f t="shared" si="2"/>
        <v/>
      </c>
      <c r="G70" s="430"/>
      <c r="H70" s="430"/>
      <c r="I70" s="430"/>
      <c r="J70" s="430"/>
      <c r="K70" s="430"/>
      <c r="L70" s="430"/>
      <c r="M70" s="431"/>
    </row>
    <row r="71" spans="1:13" ht="22" customHeight="1" x14ac:dyDescent="0.25">
      <c r="A71" s="309" t="s">
        <v>460</v>
      </c>
      <c r="B71" s="310">
        <f>'[1]Rnd-Ctrl (MLT - PLB)'!AC$100</f>
        <v>18.584070796460178</v>
      </c>
      <c r="C71" s="311" t="str">
        <f>IF(AND('[1]Rnd-Ctrl (MLT - PLB)'!AB$99&gt;0,'[1]Rnd-Ctrl (MLT - PLB)'!AB$99&lt;&gt;"", '[1]Rnd-Ctrl (MLT - PLB)'!AB$100&gt;0,'[1]Rnd-Ctrl (MLT - PLB)'!AB$100&lt;&gt;""),'[1]Rnd-Ctrl (MLT - PLB)'!AB$99&amp;"/"&amp;'[1]Rnd-Ctrl (MLT - PLB)'!AB$100,"-")</f>
        <v>42/226</v>
      </c>
      <c r="D71" s="312">
        <f>IF(AND('[1]Rnd-Ctrl (MLT - PLB)'!AC$99&lt;&gt;0, '[1]Rnd-Ctrl (MLT - PLB)'!AC$99 &lt;&gt;""), '[1]Rnd-Ctrl (MLT - PLB)'!AC$99, "-")</f>
        <v>1.5567086730911788</v>
      </c>
      <c r="E71" s="313" t="str">
        <f>IF(AND('[1]Rnd-Ctrl (MLT - PLB)'!AB$99&gt;0,'[1]Rnd-Ctrl (MLT - PLB)'!AB$99&lt;&gt;""),'[1]Rnd-Ctrl (MLT - PLB)'!AB$99&amp;"/"&amp;'[1]Rnd-Ctrl (MLT - PLB)'!$I$99,"-")</f>
        <v>42/2698</v>
      </c>
      <c r="F71" s="429" t="str">
        <f t="shared" si="2"/>
        <v/>
      </c>
      <c r="G71" s="430"/>
      <c r="H71" s="430"/>
      <c r="I71" s="430"/>
      <c r="J71" s="430"/>
      <c r="K71" s="430"/>
      <c r="L71" s="430"/>
      <c r="M71" s="431"/>
    </row>
    <row r="72" spans="1:13" ht="22" customHeight="1" x14ac:dyDescent="0.25">
      <c r="A72" s="309" t="s">
        <v>8</v>
      </c>
      <c r="B72" s="310">
        <f>'[1]Rnd-Ctrl (MLT - PLB)'!BI$100</f>
        <v>12.5</v>
      </c>
      <c r="C72" s="311" t="str">
        <f>IF(AND('[1]Rnd-Ctrl (MLT - PLB)'!BH$99&gt;0,'[1]Rnd-Ctrl (MLT - PLB)'!BH$99&lt;&gt;"", '[1]Rnd-Ctrl (MLT - PLB)'!BH$100&gt;0,'[1]Rnd-Ctrl (MLT - PLB)'!BH$100&lt;&gt;""),'[1]Rnd-Ctrl (MLT - PLB)'!BH$99&amp;"/"&amp;'[1]Rnd-Ctrl (MLT - PLB)'!BH$100,"-")</f>
        <v>1/8</v>
      </c>
      <c r="D72" s="312">
        <f>IF(AND('[1]Rnd-Ctrl (MLT - PLB)'!BI$99&lt;&gt;0, '[1]Rnd-Ctrl (MLT - PLB)'!BI$99 &lt;&gt;""), '[1]Rnd-Ctrl (MLT - PLB)'!BI$99, "-")</f>
        <v>3.7064492216456635E-2</v>
      </c>
      <c r="E72" s="313" t="str">
        <f>IF(AND('[1]Rnd-Ctrl (MLT - PLB)'!BH$99&gt;0,'[1]Rnd-Ctrl (MLT - PLB)'!BH$99&lt;&gt;""),'[1]Rnd-Ctrl (MLT - PLB)'!BH$99&amp;"/"&amp;'[1]Rnd-Ctrl (MLT - PLB)'!$I$99,"-")</f>
        <v>1/2698</v>
      </c>
      <c r="F72" s="429" t="str">
        <f t="shared" si="2"/>
        <v/>
      </c>
      <c r="G72" s="430"/>
      <c r="H72" s="430"/>
      <c r="I72" s="430"/>
      <c r="J72" s="430"/>
      <c r="K72" s="430"/>
      <c r="L72" s="430"/>
      <c r="M72" s="431"/>
    </row>
    <row r="73" spans="1:13" ht="22" customHeight="1" x14ac:dyDescent="0.25">
      <c r="A73" s="309" t="s">
        <v>9</v>
      </c>
      <c r="B73" s="310">
        <f>'[1]Rnd-Ctrl (MLT - PLB)'!U$100</f>
        <v>31.746031746031743</v>
      </c>
      <c r="C73" s="311" t="str">
        <f>IF(AND('[1]Rnd-Ctrl (MLT - PLB)'!T$99&gt;0,'[1]Rnd-Ctrl (MLT - PLB)'!T$99&lt;&gt;"", '[1]Rnd-Ctrl (MLT - PLB)'!T$100&gt;0,'[1]Rnd-Ctrl (MLT - PLB)'!T$100&lt;&gt;""),'[1]Rnd-Ctrl (MLT - PLB)'!T$99&amp;"/"&amp;'[1]Rnd-Ctrl (MLT - PLB)'!T$100,"-")</f>
        <v>20/63</v>
      </c>
      <c r="D73" s="312">
        <f>IF(AND('[1]Rnd-Ctrl (MLT - PLB)'!U$99&lt;&gt;0, '[1]Rnd-Ctrl (MLT - PLB)'!U$99 &lt;&gt;""), '[1]Rnd-Ctrl (MLT - PLB)'!U$99, "-")</f>
        <v>0.7412898443291327</v>
      </c>
      <c r="E73" s="313" t="str">
        <f>IF(AND('[1]Rnd-Ctrl (MLT - PLB)'!T$99&gt;0,'[1]Rnd-Ctrl (MLT - PLB)'!T$99&lt;&gt;""),'[1]Rnd-Ctrl (MLT - PLB)'!T$99&amp;"/"&amp;'[1]Rnd-Ctrl (MLT - PLB)'!$I$99,"-")</f>
        <v>20/2698</v>
      </c>
      <c r="F73" s="429" t="str">
        <f t="shared" si="2"/>
        <v/>
      </c>
      <c r="G73" s="430"/>
      <c r="H73" s="430"/>
      <c r="I73" s="430"/>
      <c r="J73" s="430"/>
      <c r="K73" s="430"/>
      <c r="L73" s="430"/>
      <c r="M73" s="431"/>
    </row>
    <row r="74" spans="1:13" ht="22" customHeight="1" x14ac:dyDescent="0.25">
      <c r="A74" s="309" t="s">
        <v>461</v>
      </c>
      <c r="B74" s="310">
        <f>'[1]Rnd-Ctrl (MLT - PLB)'!Q$100</f>
        <v>12.259615384615383</v>
      </c>
      <c r="C74" s="311" t="str">
        <f>IF(AND('[1]Rnd-Ctrl (MLT - PLB)'!P$99&gt;0,'[1]Rnd-Ctrl (MLT - PLB)'!P$99&lt;&gt;"", '[1]Rnd-Ctrl (MLT - PLB)'!P$100&gt;0,'[1]Rnd-Ctrl (MLT - PLB)'!P$100&lt;&gt;""),'[1]Rnd-Ctrl (MLT - PLB)'!P$99&amp;"/"&amp;'[1]Rnd-Ctrl (MLT - PLB)'!P$100,"-")</f>
        <v>51/416</v>
      </c>
      <c r="D74" s="312">
        <f>IF(AND('[1]Rnd-Ctrl (MLT - PLB)'!Q$99&lt;&gt;0, '[1]Rnd-Ctrl (MLT - PLB)'!Q$99 &lt;&gt;""), '[1]Rnd-Ctrl (MLT - PLB)'!Q$99, "-")</f>
        <v>1.8902891030392883</v>
      </c>
      <c r="E74" s="313" t="str">
        <f>IF(AND('[1]Rnd-Ctrl (MLT - PLB)'!P$99&gt;0,'[1]Rnd-Ctrl (MLT - PLB)'!P$99&lt;&gt;""),'[1]Rnd-Ctrl (MLT - PLB)'!P$99&amp;"/"&amp;'[1]Rnd-Ctrl (MLT - PLB)'!$I$99,"-")</f>
        <v>51/2698</v>
      </c>
      <c r="F74" s="429" t="str">
        <f t="shared" si="2"/>
        <v/>
      </c>
      <c r="G74" s="430"/>
      <c r="H74" s="430"/>
      <c r="I74" s="430"/>
      <c r="J74" s="430"/>
      <c r="K74" s="430"/>
      <c r="L74" s="430"/>
      <c r="M74" s="431"/>
    </row>
    <row r="75" spans="1:13" ht="22" customHeight="1" x14ac:dyDescent="0.25">
      <c r="A75" s="309" t="s">
        <v>11</v>
      </c>
      <c r="B75" s="310">
        <f>'[1]Rnd-Ctrl (MLT - PLB)'!AK$100</f>
        <v>7.9872204472843444</v>
      </c>
      <c r="C75" s="311" t="str">
        <f>IF(AND('[1]Rnd-Ctrl (MLT - PLB)'!AJ$99&gt;0,'[1]Rnd-Ctrl (MLT - PLB)'!AJ$99&lt;&gt;"", '[1]Rnd-Ctrl (MLT - PLB)'!AJ$100&gt;0,'[1]Rnd-Ctrl (MLT - PLB)'!AJ$100&lt;&gt;""),'[1]Rnd-Ctrl (MLT - PLB)'!AJ$99&amp;"/"&amp;'[1]Rnd-Ctrl (MLT - PLB)'!AJ$100,"-")</f>
        <v>25/313</v>
      </c>
      <c r="D75" s="312">
        <f>IF(AND('[1]Rnd-Ctrl (MLT - PLB)'!AK$99&lt;&gt;0, '[1]Rnd-Ctrl (MLT - PLB)'!AK$99 &lt;&gt;""), '[1]Rnd-Ctrl (MLT - PLB)'!AK$99, "-")</f>
        <v>0.92661230541141593</v>
      </c>
      <c r="E75" s="313" t="str">
        <f>IF(AND('[1]Rnd-Ctrl (MLT - PLB)'!AJ$99&gt;0,'[1]Rnd-Ctrl (MLT - PLB)'!AJ$99&lt;&gt;""),'[1]Rnd-Ctrl (MLT - PLB)'!AJ$99&amp;"/"&amp;'[1]Rnd-Ctrl (MLT - PLB)'!$I$99,"-")</f>
        <v>25/2698</v>
      </c>
      <c r="F75" s="429" t="str">
        <f t="shared" si="2"/>
        <v/>
      </c>
      <c r="G75" s="430"/>
      <c r="H75" s="430"/>
      <c r="I75" s="430"/>
      <c r="J75" s="430"/>
      <c r="K75" s="430"/>
      <c r="L75" s="430"/>
      <c r="M75" s="431"/>
    </row>
    <row r="76" spans="1:13" ht="22" customHeight="1" x14ac:dyDescent="0.25">
      <c r="A76" s="309" t="s">
        <v>462</v>
      </c>
      <c r="B76" s="310">
        <f>'[1]Rnd-Ctrl (MLT - PLB)'!BM$100</f>
        <v>15.09433962264151</v>
      </c>
      <c r="C76" s="311" t="str">
        <f>IF(AND('[1]Rnd-Ctrl (MLT - PLB)'!BL$99&gt;0,'[1]Rnd-Ctrl (MLT - PLB)'!BL$99&lt;&gt;"", '[1]Rnd-Ctrl (MLT - PLB)'!BL$100&gt;0,'[1]Rnd-Ctrl (MLT - PLB)'!BL$100&lt;&gt;""),'[1]Rnd-Ctrl (MLT - PLB)'!BL$99&amp;"/"&amp;'[1]Rnd-Ctrl (MLT - PLB)'!BL$100,"-")</f>
        <v>8/53</v>
      </c>
      <c r="D76" s="312">
        <f>IF(AND('[1]Rnd-Ctrl (MLT - PLB)'!BM$99&lt;&gt;0, '[1]Rnd-Ctrl (MLT - PLB)'!BM$99 &lt;&gt;""), '[1]Rnd-Ctrl (MLT - PLB)'!BM$99, "-")</f>
        <v>0.29651593773165308</v>
      </c>
      <c r="E76" s="313" t="str">
        <f>IF(AND('[1]Rnd-Ctrl (MLT - PLB)'!BL$99&gt;0,'[1]Rnd-Ctrl (MLT - PLB)'!BL$99&lt;&gt;""),'[1]Rnd-Ctrl (MLT - PLB)'!BL$99&amp;"/"&amp;'[1]Rnd-Ctrl (MLT - PLB)'!$I$99,"-")</f>
        <v>8/2698</v>
      </c>
      <c r="F76" s="429" t="str">
        <f t="shared" si="2"/>
        <v/>
      </c>
      <c r="G76" s="430"/>
      <c r="H76" s="430"/>
      <c r="I76" s="430"/>
      <c r="J76" s="430"/>
      <c r="K76" s="430"/>
      <c r="L76" s="430"/>
      <c r="M76" s="431"/>
    </row>
    <row r="77" spans="1:13" ht="22" customHeight="1" x14ac:dyDescent="0.25">
      <c r="A77" s="309" t="s">
        <v>14</v>
      </c>
      <c r="B77" s="310">
        <f>'[1]Rnd-Ctrl (MLT - PLB)'!AO$100</f>
        <v>6.557377049180328</v>
      </c>
      <c r="C77" s="311" t="str">
        <f>IF(AND('[1]Rnd-Ctrl (MLT - PLB)'!AN$99&gt;0,'[1]Rnd-Ctrl (MLT - PLB)'!AN$99&lt;&gt;"", '[1]Rnd-Ctrl (MLT - PLB)'!AN$100&gt;0,'[1]Rnd-Ctrl (MLT - PLB)'!AN$100&lt;&gt;""),'[1]Rnd-Ctrl (MLT - PLB)'!AN$99&amp;"/"&amp;'[1]Rnd-Ctrl (MLT - PLB)'!AN$100,"-")</f>
        <v>4/61</v>
      </c>
      <c r="D77" s="312">
        <f>IF(AND('[1]Rnd-Ctrl (MLT - PLB)'!AO$99&lt;&gt;0, '[1]Rnd-Ctrl (MLT - PLB)'!AO$99 &lt;&gt;""), '[1]Rnd-Ctrl (MLT - PLB)'!AO$99, "-")</f>
        <v>0.14825796886582654</v>
      </c>
      <c r="E77" s="313" t="str">
        <f>IF(AND('[1]Rnd-Ctrl (MLT - PLB)'!AN$99&gt;0,'[1]Rnd-Ctrl (MLT - PLB)'!AN$99&lt;&gt;""),'[1]Rnd-Ctrl (MLT - PLB)'!AN$99&amp;"/"&amp;'[1]Rnd-Ctrl (MLT - PLB)'!$I$99,"-")</f>
        <v>4/2698</v>
      </c>
      <c r="F77" s="429" t="str">
        <f t="shared" si="2"/>
        <v/>
      </c>
      <c r="G77" s="430"/>
      <c r="H77" s="430"/>
      <c r="I77" s="430"/>
      <c r="J77" s="430"/>
      <c r="K77" s="430"/>
      <c r="L77" s="430"/>
      <c r="M77" s="431"/>
    </row>
    <row r="78" spans="1:13" ht="22" customHeight="1" x14ac:dyDescent="0.25">
      <c r="A78" s="309" t="s">
        <v>15</v>
      </c>
      <c r="B78" s="310">
        <f>'[1]Rnd-Ctrl (MLT - PLB)'!BU$100</f>
        <v>5.4263565891472867</v>
      </c>
      <c r="C78" s="311" t="str">
        <f>IF(AND('[1]Rnd-Ctrl (MLT - PLB)'!BT$99&gt;0,'[1]Rnd-Ctrl (MLT - PLB)'!BT$99&lt;&gt;"", '[1]Rnd-Ctrl (MLT - PLB)'!BT$100&gt;0,'[1]Rnd-Ctrl (MLT - PLB)'!BT$100&lt;&gt;""),'[1]Rnd-Ctrl (MLT - PLB)'!BT$99&amp;"/"&amp;'[1]Rnd-Ctrl (MLT - PLB)'!BT$100,"-")</f>
        <v>14/258</v>
      </c>
      <c r="D78" s="312">
        <f>IF(AND('[1]Rnd-Ctrl (MLT - PLB)'!BU$99&lt;&gt;0, '[1]Rnd-Ctrl (MLT - PLB)'!BU$99 &lt;&gt;""), '[1]Rnd-Ctrl (MLT - PLB)'!BU$99, "-")</f>
        <v>0.51890289103039289</v>
      </c>
      <c r="E78" s="313" t="str">
        <f>IF(AND('[1]Rnd-Ctrl (MLT - PLB)'!BT$99&gt;0,'[1]Rnd-Ctrl (MLT - PLB)'!BT$99&lt;&gt;""),'[1]Rnd-Ctrl (MLT - PLB)'!BT$99&amp;"/"&amp;'[1]Rnd-Ctrl (MLT - PLB)'!$I$99,"-")</f>
        <v>14/2698</v>
      </c>
      <c r="F78" s="429" t="str">
        <f t="shared" si="2"/>
        <v/>
      </c>
      <c r="G78" s="430"/>
      <c r="H78" s="430"/>
      <c r="I78" s="430"/>
      <c r="J78" s="430"/>
      <c r="K78" s="430"/>
      <c r="L78" s="430"/>
      <c r="M78" s="431"/>
    </row>
    <row r="79" spans="1:13" ht="22" customHeight="1" x14ac:dyDescent="0.25">
      <c r="A79" s="309" t="s">
        <v>463</v>
      </c>
      <c r="B79" s="310">
        <f>'[1]Rnd-Ctrl (MLT - PLB)'!BE$100</f>
        <v>4.2553191489361701</v>
      </c>
      <c r="C79" s="311" t="str">
        <f>IF(AND('[1]Rnd-Ctrl (MLT - PLB)'!BD$99&gt;0,'[1]Rnd-Ctrl (MLT - PLB)'!BD$99&lt;&gt;"", '[1]Rnd-Ctrl (MLT - PLB)'!BD$100&gt;0,'[1]Rnd-Ctrl (MLT - PLB)'!BD$100&lt;&gt;""),'[1]Rnd-Ctrl (MLT - PLB)'!BD$99&amp;"/"&amp;'[1]Rnd-Ctrl (MLT - PLB)'!BD$100,"-")</f>
        <v>2/47</v>
      </c>
      <c r="D79" s="312">
        <f>IF(AND('[1]Rnd-Ctrl (MLT - PLB)'!BE$99&lt;&gt;0, '[1]Rnd-Ctrl (MLT - PLB)'!BE$99 &lt;&gt;""), '[1]Rnd-Ctrl (MLT - PLB)'!BE$99, "-")</f>
        <v>7.412898443291327E-2</v>
      </c>
      <c r="E79" s="313" t="str">
        <f>IF(AND('[1]Rnd-Ctrl (MLT - PLB)'!BD$99&gt;0,'[1]Rnd-Ctrl (MLT - PLB)'!BD$99&lt;&gt;""),'[1]Rnd-Ctrl (MLT - PLB)'!BD$99&amp;"/"&amp;'[1]Rnd-Ctrl (MLT - PLB)'!$I$99,"-")</f>
        <v>2/2698</v>
      </c>
      <c r="F79" s="429" t="str">
        <f t="shared" si="2"/>
        <v/>
      </c>
      <c r="G79" s="430"/>
      <c r="H79" s="430"/>
      <c r="I79" s="430"/>
      <c r="J79" s="430"/>
      <c r="K79" s="430"/>
      <c r="L79" s="430"/>
      <c r="M79" s="431"/>
    </row>
    <row r="80" spans="1:13" ht="22" customHeight="1" x14ac:dyDescent="0.25">
      <c r="A80" s="309" t="s">
        <v>17</v>
      </c>
      <c r="B80" s="310">
        <f>IF('[1]Rnd-Ctrl (MLT - PLB)'!BQ$100&lt;&gt;"", '[1]Rnd-Ctrl (MLT - PLB)'!BQ$100, "-")</f>
        <v>5.2631578947368416</v>
      </c>
      <c r="C80" s="311" t="str">
        <f>IF(AND('[1]Rnd-Ctrl (MLT - PLB)'!BP$99&gt;0,'[1]Rnd-Ctrl (MLT - PLB)'!BP$99&lt;&gt;"", '[1]Rnd-Ctrl (MLT - PLB)'!BP$100&gt;0,'[1]Rnd-Ctrl (MLT - PLB)'!BP$100&lt;&gt;""),'[1]Rnd-Ctrl (MLT - PLB)'!BP$99&amp;"/"&amp;'[1]Rnd-Ctrl (MLT - PLB)'!BP$100,"-")</f>
        <v>1/19</v>
      </c>
      <c r="D80" s="312">
        <f>IF(AND('[1]Rnd-Ctrl (MLT - PLB)'!BQ$99&lt;&gt;0, '[1]Rnd-Ctrl (MLT - PLB)'!BQ$99 &lt;&gt;""), '[1]Rnd-Ctrl (MLT - PLB)'!BQ$99, "-")</f>
        <v>3.7064492216456635E-2</v>
      </c>
      <c r="E80" s="313" t="str">
        <f>IF(AND('[1]Rnd-Ctrl (MLT - PLB)'!BP$99&gt;0,'[1]Rnd-Ctrl (MLT - PLB)'!BP$99&lt;&gt;""),'[1]Rnd-Ctrl (MLT - PLB)'!BP$99&amp;"/"&amp;'[1]Rnd-Ctrl (MLT - PLB)'!$I$99,"-")</f>
        <v>1/2698</v>
      </c>
      <c r="F80" s="429" t="str">
        <f t="shared" si="2"/>
        <v/>
      </c>
      <c r="G80" s="430"/>
      <c r="H80" s="430"/>
      <c r="I80" s="430"/>
      <c r="J80" s="430"/>
      <c r="K80" s="430"/>
      <c r="L80" s="430"/>
      <c r="M80" s="431"/>
    </row>
    <row r="81" spans="1:13" ht="22" customHeight="1" x14ac:dyDescent="0.25">
      <c r="A81" s="309" t="s">
        <v>20</v>
      </c>
      <c r="B81" s="310" t="str">
        <f>IF('[1]Rnd-Ctrl (MLT - PLB)'!CC$100&lt;&gt;"", '[1]Rnd-Ctrl (MLT - PLB)'!CC$100, "-")</f>
        <v>-</v>
      </c>
      <c r="C81" s="311" t="str">
        <f>IF(AND('[1]Rnd-Ctrl (MLT - PLB)'!CB$99&gt;0,'[1]Rnd-Ctrl (MLT - PLB)'!CB$99&lt;&gt;"", '[1]Rnd-Ctrl (MLT - PLB)'!CB$100&gt;0,'[1]Rnd-Ctrl (MLT - PLB)'!CB$100&lt;&gt;""),'[1]Rnd-Ctrl (MLT - PLB)'!CB$99&amp;"/"&amp;'[1]Rnd-Ctrl (MLT - PLB)'!CB$100,"-")</f>
        <v>-</v>
      </c>
      <c r="D81" s="312" t="str">
        <f>IF(AND('[1]Rnd-Ctrl (MLT - PLB)'!CC$99&lt;&gt;0, '[1]Rnd-Ctrl (MLT - PLB)'!CC$99&lt;&gt;""), '[1]Rnd-Ctrl (MLT - PLB)'!CC$99, "-")</f>
        <v>-</v>
      </c>
      <c r="E81" s="313" t="str">
        <f>IF(AND('[1]Rnd-Ctrl (MLT - PLB)'!CB$99&gt;0,'[1]Rnd-Ctrl (MLT - PLB)'!CB$99&lt;&gt;""),'[1]Rnd-Ctrl (MLT - PLB)'!CB$99&amp;"/"&amp;'[1]Rnd-Ctrl (MLT - PLB)'!$I$99,"-")</f>
        <v>-</v>
      </c>
      <c r="F81" s="429" t="str">
        <f t="shared" si="2"/>
        <v>Incidence in placebo group equal or greater than incidence in melatonin group</v>
      </c>
      <c r="G81" s="430"/>
      <c r="H81" s="430"/>
      <c r="I81" s="430"/>
      <c r="J81" s="430"/>
      <c r="K81" s="430"/>
      <c r="L81" s="430"/>
      <c r="M81" s="431"/>
    </row>
    <row r="82" spans="1:13" ht="22" customHeight="1" x14ac:dyDescent="0.25">
      <c r="A82" s="309" t="s">
        <v>21</v>
      </c>
      <c r="B82" s="310">
        <f>IF('[1]Rnd-Ctrl (MLT - PLB)'!AW$100&lt;&gt;"", '[1]Rnd-Ctrl (MLT - PLB)'!AW$100, "-")</f>
        <v>5.6603773584905666</v>
      </c>
      <c r="C82" s="311" t="str">
        <f>IF(AND('[1]Rnd-Ctrl (MLT - PLB)'!AV$99&gt;0,'[1]Rnd-Ctrl (MLT - PLB)'!AV$99&lt;&gt;"", '[1]Rnd-Ctrl (MLT - PLB)'!AV$100&gt;0,'[1]Rnd-Ctrl (MLT - PLB)'!AV$100&lt;&gt;""),'[1]Rnd-Ctrl (MLT - PLB)'!AV$99&amp;"/"&amp;'[1]Rnd-Ctrl (MLT - PLB)'!AV$100,"-")</f>
        <v>3/53</v>
      </c>
      <c r="D82" s="312">
        <f>IF(AND('[1]Rnd-Ctrl (MLT - PLB)'!AW$99&lt;&gt;0, '[1]Rnd-Ctrl (MLT - PLB)'!AW$99 &lt;&gt;""), '[1]Rnd-Ctrl (MLT - PLB)'!AW$99, "-")</f>
        <v>0.1111934766493699</v>
      </c>
      <c r="E82" s="313" t="str">
        <f>IF(AND('[1]Rnd-Ctrl (MLT - PLB)'!AV$99&gt;0,'[1]Rnd-Ctrl (MLT - PLB)'!AV$99&lt;&gt;""),'[1]Rnd-Ctrl (MLT - PLB)'!AV$99&amp;"/"&amp;'[1]Rnd-Ctrl (MLT - PLB)'!$I$99,"-")</f>
        <v>3/2698</v>
      </c>
      <c r="F82" s="429" t="str">
        <f t="shared" si="2"/>
        <v/>
      </c>
      <c r="G82" s="430"/>
      <c r="H82" s="430"/>
      <c r="I82" s="430"/>
      <c r="J82" s="430"/>
      <c r="K82" s="430"/>
      <c r="L82" s="430"/>
      <c r="M82" s="431"/>
    </row>
    <row r="83" spans="1:13" ht="22" customHeight="1" x14ac:dyDescent="0.25">
      <c r="A83" s="309" t="s">
        <v>19</v>
      </c>
      <c r="B83" s="310" t="str">
        <f>IF('[1]Rnd-Ctrl (MLT - PLB)'!CG$100&lt;&gt;"", '[1]Rnd-Ctrl (MLT - PLB)'!CG$100, "-")</f>
        <v>-</v>
      </c>
      <c r="C83" s="311" t="str">
        <f>IF(AND('[1]Rnd-Ctrl (MLT - PLB)'!CF$99&gt;0,'[1]Rnd-Ctrl (MLT - PLB)'!CF$99&lt;&gt;"", '[1]Rnd-Ctrl (MLT - PLB)'!CF$100&gt;0,'[1]Rnd-Ctrl (MLT - PLB)'!CF$100&lt;&gt;""),'[1]Rnd-Ctrl (MLT - PLB)'!CF$99&amp;"/"&amp;'[1]Rnd-Ctrl (MLT - PLB)'!CF$100,"-")</f>
        <v>-</v>
      </c>
      <c r="D83" s="312" t="str">
        <f>IF(AND('[1]Rnd-Ctrl (MLT - PLB)'!CG$99&lt;&gt;0, '[1]Rnd-Ctrl (MLT - PLB)'!CG$99 &lt;&gt;""), '[1]Rnd-Ctrl (MLT - PLB)'!CG$99, "-")</f>
        <v>-</v>
      </c>
      <c r="E83" s="313" t="str">
        <f>IF(AND('[1]Rnd-Ctrl (MLT - PLB)'!CF$99&gt;0,'[1]Rnd-Ctrl (MLT - PLB)'!CF$99&lt;&gt;""),'[1]Rnd-Ctrl (MLT - PLB)'!CF$99&amp;"/"&amp;'[1]Rnd-Ctrl (MLT - PLB)'!$I$99,"-")</f>
        <v>-</v>
      </c>
      <c r="F83" s="429" t="str">
        <f t="shared" si="2"/>
        <v>Incidence in placebo group equal or greater than incidence in melatonin group</v>
      </c>
      <c r="G83" s="430"/>
      <c r="H83" s="430"/>
      <c r="I83" s="430"/>
      <c r="J83" s="430"/>
      <c r="K83" s="430"/>
      <c r="L83" s="430"/>
      <c r="M83" s="431"/>
    </row>
    <row r="84" spans="1:13" ht="22" customHeight="1" x14ac:dyDescent="0.25">
      <c r="A84" s="309" t="s">
        <v>22</v>
      </c>
      <c r="B84" s="310" t="str">
        <f>IF('[1]Rnd-Ctrl (MLT - PLB)'!CK$100&lt;&gt;"", '[1]Rnd-Ctrl (MLT - PLB)'!CK$100, "-")</f>
        <v>-</v>
      </c>
      <c r="C84" s="311" t="str">
        <f>IF(AND('[1]Rnd-Ctrl (MLT - PLB)'!CJ$99&gt;0,'[1]Rnd-Ctrl (MLT - PLB)'!CJ$99&lt;&gt;"", '[1]Rnd-Ctrl (MLT - PLB)'!CJ$100&gt;0,'[1]Rnd-Ctrl (MLT - PLB)'!CJ$100&lt;&gt;""),'[1]Rnd-Ctrl (MLT - PLB)'!CJ$99&amp;"/"&amp;'[1]Rnd-Ctrl (MLT - PLB)'!CJ$100,"-")</f>
        <v>-</v>
      </c>
      <c r="D84" s="312" t="str">
        <f>IF(AND('[1]Rnd-Ctrl (MLT - PLB)'!CK$99&lt;&gt;0, '[1]Rnd-Ctrl (MLT - PLB)'!CK$99 &lt;&gt;""), '[1]Rnd-Ctrl (MLT - PLB)'!CK$99, "-")</f>
        <v>-</v>
      </c>
      <c r="E84" s="313" t="str">
        <f>IF(AND('[1]Rnd-Ctrl (MLT - PLB)'!CJ$99&gt;0,'[1]Rnd-Ctrl (MLT - PLB)'!CJ$99&lt;&gt;""),'[1]Rnd-Ctrl (MLT - PLB)'!CJ$99&amp;"/"&amp;'[1]Rnd-Ctrl (MLT - PLB)'!$I$99,"-")</f>
        <v>-</v>
      </c>
      <c r="F84" s="429" t="str">
        <f t="shared" si="2"/>
        <v>Incidence in placebo group equal or greater than incidence in melatonin group</v>
      </c>
      <c r="G84" s="430"/>
      <c r="H84" s="430"/>
      <c r="I84" s="430"/>
      <c r="J84" s="430"/>
      <c r="K84" s="430"/>
      <c r="L84" s="430"/>
      <c r="M84" s="431"/>
    </row>
    <row r="85" spans="1:13" ht="22" customHeight="1" x14ac:dyDescent="0.25">
      <c r="A85" s="309" t="s">
        <v>18</v>
      </c>
      <c r="B85" s="310" t="str">
        <f>IF('[1]Rnd-Ctrl (MLT - PLB)'!CO$100&lt;&gt;"", '[1]Rnd-Ctrl (MLT - PLB)'!CO$100, "-")</f>
        <v>-</v>
      </c>
      <c r="C85" s="311" t="str">
        <f>IF(AND('[1]Rnd-Ctrl (MLT - PLB)'!CN$99&gt;0,'[1]Rnd-Ctrl (MLT - PLB)'!CN$99&lt;&gt;"", '[1]Rnd-Ctrl (MLT - PLB)'!CN$100&gt;0,'[1]Rnd-Ctrl (MLT - PLB)'!CN$100&lt;&gt;""),'[1]Rnd-Ctrl (MLT - PLB)'!CN$99&amp;"/"&amp;'[1]Rnd-Ctrl (MLT - PLB)'!CN$100,"-")</f>
        <v>-</v>
      </c>
      <c r="D85" s="312" t="str">
        <f>IF(AND('[1]Rnd-Ctrl (MLT - PLB)'!CO$99&lt;&gt;0, '[1]Rnd-Ctrl (MLT - PLB)'!CO$99 &lt;&gt;""), '[1]Rnd-Ctrl (MLT - PLB)'!CO$99, "-")</f>
        <v>-</v>
      </c>
      <c r="E85" s="313" t="str">
        <f>IF(AND('[1]Rnd-Ctrl (MLT - PLB)'!CN$99&gt;0,'[1]Rnd-Ctrl (MLT - PLB)'!CN$99&lt;&gt;""),'[1]Rnd-Ctrl (MLT - PLB)'!CN$99&amp;"/"&amp;'[1]Rnd-Ctrl (MLT - PLB)'!$I$99,"-")</f>
        <v>-</v>
      </c>
      <c r="F85" s="429" t="str">
        <f t="shared" si="2"/>
        <v>Incidence in placebo group equal or greater than incidence in melatonin group</v>
      </c>
      <c r="G85" s="430"/>
      <c r="H85" s="430"/>
      <c r="I85" s="430"/>
      <c r="J85" s="430"/>
      <c r="K85" s="430"/>
      <c r="L85" s="430"/>
      <c r="M85" s="431"/>
    </row>
    <row r="86" spans="1:13" ht="22" customHeight="1" x14ac:dyDescent="0.25">
      <c r="A86" s="309" t="s">
        <v>4</v>
      </c>
      <c r="B86" s="310">
        <f>IF('[1]Rnd-Ctrl (MLT - PLB)'!Y$100&lt;&gt;"", '[1]Rnd-Ctrl (MLT - PLB)'!Y$100, "-")</f>
        <v>48.588709677419359</v>
      </c>
      <c r="C86" s="311" t="str">
        <f>IF(AND('[1]Rnd-Ctrl (MLT - PLB)'!X$99&gt;0,'[1]Rnd-Ctrl (MLT - PLB)'!X$99&lt;&gt;"", '[1]Rnd-Ctrl (MLT - PLB)'!X$100&gt;0,'[1]Rnd-Ctrl (MLT - PLB)'!X$100&lt;&gt;""),'[1]Rnd-Ctrl (MLT - PLB)'!X$99&amp;"/"&amp;'[1]Rnd-Ctrl (MLT - PLB)'!X$100,"-")</f>
        <v>241/496</v>
      </c>
      <c r="D86" s="312">
        <f>IF(AND('[1]Rnd-Ctrl (MLT - PLB)'!Y$99&lt;&gt;0, '[1]Rnd-Ctrl (MLT - PLB)'!Y$99 &lt;&gt;""), '[1]Rnd-Ctrl (MLT - PLB)'!Y$99, "-")</f>
        <v>8.9325426241660484</v>
      </c>
      <c r="E86" s="313" t="str">
        <f>IF(AND('[1]Rnd-Ctrl (MLT - PLB)'!X$99&gt;0,'[1]Rnd-Ctrl (MLT - PLB)'!X$99&lt;&gt;""),'[1]Rnd-Ctrl (MLT - PLB)'!X$99&amp;"/"&amp;'[1]Rnd-Ctrl (MLT - PLB)'!$I$99,"")</f>
        <v>241/2698</v>
      </c>
      <c r="F86" s="429" t="str">
        <f t="shared" si="2"/>
        <v/>
      </c>
      <c r="G86" s="430"/>
      <c r="H86" s="430"/>
      <c r="I86" s="430"/>
      <c r="J86" s="430"/>
      <c r="K86" s="430"/>
      <c r="L86" s="430"/>
      <c r="M86" s="431"/>
    </row>
    <row r="87" spans="1:13" ht="22" customHeight="1" thickBot="1" x14ac:dyDescent="0.3">
      <c r="A87" s="314" t="s">
        <v>12</v>
      </c>
      <c r="B87" s="315">
        <f>IF('[1]Rnd-Ctrl (MLT - PLB)'!BY$100&lt;&gt;"", '[1]Rnd-Ctrl (MLT - PLB)'!BY$100, "-")</f>
        <v>11.968348170128586</v>
      </c>
      <c r="C87" s="316" t="str">
        <f>IF(AND('[1]Rnd-Ctrl (MLT - PLB)'!BX$99&gt;0,'[1]Rnd-Ctrl (MLT - PLB)'!BX$99&lt;&gt;"", '[1]Rnd-Ctrl (MLT - PLB)'!BX$100&gt;0,'[1]Rnd-Ctrl (MLT - PLB)'!BX$100&lt;&gt;""),'[1]Rnd-Ctrl (MLT - PLB)'!BX$99&amp;"/"&amp;'[1]Rnd-Ctrl (MLT - PLB)'!BX$100,"-")</f>
        <v>121/1011</v>
      </c>
      <c r="D87" s="317">
        <f>IF(AND('[1]Rnd-Ctrl (MLT - PLB)'!BY$99&lt;&gt;0, '[1]Rnd-Ctrl (MLT - PLB)'!BY$99 &lt;&gt;""), '[1]Rnd-Ctrl (MLT - PLB)'!BY$99, "-")</f>
        <v>4.4848035581912526</v>
      </c>
      <c r="E87" s="318" t="str">
        <f>IF(AND('[1]Rnd-Ctrl (MLT - PLB)'!BX$99&gt;0,'[1]Rnd-Ctrl (MLT - PLB)'!BX$99&lt;&gt;""),'[1]Rnd-Ctrl (MLT - PLB)'!BX$99&amp;"/"&amp;'[1]Rnd-Ctrl (MLT - PLB)'!$I$99,"")</f>
        <v>121/2698</v>
      </c>
      <c r="F87" s="432" t="str">
        <f t="shared" si="2"/>
        <v/>
      </c>
      <c r="G87" s="433"/>
      <c r="H87" s="433"/>
      <c r="I87" s="433"/>
      <c r="J87" s="433"/>
      <c r="K87" s="433"/>
      <c r="L87" s="433"/>
      <c r="M87" s="434"/>
    </row>
    <row r="88" spans="1:13" ht="22" customHeight="1" x14ac:dyDescent="0.25">
      <c r="B88" s="319" t="s">
        <v>464</v>
      </c>
    </row>
    <row r="89" spans="1:13" ht="22" customHeight="1" x14ac:dyDescent="0.25">
      <c r="B89" s="319" t="s">
        <v>467</v>
      </c>
    </row>
  </sheetData>
  <mergeCells count="69">
    <mergeCell ref="F16:M16"/>
    <mergeCell ref="A3:C4"/>
    <mergeCell ref="F6:M6"/>
    <mergeCell ref="F7:M7"/>
    <mergeCell ref="F8:M8"/>
    <mergeCell ref="F9:M9"/>
    <mergeCell ref="F10:M10"/>
    <mergeCell ref="F11:M11"/>
    <mergeCell ref="F12:M12"/>
    <mergeCell ref="F13:M13"/>
    <mergeCell ref="F14:M14"/>
    <mergeCell ref="F15:M15"/>
    <mergeCell ref="A32:C34"/>
    <mergeCell ref="F17:M17"/>
    <mergeCell ref="F18:M18"/>
    <mergeCell ref="F19:M19"/>
    <mergeCell ref="F20:M20"/>
    <mergeCell ref="F21:M21"/>
    <mergeCell ref="F22:M22"/>
    <mergeCell ref="F23:M23"/>
    <mergeCell ref="F24:M24"/>
    <mergeCell ref="F25:M25"/>
    <mergeCell ref="F26:M26"/>
    <mergeCell ref="F27:M27"/>
    <mergeCell ref="F47:M47"/>
    <mergeCell ref="F36:M36"/>
    <mergeCell ref="F37:M37"/>
    <mergeCell ref="F38:M38"/>
    <mergeCell ref="F39:M39"/>
    <mergeCell ref="F40:M40"/>
    <mergeCell ref="F41:M41"/>
    <mergeCell ref="F42:M42"/>
    <mergeCell ref="F43:M43"/>
    <mergeCell ref="F44:M44"/>
    <mergeCell ref="F45:M45"/>
    <mergeCell ref="F46:M46"/>
    <mergeCell ref="F66:M66"/>
    <mergeCell ref="F48:M48"/>
    <mergeCell ref="F49:M49"/>
    <mergeCell ref="F50:M50"/>
    <mergeCell ref="F51:M51"/>
    <mergeCell ref="F52:M52"/>
    <mergeCell ref="F53:M53"/>
    <mergeCell ref="F54:M54"/>
    <mergeCell ref="F55:M55"/>
    <mergeCell ref="F56:M56"/>
    <mergeCell ref="F57:M57"/>
    <mergeCell ref="A62:C64"/>
    <mergeCell ref="F78:M78"/>
    <mergeCell ref="F67:M67"/>
    <mergeCell ref="F68:M68"/>
    <mergeCell ref="F69:M69"/>
    <mergeCell ref="F70:M70"/>
    <mergeCell ref="F71:M71"/>
    <mergeCell ref="F72:M72"/>
    <mergeCell ref="F73:M73"/>
    <mergeCell ref="F74:M74"/>
    <mergeCell ref="F75:M75"/>
    <mergeCell ref="F76:M76"/>
    <mergeCell ref="F77:M77"/>
    <mergeCell ref="F85:M85"/>
    <mergeCell ref="F86:M86"/>
    <mergeCell ref="F87:M87"/>
    <mergeCell ref="F79:M79"/>
    <mergeCell ref="F80:M80"/>
    <mergeCell ref="F81:M81"/>
    <mergeCell ref="F82:M82"/>
    <mergeCell ref="F83:M83"/>
    <mergeCell ref="F84:M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5"/>
  <sheetViews>
    <sheetView showRuler="0" workbookViewId="0"/>
  </sheetViews>
  <sheetFormatPr baseColWidth="10" defaultRowHeight="16" x14ac:dyDescent="0.2"/>
  <cols>
    <col min="1"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69" width="6.83203125" style="2" customWidth="1"/>
    <col min="70" max="70" width="6.5" style="2" customWidth="1"/>
    <col min="71" max="95" width="6.83203125" style="2" customWidth="1"/>
    <col min="96" max="96" width="113.83203125" style="1" customWidth="1"/>
    <col min="97" max="16384" width="10.83203125" style="1"/>
  </cols>
  <sheetData>
    <row r="1" spans="1:96" ht="17" thickBot="1" x14ac:dyDescent="0.25"/>
    <row r="2" spans="1:96" ht="20" thickBot="1" x14ac:dyDescent="0.3">
      <c r="L2" s="405" t="s">
        <v>0</v>
      </c>
      <c r="M2" s="406"/>
      <c r="N2" s="406"/>
      <c r="O2" s="406"/>
      <c r="P2" s="406"/>
      <c r="Q2" s="406"/>
      <c r="R2" s="406"/>
      <c r="S2" s="406"/>
      <c r="T2" s="406"/>
      <c r="U2" s="406"/>
      <c r="V2" s="406"/>
      <c r="W2" s="406"/>
      <c r="X2" s="406"/>
      <c r="Y2" s="406"/>
      <c r="Z2" s="406"/>
      <c r="AA2" s="406"/>
      <c r="AB2" s="406"/>
      <c r="AC2" s="406"/>
      <c r="AD2" s="406"/>
      <c r="AE2" s="406"/>
      <c r="AF2" s="406"/>
      <c r="AG2" s="406"/>
      <c r="AH2" s="406"/>
      <c r="AI2" s="406"/>
      <c r="AJ2" s="406"/>
      <c r="AK2" s="406"/>
      <c r="AL2" s="406"/>
      <c r="AM2" s="406"/>
      <c r="AN2" s="406"/>
      <c r="AO2" s="406"/>
      <c r="AP2" s="406"/>
      <c r="AQ2" s="406"/>
      <c r="AR2" s="406"/>
      <c r="AS2" s="406"/>
      <c r="AT2" s="406"/>
      <c r="AU2" s="406"/>
      <c r="AV2" s="406"/>
      <c r="AW2" s="406"/>
      <c r="AX2" s="406"/>
      <c r="AY2" s="406"/>
      <c r="AZ2" s="406"/>
      <c r="BA2" s="406"/>
      <c r="BB2" s="406"/>
      <c r="BC2" s="406"/>
      <c r="BD2" s="406"/>
      <c r="BE2" s="406"/>
      <c r="BF2" s="406"/>
      <c r="BG2" s="406"/>
      <c r="BH2" s="406"/>
      <c r="BI2" s="406"/>
      <c r="BJ2" s="406"/>
      <c r="BK2" s="406"/>
      <c r="BL2" s="406"/>
      <c r="BM2" s="406"/>
      <c r="BN2" s="406"/>
      <c r="BO2" s="406"/>
      <c r="BP2" s="406"/>
      <c r="BQ2" s="406"/>
      <c r="BR2" s="406"/>
      <c r="BS2" s="406"/>
      <c r="BT2" s="406"/>
      <c r="BU2" s="406"/>
      <c r="BV2" s="406"/>
      <c r="BW2" s="406"/>
      <c r="BX2" s="406"/>
      <c r="BY2" s="406"/>
      <c r="BZ2" s="406"/>
      <c r="CA2" s="406"/>
      <c r="CB2" s="406"/>
      <c r="CC2" s="406"/>
      <c r="CD2" s="406"/>
      <c r="CE2" s="406"/>
      <c r="CF2" s="406"/>
      <c r="CG2" s="406"/>
      <c r="CH2" s="406"/>
      <c r="CI2" s="406"/>
      <c r="CJ2" s="406"/>
      <c r="CK2" s="406"/>
      <c r="CL2" s="406"/>
      <c r="CM2" s="406"/>
      <c r="CN2" s="406"/>
      <c r="CO2" s="406"/>
      <c r="CP2" s="406"/>
      <c r="CQ2" s="407"/>
    </row>
    <row r="3" spans="1:96" ht="16" customHeight="1" x14ac:dyDescent="0.2">
      <c r="E3" s="408" t="s">
        <v>469</v>
      </c>
      <c r="L3" s="387" t="s">
        <v>6</v>
      </c>
      <c r="M3" s="403"/>
      <c r="N3" s="403"/>
      <c r="O3" s="388"/>
      <c r="P3" s="387" t="s">
        <v>11</v>
      </c>
      <c r="Q3" s="403"/>
      <c r="R3" s="403"/>
      <c r="S3" s="388"/>
      <c r="T3" s="387" t="s">
        <v>10</v>
      </c>
      <c r="U3" s="403"/>
      <c r="V3" s="403"/>
      <c r="W3" s="388"/>
      <c r="X3" s="387" t="s">
        <v>14</v>
      </c>
      <c r="Y3" s="403"/>
      <c r="Z3" s="403"/>
      <c r="AA3" s="388"/>
      <c r="AB3" s="399" t="s">
        <v>3</v>
      </c>
      <c r="AC3" s="400"/>
      <c r="AD3" s="400"/>
      <c r="AE3" s="427"/>
      <c r="AF3" s="387" t="s">
        <v>7</v>
      </c>
      <c r="AG3" s="403"/>
      <c r="AH3" s="403"/>
      <c r="AI3" s="388"/>
      <c r="AJ3" s="399" t="s">
        <v>16</v>
      </c>
      <c r="AK3" s="400"/>
      <c r="AL3" s="400"/>
      <c r="AM3" s="427"/>
      <c r="AN3" s="387" t="s">
        <v>17</v>
      </c>
      <c r="AO3" s="403"/>
      <c r="AP3" s="403"/>
      <c r="AQ3" s="388"/>
      <c r="AR3" s="387" t="s">
        <v>15</v>
      </c>
      <c r="AS3" s="403"/>
      <c r="AT3" s="403"/>
      <c r="AU3" s="388"/>
      <c r="AV3" s="387" t="s">
        <v>4</v>
      </c>
      <c r="AW3" s="403"/>
      <c r="AX3" s="403"/>
      <c r="AY3" s="388"/>
      <c r="AZ3" s="399" t="s">
        <v>12</v>
      </c>
      <c r="BA3" s="400"/>
      <c r="BB3" s="400"/>
      <c r="BC3" s="427"/>
      <c r="BD3" s="399" t="s">
        <v>2</v>
      </c>
      <c r="BE3" s="400"/>
      <c r="BF3" s="400"/>
      <c r="BG3" s="427"/>
      <c r="BH3" s="387" t="s">
        <v>5</v>
      </c>
      <c r="BI3" s="403"/>
      <c r="BJ3" s="403"/>
      <c r="BK3" s="388"/>
      <c r="BL3" s="387" t="s">
        <v>8</v>
      </c>
      <c r="BM3" s="403"/>
      <c r="BN3" s="403"/>
      <c r="BO3" s="388"/>
      <c r="BP3" s="387" t="s">
        <v>9</v>
      </c>
      <c r="BQ3" s="403"/>
      <c r="BR3" s="403"/>
      <c r="BS3" s="388"/>
      <c r="BT3" s="399" t="s">
        <v>13</v>
      </c>
      <c r="BU3" s="400"/>
      <c r="BV3" s="400"/>
      <c r="BW3" s="427"/>
      <c r="BX3" s="387" t="s">
        <v>20</v>
      </c>
      <c r="BY3" s="403"/>
      <c r="BZ3" s="403"/>
      <c r="CA3" s="388"/>
      <c r="CB3" s="387" t="s">
        <v>21</v>
      </c>
      <c r="CC3" s="403"/>
      <c r="CD3" s="403"/>
      <c r="CE3" s="388"/>
      <c r="CF3" s="387" t="s">
        <v>19</v>
      </c>
      <c r="CG3" s="403"/>
      <c r="CH3" s="403"/>
      <c r="CI3" s="388"/>
      <c r="CJ3" s="387" t="s">
        <v>22</v>
      </c>
      <c r="CK3" s="403"/>
      <c r="CL3" s="403"/>
      <c r="CM3" s="388"/>
      <c r="CN3" s="387" t="s">
        <v>18</v>
      </c>
      <c r="CO3" s="403"/>
      <c r="CP3" s="403"/>
      <c r="CQ3" s="388"/>
    </row>
    <row r="4" spans="1:96" ht="20" customHeight="1" x14ac:dyDescent="0.2">
      <c r="C4" s="4"/>
      <c r="E4" s="409"/>
      <c r="L4" s="338"/>
      <c r="M4" s="339"/>
      <c r="N4" s="339"/>
      <c r="O4" s="343"/>
      <c r="P4" s="338"/>
      <c r="Q4" s="339"/>
      <c r="R4" s="339"/>
      <c r="S4" s="343"/>
      <c r="T4" s="338"/>
      <c r="U4" s="339"/>
      <c r="V4" s="339"/>
      <c r="W4" s="343"/>
      <c r="X4" s="338"/>
      <c r="Y4" s="339"/>
      <c r="Z4" s="339"/>
      <c r="AA4" s="343"/>
      <c r="AB4" s="350"/>
      <c r="AC4" s="351"/>
      <c r="AD4" s="351"/>
      <c r="AE4" s="411"/>
      <c r="AF4" s="338"/>
      <c r="AG4" s="339"/>
      <c r="AH4" s="339"/>
      <c r="AI4" s="343"/>
      <c r="AJ4" s="350"/>
      <c r="AK4" s="351"/>
      <c r="AL4" s="351"/>
      <c r="AM4" s="411"/>
      <c r="AN4" s="338"/>
      <c r="AO4" s="339"/>
      <c r="AP4" s="339"/>
      <c r="AQ4" s="343"/>
      <c r="AR4" s="338"/>
      <c r="AS4" s="339"/>
      <c r="AT4" s="339"/>
      <c r="AU4" s="343"/>
      <c r="AV4" s="338"/>
      <c r="AW4" s="339"/>
      <c r="AX4" s="339"/>
      <c r="AY4" s="343"/>
      <c r="AZ4" s="350"/>
      <c r="BA4" s="351"/>
      <c r="BB4" s="351"/>
      <c r="BC4" s="411"/>
      <c r="BD4" s="350"/>
      <c r="BE4" s="351"/>
      <c r="BF4" s="351"/>
      <c r="BG4" s="411"/>
      <c r="BH4" s="338"/>
      <c r="BI4" s="339"/>
      <c r="BJ4" s="339"/>
      <c r="BK4" s="343"/>
      <c r="BL4" s="338"/>
      <c r="BM4" s="339"/>
      <c r="BN4" s="339"/>
      <c r="BO4" s="343"/>
      <c r="BP4" s="338"/>
      <c r="BQ4" s="339"/>
      <c r="BR4" s="339"/>
      <c r="BS4" s="343"/>
      <c r="BT4" s="350"/>
      <c r="BU4" s="351"/>
      <c r="BV4" s="351"/>
      <c r="BW4" s="411"/>
      <c r="BX4" s="338"/>
      <c r="BY4" s="339"/>
      <c r="BZ4" s="339"/>
      <c r="CA4" s="343"/>
      <c r="CB4" s="338"/>
      <c r="CC4" s="339"/>
      <c r="CD4" s="339"/>
      <c r="CE4" s="343"/>
      <c r="CF4" s="338"/>
      <c r="CG4" s="339"/>
      <c r="CH4" s="339"/>
      <c r="CI4" s="343"/>
      <c r="CJ4" s="338"/>
      <c r="CK4" s="339"/>
      <c r="CL4" s="339"/>
      <c r="CM4" s="343"/>
      <c r="CN4" s="338"/>
      <c r="CO4" s="339"/>
      <c r="CP4" s="339"/>
      <c r="CQ4" s="343"/>
    </row>
    <row r="5" spans="1:96" ht="20" customHeight="1" thickBot="1" x14ac:dyDescent="0.25">
      <c r="B5" s="5"/>
      <c r="C5" s="6"/>
      <c r="E5" s="391" t="s">
        <v>23</v>
      </c>
      <c r="J5" s="2"/>
      <c r="K5" s="2"/>
      <c r="L5" s="389"/>
      <c r="M5" s="404"/>
      <c r="N5" s="404"/>
      <c r="O5" s="390"/>
      <c r="P5" s="389"/>
      <c r="Q5" s="404"/>
      <c r="R5" s="404"/>
      <c r="S5" s="390"/>
      <c r="T5" s="389"/>
      <c r="U5" s="404"/>
      <c r="V5" s="404"/>
      <c r="W5" s="390"/>
      <c r="X5" s="389"/>
      <c r="Y5" s="404"/>
      <c r="Z5" s="404"/>
      <c r="AA5" s="390"/>
      <c r="AB5" s="401"/>
      <c r="AC5" s="402"/>
      <c r="AD5" s="402"/>
      <c r="AE5" s="428"/>
      <c r="AF5" s="389"/>
      <c r="AG5" s="404"/>
      <c r="AH5" s="404"/>
      <c r="AI5" s="390"/>
      <c r="AJ5" s="401"/>
      <c r="AK5" s="402"/>
      <c r="AL5" s="402"/>
      <c r="AM5" s="428"/>
      <c r="AN5" s="389"/>
      <c r="AO5" s="404"/>
      <c r="AP5" s="404"/>
      <c r="AQ5" s="390"/>
      <c r="AR5" s="389"/>
      <c r="AS5" s="404"/>
      <c r="AT5" s="404"/>
      <c r="AU5" s="390"/>
      <c r="AV5" s="389"/>
      <c r="AW5" s="404"/>
      <c r="AX5" s="404"/>
      <c r="AY5" s="390"/>
      <c r="AZ5" s="401"/>
      <c r="BA5" s="402"/>
      <c r="BB5" s="402"/>
      <c r="BC5" s="428"/>
      <c r="BD5" s="401"/>
      <c r="BE5" s="402"/>
      <c r="BF5" s="402"/>
      <c r="BG5" s="428"/>
      <c r="BH5" s="389"/>
      <c r="BI5" s="404"/>
      <c r="BJ5" s="404"/>
      <c r="BK5" s="390"/>
      <c r="BL5" s="389"/>
      <c r="BM5" s="404"/>
      <c r="BN5" s="404"/>
      <c r="BO5" s="390"/>
      <c r="BP5" s="389"/>
      <c r="BQ5" s="404"/>
      <c r="BR5" s="404"/>
      <c r="BS5" s="390"/>
      <c r="BT5" s="401"/>
      <c r="BU5" s="402"/>
      <c r="BV5" s="402"/>
      <c r="BW5" s="428"/>
      <c r="BX5" s="389"/>
      <c r="BY5" s="404"/>
      <c r="BZ5" s="404"/>
      <c r="CA5" s="390"/>
      <c r="CB5" s="389"/>
      <c r="CC5" s="404"/>
      <c r="CD5" s="404"/>
      <c r="CE5" s="390"/>
      <c r="CF5" s="389"/>
      <c r="CG5" s="404"/>
      <c r="CH5" s="404"/>
      <c r="CI5" s="390"/>
      <c r="CJ5" s="389"/>
      <c r="CK5" s="404"/>
      <c r="CL5" s="404"/>
      <c r="CM5" s="390"/>
      <c r="CN5" s="389"/>
      <c r="CO5" s="404"/>
      <c r="CP5" s="404"/>
      <c r="CQ5" s="390"/>
    </row>
    <row r="6" spans="1:96" ht="20" customHeight="1" x14ac:dyDescent="0.2">
      <c r="A6" s="7"/>
      <c r="B6" s="8"/>
      <c r="C6" s="9"/>
      <c r="E6" s="391"/>
      <c r="H6" s="369" t="s">
        <v>24</v>
      </c>
      <c r="I6" s="393" t="s">
        <v>25</v>
      </c>
      <c r="J6" s="395" t="s">
        <v>26</v>
      </c>
      <c r="K6" s="397" t="s">
        <v>27</v>
      </c>
      <c r="L6" s="365" t="s">
        <v>28</v>
      </c>
      <c r="M6" s="367" t="s">
        <v>29</v>
      </c>
      <c r="N6" s="423" t="s">
        <v>441</v>
      </c>
      <c r="O6" s="425" t="s">
        <v>442</v>
      </c>
      <c r="P6" s="365" t="s">
        <v>28</v>
      </c>
      <c r="Q6" s="367" t="s">
        <v>29</v>
      </c>
      <c r="R6" s="423" t="s">
        <v>441</v>
      </c>
      <c r="S6" s="425" t="s">
        <v>442</v>
      </c>
      <c r="T6" s="366" t="s">
        <v>28</v>
      </c>
      <c r="U6" s="368" t="s">
        <v>29</v>
      </c>
      <c r="V6" s="423" t="s">
        <v>441</v>
      </c>
      <c r="W6" s="425" t="s">
        <v>442</v>
      </c>
      <c r="X6" s="365" t="s">
        <v>28</v>
      </c>
      <c r="Y6" s="367" t="s">
        <v>29</v>
      </c>
      <c r="Z6" s="423" t="s">
        <v>441</v>
      </c>
      <c r="AA6" s="425" t="s">
        <v>442</v>
      </c>
      <c r="AB6" s="380" t="s">
        <v>28</v>
      </c>
      <c r="AC6" s="367" t="s">
        <v>29</v>
      </c>
      <c r="AD6" s="423" t="s">
        <v>441</v>
      </c>
      <c r="AE6" s="425" t="s">
        <v>442</v>
      </c>
      <c r="AF6" s="381" t="s">
        <v>28</v>
      </c>
      <c r="AG6" s="367" t="s">
        <v>29</v>
      </c>
      <c r="AH6" s="423" t="s">
        <v>441</v>
      </c>
      <c r="AI6" s="425" t="s">
        <v>442</v>
      </c>
      <c r="AJ6" s="380" t="s">
        <v>28</v>
      </c>
      <c r="AK6" s="367" t="s">
        <v>29</v>
      </c>
      <c r="AL6" s="423" t="s">
        <v>441</v>
      </c>
      <c r="AM6" s="425" t="s">
        <v>442</v>
      </c>
      <c r="AN6" s="365" t="s">
        <v>28</v>
      </c>
      <c r="AO6" s="367" t="s">
        <v>29</v>
      </c>
      <c r="AP6" s="423" t="s">
        <v>441</v>
      </c>
      <c r="AQ6" s="425" t="s">
        <v>442</v>
      </c>
      <c r="AR6" s="365" t="s">
        <v>28</v>
      </c>
      <c r="AS6" s="367" t="s">
        <v>29</v>
      </c>
      <c r="AT6" s="423" t="s">
        <v>441</v>
      </c>
      <c r="AU6" s="425" t="s">
        <v>442</v>
      </c>
      <c r="AV6" s="384" t="s">
        <v>28</v>
      </c>
      <c r="AW6" s="367" t="s">
        <v>29</v>
      </c>
      <c r="AX6" s="423" t="s">
        <v>441</v>
      </c>
      <c r="AY6" s="425" t="s">
        <v>442</v>
      </c>
      <c r="AZ6" s="384" t="s">
        <v>28</v>
      </c>
      <c r="BA6" s="367" t="s">
        <v>29</v>
      </c>
      <c r="BB6" s="423" t="s">
        <v>441</v>
      </c>
      <c r="BC6" s="425" t="s">
        <v>442</v>
      </c>
      <c r="BD6" s="365" t="s">
        <v>28</v>
      </c>
      <c r="BE6" s="367" t="s">
        <v>29</v>
      </c>
      <c r="BF6" s="423" t="s">
        <v>441</v>
      </c>
      <c r="BG6" s="425" t="s">
        <v>442</v>
      </c>
      <c r="BH6" s="365" t="s">
        <v>28</v>
      </c>
      <c r="BI6" s="367" t="s">
        <v>29</v>
      </c>
      <c r="BJ6" s="423" t="s">
        <v>441</v>
      </c>
      <c r="BK6" s="425" t="s">
        <v>442</v>
      </c>
      <c r="BL6" s="365" t="s">
        <v>28</v>
      </c>
      <c r="BM6" s="367" t="s">
        <v>29</v>
      </c>
      <c r="BN6" s="423" t="s">
        <v>441</v>
      </c>
      <c r="BO6" s="425" t="s">
        <v>442</v>
      </c>
      <c r="BP6" s="365" t="s">
        <v>28</v>
      </c>
      <c r="BQ6" s="367" t="s">
        <v>29</v>
      </c>
      <c r="BR6" s="423" t="s">
        <v>441</v>
      </c>
      <c r="BS6" s="425" t="s">
        <v>442</v>
      </c>
      <c r="BT6" s="380" t="s">
        <v>28</v>
      </c>
      <c r="BU6" s="367" t="s">
        <v>29</v>
      </c>
      <c r="BV6" s="423" t="s">
        <v>441</v>
      </c>
      <c r="BW6" s="425" t="s">
        <v>442</v>
      </c>
      <c r="BX6" s="365" t="s">
        <v>28</v>
      </c>
      <c r="BY6" s="367" t="s">
        <v>29</v>
      </c>
      <c r="BZ6" s="423" t="s">
        <v>441</v>
      </c>
      <c r="CA6" s="425" t="s">
        <v>442</v>
      </c>
      <c r="CB6" s="365" t="s">
        <v>28</v>
      </c>
      <c r="CC6" s="367" t="s">
        <v>29</v>
      </c>
      <c r="CD6" s="423" t="s">
        <v>441</v>
      </c>
      <c r="CE6" s="425" t="s">
        <v>442</v>
      </c>
      <c r="CF6" s="365" t="s">
        <v>28</v>
      </c>
      <c r="CG6" s="367" t="s">
        <v>29</v>
      </c>
      <c r="CH6" s="423" t="s">
        <v>441</v>
      </c>
      <c r="CI6" s="425" t="s">
        <v>442</v>
      </c>
      <c r="CJ6" s="365" t="s">
        <v>28</v>
      </c>
      <c r="CK6" s="367" t="s">
        <v>29</v>
      </c>
      <c r="CL6" s="423" t="s">
        <v>441</v>
      </c>
      <c r="CM6" s="425" t="s">
        <v>442</v>
      </c>
      <c r="CN6" s="366" t="s">
        <v>28</v>
      </c>
      <c r="CO6" s="367" t="s">
        <v>29</v>
      </c>
      <c r="CP6" s="423" t="s">
        <v>441</v>
      </c>
      <c r="CQ6" s="425" t="s">
        <v>442</v>
      </c>
    </row>
    <row r="7" spans="1:96" ht="20" customHeight="1" thickBot="1" x14ac:dyDescent="0.25">
      <c r="A7" s="369" t="s">
        <v>30</v>
      </c>
      <c r="B7" s="369" t="s">
        <v>31</v>
      </c>
      <c r="C7" s="370" t="s">
        <v>32</v>
      </c>
      <c r="E7" s="392"/>
      <c r="H7" s="369"/>
      <c r="I7" s="394"/>
      <c r="J7" s="396"/>
      <c r="K7" s="398"/>
      <c r="L7" s="365"/>
      <c r="M7" s="367"/>
      <c r="N7" s="424"/>
      <c r="O7" s="426"/>
      <c r="P7" s="365"/>
      <c r="Q7" s="367"/>
      <c r="R7" s="424"/>
      <c r="S7" s="426"/>
      <c r="T7" s="382"/>
      <c r="U7" s="383"/>
      <c r="V7" s="424"/>
      <c r="W7" s="426"/>
      <c r="X7" s="365"/>
      <c r="Y7" s="367"/>
      <c r="Z7" s="424"/>
      <c r="AA7" s="426"/>
      <c r="AB7" s="380"/>
      <c r="AC7" s="367"/>
      <c r="AD7" s="424"/>
      <c r="AE7" s="426"/>
      <c r="AF7" s="386"/>
      <c r="AG7" s="367"/>
      <c r="AH7" s="424"/>
      <c r="AI7" s="426"/>
      <c r="AJ7" s="380"/>
      <c r="AK7" s="367"/>
      <c r="AL7" s="424"/>
      <c r="AM7" s="426"/>
      <c r="AN7" s="365"/>
      <c r="AO7" s="367"/>
      <c r="AP7" s="424"/>
      <c r="AQ7" s="426"/>
      <c r="AR7" s="365"/>
      <c r="AS7" s="367"/>
      <c r="AT7" s="424"/>
      <c r="AU7" s="426"/>
      <c r="AV7" s="384"/>
      <c r="AW7" s="367"/>
      <c r="AX7" s="424"/>
      <c r="AY7" s="426"/>
      <c r="AZ7" s="384"/>
      <c r="BA7" s="367"/>
      <c r="BB7" s="424"/>
      <c r="BC7" s="426"/>
      <c r="BD7" s="365"/>
      <c r="BE7" s="367"/>
      <c r="BF7" s="424"/>
      <c r="BG7" s="426"/>
      <c r="BH7" s="365"/>
      <c r="BI7" s="367"/>
      <c r="BJ7" s="424"/>
      <c r="BK7" s="426"/>
      <c r="BL7" s="365"/>
      <c r="BM7" s="367"/>
      <c r="BN7" s="424"/>
      <c r="BO7" s="426"/>
      <c r="BP7" s="365"/>
      <c r="BQ7" s="367"/>
      <c r="BR7" s="424"/>
      <c r="BS7" s="426"/>
      <c r="BT7" s="365"/>
      <c r="BU7" s="367"/>
      <c r="BV7" s="424"/>
      <c r="BW7" s="426"/>
      <c r="BX7" s="365"/>
      <c r="BY7" s="367"/>
      <c r="BZ7" s="424"/>
      <c r="CA7" s="426"/>
      <c r="CB7" s="365"/>
      <c r="CC7" s="367"/>
      <c r="CD7" s="424"/>
      <c r="CE7" s="426"/>
      <c r="CF7" s="365"/>
      <c r="CG7" s="367"/>
      <c r="CH7" s="424"/>
      <c r="CI7" s="426"/>
      <c r="CJ7" s="365"/>
      <c r="CK7" s="367"/>
      <c r="CL7" s="424"/>
      <c r="CM7" s="426"/>
      <c r="CN7" s="382"/>
      <c r="CO7" s="367"/>
      <c r="CP7" s="424"/>
      <c r="CQ7" s="426"/>
    </row>
    <row r="8" spans="1:96" ht="20" customHeight="1" x14ac:dyDescent="0.2">
      <c r="A8" s="369"/>
      <c r="B8" s="369"/>
      <c r="C8" s="370"/>
      <c r="H8" s="369"/>
      <c r="I8" s="394"/>
      <c r="J8" s="396"/>
      <c r="K8" s="398"/>
      <c r="L8" s="365"/>
      <c r="M8" s="367"/>
      <c r="N8" s="424"/>
      <c r="O8" s="426"/>
      <c r="P8" s="365"/>
      <c r="Q8" s="367"/>
      <c r="R8" s="424"/>
      <c r="S8" s="426"/>
      <c r="T8" s="382"/>
      <c r="U8" s="383"/>
      <c r="V8" s="424"/>
      <c r="W8" s="426"/>
      <c r="X8" s="365"/>
      <c r="Y8" s="367"/>
      <c r="Z8" s="424"/>
      <c r="AA8" s="426"/>
      <c r="AB8" s="380"/>
      <c r="AC8" s="367"/>
      <c r="AD8" s="424"/>
      <c r="AE8" s="426"/>
      <c r="AF8" s="386"/>
      <c r="AG8" s="367"/>
      <c r="AH8" s="424"/>
      <c r="AI8" s="426"/>
      <c r="AJ8" s="380"/>
      <c r="AK8" s="367"/>
      <c r="AL8" s="424"/>
      <c r="AM8" s="426"/>
      <c r="AN8" s="365"/>
      <c r="AO8" s="367"/>
      <c r="AP8" s="424"/>
      <c r="AQ8" s="426"/>
      <c r="AR8" s="365"/>
      <c r="AS8" s="367"/>
      <c r="AT8" s="424"/>
      <c r="AU8" s="426"/>
      <c r="AV8" s="384"/>
      <c r="AW8" s="367"/>
      <c r="AX8" s="424"/>
      <c r="AY8" s="426"/>
      <c r="AZ8" s="384"/>
      <c r="BA8" s="367"/>
      <c r="BB8" s="424"/>
      <c r="BC8" s="426"/>
      <c r="BD8" s="365"/>
      <c r="BE8" s="367"/>
      <c r="BF8" s="424"/>
      <c r="BG8" s="426"/>
      <c r="BH8" s="365"/>
      <c r="BI8" s="367"/>
      <c r="BJ8" s="424"/>
      <c r="BK8" s="426"/>
      <c r="BL8" s="365"/>
      <c r="BM8" s="367"/>
      <c r="BN8" s="424"/>
      <c r="BO8" s="426"/>
      <c r="BP8" s="365"/>
      <c r="BQ8" s="367"/>
      <c r="BR8" s="424"/>
      <c r="BS8" s="426"/>
      <c r="BT8" s="365"/>
      <c r="BU8" s="367"/>
      <c r="BV8" s="424"/>
      <c r="BW8" s="426"/>
      <c r="BX8" s="365"/>
      <c r="BY8" s="367"/>
      <c r="BZ8" s="424"/>
      <c r="CA8" s="426"/>
      <c r="CB8" s="365"/>
      <c r="CC8" s="367"/>
      <c r="CD8" s="424"/>
      <c r="CE8" s="426"/>
      <c r="CF8" s="365"/>
      <c r="CG8" s="367"/>
      <c r="CH8" s="424"/>
      <c r="CI8" s="426"/>
      <c r="CJ8" s="365"/>
      <c r="CK8" s="367"/>
      <c r="CL8" s="424"/>
      <c r="CM8" s="426"/>
      <c r="CN8" s="382"/>
      <c r="CO8" s="367"/>
      <c r="CP8" s="424"/>
      <c r="CQ8" s="426"/>
    </row>
    <row r="9" spans="1:96" ht="20" customHeight="1" x14ac:dyDescent="0.2">
      <c r="A9" s="369"/>
      <c r="B9" s="369"/>
      <c r="C9" s="370"/>
      <c r="H9" s="369"/>
      <c r="I9" s="394"/>
      <c r="J9" s="396"/>
      <c r="K9" s="398"/>
      <c r="L9" s="365"/>
      <c r="M9" s="367"/>
      <c r="N9" s="424"/>
      <c r="O9" s="426"/>
      <c r="P9" s="365"/>
      <c r="Q9" s="367"/>
      <c r="R9" s="424"/>
      <c r="S9" s="426"/>
      <c r="T9" s="382"/>
      <c r="U9" s="383"/>
      <c r="V9" s="424"/>
      <c r="W9" s="426"/>
      <c r="X9" s="365"/>
      <c r="Y9" s="367"/>
      <c r="Z9" s="424"/>
      <c r="AA9" s="426"/>
      <c r="AB9" s="380"/>
      <c r="AC9" s="367"/>
      <c r="AD9" s="424"/>
      <c r="AE9" s="426"/>
      <c r="AF9" s="386"/>
      <c r="AG9" s="367"/>
      <c r="AH9" s="424"/>
      <c r="AI9" s="426"/>
      <c r="AJ9" s="380"/>
      <c r="AK9" s="367"/>
      <c r="AL9" s="424"/>
      <c r="AM9" s="426"/>
      <c r="AN9" s="365"/>
      <c r="AO9" s="367"/>
      <c r="AP9" s="424"/>
      <c r="AQ9" s="426"/>
      <c r="AR9" s="365"/>
      <c r="AS9" s="367"/>
      <c r="AT9" s="424"/>
      <c r="AU9" s="426"/>
      <c r="AV9" s="384"/>
      <c r="AW9" s="367"/>
      <c r="AX9" s="424"/>
      <c r="AY9" s="426"/>
      <c r="AZ9" s="384"/>
      <c r="BA9" s="367"/>
      <c r="BB9" s="424"/>
      <c r="BC9" s="426"/>
      <c r="BD9" s="365"/>
      <c r="BE9" s="367"/>
      <c r="BF9" s="424"/>
      <c r="BG9" s="426"/>
      <c r="BH9" s="365"/>
      <c r="BI9" s="367"/>
      <c r="BJ9" s="424"/>
      <c r="BK9" s="426"/>
      <c r="BL9" s="365"/>
      <c r="BM9" s="367"/>
      <c r="BN9" s="424"/>
      <c r="BO9" s="426"/>
      <c r="BP9" s="365"/>
      <c r="BQ9" s="367"/>
      <c r="BR9" s="424"/>
      <c r="BS9" s="426"/>
      <c r="BT9" s="365"/>
      <c r="BU9" s="367"/>
      <c r="BV9" s="424"/>
      <c r="BW9" s="426"/>
      <c r="BX9" s="365"/>
      <c r="BY9" s="367"/>
      <c r="BZ9" s="424"/>
      <c r="CA9" s="426"/>
      <c r="CB9" s="365"/>
      <c r="CC9" s="367"/>
      <c r="CD9" s="424"/>
      <c r="CE9" s="426"/>
      <c r="CF9" s="365"/>
      <c r="CG9" s="367"/>
      <c r="CH9" s="424"/>
      <c r="CI9" s="426"/>
      <c r="CJ9" s="365"/>
      <c r="CK9" s="367"/>
      <c r="CL9" s="424"/>
      <c r="CM9" s="426"/>
      <c r="CN9" s="382"/>
      <c r="CO9" s="367"/>
      <c r="CP9" s="424"/>
      <c r="CQ9" s="426"/>
    </row>
    <row r="10" spans="1:96" s="13" customFormat="1" ht="20" customHeight="1" thickBot="1" x14ac:dyDescent="0.25">
      <c r="A10" s="369"/>
      <c r="B10" s="369"/>
      <c r="C10" s="370"/>
      <c r="D10" s="10" t="s">
        <v>33</v>
      </c>
      <c r="E10" s="11" t="s">
        <v>34</v>
      </c>
      <c r="F10" s="11" t="s">
        <v>35</v>
      </c>
      <c r="G10" s="10" t="s">
        <v>36</v>
      </c>
      <c r="H10" s="369"/>
      <c r="I10" s="394"/>
      <c r="J10" s="396"/>
      <c r="K10" s="398"/>
      <c r="L10" s="366"/>
      <c r="M10" s="368"/>
      <c r="N10" s="424"/>
      <c r="O10" s="426"/>
      <c r="P10" s="366"/>
      <c r="Q10" s="368"/>
      <c r="R10" s="424"/>
      <c r="S10" s="426"/>
      <c r="T10" s="382"/>
      <c r="U10" s="383"/>
      <c r="V10" s="424"/>
      <c r="W10" s="426"/>
      <c r="X10" s="366"/>
      <c r="Y10" s="368"/>
      <c r="Z10" s="424"/>
      <c r="AA10" s="426"/>
      <c r="AB10" s="381"/>
      <c r="AC10" s="368"/>
      <c r="AD10" s="424"/>
      <c r="AE10" s="426"/>
      <c r="AF10" s="386"/>
      <c r="AG10" s="368"/>
      <c r="AH10" s="424"/>
      <c r="AI10" s="426"/>
      <c r="AJ10" s="381"/>
      <c r="AK10" s="368"/>
      <c r="AL10" s="424"/>
      <c r="AM10" s="426"/>
      <c r="AN10" s="366"/>
      <c r="AO10" s="368"/>
      <c r="AP10" s="424"/>
      <c r="AQ10" s="426"/>
      <c r="AR10" s="366"/>
      <c r="AS10" s="368"/>
      <c r="AT10" s="424"/>
      <c r="AU10" s="426"/>
      <c r="AV10" s="385"/>
      <c r="AW10" s="368"/>
      <c r="AX10" s="424"/>
      <c r="AY10" s="426"/>
      <c r="AZ10" s="385"/>
      <c r="BA10" s="368"/>
      <c r="BB10" s="424"/>
      <c r="BC10" s="426"/>
      <c r="BD10" s="366"/>
      <c r="BE10" s="368"/>
      <c r="BF10" s="424"/>
      <c r="BG10" s="426"/>
      <c r="BH10" s="366"/>
      <c r="BI10" s="368"/>
      <c r="BJ10" s="424"/>
      <c r="BK10" s="426"/>
      <c r="BL10" s="366"/>
      <c r="BM10" s="368"/>
      <c r="BN10" s="424"/>
      <c r="BO10" s="426"/>
      <c r="BP10" s="366"/>
      <c r="BQ10" s="368"/>
      <c r="BR10" s="424"/>
      <c r="BS10" s="426"/>
      <c r="BT10" s="366"/>
      <c r="BU10" s="368"/>
      <c r="BV10" s="424"/>
      <c r="BW10" s="426"/>
      <c r="BX10" s="366"/>
      <c r="BY10" s="368"/>
      <c r="BZ10" s="424"/>
      <c r="CA10" s="426"/>
      <c r="CB10" s="366"/>
      <c r="CC10" s="368"/>
      <c r="CD10" s="424"/>
      <c r="CE10" s="426"/>
      <c r="CF10" s="366"/>
      <c r="CG10" s="368"/>
      <c r="CH10" s="424"/>
      <c r="CI10" s="426"/>
      <c r="CJ10" s="366"/>
      <c r="CK10" s="368"/>
      <c r="CL10" s="424"/>
      <c r="CM10" s="426"/>
      <c r="CN10" s="382"/>
      <c r="CO10" s="368"/>
      <c r="CP10" s="424"/>
      <c r="CQ10" s="426"/>
      <c r="CR10" s="12" t="s">
        <v>37</v>
      </c>
    </row>
    <row r="11" spans="1:96" s="13" customFormat="1" ht="20" customHeight="1" x14ac:dyDescent="0.2">
      <c r="A11" s="14"/>
      <c r="B11" s="15"/>
      <c r="C11" s="16"/>
      <c r="D11" s="17" t="s">
        <v>38</v>
      </c>
      <c r="E11" s="18" t="s">
        <v>39</v>
      </c>
      <c r="F11" s="18" t="s">
        <v>40</v>
      </c>
      <c r="G11" s="17">
        <v>2015</v>
      </c>
      <c r="H11" s="19"/>
      <c r="I11" s="20">
        <v>40</v>
      </c>
      <c r="J11" s="21" t="s">
        <v>41</v>
      </c>
      <c r="K11" s="22" t="s">
        <v>42</v>
      </c>
      <c r="L11" s="23"/>
      <c r="M11" s="24" t="str">
        <f>IF((ISERROR((L11/$I11)*100)), "", IF(AND(NOT(ISERROR((L11/$I11)*100)),((L11/$I11)*100) &lt;&gt; 0), (L11/$I11)*100, ""))</f>
        <v/>
      </c>
      <c r="N11" s="262"/>
      <c r="O11" s="264" t="str">
        <f t="shared" ref="O11:O30" si="0">IF(AND(NOT(ISERROR(L11-N11)), AND(N11&lt;&gt;"", L11&lt;&gt;"")), L11-N11, "")</f>
        <v/>
      </c>
      <c r="P11" s="23"/>
      <c r="Q11" s="24" t="str">
        <f>IF((ISERROR((P11/$I11)*100)), "", IF(AND(NOT(ISERROR((P11/$I11)*100)),((P11/$I11)*100) &lt;&gt; 0), (P11/$I11)*100, ""))</f>
        <v/>
      </c>
      <c r="R11" s="262"/>
      <c r="S11" s="264" t="str">
        <f t="shared" ref="S11:S30" si="1">IF(AND(NOT(ISERROR(P11-R11)), AND(R11&lt;&gt;"", P11&lt;&gt;"")), P11-R11, "")</f>
        <v/>
      </c>
      <c r="T11" s="23"/>
      <c r="U11" s="24" t="str">
        <f>IF((ISERROR((T11/$I11)*100)), "", IF(AND(NOT(ISERROR((T11/$I11)*100)),((T11/$I11)*100) &lt;&gt; 0), (T11/$I11)*100, ""))</f>
        <v/>
      </c>
      <c r="V11" s="262"/>
      <c r="W11" s="264" t="str">
        <f t="shared" ref="W11:W12" si="2">IF(AND(NOT(ISERROR(T11-V11)), AND(V11&lt;&gt;"", T11&lt;&gt;"")), T11-V11, "")</f>
        <v/>
      </c>
      <c r="X11" s="23"/>
      <c r="Y11" s="24" t="str">
        <f>IF((ISERROR((X11/$I11)*100)), "", IF(AND(NOT(ISERROR((X11/$I11)*100)),((X11/$I11)*100) &lt;&gt; 0), (X11/$I11)*100, ""))</f>
        <v/>
      </c>
      <c r="Z11" s="262"/>
      <c r="AA11" s="264" t="str">
        <f t="shared" ref="AA11:AA30" si="3">IF(AND(NOT(ISERROR(X11-Z11)), AND(Z11&lt;&gt;"", X11&lt;&gt;"")), X11-Z11, "")</f>
        <v/>
      </c>
      <c r="AB11" s="25"/>
      <c r="AC11" s="24" t="str">
        <f>IF((ISERROR((AB11/$I11)*100)), "", IF(AND(NOT(ISERROR((AB11/$I11)*100)),((AB11/$I11)*100) &lt;&gt; 0), (AB11/$I11)*100, ""))</f>
        <v/>
      </c>
      <c r="AD11" s="262"/>
      <c r="AE11" s="264" t="str">
        <f t="shared" ref="AE11:AE30" si="4">IF(AND(NOT(ISERROR(AB11-AD11)), AND(AD11&lt;&gt;"", AB11&lt;&gt;"")), AB11-AD11, "")</f>
        <v/>
      </c>
      <c r="AF11" s="25"/>
      <c r="AG11" s="24" t="str">
        <f>IF((ISERROR((AF11/$I11)*100)), "", IF(AND(NOT(ISERROR((AF11/$I11)*100)),((AF11/$I11)*100) &lt;&gt; 0), (AF11/$I11)*100, ""))</f>
        <v/>
      </c>
      <c r="AH11" s="262"/>
      <c r="AI11" s="264" t="str">
        <f t="shared" ref="AI11:AI30" si="5">IF(AND(NOT(ISERROR(AF11-AH11)), AND(AH11&lt;&gt;"", AF11&lt;&gt;"")), AF11-AH11, "")</f>
        <v/>
      </c>
      <c r="AJ11" s="25"/>
      <c r="AK11" s="24" t="str">
        <f>IF((ISERROR((AJ11/$I11)*100)), "", IF(AND(NOT(ISERROR((AJ11/$I11)*100)),((AJ11/$I11)*100) &lt;&gt; 0), (AJ11/$I11)*100, ""))</f>
        <v/>
      </c>
      <c r="AL11" s="262"/>
      <c r="AM11" s="264" t="str">
        <f t="shared" ref="AM11:AM30" si="6">IF(AND(NOT(ISERROR(AJ11-AL11)), AND(AL11&lt;&gt;"", AJ11&lt;&gt;"")), AJ11-AL11, "")</f>
        <v/>
      </c>
      <c r="AN11" s="23"/>
      <c r="AO11" s="24" t="str">
        <f>IF((ISERROR((AN11/$I11)*100)), "", IF(AND(NOT(ISERROR((AN11/$I11)*100)),((AN11/$I11)*100) &lt;&gt; 0), (AN11/$I11)*100, ""))</f>
        <v/>
      </c>
      <c r="AP11" s="262"/>
      <c r="AQ11" s="264" t="str">
        <f t="shared" ref="AQ11:AQ30" si="7">IF(AND(NOT(ISERROR(AN11-AP11)), AND(AP11&lt;&gt;"", AN11&lt;&gt;"")), AN11-AP11, "")</f>
        <v/>
      </c>
      <c r="AR11" s="23"/>
      <c r="AS11" s="24" t="str">
        <f>IF((ISERROR((AR11/$I11)*100)), "", IF(AND(NOT(ISERROR((AR11/$I11)*100)),((AR11/$I11)*100) &lt;&gt; 0), (AR11/$I11)*100, ""))</f>
        <v/>
      </c>
      <c r="AT11" s="262"/>
      <c r="AU11" s="264" t="str">
        <f t="shared" ref="AU11:AU30" si="8">IF(AND(NOT(ISERROR(AR11-AT11)), AND(AT11&lt;&gt;"", AR11&lt;&gt;"")), AR11-AT11, "")</f>
        <v/>
      </c>
      <c r="AV11" s="26"/>
      <c r="AW11" s="27" t="str">
        <f>IF((ISERROR((AV11/$I11)*100)), "", IF(AND(NOT(ISERROR((AV11/$I11)*100)),((AV11/$I11)*100) &lt;&gt; 0), (AV11/$I11)*100, ""))</f>
        <v/>
      </c>
      <c r="AX11" s="262"/>
      <c r="AY11" s="264" t="str">
        <f t="shared" ref="AY11:AY30" si="9">IF(AND(NOT(ISERROR(AV11-AX11)), AND(AX11&lt;&gt;"", AV11&lt;&gt;"")), AV11-AX11, "")</f>
        <v/>
      </c>
      <c r="AZ11" s="26"/>
      <c r="BA11" s="27" t="str">
        <f>IF((ISERROR((AZ11/$I11)*100)), "", IF(AND(NOT(ISERROR((AZ11/$I11)*100)),((AZ11/$I11)*100) &lt;&gt; 0), (AZ11/$I11)*100, ""))</f>
        <v/>
      </c>
      <c r="BB11" s="262"/>
      <c r="BC11" s="264" t="str">
        <f t="shared" ref="BC11:BC30" si="10">IF(AND(NOT(ISERROR(AZ11-BB11)), AND(BB11&lt;&gt;"", AZ11&lt;&gt;"")), AZ11-BB11, "")</f>
        <v/>
      </c>
      <c r="BD11" s="23"/>
      <c r="BE11" s="24" t="str">
        <f t="shared" ref="BE11:BE30" si="11">IF((ISERROR((BD11/$I11)*100)), "", IF(AND(NOT(ISERROR((BD11/$I11)*100)),((BD11/$I11)*100) &lt;&gt; 0), (BD11/$I11)*100, ""))</f>
        <v/>
      </c>
      <c r="BF11" s="262"/>
      <c r="BG11" s="263" t="str">
        <f t="shared" ref="BG11:BG30" si="12">IF(AND(NOT(ISERROR(BD11-BF11)), AND(BF11&lt;&gt;"", BD11&lt;&gt;"")), BD11-BF11, "")</f>
        <v/>
      </c>
      <c r="BH11" s="23"/>
      <c r="BI11" s="24" t="str">
        <f t="shared" ref="BI11:BI22" si="13">IF((ISERROR((BH11/$I11)*100)), "", IF(AND(NOT(ISERROR((BH11/$I11)*100)),((BH11/$I11)*100) &lt;&gt; 0), (BH11/$I11)*100, ""))</f>
        <v/>
      </c>
      <c r="BJ11" s="262"/>
      <c r="BK11" s="264" t="str">
        <f t="shared" ref="BK11:BK30" si="14">IF(AND(NOT(ISERROR(BH11-BJ11)), AND(BJ11&lt;&gt;"", BH11&lt;&gt;"")), BH11-BJ11, "")</f>
        <v/>
      </c>
      <c r="BL11" s="23"/>
      <c r="BM11" s="24" t="str">
        <f t="shared" ref="BM11:BM22" si="15">IF((ISERROR((BL11/$I11)*100)), "", IF(AND(NOT(ISERROR((BL11/$I11)*100)),((BL11/$I11)*100) &lt;&gt; 0), (BL11/$I11)*100, ""))</f>
        <v/>
      </c>
      <c r="BN11" s="262"/>
      <c r="BO11" s="264" t="str">
        <f t="shared" ref="BO11:BO30" si="16">IF(AND(NOT(ISERROR(BL11-BN11)), AND(BN11&lt;&gt;"", BL11&lt;&gt;"")), BL11-BN11, "")</f>
        <v/>
      </c>
      <c r="BP11" s="23"/>
      <c r="BQ11" s="24" t="str">
        <f t="shared" ref="BQ11:BQ22" si="17">IF((ISERROR((BP11/$I11)*100)), "", IF(AND(NOT(ISERROR((BP11/$I11)*100)),((BP11/$I11)*100) &lt;&gt; 0), (BP11/$I11)*100, ""))</f>
        <v/>
      </c>
      <c r="BR11" s="262"/>
      <c r="BS11" s="264" t="str">
        <f t="shared" ref="BS11:BS30" si="18">IF(AND(NOT(ISERROR(BP11-BR11)), AND(BR11&lt;&gt;"", BP11&lt;&gt;"")), BP11-BR11, "")</f>
        <v/>
      </c>
      <c r="BT11" s="23"/>
      <c r="BU11" s="24" t="str">
        <f t="shared" ref="BU11:BU22" si="19">IF((ISERROR((BT11/$I11)*100)), "", IF(AND(NOT(ISERROR((BT11/$I11)*100)),((BT11/$I11)*100) &lt;&gt; 0), (BT11/$I11)*100, ""))</f>
        <v/>
      </c>
      <c r="BV11" s="262"/>
      <c r="BW11" s="264" t="str">
        <f t="shared" ref="BW11:BW30" si="20">IF(AND(NOT(ISERROR(BT11-BV11)), AND(BV11&lt;&gt;"", BT11&lt;&gt;"")), BT11-BV11, "")</f>
        <v/>
      </c>
      <c r="BX11" s="23"/>
      <c r="BY11" s="24" t="str">
        <f t="shared" ref="BY11:BY30" si="21">IF((ISERROR((BX11/$I11)*100)), "", IF(AND(NOT(ISERROR((BX11/$I11)*100)),((BX11/$I11)*100) &lt;&gt; 0), (BX11/$I11)*100, ""))</f>
        <v/>
      </c>
      <c r="BZ11" s="262"/>
      <c r="CA11" s="264" t="str">
        <f t="shared" ref="CA11:CA30" si="22">IF(AND(NOT(ISERROR(BX11-BZ11)), AND(BZ11&lt;&gt;"", BX11&lt;&gt;"")), BX11-BZ11, "")</f>
        <v/>
      </c>
      <c r="CB11" s="23"/>
      <c r="CC11" s="24" t="str">
        <f t="shared" ref="CC11:CC30" si="23">IF((ISERROR((CB11/$I11)*100)), "", IF(AND(NOT(ISERROR((CB11/$I11)*100)),((CB11/$I11)*100) &lt;&gt; 0), (CB11/$I11)*100, ""))</f>
        <v/>
      </c>
      <c r="CD11" s="262"/>
      <c r="CE11" s="264" t="str">
        <f t="shared" ref="CE11:CE30" si="24">IF(AND(NOT(ISERROR(CB11-CD11)), AND(CD11&lt;&gt;"", CB11&lt;&gt;"")), CB11-CD11, "")</f>
        <v/>
      </c>
      <c r="CF11" s="23"/>
      <c r="CG11" s="24" t="str">
        <f t="shared" ref="CG11:CG30" si="25">IF((ISERROR((CF11/$I11)*100)), "", IF(AND(NOT(ISERROR((CF11/$I11)*100)),((CF11/$I11)*100) &lt;&gt; 0), (CF11/$I11)*100, ""))</f>
        <v/>
      </c>
      <c r="CH11" s="262"/>
      <c r="CI11" s="264" t="str">
        <f t="shared" ref="CI11:CI30" si="26">IF(AND(NOT(ISERROR(CF11-CH11)), AND(CH11&lt;&gt;"", CF11&lt;&gt;"")), CF11-CH11, "")</f>
        <v/>
      </c>
      <c r="CJ11" s="23"/>
      <c r="CK11" s="24" t="str">
        <f t="shared" ref="CK11:CK30" si="27">IF((ISERROR((CJ11/$I11)*100)), "", IF(AND(NOT(ISERROR((CJ11/$I11)*100)),((CJ11/$I11)*100) &lt;&gt; 0), (CJ11/$I11)*100, ""))</f>
        <v/>
      </c>
      <c r="CL11" s="262"/>
      <c r="CM11" s="264" t="str">
        <f t="shared" ref="CM11:CM30" si="28">IF(AND(NOT(ISERROR(CJ11-CL11)), AND(CL11&lt;&gt;"", CJ11&lt;&gt;"")), CJ11-CL11, "")</f>
        <v/>
      </c>
      <c r="CN11" s="23"/>
      <c r="CO11" s="24" t="str">
        <f t="shared" ref="CO11:CO30" si="29">IF((ISERROR((CN11/$I11)*100)), "", IF(AND(NOT(ISERROR((CN11/$I11)*100)),((CN11/$I11)*100) &lt;&gt; 0), (CN11/$I11)*100, ""))</f>
        <v/>
      </c>
      <c r="CP11" s="262"/>
      <c r="CQ11" s="264" t="str">
        <f t="shared" ref="CQ11:CQ30" si="30">IF(AND(NOT(ISERROR(CN11-CP11)), AND(CP11&lt;&gt;"", CN11&lt;&gt;"")), CN11-CP11, "")</f>
        <v/>
      </c>
      <c r="CR11" s="28" t="s">
        <v>43</v>
      </c>
    </row>
    <row r="12" spans="1:96" customFormat="1" ht="20" customHeight="1" x14ac:dyDescent="0.2">
      <c r="A12" s="29"/>
      <c r="B12" s="41"/>
      <c r="C12" s="42"/>
      <c r="D12" s="32" t="s">
        <v>38</v>
      </c>
      <c r="E12" s="33" t="s">
        <v>48</v>
      </c>
      <c r="F12" s="33" t="s">
        <v>49</v>
      </c>
      <c r="G12" s="32">
        <v>2012</v>
      </c>
      <c r="H12" s="34"/>
      <c r="I12" s="35">
        <v>70</v>
      </c>
      <c r="J12" s="36" t="s">
        <v>50</v>
      </c>
      <c r="K12" s="37" t="s">
        <v>51</v>
      </c>
      <c r="L12" s="38">
        <v>9</v>
      </c>
      <c r="M12" s="39">
        <f>IF((ISERROR((L12/$I12)*100)), "", IF(AND(NOT(ISERROR((L12/$I12)*100)),((L12/$I12)*100) &lt;&gt; 0), (L12/$I12)*100, ""))</f>
        <v>12.857142857142856</v>
      </c>
      <c r="N12" s="265">
        <v>10</v>
      </c>
      <c r="O12" s="266">
        <f t="shared" si="0"/>
        <v>-1</v>
      </c>
      <c r="P12" s="38">
        <v>1</v>
      </c>
      <c r="Q12" s="39">
        <f>IF((ISERROR((P12/$I12)*100)), "", IF(AND(NOT(ISERROR((P12/$I12)*100)),((P12/$I12)*100) &lt;&gt; 0), (P12/$I12)*100, ""))</f>
        <v>1.4285714285714286</v>
      </c>
      <c r="R12" s="265">
        <v>5</v>
      </c>
      <c r="S12" s="266">
        <f t="shared" si="1"/>
        <v>-4</v>
      </c>
      <c r="T12" s="38">
        <v>10</v>
      </c>
      <c r="U12" s="39">
        <f>IF((ISERROR((T12/$I12)*100)), "", IF(AND(NOT(ISERROR((T12/$I12)*100)),((T12/$I12)*100) &lt;&gt; 0), (T12/$I12)*100, ""))</f>
        <v>14.285714285714285</v>
      </c>
      <c r="V12" s="265">
        <v>7</v>
      </c>
      <c r="W12" s="266">
        <f t="shared" si="2"/>
        <v>3</v>
      </c>
      <c r="X12" s="38"/>
      <c r="Y12" s="39"/>
      <c r="Z12" s="265"/>
      <c r="AA12" s="266"/>
      <c r="AB12" s="38"/>
      <c r="AC12" s="39"/>
      <c r="AD12" s="265"/>
      <c r="AE12" s="266"/>
      <c r="AF12" s="38">
        <v>8</v>
      </c>
      <c r="AG12" s="39">
        <f>IF((ISERROR((AF12/$I12)*100)), "", IF(AND(NOT(ISERROR((AF12/$I12)*100)),((AF12/$I12)*100) &lt;&gt; 0), (AF12/$I12)*100, ""))</f>
        <v>11.428571428571429</v>
      </c>
      <c r="AH12" s="265">
        <v>8</v>
      </c>
      <c r="AI12" s="266">
        <f t="shared" si="5"/>
        <v>0</v>
      </c>
      <c r="AJ12" s="38"/>
      <c r="AK12" s="39"/>
      <c r="AL12" s="265"/>
      <c r="AM12" s="266"/>
      <c r="AN12" s="38"/>
      <c r="AO12" s="39"/>
      <c r="AP12" s="265"/>
      <c r="AQ12" s="266"/>
      <c r="AR12" s="38">
        <v>3</v>
      </c>
      <c r="AS12" s="39">
        <f>IF((ISERROR((AR12/$I12)*100)), "", IF(AND(NOT(ISERROR((AR12/$I12)*100)),((AR12/$I12)*100) &lt;&gt; 0), (AR12/$I12)*100, ""))</f>
        <v>4.2857142857142856</v>
      </c>
      <c r="AT12" s="265">
        <v>11</v>
      </c>
      <c r="AU12" s="266">
        <f t="shared" si="8"/>
        <v>-8</v>
      </c>
      <c r="AV12" s="40">
        <v>101</v>
      </c>
      <c r="AW12" s="39">
        <f>IF((ISERROR((AV12/$I12)*100)), "", IF(AND(NOT(ISERROR((AV12/$I12)*100)),((AV12/$I12)*100) &lt;&gt; 0), (AV12/$I12)*100, ""))</f>
        <v>144.28571428571428</v>
      </c>
      <c r="AX12" s="265">
        <v>144</v>
      </c>
      <c r="AY12" s="266">
        <f t="shared" si="9"/>
        <v>-43</v>
      </c>
      <c r="AZ12" s="40">
        <v>31</v>
      </c>
      <c r="BA12" s="39">
        <f>IF((ISERROR((AZ12/$I12)*100)), "", IF(AND(NOT(ISERROR((AZ12/$I12)*100)),((AZ12/$I12)*100) &lt;&gt; 0), (AZ12/$I12)*100, ""))</f>
        <v>44.285714285714285</v>
      </c>
      <c r="BB12" s="265">
        <v>40</v>
      </c>
      <c r="BC12" s="266">
        <f t="shared" si="10"/>
        <v>-9</v>
      </c>
      <c r="BD12" s="38"/>
      <c r="BE12" s="39"/>
      <c r="BF12" s="265"/>
      <c r="BG12" s="265"/>
      <c r="BH12" s="38"/>
      <c r="BI12" s="39"/>
      <c r="BJ12" s="265"/>
      <c r="BK12" s="266"/>
      <c r="BL12" s="38"/>
      <c r="BM12" s="39"/>
      <c r="BN12" s="265"/>
      <c r="BO12" s="266"/>
      <c r="BP12" s="38"/>
      <c r="BQ12" s="39"/>
      <c r="BR12" s="265"/>
      <c r="BS12" s="266"/>
      <c r="BT12" s="38"/>
      <c r="BU12" s="39"/>
      <c r="BV12" s="265"/>
      <c r="BW12" s="266"/>
      <c r="BX12" s="38"/>
      <c r="BY12" s="39"/>
      <c r="BZ12" s="265"/>
      <c r="CA12" s="266"/>
      <c r="CB12" s="38"/>
      <c r="CC12" s="39"/>
      <c r="CD12" s="265"/>
      <c r="CE12" s="266"/>
      <c r="CF12" s="38"/>
      <c r="CG12" s="39"/>
      <c r="CH12" s="265"/>
      <c r="CI12" s="266"/>
      <c r="CJ12" s="38"/>
      <c r="CK12" s="39"/>
      <c r="CL12" s="265"/>
      <c r="CM12" s="266"/>
      <c r="CN12" s="38"/>
      <c r="CO12" s="39"/>
      <c r="CP12" s="265"/>
      <c r="CQ12" s="266"/>
      <c r="CR12" s="1" t="s">
        <v>443</v>
      </c>
    </row>
    <row r="13" spans="1:96" customFormat="1" ht="20" customHeight="1" x14ac:dyDescent="0.2">
      <c r="A13" s="43"/>
      <c r="B13" s="30"/>
      <c r="C13" s="32"/>
      <c r="D13" s="32" t="s">
        <v>38</v>
      </c>
      <c r="E13" s="33" t="s">
        <v>60</v>
      </c>
      <c r="F13" s="33" t="s">
        <v>61</v>
      </c>
      <c r="G13" s="32">
        <v>2001</v>
      </c>
      <c r="H13" s="44"/>
      <c r="I13" s="53"/>
      <c r="J13" s="54" t="s">
        <v>62</v>
      </c>
      <c r="K13" s="55" t="s">
        <v>63</v>
      </c>
      <c r="L13" s="38"/>
      <c r="M13" s="39"/>
      <c r="N13" s="265"/>
      <c r="O13" s="266"/>
      <c r="P13" s="38"/>
      <c r="Q13" s="39"/>
      <c r="R13" s="265"/>
      <c r="S13" s="266"/>
      <c r="T13" s="38"/>
      <c r="U13" s="39"/>
      <c r="V13" s="265"/>
      <c r="W13" s="266"/>
      <c r="X13" s="38"/>
      <c r="Y13" s="39"/>
      <c r="Z13" s="265"/>
      <c r="AA13" s="266"/>
      <c r="AB13" s="38"/>
      <c r="AC13" s="39"/>
      <c r="AD13" s="265"/>
      <c r="AE13" s="266"/>
      <c r="AF13" s="38"/>
      <c r="AG13" s="39"/>
      <c r="AH13" s="265"/>
      <c r="AI13" s="266"/>
      <c r="AJ13" s="38"/>
      <c r="AK13" s="39"/>
      <c r="AL13" s="265"/>
      <c r="AM13" s="266"/>
      <c r="AN13" s="38"/>
      <c r="AO13" s="39"/>
      <c r="AP13" s="265"/>
      <c r="AQ13" s="266"/>
      <c r="AR13" s="38"/>
      <c r="AS13" s="39"/>
      <c r="AT13" s="265"/>
      <c r="AU13" s="266"/>
      <c r="AV13" s="40"/>
      <c r="AW13" s="39"/>
      <c r="AX13" s="265"/>
      <c r="AY13" s="266"/>
      <c r="AZ13" s="40"/>
      <c r="BA13" s="39"/>
      <c r="BB13" s="265"/>
      <c r="BC13" s="266"/>
      <c r="BD13" s="38"/>
      <c r="BE13" s="39"/>
      <c r="BF13" s="265"/>
      <c r="BG13" s="265"/>
      <c r="BH13" s="38"/>
      <c r="BI13" s="39"/>
      <c r="BJ13" s="265"/>
      <c r="BK13" s="266"/>
      <c r="BL13" s="38"/>
      <c r="BM13" s="39"/>
      <c r="BN13" s="265"/>
      <c r="BO13" s="266"/>
      <c r="BP13" s="38"/>
      <c r="BQ13" s="39"/>
      <c r="BR13" s="265"/>
      <c r="BS13" s="266"/>
      <c r="BT13" s="38"/>
      <c r="BU13" s="39"/>
      <c r="BV13" s="265"/>
      <c r="BW13" s="266"/>
      <c r="BX13" s="38"/>
      <c r="BY13" s="39"/>
      <c r="BZ13" s="265"/>
      <c r="CA13" s="266"/>
      <c r="CB13" s="38"/>
      <c r="CC13" s="39"/>
      <c r="CD13" s="265"/>
      <c r="CE13" s="266"/>
      <c r="CF13" s="38"/>
      <c r="CG13" s="39"/>
      <c r="CH13" s="265"/>
      <c r="CI13" s="266"/>
      <c r="CJ13" s="38"/>
      <c r="CK13" s="39"/>
      <c r="CL13" s="265"/>
      <c r="CM13" s="266"/>
      <c r="CN13" s="38"/>
      <c r="CO13" s="39"/>
      <c r="CP13" s="265"/>
      <c r="CQ13" s="266"/>
      <c r="CR13" s="1"/>
    </row>
    <row r="14" spans="1:96" ht="20" customHeight="1" x14ac:dyDescent="0.2">
      <c r="A14" s="47"/>
      <c r="B14" s="41"/>
      <c r="C14" s="31"/>
      <c r="D14" s="32" t="s">
        <v>38</v>
      </c>
      <c r="E14" s="33" t="s">
        <v>80</v>
      </c>
      <c r="F14" s="33" t="s">
        <v>81</v>
      </c>
      <c r="G14" s="32">
        <v>2014</v>
      </c>
      <c r="H14" s="44"/>
      <c r="I14" s="35">
        <v>48</v>
      </c>
      <c r="J14" s="36" t="s">
        <v>62</v>
      </c>
      <c r="K14" s="37" t="s">
        <v>82</v>
      </c>
      <c r="L14" s="38"/>
      <c r="M14" s="39" t="str">
        <f>IF((ISERROR((L14/$I14)*100)), "", IF(AND(NOT(ISERROR((L14/$I14)*100)),((L14/$I14)*100) &lt;&gt; 0), (L14/$I14)*100, ""))</f>
        <v/>
      </c>
      <c r="N14" s="265"/>
      <c r="O14" s="266" t="str">
        <f t="shared" si="0"/>
        <v/>
      </c>
      <c r="P14" s="38"/>
      <c r="Q14" s="39" t="str">
        <f>IF((ISERROR((P14/$I14)*100)), "", IF(AND(NOT(ISERROR((P14/$I14)*100)),((P14/$I14)*100) &lt;&gt; 0), (P14/$I14)*100, ""))</f>
        <v/>
      </c>
      <c r="R14" s="265"/>
      <c r="S14" s="266" t="str">
        <f t="shared" si="1"/>
        <v/>
      </c>
      <c r="T14" s="45"/>
      <c r="U14" s="45" t="str">
        <f>IF((ISERROR((T14/$I14)*100)), "", IF(AND(NOT(ISERROR((T14/$I14)*100)),((T14/$I14)*100) &lt;&gt; 0), (T14/$I14)*100, ""))</f>
        <v/>
      </c>
      <c r="V14" s="267"/>
      <c r="W14" s="268" t="str">
        <f t="shared" ref="W14:W30" si="31">IF(AND(NOT(ISERROR(T14-V14)), AND(V14&lt;&gt;"", T14&lt;&gt;"")), T14-V14, "")</f>
        <v/>
      </c>
      <c r="X14" s="38"/>
      <c r="Y14" s="39" t="str">
        <f>IF((ISERROR((X14/$I14)*100)), "", IF(AND(NOT(ISERROR((X14/$I14)*100)),((X14/$I14)*100) &lt;&gt; 0), (X14/$I14)*100, ""))</f>
        <v/>
      </c>
      <c r="Z14" s="265"/>
      <c r="AA14" s="266" t="str">
        <f t="shared" si="3"/>
        <v/>
      </c>
      <c r="AB14" s="45"/>
      <c r="AC14" s="45" t="str">
        <f>IF((ISERROR((AB14/$I14)*100)), "", IF(AND(NOT(ISERROR((AB14/$I14)*100)),((AB14/$I14)*100) &lt;&gt; 0), (AB14/$I14)*100, ""))</f>
        <v/>
      </c>
      <c r="AD14" s="267"/>
      <c r="AE14" s="268" t="str">
        <f t="shared" si="4"/>
        <v/>
      </c>
      <c r="AF14" s="38"/>
      <c r="AG14" s="39" t="str">
        <f>IF((ISERROR((AF14/$I14)*100)), "", IF(AND(NOT(ISERROR((AF14/$I14)*100)),((AF14/$I14)*100) &lt;&gt; 0), (AF14/$I14)*100, ""))</f>
        <v/>
      </c>
      <c r="AH14" s="265"/>
      <c r="AI14" s="266" t="str">
        <f t="shared" si="5"/>
        <v/>
      </c>
      <c r="AJ14" s="38"/>
      <c r="AK14" s="39" t="str">
        <f>IF((ISERROR((AJ14/$I14)*100)), "", IF(AND(NOT(ISERROR((AJ14/$I14)*100)),((AJ14/$I14)*100) &lt;&gt; 0), (AJ14/$I14)*100, ""))</f>
        <v/>
      </c>
      <c r="AL14" s="265"/>
      <c r="AM14" s="266" t="str">
        <f t="shared" si="6"/>
        <v/>
      </c>
      <c r="AN14" s="38"/>
      <c r="AO14" s="39" t="str">
        <f>IF((ISERROR((AN14/$I14)*100)), "", IF(AND(NOT(ISERROR((AN14/$I14)*100)),((AN14/$I14)*100) &lt;&gt; 0), (AN14/$I14)*100, ""))</f>
        <v/>
      </c>
      <c r="AP14" s="265"/>
      <c r="AQ14" s="266" t="str">
        <f t="shared" si="7"/>
        <v/>
      </c>
      <c r="AR14" s="38"/>
      <c r="AS14" s="39" t="str">
        <f>IF((ISERROR((AR14/$I14)*100)), "", IF(AND(NOT(ISERROR((AR14/$I14)*100)),((AR14/$I14)*100) &lt;&gt; 0), (AR14/$I14)*100, ""))</f>
        <v/>
      </c>
      <c r="AT14" s="265"/>
      <c r="AU14" s="266" t="str">
        <f t="shared" si="8"/>
        <v/>
      </c>
      <c r="AV14" s="40"/>
      <c r="AW14" s="39" t="str">
        <f>IF((ISERROR((AV14/$I14)*100)), "", IF(AND(NOT(ISERROR((AV14/$I14)*100)),((AV14/$I14)*100) &lt;&gt; 0), (AV14/$I14)*100, ""))</f>
        <v/>
      </c>
      <c r="AX14" s="265"/>
      <c r="AY14" s="266" t="str">
        <f t="shared" si="9"/>
        <v/>
      </c>
      <c r="AZ14" s="40"/>
      <c r="BA14" s="39" t="str">
        <f>IF((ISERROR((AZ14/$I14)*100)), "", IF(AND(NOT(ISERROR((AZ14/$I14)*100)),((AZ14/$I14)*100) &lt;&gt; 0), (AZ14/$I14)*100, ""))</f>
        <v/>
      </c>
      <c r="BB14" s="265"/>
      <c r="BC14" s="266" t="str">
        <f t="shared" si="10"/>
        <v/>
      </c>
      <c r="BD14" s="38"/>
      <c r="BE14" s="39" t="str">
        <f t="shared" si="11"/>
        <v/>
      </c>
      <c r="BF14" s="265"/>
      <c r="BG14" s="265" t="str">
        <f t="shared" si="12"/>
        <v/>
      </c>
      <c r="BH14" s="38"/>
      <c r="BI14" s="39" t="str">
        <f t="shared" si="13"/>
        <v/>
      </c>
      <c r="BJ14" s="265"/>
      <c r="BK14" s="266" t="str">
        <f t="shared" si="14"/>
        <v/>
      </c>
      <c r="BL14" s="38"/>
      <c r="BM14" s="39" t="str">
        <f t="shared" si="15"/>
        <v/>
      </c>
      <c r="BN14" s="265"/>
      <c r="BO14" s="266" t="str">
        <f t="shared" si="16"/>
        <v/>
      </c>
      <c r="BP14" s="38"/>
      <c r="BQ14" s="39" t="str">
        <f t="shared" si="17"/>
        <v/>
      </c>
      <c r="BR14" s="265"/>
      <c r="BS14" s="266" t="str">
        <f t="shared" si="18"/>
        <v/>
      </c>
      <c r="BT14" s="38"/>
      <c r="BU14" s="39" t="str">
        <f t="shared" si="19"/>
        <v/>
      </c>
      <c r="BV14" s="265"/>
      <c r="BW14" s="266" t="str">
        <f t="shared" si="20"/>
        <v/>
      </c>
      <c r="BX14" s="38"/>
      <c r="BY14" s="39" t="str">
        <f t="shared" si="21"/>
        <v/>
      </c>
      <c r="BZ14" s="265"/>
      <c r="CA14" s="266" t="str">
        <f t="shared" si="22"/>
        <v/>
      </c>
      <c r="CB14" s="38"/>
      <c r="CC14" s="39" t="str">
        <f t="shared" si="23"/>
        <v/>
      </c>
      <c r="CD14" s="265"/>
      <c r="CE14" s="266" t="str">
        <f t="shared" si="24"/>
        <v/>
      </c>
      <c r="CF14" s="38"/>
      <c r="CG14" s="39" t="str">
        <f t="shared" si="25"/>
        <v/>
      </c>
      <c r="CH14" s="265"/>
      <c r="CI14" s="266" t="str">
        <f t="shared" si="26"/>
        <v/>
      </c>
      <c r="CJ14" s="38"/>
      <c r="CK14" s="39" t="str">
        <f t="shared" si="27"/>
        <v/>
      </c>
      <c r="CL14" s="265"/>
      <c r="CM14" s="266" t="str">
        <f t="shared" si="28"/>
        <v/>
      </c>
      <c r="CN14" s="38"/>
      <c r="CO14" s="39" t="str">
        <f t="shared" si="29"/>
        <v/>
      </c>
      <c r="CP14" s="265"/>
      <c r="CQ14" s="266" t="str">
        <f t="shared" si="30"/>
        <v/>
      </c>
      <c r="CR14" s="1" t="s">
        <v>83</v>
      </c>
    </row>
    <row r="15" spans="1:96" ht="20" customHeight="1" x14ac:dyDescent="0.2">
      <c r="A15" s="47"/>
      <c r="B15" s="41"/>
      <c r="C15" s="31"/>
      <c r="D15" s="32" t="s">
        <v>38</v>
      </c>
      <c r="E15" s="33" t="s">
        <v>87</v>
      </c>
      <c r="F15" s="33" t="s">
        <v>88</v>
      </c>
      <c r="G15" s="32">
        <v>2012</v>
      </c>
      <c r="H15" s="44"/>
      <c r="I15" s="35">
        <v>80</v>
      </c>
      <c r="J15" s="36" t="s">
        <v>62</v>
      </c>
      <c r="K15" s="37" t="s">
        <v>51</v>
      </c>
      <c r="L15" s="38"/>
      <c r="M15" s="39" t="str">
        <f>IF((ISERROR((L15/$I15)*100)), "", IF(AND(NOT(ISERROR((L15/$I15)*100)),((L15/$I15)*100) &lt;&gt; 0), (L15/$I15)*100, ""))</f>
        <v/>
      </c>
      <c r="N15" s="265"/>
      <c r="O15" s="266" t="str">
        <f t="shared" si="0"/>
        <v/>
      </c>
      <c r="P15" s="38"/>
      <c r="Q15" s="39" t="str">
        <f>IF((ISERROR((P15/$I15)*100)), "", IF(AND(NOT(ISERROR((P15/$I15)*100)),((P15/$I15)*100) &lt;&gt; 0), (P15/$I15)*100, ""))</f>
        <v/>
      </c>
      <c r="R15" s="265"/>
      <c r="S15" s="266" t="str">
        <f t="shared" si="1"/>
        <v/>
      </c>
      <c r="T15" s="38"/>
      <c r="U15" s="39" t="str">
        <f>IF((ISERROR((T15/$I15)*100)), "", IF(AND(NOT(ISERROR((T15/$I15)*100)),((T15/$I15)*100) &lt;&gt; 0), (T15/$I15)*100, ""))</f>
        <v/>
      </c>
      <c r="V15" s="265"/>
      <c r="W15" s="266" t="str">
        <f t="shared" si="31"/>
        <v/>
      </c>
      <c r="X15" s="38"/>
      <c r="Y15" s="39" t="str">
        <f>IF((ISERROR((X15/$I15)*100)), "", IF(AND(NOT(ISERROR((X15/$I15)*100)),((X15/$I15)*100) &lt;&gt; 0), (X15/$I15)*100, ""))</f>
        <v/>
      </c>
      <c r="Z15" s="265"/>
      <c r="AA15" s="266" t="str">
        <f t="shared" si="3"/>
        <v/>
      </c>
      <c r="AB15" s="38"/>
      <c r="AC15" s="39" t="str">
        <f>IF((ISERROR((AB15/$I15)*100)), "", IF(AND(NOT(ISERROR((AB15/$I15)*100)),((AB15/$I15)*100) &lt;&gt; 0), (AB15/$I15)*100, ""))</f>
        <v/>
      </c>
      <c r="AD15" s="265"/>
      <c r="AE15" s="266" t="str">
        <f t="shared" si="4"/>
        <v/>
      </c>
      <c r="AF15" s="38"/>
      <c r="AG15" s="39" t="str">
        <f>IF((ISERROR((AF15/$I15)*100)), "", IF(AND(NOT(ISERROR((AF15/$I15)*100)),((AF15/$I15)*100) &lt;&gt; 0), (AF15/$I15)*100, ""))</f>
        <v/>
      </c>
      <c r="AH15" s="265"/>
      <c r="AI15" s="266" t="str">
        <f t="shared" si="5"/>
        <v/>
      </c>
      <c r="AJ15" s="38"/>
      <c r="AK15" s="39" t="str">
        <f>IF((ISERROR((AJ15/$I15)*100)), "", IF(AND(NOT(ISERROR((AJ15/$I15)*100)),((AJ15/$I15)*100) &lt;&gt; 0), (AJ15/$I15)*100, ""))</f>
        <v/>
      </c>
      <c r="AL15" s="265"/>
      <c r="AM15" s="266" t="str">
        <f t="shared" si="6"/>
        <v/>
      </c>
      <c r="AN15" s="38"/>
      <c r="AO15" s="39" t="str">
        <f>IF((ISERROR((AN15/$I15)*100)), "", IF(AND(NOT(ISERROR((AN15/$I15)*100)),((AN15/$I15)*100) &lt;&gt; 0), (AN15/$I15)*100, ""))</f>
        <v/>
      </c>
      <c r="AP15" s="265"/>
      <c r="AQ15" s="266" t="str">
        <f t="shared" si="7"/>
        <v/>
      </c>
      <c r="AR15" s="38"/>
      <c r="AS15" s="39" t="str">
        <f>IF((ISERROR((AR15/$I15)*100)), "", IF(AND(NOT(ISERROR((AR15/$I15)*100)),((AR15/$I15)*100) &lt;&gt; 0), (AR15/$I15)*100, ""))</f>
        <v/>
      </c>
      <c r="AT15" s="265"/>
      <c r="AU15" s="266" t="str">
        <f t="shared" si="8"/>
        <v/>
      </c>
      <c r="AV15" s="40"/>
      <c r="AW15" s="39" t="str">
        <f>IF((ISERROR((AV15/$I15)*100)), "", IF(AND(NOT(ISERROR((AV15/$I15)*100)),((AV15/$I15)*100) &lt;&gt; 0), (AV15/$I15)*100, ""))</f>
        <v/>
      </c>
      <c r="AX15" s="265"/>
      <c r="AY15" s="266" t="str">
        <f t="shared" si="9"/>
        <v/>
      </c>
      <c r="AZ15" s="40"/>
      <c r="BA15" s="39" t="str">
        <f>IF((ISERROR((AZ15/$I15)*100)), "", IF(AND(NOT(ISERROR((AZ15/$I15)*100)),((AZ15/$I15)*100) &lt;&gt; 0), (AZ15/$I15)*100, ""))</f>
        <v/>
      </c>
      <c r="BB15" s="265"/>
      <c r="BC15" s="266" t="str">
        <f t="shared" si="10"/>
        <v/>
      </c>
      <c r="BD15" s="38"/>
      <c r="BE15" s="39" t="str">
        <f t="shared" si="11"/>
        <v/>
      </c>
      <c r="BF15" s="265"/>
      <c r="BG15" s="265" t="str">
        <f t="shared" si="12"/>
        <v/>
      </c>
      <c r="BH15" s="38"/>
      <c r="BI15" s="39" t="str">
        <f t="shared" si="13"/>
        <v/>
      </c>
      <c r="BJ15" s="265"/>
      <c r="BK15" s="266" t="str">
        <f t="shared" si="14"/>
        <v/>
      </c>
      <c r="BL15" s="38"/>
      <c r="BM15" s="39" t="str">
        <f t="shared" si="15"/>
        <v/>
      </c>
      <c r="BN15" s="265"/>
      <c r="BO15" s="266" t="str">
        <f t="shared" si="16"/>
        <v/>
      </c>
      <c r="BP15" s="38"/>
      <c r="BQ15" s="39" t="str">
        <f t="shared" si="17"/>
        <v/>
      </c>
      <c r="BR15" s="265"/>
      <c r="BS15" s="266" t="str">
        <f t="shared" si="18"/>
        <v/>
      </c>
      <c r="BT15" s="38"/>
      <c r="BU15" s="39" t="str">
        <f t="shared" si="19"/>
        <v/>
      </c>
      <c r="BV15" s="265"/>
      <c r="BW15" s="266" t="str">
        <f t="shared" si="20"/>
        <v/>
      </c>
      <c r="BX15" s="38"/>
      <c r="BY15" s="39" t="str">
        <f t="shared" si="21"/>
        <v/>
      </c>
      <c r="BZ15" s="265"/>
      <c r="CA15" s="266" t="str">
        <f t="shared" si="22"/>
        <v/>
      </c>
      <c r="CB15" s="38"/>
      <c r="CC15" s="39" t="str">
        <f t="shared" si="23"/>
        <v/>
      </c>
      <c r="CD15" s="265"/>
      <c r="CE15" s="266" t="str">
        <f t="shared" si="24"/>
        <v/>
      </c>
      <c r="CF15" s="38"/>
      <c r="CG15" s="39" t="str">
        <f t="shared" si="25"/>
        <v/>
      </c>
      <c r="CH15" s="265"/>
      <c r="CI15" s="266" t="str">
        <f t="shared" si="26"/>
        <v/>
      </c>
      <c r="CJ15" s="38"/>
      <c r="CK15" s="39" t="str">
        <f t="shared" si="27"/>
        <v/>
      </c>
      <c r="CL15" s="265"/>
      <c r="CM15" s="266" t="str">
        <f t="shared" si="28"/>
        <v/>
      </c>
      <c r="CN15" s="38"/>
      <c r="CO15" s="39" t="str">
        <f t="shared" si="29"/>
        <v/>
      </c>
      <c r="CP15" s="265"/>
      <c r="CQ15" s="266" t="str">
        <f t="shared" si="30"/>
        <v/>
      </c>
    </row>
    <row r="16" spans="1:96" ht="20" customHeight="1" x14ac:dyDescent="0.2">
      <c r="A16" s="43"/>
      <c r="B16" s="30"/>
      <c r="C16" s="32"/>
      <c r="D16" s="32" t="s">
        <v>38</v>
      </c>
      <c r="E16" s="33" t="s">
        <v>93</v>
      </c>
      <c r="F16" s="33" t="s">
        <v>94</v>
      </c>
      <c r="G16" s="32">
        <v>2012</v>
      </c>
      <c r="H16" s="44"/>
      <c r="I16" s="49"/>
      <c r="J16" s="50" t="s">
        <v>62</v>
      </c>
      <c r="K16" s="51" t="s">
        <v>95</v>
      </c>
      <c r="L16" s="38"/>
      <c r="M16" s="39"/>
      <c r="N16" s="265"/>
      <c r="O16" s="266"/>
      <c r="P16" s="38"/>
      <c r="Q16" s="39"/>
      <c r="R16" s="265"/>
      <c r="S16" s="266"/>
      <c r="T16" s="38"/>
      <c r="U16" s="39"/>
      <c r="V16" s="265"/>
      <c r="W16" s="266"/>
      <c r="X16" s="38"/>
      <c r="Y16" s="39"/>
      <c r="Z16" s="265"/>
      <c r="AA16" s="266"/>
      <c r="AB16" s="38"/>
      <c r="AC16" s="39"/>
      <c r="AD16" s="265"/>
      <c r="AE16" s="266"/>
      <c r="AF16" s="38"/>
      <c r="AG16" s="39"/>
      <c r="AH16" s="265"/>
      <c r="AI16" s="266"/>
      <c r="AJ16" s="38"/>
      <c r="AK16" s="39"/>
      <c r="AL16" s="265"/>
      <c r="AM16" s="266"/>
      <c r="AN16" s="38"/>
      <c r="AO16" s="39"/>
      <c r="AP16" s="265"/>
      <c r="AQ16" s="266"/>
      <c r="AR16" s="38"/>
      <c r="AS16" s="39"/>
      <c r="AT16" s="265"/>
      <c r="AU16" s="266"/>
      <c r="AV16" s="38"/>
      <c r="AW16" s="39"/>
      <c r="AX16" s="265"/>
      <c r="AY16" s="266"/>
      <c r="AZ16" s="40"/>
      <c r="BA16" s="39"/>
      <c r="BB16" s="265"/>
      <c r="BC16" s="266"/>
      <c r="BD16" s="38"/>
      <c r="BE16" s="39"/>
      <c r="BF16" s="265"/>
      <c r="BG16" s="265"/>
      <c r="BH16" s="38"/>
      <c r="BI16" s="39"/>
      <c r="BJ16" s="265"/>
      <c r="BK16" s="266"/>
      <c r="BL16" s="38"/>
      <c r="BM16" s="39"/>
      <c r="BN16" s="265"/>
      <c r="BO16" s="266"/>
      <c r="BP16" s="38"/>
      <c r="BQ16" s="39"/>
      <c r="BR16" s="265"/>
      <c r="BS16" s="266"/>
      <c r="BT16" s="38"/>
      <c r="BU16" s="39"/>
      <c r="BV16" s="265"/>
      <c r="BW16" s="266"/>
      <c r="BX16" s="38"/>
      <c r="BY16" s="39"/>
      <c r="BZ16" s="265"/>
      <c r="CA16" s="266"/>
      <c r="CB16" s="38"/>
      <c r="CC16" s="39"/>
      <c r="CD16" s="265"/>
      <c r="CE16" s="266"/>
      <c r="CF16" s="38"/>
      <c r="CG16" s="39"/>
      <c r="CH16" s="265"/>
      <c r="CI16" s="266"/>
      <c r="CJ16" s="38"/>
      <c r="CK16" s="39"/>
      <c r="CL16" s="265"/>
      <c r="CM16" s="266"/>
      <c r="CN16" s="38"/>
      <c r="CO16" s="39"/>
      <c r="CP16" s="265"/>
      <c r="CQ16" s="266"/>
    </row>
    <row r="17" spans="1:96" ht="20" customHeight="1" x14ac:dyDescent="0.2">
      <c r="A17" s="43"/>
      <c r="B17" s="41"/>
      <c r="C17" s="42"/>
      <c r="D17" s="32" t="s">
        <v>38</v>
      </c>
      <c r="E17" s="33" t="s">
        <v>127</v>
      </c>
      <c r="F17" s="33" t="s">
        <v>124</v>
      </c>
      <c r="G17" s="32">
        <v>1999</v>
      </c>
      <c r="H17" s="44"/>
      <c r="I17" s="53">
        <v>34</v>
      </c>
      <c r="J17" s="54" t="s">
        <v>55</v>
      </c>
      <c r="K17" s="55" t="s">
        <v>128</v>
      </c>
      <c r="L17" s="38"/>
      <c r="M17" s="39"/>
      <c r="N17" s="265"/>
      <c r="O17" s="266"/>
      <c r="P17" s="38"/>
      <c r="Q17" s="39"/>
      <c r="R17" s="265"/>
      <c r="S17" s="266"/>
      <c r="T17" s="38">
        <v>2</v>
      </c>
      <c r="U17" s="39">
        <f>IF((ISERROR((T17/$I17)*100)), "", IF(AND(NOT(ISERROR((T17/$I17)*100)),((T17/$I17)*100) &lt;&gt; 0), (T17/$I17)*100, ""))</f>
        <v>5.8823529411764701</v>
      </c>
      <c r="V17" s="265">
        <v>1</v>
      </c>
      <c r="W17" s="266">
        <f t="shared" si="31"/>
        <v>1</v>
      </c>
      <c r="X17" s="38"/>
      <c r="Y17" s="39"/>
      <c r="Z17" s="265"/>
      <c r="AA17" s="266"/>
      <c r="AB17" s="38"/>
      <c r="AC17" s="39"/>
      <c r="AD17" s="265"/>
      <c r="AE17" s="266"/>
      <c r="AF17" s="38"/>
      <c r="AG17" s="39"/>
      <c r="AH17" s="265"/>
      <c r="AI17" s="266"/>
      <c r="AJ17" s="38"/>
      <c r="AK17" s="39"/>
      <c r="AL17" s="265"/>
      <c r="AM17" s="266"/>
      <c r="AN17" s="38"/>
      <c r="AO17" s="39"/>
      <c r="AP17" s="265"/>
      <c r="AQ17" s="266"/>
      <c r="AR17" s="38"/>
      <c r="AS17" s="39"/>
      <c r="AT17" s="265"/>
      <c r="AU17" s="266"/>
      <c r="AV17" s="40"/>
      <c r="AW17" s="39"/>
      <c r="AX17" s="265"/>
      <c r="AY17" s="266"/>
      <c r="AZ17" s="40"/>
      <c r="BA17" s="39"/>
      <c r="BB17" s="265"/>
      <c r="BC17" s="266"/>
      <c r="BD17" s="38"/>
      <c r="BE17" s="39"/>
      <c r="BF17" s="265"/>
      <c r="BG17" s="265"/>
      <c r="BH17" s="38"/>
      <c r="BI17" s="39"/>
      <c r="BJ17" s="265"/>
      <c r="BK17" s="266"/>
      <c r="BL17" s="38"/>
      <c r="BM17" s="39"/>
      <c r="BN17" s="265"/>
      <c r="BO17" s="266"/>
      <c r="BP17" s="38"/>
      <c r="BQ17" s="39"/>
      <c r="BR17" s="265"/>
      <c r="BS17" s="266"/>
      <c r="BT17" s="38"/>
      <c r="BU17" s="39"/>
      <c r="BV17" s="265"/>
      <c r="BW17" s="266"/>
      <c r="BX17" s="38"/>
      <c r="BY17" s="39"/>
      <c r="BZ17" s="265"/>
      <c r="CA17" s="266"/>
      <c r="CB17" s="38"/>
      <c r="CC17" s="39"/>
      <c r="CD17" s="265"/>
      <c r="CE17" s="266"/>
      <c r="CF17" s="38"/>
      <c r="CG17" s="39"/>
      <c r="CH17" s="265"/>
      <c r="CI17" s="266"/>
      <c r="CJ17" s="38"/>
      <c r="CK17" s="39"/>
      <c r="CL17" s="265"/>
      <c r="CM17" s="266"/>
      <c r="CN17" s="38"/>
      <c r="CO17" s="39"/>
      <c r="CP17" s="265"/>
      <c r="CQ17" s="266"/>
    </row>
    <row r="18" spans="1:96" ht="20" customHeight="1" x14ac:dyDescent="0.2">
      <c r="A18" s="43"/>
      <c r="B18" s="41"/>
      <c r="C18" s="42"/>
      <c r="D18" s="32" t="s">
        <v>38</v>
      </c>
      <c r="E18" s="33" t="s">
        <v>129</v>
      </c>
      <c r="F18" s="33" t="s">
        <v>124</v>
      </c>
      <c r="G18" s="32">
        <v>2011</v>
      </c>
      <c r="H18" s="44"/>
      <c r="I18" s="53">
        <v>36</v>
      </c>
      <c r="J18" s="54" t="s">
        <v>55</v>
      </c>
      <c r="K18" s="55" t="s">
        <v>130</v>
      </c>
      <c r="L18" s="38">
        <v>0</v>
      </c>
      <c r="M18" s="39" t="str">
        <f>IF((ISERROR((L18/$I18)*100)), "", IF(AND(NOT(ISERROR((L18/$I18)*100)),((L18/$I18)*100) &lt;&gt; 0), (L18/$I18)*100, ""))</f>
        <v/>
      </c>
      <c r="N18" s="265">
        <v>3</v>
      </c>
      <c r="O18" s="266">
        <f t="shared" si="0"/>
        <v>-3</v>
      </c>
      <c r="P18" s="38"/>
      <c r="Q18" s="39"/>
      <c r="R18" s="265"/>
      <c r="S18" s="266"/>
      <c r="T18" s="38"/>
      <c r="U18" s="39"/>
      <c r="V18" s="265"/>
      <c r="W18" s="266"/>
      <c r="X18" s="38"/>
      <c r="Y18" s="39"/>
      <c r="Z18" s="265"/>
      <c r="AA18" s="266"/>
      <c r="AB18" s="38">
        <v>2</v>
      </c>
      <c r="AC18" s="39">
        <f>IF((ISERROR((AB18/$I18)*100)), "", IF(AND(NOT(ISERROR((AB18/$I18)*100)),((AB18/$I18)*100) &lt;&gt; 0), (AB18/$I18)*100, ""))</f>
        <v>5.5555555555555554</v>
      </c>
      <c r="AD18" s="265">
        <v>0</v>
      </c>
      <c r="AE18" s="266">
        <f t="shared" ref="AE18" si="32">IF(AND(NOT(ISERROR(AB18-AD18)), AND(AD18&lt;&gt;"", AB18&lt;&gt;"")), AB18-AD18, "")</f>
        <v>2</v>
      </c>
      <c r="AF18" s="38"/>
      <c r="AG18" s="39"/>
      <c r="AH18" s="265"/>
      <c r="AI18" s="266"/>
      <c r="AJ18" s="38"/>
      <c r="AK18" s="39"/>
      <c r="AL18" s="265"/>
      <c r="AM18" s="266"/>
      <c r="AN18" s="38"/>
      <c r="AO18" s="39"/>
      <c r="AP18" s="265"/>
      <c r="AQ18" s="266"/>
      <c r="AR18" s="38"/>
      <c r="AS18" s="39"/>
      <c r="AT18" s="265"/>
      <c r="AU18" s="266"/>
      <c r="AV18" s="40">
        <v>5</v>
      </c>
      <c r="AW18" s="39">
        <f>IF((ISERROR((AV18/$I18)*100)), "", IF(AND(NOT(ISERROR((AV18/$I18)*100)),((AV18/$I18)*100) &lt;&gt; 0), (AV18/$I18)*100, ""))</f>
        <v>13.888888888888889</v>
      </c>
      <c r="AX18" s="265">
        <v>3</v>
      </c>
      <c r="AY18" s="266">
        <f t="shared" si="9"/>
        <v>2</v>
      </c>
      <c r="AZ18" s="40"/>
      <c r="BA18" s="39"/>
      <c r="BB18" s="265"/>
      <c r="BC18" s="266"/>
      <c r="BD18" s="38"/>
      <c r="BE18" s="39"/>
      <c r="BF18" s="265"/>
      <c r="BG18" s="265"/>
      <c r="BH18" s="38"/>
      <c r="BI18" s="39"/>
      <c r="BJ18" s="265"/>
      <c r="BK18" s="266"/>
      <c r="BL18" s="38"/>
      <c r="BM18" s="39"/>
      <c r="BN18" s="265"/>
      <c r="BO18" s="266"/>
      <c r="BP18" s="38"/>
      <c r="BQ18" s="39"/>
      <c r="BR18" s="265"/>
      <c r="BS18" s="266"/>
      <c r="BT18" s="38"/>
      <c r="BU18" s="39"/>
      <c r="BV18" s="265"/>
      <c r="BW18" s="266"/>
      <c r="BX18" s="38"/>
      <c r="BY18" s="39"/>
      <c r="BZ18" s="265"/>
      <c r="CA18" s="266"/>
      <c r="CB18" s="38"/>
      <c r="CC18" s="39"/>
      <c r="CD18" s="265"/>
      <c r="CE18" s="266"/>
      <c r="CF18" s="38"/>
      <c r="CG18" s="39"/>
      <c r="CH18" s="265"/>
      <c r="CI18" s="266"/>
      <c r="CJ18" s="38"/>
      <c r="CK18" s="39"/>
      <c r="CL18" s="265"/>
      <c r="CM18" s="266"/>
      <c r="CN18" s="38"/>
      <c r="CO18" s="39"/>
      <c r="CP18" s="265"/>
      <c r="CQ18" s="266"/>
      <c r="CR18" s="1" t="s">
        <v>445</v>
      </c>
    </row>
    <row r="19" spans="1:96" ht="20" customHeight="1" x14ac:dyDescent="0.2">
      <c r="A19" s="47"/>
      <c r="B19" s="41"/>
      <c r="C19" s="42"/>
      <c r="D19" s="32" t="s">
        <v>38</v>
      </c>
      <c r="E19" s="33" t="s">
        <v>154</v>
      </c>
      <c r="F19" s="33" t="s">
        <v>155</v>
      </c>
      <c r="G19" s="32">
        <v>2012</v>
      </c>
      <c r="H19" s="44">
        <v>83</v>
      </c>
      <c r="I19" s="35">
        <v>70</v>
      </c>
      <c r="J19" s="36" t="s">
        <v>50</v>
      </c>
      <c r="K19" s="37" t="s">
        <v>51</v>
      </c>
      <c r="L19" s="38">
        <v>9</v>
      </c>
      <c r="M19" s="39">
        <f>IF((ISERROR((L19/$I19)*100)), "", IF(AND(NOT(ISERROR((L19/$I19)*100)),((L19/$I19)*100) &lt;&gt; 0), (L19/$I19)*100, ""))</f>
        <v>12.857142857142856</v>
      </c>
      <c r="N19" s="265">
        <v>10</v>
      </c>
      <c r="O19" s="266">
        <f t="shared" si="0"/>
        <v>-1</v>
      </c>
      <c r="P19" s="38">
        <v>1</v>
      </c>
      <c r="Q19" s="39">
        <f>IF((ISERROR((P19/$I19)*100)), "", IF(AND(NOT(ISERROR((P19/$I19)*100)),((P19/$I19)*100) &lt;&gt; 0), (P19/$I19)*100, ""))</f>
        <v>1.4285714285714286</v>
      </c>
      <c r="R19" s="265">
        <v>5</v>
      </c>
      <c r="S19" s="266">
        <f t="shared" si="1"/>
        <v>-4</v>
      </c>
      <c r="T19" s="38">
        <v>10</v>
      </c>
      <c r="U19" s="39">
        <f>IF((ISERROR((T19/$I19)*100)), "", IF(AND(NOT(ISERROR((T19/$I19)*100)),((T19/$I19)*100) &lt;&gt; 0), (T19/$I19)*100, ""))</f>
        <v>14.285714285714285</v>
      </c>
      <c r="V19" s="265">
        <v>7</v>
      </c>
      <c r="W19" s="266">
        <f t="shared" si="31"/>
        <v>3</v>
      </c>
      <c r="X19" s="38"/>
      <c r="Y19" s="39" t="str">
        <f>IF((ISERROR((X19/$I19)*100)), "", IF(AND(NOT(ISERROR((X19/$I19)*100)),((X19/$I19)*100) &lt;&gt; 0), (X19/$I19)*100, ""))</f>
        <v/>
      </c>
      <c r="Z19" s="265"/>
      <c r="AA19" s="266" t="str">
        <f t="shared" si="3"/>
        <v/>
      </c>
      <c r="AB19" s="38"/>
      <c r="AC19" s="39" t="str">
        <f>IF((ISERROR((AB19/$I19)*100)), "", IF(AND(NOT(ISERROR((AB19/$I19)*100)),((AB19/$I19)*100) &lt;&gt; 0), (AB19/$I19)*100, ""))</f>
        <v/>
      </c>
      <c r="AD19" s="265"/>
      <c r="AE19" s="266" t="str">
        <f t="shared" si="4"/>
        <v/>
      </c>
      <c r="AF19" s="38">
        <v>8</v>
      </c>
      <c r="AG19" s="39">
        <f>IF((ISERROR((AF19/$I19)*100)), "", IF(AND(NOT(ISERROR((AF19/$I19)*100)),((AF19/$I19)*100) &lt;&gt; 0), (AF19/$I19)*100, ""))</f>
        <v>11.428571428571429</v>
      </c>
      <c r="AH19" s="265">
        <v>8</v>
      </c>
      <c r="AI19" s="266">
        <f t="shared" si="5"/>
        <v>0</v>
      </c>
      <c r="AJ19" s="38"/>
      <c r="AK19" s="39" t="str">
        <f>IF((ISERROR((AJ19/$I19)*100)), "", IF(AND(NOT(ISERROR((AJ19/$I19)*100)),((AJ19/$I19)*100) &lt;&gt; 0), (AJ19/$I19)*100, ""))</f>
        <v/>
      </c>
      <c r="AL19" s="265"/>
      <c r="AM19" s="266" t="str">
        <f t="shared" si="6"/>
        <v/>
      </c>
      <c r="AN19" s="38">
        <v>0</v>
      </c>
      <c r="AO19" s="39" t="str">
        <f>IF((ISERROR((AN19/$I19)*100)), "", IF(AND(NOT(ISERROR((AN19/$I19)*100)),((AN19/$I19)*100) &lt;&gt; 0), (AN19/$I19)*100, ""))</f>
        <v/>
      </c>
      <c r="AP19" s="265">
        <v>1</v>
      </c>
      <c r="AQ19" s="266">
        <f t="shared" si="7"/>
        <v>-1</v>
      </c>
      <c r="AR19" s="38">
        <v>3</v>
      </c>
      <c r="AS19" s="39">
        <f>IF((ISERROR((AR19/$I19)*100)), "", IF(AND(NOT(ISERROR((AR19/$I19)*100)),((AR19/$I19)*100) &lt;&gt; 0), (AR19/$I19)*100, ""))</f>
        <v>4.2857142857142856</v>
      </c>
      <c r="AT19" s="265">
        <v>11</v>
      </c>
      <c r="AU19" s="266">
        <f t="shared" si="8"/>
        <v>-8</v>
      </c>
      <c r="AV19" s="40">
        <v>31</v>
      </c>
      <c r="AW19" s="39">
        <f>IF((ISERROR((AV19/$I19)*100)), "", IF(AND(NOT(ISERROR((AV19/$I19)*100)),((AV19/$I19)*100) &lt;&gt; 0), (AV19/$I19)*100, ""))</f>
        <v>44.285714285714285</v>
      </c>
      <c r="AX19" s="265">
        <v>40</v>
      </c>
      <c r="AY19" s="266">
        <f t="shared" si="9"/>
        <v>-9</v>
      </c>
      <c r="AZ19" s="40">
        <v>1</v>
      </c>
      <c r="BA19" s="39">
        <f>IF((ISERROR((AZ19/$I19)*100)), "", IF(AND(NOT(ISERROR((AZ19/$I19)*100)),((AZ19/$I19)*100) &lt;&gt; 0), (AZ19/$I19)*100, ""))</f>
        <v>1.4285714285714286</v>
      </c>
      <c r="BB19" s="265">
        <v>1</v>
      </c>
      <c r="BC19" s="266">
        <f t="shared" si="10"/>
        <v>0</v>
      </c>
      <c r="BD19" s="38"/>
      <c r="BE19" s="39" t="str">
        <f t="shared" si="11"/>
        <v/>
      </c>
      <c r="BF19" s="265"/>
      <c r="BG19" s="265" t="str">
        <f t="shared" si="12"/>
        <v/>
      </c>
      <c r="BH19" s="38"/>
      <c r="BI19" s="39" t="str">
        <f t="shared" si="13"/>
        <v/>
      </c>
      <c r="BJ19" s="265"/>
      <c r="BK19" s="266" t="str">
        <f t="shared" si="14"/>
        <v/>
      </c>
      <c r="BL19" s="38"/>
      <c r="BM19" s="39" t="str">
        <f t="shared" si="15"/>
        <v/>
      </c>
      <c r="BN19" s="265"/>
      <c r="BO19" s="266" t="str">
        <f t="shared" si="16"/>
        <v/>
      </c>
      <c r="BP19" s="38"/>
      <c r="BQ19" s="39" t="str">
        <f t="shared" si="17"/>
        <v/>
      </c>
      <c r="BR19" s="265"/>
      <c r="BS19" s="266" t="str">
        <f t="shared" si="18"/>
        <v/>
      </c>
      <c r="BT19" s="38"/>
      <c r="BU19" s="39" t="str">
        <f t="shared" si="19"/>
        <v/>
      </c>
      <c r="BV19" s="265"/>
      <c r="BW19" s="266" t="str">
        <f t="shared" si="20"/>
        <v/>
      </c>
      <c r="BX19" s="38"/>
      <c r="BY19" s="39" t="str">
        <f t="shared" si="21"/>
        <v/>
      </c>
      <c r="BZ19" s="265"/>
      <c r="CA19" s="266" t="str">
        <f t="shared" si="22"/>
        <v/>
      </c>
      <c r="CB19" s="38"/>
      <c r="CC19" s="39" t="str">
        <f t="shared" si="23"/>
        <v/>
      </c>
      <c r="CD19" s="265"/>
      <c r="CE19" s="266" t="str">
        <f t="shared" si="24"/>
        <v/>
      </c>
      <c r="CF19" s="38"/>
      <c r="CG19" s="39" t="str">
        <f t="shared" si="25"/>
        <v/>
      </c>
      <c r="CH19" s="265"/>
      <c r="CI19" s="266" t="str">
        <f t="shared" si="26"/>
        <v/>
      </c>
      <c r="CJ19" s="38"/>
      <c r="CK19" s="39" t="str">
        <f t="shared" si="27"/>
        <v/>
      </c>
      <c r="CL19" s="265"/>
      <c r="CM19" s="266" t="str">
        <f t="shared" si="28"/>
        <v/>
      </c>
      <c r="CN19" s="38"/>
      <c r="CO19" s="39" t="str">
        <f t="shared" si="29"/>
        <v/>
      </c>
      <c r="CP19" s="265"/>
      <c r="CQ19" s="266" t="str">
        <f t="shared" si="30"/>
        <v/>
      </c>
      <c r="CR19" s="1" t="s">
        <v>156</v>
      </c>
    </row>
    <row r="20" spans="1:96" ht="20" customHeight="1" x14ac:dyDescent="0.2">
      <c r="A20" s="47"/>
      <c r="B20" s="30"/>
      <c r="C20" s="32"/>
      <c r="D20" s="57" t="s">
        <v>38</v>
      </c>
      <c r="E20" s="58" t="s">
        <v>169</v>
      </c>
      <c r="F20" s="58" t="s">
        <v>170</v>
      </c>
      <c r="G20" s="57">
        <v>2014</v>
      </c>
      <c r="H20" s="59">
        <v>23</v>
      </c>
      <c r="I20" s="35">
        <v>28</v>
      </c>
      <c r="J20" s="36" t="s">
        <v>59</v>
      </c>
      <c r="K20" s="37" t="s">
        <v>95</v>
      </c>
      <c r="L20" s="38"/>
      <c r="M20" s="39" t="str">
        <f>IF((ISERROR((L20/$I20)*100)), "", IF(AND(NOT(ISERROR((L20/$I20)*100)),((L20/$I20)*100) &lt;&gt; 0), (L20/$I20)*100, ""))</f>
        <v/>
      </c>
      <c r="N20" s="265"/>
      <c r="O20" s="266" t="str">
        <f t="shared" si="0"/>
        <v/>
      </c>
      <c r="P20" s="38"/>
      <c r="Q20" s="39" t="str">
        <f>IF((ISERROR((P20/$I20)*100)), "", IF(AND(NOT(ISERROR((P20/$I20)*100)),((P20/$I20)*100) &lt;&gt; 0), (P20/$I20)*100, ""))</f>
        <v/>
      </c>
      <c r="R20" s="265"/>
      <c r="S20" s="266" t="str">
        <f t="shared" si="1"/>
        <v/>
      </c>
      <c r="T20" s="38"/>
      <c r="U20" s="39" t="str">
        <f>IF((ISERROR((T20/$I20)*100)), "", IF(AND(NOT(ISERROR((T20/$I20)*100)),((T20/$I20)*100) &lt;&gt; 0), (T20/$I20)*100, ""))</f>
        <v/>
      </c>
      <c r="V20" s="265"/>
      <c r="W20" s="266" t="str">
        <f t="shared" si="31"/>
        <v/>
      </c>
      <c r="X20" s="38"/>
      <c r="Y20" s="39" t="str">
        <f>IF((ISERROR((X20/$I20)*100)), "", IF(AND(NOT(ISERROR((X20/$I20)*100)),((X20/$I20)*100) &lt;&gt; 0), (X20/$I20)*100, ""))</f>
        <v/>
      </c>
      <c r="Z20" s="265"/>
      <c r="AA20" s="266" t="str">
        <f t="shared" si="3"/>
        <v/>
      </c>
      <c r="AB20" s="38"/>
      <c r="AC20" s="39" t="str">
        <f>IF((ISERROR((AB20/$I20)*100)), "", IF(AND(NOT(ISERROR((AB20/$I20)*100)),((AB20/$I20)*100) &lt;&gt; 0), (AB20/$I20)*100, ""))</f>
        <v/>
      </c>
      <c r="AD20" s="265"/>
      <c r="AE20" s="266" t="str">
        <f t="shared" si="4"/>
        <v/>
      </c>
      <c r="AF20" s="38"/>
      <c r="AG20" s="39" t="str">
        <f>IF((ISERROR((AF20/$I20)*100)), "", IF(AND(NOT(ISERROR((AF20/$I20)*100)),((AF20/$I20)*100) &lt;&gt; 0), (AF20/$I20)*100, ""))</f>
        <v/>
      </c>
      <c r="AH20" s="265"/>
      <c r="AI20" s="266" t="str">
        <f t="shared" si="5"/>
        <v/>
      </c>
      <c r="AJ20" s="38"/>
      <c r="AK20" s="39" t="str">
        <f>IF((ISERROR((AJ20/$I20)*100)), "", IF(AND(NOT(ISERROR((AJ20/$I20)*100)),((AJ20/$I20)*100) &lt;&gt; 0), (AJ20/$I20)*100, ""))</f>
        <v/>
      </c>
      <c r="AL20" s="265"/>
      <c r="AM20" s="266" t="str">
        <f t="shared" si="6"/>
        <v/>
      </c>
      <c r="AN20" s="38"/>
      <c r="AO20" s="39" t="str">
        <f>IF((ISERROR((AN20/$I20)*100)), "", IF(AND(NOT(ISERROR((AN20/$I20)*100)),((AN20/$I20)*100) &lt;&gt; 0), (AN20/$I20)*100, ""))</f>
        <v/>
      </c>
      <c r="AP20" s="265"/>
      <c r="AQ20" s="266" t="str">
        <f t="shared" si="7"/>
        <v/>
      </c>
      <c r="AR20" s="38"/>
      <c r="AS20" s="39" t="str">
        <f>IF((ISERROR((AR20/$I20)*100)), "", IF(AND(NOT(ISERROR((AR20/$I20)*100)),((AR20/$I20)*100) &lt;&gt; 0), (AR20/$I20)*100, ""))</f>
        <v/>
      </c>
      <c r="AT20" s="265"/>
      <c r="AU20" s="266" t="str">
        <f t="shared" si="8"/>
        <v/>
      </c>
      <c r="AV20" s="40"/>
      <c r="AW20" s="39" t="str">
        <f>IF((ISERROR((AV20/$I20)*100)), "", IF(AND(NOT(ISERROR((AV20/$I20)*100)),((AV20/$I20)*100) &lt;&gt; 0), (AV20/$I20)*100, ""))</f>
        <v/>
      </c>
      <c r="AX20" s="265"/>
      <c r="AY20" s="266" t="str">
        <f t="shared" si="9"/>
        <v/>
      </c>
      <c r="AZ20" s="40"/>
      <c r="BA20" s="39" t="str">
        <f>IF((ISERROR((AZ20/$I20)*100)), "", IF(AND(NOT(ISERROR((AZ20/$I20)*100)),((AZ20/$I20)*100) &lt;&gt; 0), (AZ20/$I20)*100, ""))</f>
        <v/>
      </c>
      <c r="BB20" s="265"/>
      <c r="BC20" s="266" t="str">
        <f t="shared" si="10"/>
        <v/>
      </c>
      <c r="BD20" s="38"/>
      <c r="BE20" s="39" t="str">
        <f t="shared" si="11"/>
        <v/>
      </c>
      <c r="BF20" s="265"/>
      <c r="BG20" s="265" t="str">
        <f t="shared" si="12"/>
        <v/>
      </c>
      <c r="BH20" s="38"/>
      <c r="BI20" s="39" t="str">
        <f t="shared" si="13"/>
        <v/>
      </c>
      <c r="BJ20" s="265"/>
      <c r="BK20" s="266" t="str">
        <f t="shared" si="14"/>
        <v/>
      </c>
      <c r="BL20" s="38"/>
      <c r="BM20" s="39" t="str">
        <f t="shared" si="15"/>
        <v/>
      </c>
      <c r="BN20" s="265"/>
      <c r="BO20" s="266" t="str">
        <f t="shared" si="16"/>
        <v/>
      </c>
      <c r="BP20" s="38"/>
      <c r="BQ20" s="39" t="str">
        <f t="shared" si="17"/>
        <v/>
      </c>
      <c r="BR20" s="265"/>
      <c r="BS20" s="266" t="str">
        <f t="shared" si="18"/>
        <v/>
      </c>
      <c r="BT20" s="38"/>
      <c r="BU20" s="39" t="str">
        <f t="shared" si="19"/>
        <v/>
      </c>
      <c r="BV20" s="265"/>
      <c r="BW20" s="266" t="str">
        <f t="shared" si="20"/>
        <v/>
      </c>
      <c r="BX20" s="38"/>
      <c r="BY20" s="39" t="str">
        <f t="shared" si="21"/>
        <v/>
      </c>
      <c r="BZ20" s="265"/>
      <c r="CA20" s="266" t="str">
        <f t="shared" si="22"/>
        <v/>
      </c>
      <c r="CB20" s="38"/>
      <c r="CC20" s="39" t="str">
        <f t="shared" si="23"/>
        <v/>
      </c>
      <c r="CD20" s="265"/>
      <c r="CE20" s="266" t="str">
        <f t="shared" si="24"/>
        <v/>
      </c>
      <c r="CF20" s="38"/>
      <c r="CG20" s="39" t="str">
        <f t="shared" si="25"/>
        <v/>
      </c>
      <c r="CH20" s="265"/>
      <c r="CI20" s="266" t="str">
        <f t="shared" si="26"/>
        <v/>
      </c>
      <c r="CJ20" s="38"/>
      <c r="CK20" s="39" t="str">
        <f t="shared" si="27"/>
        <v/>
      </c>
      <c r="CL20" s="265"/>
      <c r="CM20" s="266" t="str">
        <f t="shared" si="28"/>
        <v/>
      </c>
      <c r="CN20" s="38"/>
      <c r="CO20" s="39" t="str">
        <f t="shared" si="29"/>
        <v/>
      </c>
      <c r="CP20" s="265"/>
      <c r="CQ20" s="266" t="str">
        <f t="shared" si="30"/>
        <v/>
      </c>
      <c r="CR20" s="1" t="s">
        <v>171</v>
      </c>
    </row>
    <row r="21" spans="1:96" ht="20" customHeight="1" x14ac:dyDescent="0.2">
      <c r="A21" s="47"/>
      <c r="B21" s="41"/>
      <c r="C21" s="42"/>
      <c r="D21" s="32" t="s">
        <v>38</v>
      </c>
      <c r="E21" s="33" t="s">
        <v>172</v>
      </c>
      <c r="F21" s="33" t="s">
        <v>173</v>
      </c>
      <c r="G21" s="32">
        <v>2014</v>
      </c>
      <c r="H21" s="44"/>
      <c r="I21" s="35">
        <v>28</v>
      </c>
      <c r="J21" s="36" t="s">
        <v>59</v>
      </c>
      <c r="K21" s="37" t="s">
        <v>95</v>
      </c>
      <c r="L21" s="38"/>
      <c r="M21" s="39" t="str">
        <f>IF((ISERROR((L21/$I21)*100)), "", IF(AND(NOT(ISERROR((L21/$I21)*100)),((L21/$I21)*100) &lt;&gt; 0), (L21/$I21)*100, ""))</f>
        <v/>
      </c>
      <c r="N21" s="265"/>
      <c r="O21" s="266" t="str">
        <f t="shared" si="0"/>
        <v/>
      </c>
      <c r="P21" s="38">
        <v>4</v>
      </c>
      <c r="Q21" s="39">
        <f>IF((ISERROR((P21/$I21)*100)), "", IF(AND(NOT(ISERROR((P21/$I21)*100)),((P21/$I21)*100) &lt;&gt; 0), (P21/$I21)*100, ""))</f>
        <v>14.285714285714285</v>
      </c>
      <c r="R21" s="265">
        <v>0</v>
      </c>
      <c r="S21" s="266">
        <f t="shared" si="1"/>
        <v>4</v>
      </c>
      <c r="T21" s="38">
        <v>3</v>
      </c>
      <c r="U21" s="39">
        <f>IF((ISERROR((T21/$I21)*100)), "", IF(AND(NOT(ISERROR((T21/$I21)*100)),((T21/$I21)*100) &lt;&gt; 0), (T21/$I21)*100, ""))</f>
        <v>10.714285714285714</v>
      </c>
      <c r="V21" s="265">
        <v>7</v>
      </c>
      <c r="W21" s="266">
        <f t="shared" si="31"/>
        <v>-4</v>
      </c>
      <c r="X21" s="38"/>
      <c r="Y21" s="39" t="str">
        <f>IF((ISERROR((X21/$I21)*100)), "", IF(AND(NOT(ISERROR((X21/$I21)*100)),((X21/$I21)*100) &lt;&gt; 0), (X21/$I21)*100, ""))</f>
        <v/>
      </c>
      <c r="Z21" s="265"/>
      <c r="AA21" s="266" t="str">
        <f t="shared" si="3"/>
        <v/>
      </c>
      <c r="AB21" s="38"/>
      <c r="AC21" s="39" t="str">
        <f>IF((ISERROR((AB21/$I21)*100)), "", IF(AND(NOT(ISERROR((AB21/$I21)*100)),((AB21/$I21)*100) &lt;&gt; 0), (AB21/$I21)*100, ""))</f>
        <v/>
      </c>
      <c r="AD21" s="265"/>
      <c r="AE21" s="266" t="str">
        <f t="shared" si="4"/>
        <v/>
      </c>
      <c r="AF21" s="38"/>
      <c r="AG21" s="39" t="str">
        <f>IF((ISERROR((AF21/$I21)*100)), "", IF(AND(NOT(ISERROR((AF21/$I21)*100)),((AF21/$I21)*100) &lt;&gt; 0), (AF21/$I21)*100, ""))</f>
        <v/>
      </c>
      <c r="AH21" s="265"/>
      <c r="AI21" s="266" t="str">
        <f t="shared" si="5"/>
        <v/>
      </c>
      <c r="AJ21" s="38"/>
      <c r="AK21" s="39" t="str">
        <f>IF((ISERROR((AJ21/$I21)*100)), "", IF(AND(NOT(ISERROR((AJ21/$I21)*100)),((AJ21/$I21)*100) &lt;&gt; 0), (AJ21/$I21)*100, ""))</f>
        <v/>
      </c>
      <c r="AL21" s="265"/>
      <c r="AM21" s="266" t="str">
        <f t="shared" si="6"/>
        <v/>
      </c>
      <c r="AN21" s="38"/>
      <c r="AO21" s="39" t="str">
        <f>IF((ISERROR((AN21/$I21)*100)), "", IF(AND(NOT(ISERROR((AN21/$I21)*100)),((AN21/$I21)*100) &lt;&gt; 0), (AN21/$I21)*100, ""))</f>
        <v/>
      </c>
      <c r="AP21" s="265"/>
      <c r="AQ21" s="266" t="str">
        <f t="shared" si="7"/>
        <v/>
      </c>
      <c r="AR21" s="38">
        <v>0</v>
      </c>
      <c r="AS21" s="39" t="str">
        <f>IF((ISERROR((AR21/$I21)*100)), "", IF(AND(NOT(ISERROR((AR21/$I21)*100)),((AR21/$I21)*100) &lt;&gt; 0), (AR21/$I21)*100, ""))</f>
        <v/>
      </c>
      <c r="AT21" s="265">
        <v>3</v>
      </c>
      <c r="AU21" s="266">
        <f t="shared" si="8"/>
        <v>-3</v>
      </c>
      <c r="AV21" s="40">
        <v>3</v>
      </c>
      <c r="AW21" s="39">
        <f>IF((ISERROR((AV21/$I21)*100)), "", IF(AND(NOT(ISERROR((AV21/$I21)*100)),((AV21/$I21)*100) &lt;&gt; 0), (AV21/$I21)*100, ""))</f>
        <v>10.714285714285714</v>
      </c>
      <c r="AX21" s="265">
        <v>3</v>
      </c>
      <c r="AY21" s="266">
        <f t="shared" si="9"/>
        <v>0</v>
      </c>
      <c r="AZ21" s="40">
        <v>5</v>
      </c>
      <c r="BA21" s="39">
        <f>IF((ISERROR((AZ21/$I21)*100)), "", IF(AND(NOT(ISERROR((AZ21/$I21)*100)),((AZ21/$I21)*100) &lt;&gt; 0), (AZ21/$I21)*100, ""))</f>
        <v>17.857142857142858</v>
      </c>
      <c r="BB21" s="265">
        <v>0</v>
      </c>
      <c r="BC21" s="266">
        <f t="shared" si="10"/>
        <v>5</v>
      </c>
      <c r="BD21" s="38"/>
      <c r="BE21" s="39" t="str">
        <f t="shared" si="11"/>
        <v/>
      </c>
      <c r="BF21" s="265"/>
      <c r="BG21" s="265" t="str">
        <f t="shared" si="12"/>
        <v/>
      </c>
      <c r="BH21" s="38"/>
      <c r="BI21" s="39" t="str">
        <f t="shared" si="13"/>
        <v/>
      </c>
      <c r="BJ21" s="265"/>
      <c r="BK21" s="266" t="str">
        <f t="shared" si="14"/>
        <v/>
      </c>
      <c r="BL21" s="38"/>
      <c r="BM21" s="39" t="str">
        <f t="shared" si="15"/>
        <v/>
      </c>
      <c r="BN21" s="265"/>
      <c r="BO21" s="266" t="str">
        <f t="shared" si="16"/>
        <v/>
      </c>
      <c r="BP21" s="38"/>
      <c r="BQ21" s="39" t="str">
        <f t="shared" si="17"/>
        <v/>
      </c>
      <c r="BR21" s="265"/>
      <c r="BS21" s="266" t="str">
        <f t="shared" si="18"/>
        <v/>
      </c>
      <c r="BT21" s="38"/>
      <c r="BU21" s="39" t="str">
        <f t="shared" si="19"/>
        <v/>
      </c>
      <c r="BV21" s="265"/>
      <c r="BW21" s="266" t="str">
        <f t="shared" si="20"/>
        <v/>
      </c>
      <c r="BX21" s="38"/>
      <c r="BY21" s="39" t="str">
        <f t="shared" si="21"/>
        <v/>
      </c>
      <c r="BZ21" s="265"/>
      <c r="CA21" s="266" t="str">
        <f t="shared" si="22"/>
        <v/>
      </c>
      <c r="CB21" s="38"/>
      <c r="CC21" s="39" t="str">
        <f t="shared" si="23"/>
        <v/>
      </c>
      <c r="CD21" s="265"/>
      <c r="CE21" s="266" t="str">
        <f t="shared" si="24"/>
        <v/>
      </c>
      <c r="CF21" s="38"/>
      <c r="CG21" s="39" t="str">
        <f t="shared" si="25"/>
        <v/>
      </c>
      <c r="CH21" s="265"/>
      <c r="CI21" s="266" t="str">
        <f t="shared" si="26"/>
        <v/>
      </c>
      <c r="CJ21" s="38"/>
      <c r="CK21" s="39" t="str">
        <f t="shared" si="27"/>
        <v/>
      </c>
      <c r="CL21" s="265"/>
      <c r="CM21" s="266" t="str">
        <f t="shared" si="28"/>
        <v/>
      </c>
      <c r="CN21" s="38"/>
      <c r="CO21" s="39" t="str">
        <f t="shared" si="29"/>
        <v/>
      </c>
      <c r="CP21" s="265"/>
      <c r="CQ21" s="266" t="str">
        <f t="shared" si="30"/>
        <v/>
      </c>
      <c r="CR21" s="1" t="s">
        <v>174</v>
      </c>
    </row>
    <row r="22" spans="1:96" ht="20" customHeight="1" x14ac:dyDescent="0.2">
      <c r="A22" s="47"/>
      <c r="B22" s="41"/>
      <c r="C22" s="31"/>
      <c r="D22" s="32" t="s">
        <v>38</v>
      </c>
      <c r="E22" s="33" t="s">
        <v>193</v>
      </c>
      <c r="F22" s="33" t="s">
        <v>194</v>
      </c>
      <c r="G22" s="32">
        <v>2009</v>
      </c>
      <c r="H22" s="44"/>
      <c r="I22" s="35">
        <v>20</v>
      </c>
      <c r="J22" s="36" t="s">
        <v>62</v>
      </c>
      <c r="K22" s="37" t="s">
        <v>51</v>
      </c>
      <c r="L22" s="38"/>
      <c r="M22" s="39" t="str">
        <f>IF((ISERROR((L22/$I22)*100)), "", IF(AND(NOT(ISERROR((L22/$I22)*100)),((L22/$I22)*100) &lt;&gt; 0), (L22/$I22)*100, ""))</f>
        <v/>
      </c>
      <c r="N22" s="265"/>
      <c r="O22" s="266" t="str">
        <f t="shared" si="0"/>
        <v/>
      </c>
      <c r="P22" s="38"/>
      <c r="Q22" s="39" t="str">
        <f>IF((ISERROR((P22/$I22)*100)), "", IF(AND(NOT(ISERROR((P22/$I22)*100)),((P22/$I22)*100) &lt;&gt; 0), (P22/$I22)*100, ""))</f>
        <v/>
      </c>
      <c r="R22" s="265"/>
      <c r="S22" s="266" t="str">
        <f t="shared" si="1"/>
        <v/>
      </c>
      <c r="T22" s="38"/>
      <c r="U22" s="39" t="str">
        <f>IF((ISERROR((T22/$I22)*100)), "", IF(AND(NOT(ISERROR((T22/$I22)*100)),((T22/$I22)*100) &lt;&gt; 0), (T22/$I22)*100, ""))</f>
        <v/>
      </c>
      <c r="V22" s="265"/>
      <c r="W22" s="266" t="str">
        <f t="shared" si="31"/>
        <v/>
      </c>
      <c r="X22" s="38"/>
      <c r="Y22" s="39" t="str">
        <f>IF((ISERROR((X22/$I22)*100)), "", IF(AND(NOT(ISERROR((X22/$I22)*100)),((X22/$I22)*100) &lt;&gt; 0), (X22/$I22)*100, ""))</f>
        <v/>
      </c>
      <c r="Z22" s="265"/>
      <c r="AA22" s="266" t="str">
        <f t="shared" si="3"/>
        <v/>
      </c>
      <c r="AB22" s="38"/>
      <c r="AC22" s="39" t="str">
        <f>IF((ISERROR((AB22/$I22)*100)), "", IF(AND(NOT(ISERROR((AB22/$I22)*100)),((AB22/$I22)*100) &lt;&gt; 0), (AB22/$I22)*100, ""))</f>
        <v/>
      </c>
      <c r="AD22" s="265"/>
      <c r="AE22" s="266" t="str">
        <f t="shared" si="4"/>
        <v/>
      </c>
      <c r="AF22" s="38"/>
      <c r="AG22" s="39" t="str">
        <f>IF((ISERROR((AF22/$I22)*100)), "", IF(AND(NOT(ISERROR((AF22/$I22)*100)),((AF22/$I22)*100) &lt;&gt; 0), (AF22/$I22)*100, ""))</f>
        <v/>
      </c>
      <c r="AH22" s="265"/>
      <c r="AI22" s="266" t="str">
        <f t="shared" si="5"/>
        <v/>
      </c>
      <c r="AJ22" s="38"/>
      <c r="AK22" s="39" t="str">
        <f>IF((ISERROR((AJ22/$I22)*100)), "", IF(AND(NOT(ISERROR((AJ22/$I22)*100)),((AJ22/$I22)*100) &lt;&gt; 0), (AJ22/$I22)*100, ""))</f>
        <v/>
      </c>
      <c r="AL22" s="265"/>
      <c r="AM22" s="266" t="str">
        <f t="shared" si="6"/>
        <v/>
      </c>
      <c r="AN22" s="38"/>
      <c r="AO22" s="39" t="str">
        <f>IF((ISERROR((AN22/$I22)*100)), "", IF(AND(NOT(ISERROR((AN22/$I22)*100)),((AN22/$I22)*100) &lt;&gt; 0), (AN22/$I22)*100, ""))</f>
        <v/>
      </c>
      <c r="AP22" s="265"/>
      <c r="AQ22" s="266" t="str">
        <f t="shared" si="7"/>
        <v/>
      </c>
      <c r="AR22" s="38"/>
      <c r="AS22" s="39" t="str">
        <f>IF((ISERROR((AR22/$I22)*100)), "", IF(AND(NOT(ISERROR((AR22/$I22)*100)),((AR22/$I22)*100) &lt;&gt; 0), (AR22/$I22)*100, ""))</f>
        <v/>
      </c>
      <c r="AT22" s="265"/>
      <c r="AU22" s="266" t="str">
        <f t="shared" si="8"/>
        <v/>
      </c>
      <c r="AV22" s="40"/>
      <c r="AW22" s="39" t="str">
        <f>IF((ISERROR((AV22/$I22)*100)), "", IF(AND(NOT(ISERROR((AV22/$I22)*100)),((AV22/$I22)*100) &lt;&gt; 0), (AV22/$I22)*100, ""))</f>
        <v/>
      </c>
      <c r="AX22" s="265"/>
      <c r="AY22" s="266" t="str">
        <f t="shared" si="9"/>
        <v/>
      </c>
      <c r="AZ22" s="40"/>
      <c r="BA22" s="39" t="str">
        <f>IF((ISERROR((AZ22/$I22)*100)), "", IF(AND(NOT(ISERROR((AZ22/$I22)*100)),((AZ22/$I22)*100) &lt;&gt; 0), (AZ22/$I22)*100, ""))</f>
        <v/>
      </c>
      <c r="BB22" s="265"/>
      <c r="BC22" s="266" t="str">
        <f t="shared" si="10"/>
        <v/>
      </c>
      <c r="BD22" s="38"/>
      <c r="BE22" s="39" t="str">
        <f t="shared" si="11"/>
        <v/>
      </c>
      <c r="BF22" s="265"/>
      <c r="BG22" s="265" t="str">
        <f t="shared" si="12"/>
        <v/>
      </c>
      <c r="BH22" s="38"/>
      <c r="BI22" s="39" t="str">
        <f t="shared" si="13"/>
        <v/>
      </c>
      <c r="BJ22" s="265"/>
      <c r="BK22" s="266" t="str">
        <f t="shared" si="14"/>
        <v/>
      </c>
      <c r="BL22" s="38"/>
      <c r="BM22" s="39" t="str">
        <f t="shared" si="15"/>
        <v/>
      </c>
      <c r="BN22" s="265"/>
      <c r="BO22" s="266" t="str">
        <f t="shared" si="16"/>
        <v/>
      </c>
      <c r="BP22" s="38"/>
      <c r="BQ22" s="39" t="str">
        <f t="shared" si="17"/>
        <v/>
      </c>
      <c r="BR22" s="265"/>
      <c r="BS22" s="266" t="str">
        <f t="shared" si="18"/>
        <v/>
      </c>
      <c r="BT22" s="38"/>
      <c r="BU22" s="39" t="str">
        <f t="shared" si="19"/>
        <v/>
      </c>
      <c r="BV22" s="265"/>
      <c r="BW22" s="266" t="str">
        <f t="shared" si="20"/>
        <v/>
      </c>
      <c r="BX22" s="38"/>
      <c r="BY22" s="39" t="str">
        <f t="shared" si="21"/>
        <v/>
      </c>
      <c r="BZ22" s="265"/>
      <c r="CA22" s="266" t="str">
        <f t="shared" si="22"/>
        <v/>
      </c>
      <c r="CB22" s="38"/>
      <c r="CC22" s="39" t="str">
        <f t="shared" si="23"/>
        <v/>
      </c>
      <c r="CD22" s="265"/>
      <c r="CE22" s="266" t="str">
        <f t="shared" si="24"/>
        <v/>
      </c>
      <c r="CF22" s="38"/>
      <c r="CG22" s="39" t="str">
        <f t="shared" si="25"/>
        <v/>
      </c>
      <c r="CH22" s="265"/>
      <c r="CI22" s="266" t="str">
        <f t="shared" si="26"/>
        <v/>
      </c>
      <c r="CJ22" s="38"/>
      <c r="CK22" s="39" t="str">
        <f t="shared" si="27"/>
        <v/>
      </c>
      <c r="CL22" s="265"/>
      <c r="CM22" s="266" t="str">
        <f t="shared" si="28"/>
        <v/>
      </c>
      <c r="CN22" s="38"/>
      <c r="CO22" s="39" t="str">
        <f t="shared" si="29"/>
        <v/>
      </c>
      <c r="CP22" s="265"/>
      <c r="CQ22" s="266" t="str">
        <f t="shared" si="30"/>
        <v/>
      </c>
      <c r="CR22" s="1" t="s">
        <v>195</v>
      </c>
    </row>
    <row r="23" spans="1:96" ht="20" customHeight="1" x14ac:dyDescent="0.2">
      <c r="A23" s="43"/>
      <c r="B23" s="30"/>
      <c r="C23" s="33"/>
      <c r="D23" s="32" t="s">
        <v>38</v>
      </c>
      <c r="E23" s="33" t="s">
        <v>217</v>
      </c>
      <c r="F23" s="33" t="s">
        <v>218</v>
      </c>
      <c r="G23" s="32">
        <v>2012</v>
      </c>
      <c r="H23" s="44"/>
      <c r="I23" s="49">
        <v>11</v>
      </c>
      <c r="J23" s="50"/>
      <c r="K23" s="51" t="s">
        <v>219</v>
      </c>
      <c r="L23" s="38"/>
      <c r="M23" s="39"/>
      <c r="N23" s="265"/>
      <c r="O23" s="266"/>
      <c r="P23" s="38"/>
      <c r="Q23" s="39"/>
      <c r="R23" s="265"/>
      <c r="S23" s="266"/>
      <c r="T23" s="38"/>
      <c r="U23" s="39"/>
      <c r="V23" s="265"/>
      <c r="W23" s="266"/>
      <c r="X23" s="38"/>
      <c r="Y23" s="39"/>
      <c r="Z23" s="265"/>
      <c r="AA23" s="266"/>
      <c r="AB23" s="38"/>
      <c r="AC23" s="39"/>
      <c r="AD23" s="265"/>
      <c r="AE23" s="266"/>
      <c r="AF23" s="38"/>
      <c r="AG23" s="39"/>
      <c r="AH23" s="265"/>
      <c r="AI23" s="266"/>
      <c r="AJ23" s="38"/>
      <c r="AK23" s="39"/>
      <c r="AL23" s="265"/>
      <c r="AM23" s="266"/>
      <c r="AN23" s="38"/>
      <c r="AO23" s="39"/>
      <c r="AP23" s="265"/>
      <c r="AQ23" s="266"/>
      <c r="AR23" s="38"/>
      <c r="AS23" s="39"/>
      <c r="AT23" s="265"/>
      <c r="AU23" s="266"/>
      <c r="AV23" s="40"/>
      <c r="AW23" s="39"/>
      <c r="AX23" s="265"/>
      <c r="AY23" s="266"/>
      <c r="AZ23" s="40"/>
      <c r="BA23" s="39"/>
      <c r="BB23" s="265"/>
      <c r="BC23" s="266"/>
      <c r="BD23" s="38"/>
      <c r="BE23" s="39"/>
      <c r="BF23" s="265"/>
      <c r="BG23" s="265"/>
      <c r="BH23" s="38"/>
      <c r="BI23" s="39"/>
      <c r="BJ23" s="265"/>
      <c r="BK23" s="266"/>
      <c r="BL23" s="38"/>
      <c r="BM23" s="39"/>
      <c r="BN23" s="265"/>
      <c r="BO23" s="266"/>
      <c r="BP23" s="38"/>
      <c r="BQ23" s="39"/>
      <c r="BR23" s="265"/>
      <c r="BS23" s="266"/>
      <c r="BT23" s="38"/>
      <c r="BU23" s="39"/>
      <c r="BV23" s="265"/>
      <c r="BW23" s="266"/>
      <c r="BX23" s="38"/>
      <c r="BY23" s="39"/>
      <c r="BZ23" s="265"/>
      <c r="CA23" s="266"/>
      <c r="CB23" s="38"/>
      <c r="CC23" s="39"/>
      <c r="CD23" s="265"/>
      <c r="CE23" s="266"/>
      <c r="CF23" s="38"/>
      <c r="CG23" s="39"/>
      <c r="CH23" s="265"/>
      <c r="CI23" s="266"/>
      <c r="CJ23" s="38"/>
      <c r="CK23" s="39"/>
      <c r="CL23" s="265"/>
      <c r="CM23" s="266"/>
      <c r="CN23" s="38"/>
      <c r="CO23" s="39"/>
      <c r="CP23" s="265"/>
      <c r="CQ23" s="266"/>
    </row>
    <row r="24" spans="1:96" ht="20" customHeight="1" x14ac:dyDescent="0.2">
      <c r="A24" s="61"/>
      <c r="B24" s="30"/>
      <c r="C24" s="32"/>
      <c r="D24" s="32" t="s">
        <v>38</v>
      </c>
      <c r="E24" s="33" t="s">
        <v>273</v>
      </c>
      <c r="F24" s="33" t="s">
        <v>274</v>
      </c>
      <c r="G24" s="32">
        <v>2012</v>
      </c>
      <c r="H24" s="44"/>
      <c r="I24" s="35">
        <v>48</v>
      </c>
      <c r="J24" s="36" t="s">
        <v>62</v>
      </c>
      <c r="K24" s="37" t="s">
        <v>82</v>
      </c>
      <c r="L24" s="38"/>
      <c r="M24" s="39"/>
      <c r="N24" s="265"/>
      <c r="O24" s="266"/>
      <c r="P24" s="38"/>
      <c r="Q24" s="39"/>
      <c r="R24" s="265"/>
      <c r="S24" s="266"/>
      <c r="T24" s="38"/>
      <c r="U24" s="39"/>
      <c r="V24" s="265"/>
      <c r="W24" s="266"/>
      <c r="X24" s="38"/>
      <c r="Y24" s="39"/>
      <c r="Z24" s="265"/>
      <c r="AA24" s="266"/>
      <c r="AB24" s="38"/>
      <c r="AC24" s="39"/>
      <c r="AD24" s="265"/>
      <c r="AE24" s="266"/>
      <c r="AF24" s="38"/>
      <c r="AG24" s="39"/>
      <c r="AH24" s="265"/>
      <c r="AI24" s="266"/>
      <c r="AJ24" s="38"/>
      <c r="AK24" s="39"/>
      <c r="AL24" s="265"/>
      <c r="AM24" s="266"/>
      <c r="AN24" s="38"/>
      <c r="AO24" s="39"/>
      <c r="AP24" s="265"/>
      <c r="AQ24" s="266"/>
      <c r="AR24" s="38"/>
      <c r="AS24" s="39"/>
      <c r="AT24" s="265"/>
      <c r="AU24" s="266"/>
      <c r="AV24" s="40"/>
      <c r="AW24" s="39"/>
      <c r="AX24" s="265"/>
      <c r="AY24" s="266"/>
      <c r="AZ24" s="40"/>
      <c r="BA24" s="39"/>
      <c r="BB24" s="265"/>
      <c r="BC24" s="266"/>
      <c r="BD24" s="38"/>
      <c r="BE24" s="39"/>
      <c r="BF24" s="265"/>
      <c r="BG24" s="265"/>
      <c r="BH24" s="38"/>
      <c r="BI24" s="39"/>
      <c r="BJ24" s="265"/>
      <c r="BK24" s="266"/>
      <c r="BL24" s="38"/>
      <c r="BM24" s="39"/>
      <c r="BN24" s="265"/>
      <c r="BO24" s="266"/>
      <c r="BP24" s="38"/>
      <c r="BQ24" s="39"/>
      <c r="BR24" s="265"/>
      <c r="BS24" s="266"/>
      <c r="BT24" s="38"/>
      <c r="BU24" s="39"/>
      <c r="BV24" s="265"/>
      <c r="BW24" s="266"/>
      <c r="BX24" s="38"/>
      <c r="BY24" s="39"/>
      <c r="BZ24" s="265"/>
      <c r="CA24" s="266"/>
      <c r="CB24" s="38"/>
      <c r="CC24" s="39"/>
      <c r="CD24" s="265"/>
      <c r="CE24" s="266"/>
      <c r="CF24" s="38"/>
      <c r="CG24" s="39"/>
      <c r="CH24" s="265"/>
      <c r="CI24" s="266"/>
      <c r="CJ24" s="38"/>
      <c r="CK24" s="39"/>
      <c r="CL24" s="265"/>
      <c r="CM24" s="266"/>
      <c r="CN24" s="38"/>
      <c r="CO24" s="39"/>
      <c r="CP24" s="265"/>
      <c r="CQ24" s="266"/>
    </row>
    <row r="25" spans="1:96" ht="20" customHeight="1" x14ac:dyDescent="0.2">
      <c r="A25" s="61"/>
      <c r="B25" s="30"/>
      <c r="C25" s="32"/>
      <c r="D25" s="32" t="s">
        <v>38</v>
      </c>
      <c r="E25" s="33" t="s">
        <v>278</v>
      </c>
      <c r="F25" s="33" t="s">
        <v>279</v>
      </c>
      <c r="G25" s="32">
        <v>2004</v>
      </c>
      <c r="H25" s="44"/>
      <c r="I25" s="35"/>
      <c r="J25" s="36" t="s">
        <v>62</v>
      </c>
      <c r="K25" s="37" t="s">
        <v>95</v>
      </c>
      <c r="L25" s="38"/>
      <c r="M25" s="39"/>
      <c r="N25" s="265"/>
      <c r="O25" s="266"/>
      <c r="P25" s="38"/>
      <c r="Q25" s="39"/>
      <c r="R25" s="265"/>
      <c r="S25" s="266"/>
      <c r="T25" s="38"/>
      <c r="U25" s="39"/>
      <c r="V25" s="265"/>
      <c r="W25" s="266"/>
      <c r="X25" s="38"/>
      <c r="Y25" s="39"/>
      <c r="Z25" s="265"/>
      <c r="AA25" s="266"/>
      <c r="AB25" s="38"/>
      <c r="AC25" s="39"/>
      <c r="AD25" s="265"/>
      <c r="AE25" s="266"/>
      <c r="AF25" s="38"/>
      <c r="AG25" s="39"/>
      <c r="AH25" s="265"/>
      <c r="AI25" s="266"/>
      <c r="AJ25" s="38"/>
      <c r="AK25" s="39"/>
      <c r="AL25" s="265"/>
      <c r="AM25" s="266"/>
      <c r="AN25" s="38"/>
      <c r="AO25" s="39"/>
      <c r="AP25" s="265"/>
      <c r="AQ25" s="266"/>
      <c r="AR25" s="38"/>
      <c r="AS25" s="39"/>
      <c r="AT25" s="265"/>
      <c r="AU25" s="266"/>
      <c r="AV25" s="40"/>
      <c r="AW25" s="39"/>
      <c r="AX25" s="265"/>
      <c r="AY25" s="266"/>
      <c r="AZ25" s="40"/>
      <c r="BA25" s="39"/>
      <c r="BB25" s="265"/>
      <c r="BC25" s="266"/>
      <c r="BD25" s="38"/>
      <c r="BE25" s="39"/>
      <c r="BF25" s="265"/>
      <c r="BG25" s="265"/>
      <c r="BH25" s="38"/>
      <c r="BI25" s="39"/>
      <c r="BJ25" s="265"/>
      <c r="BK25" s="266"/>
      <c r="BL25" s="38"/>
      <c r="BM25" s="39"/>
      <c r="BN25" s="265"/>
      <c r="BO25" s="266"/>
      <c r="BP25" s="38"/>
      <c r="BQ25" s="39"/>
      <c r="BR25" s="265"/>
      <c r="BS25" s="266"/>
      <c r="BT25" s="38"/>
      <c r="BU25" s="39"/>
      <c r="BV25" s="265"/>
      <c r="BW25" s="266"/>
      <c r="BX25" s="38"/>
      <c r="BY25" s="39"/>
      <c r="BZ25" s="265"/>
      <c r="CA25" s="266"/>
      <c r="CB25" s="38"/>
      <c r="CC25" s="39"/>
      <c r="CD25" s="265"/>
      <c r="CE25" s="266"/>
      <c r="CF25" s="38"/>
      <c r="CG25" s="39"/>
      <c r="CH25" s="265"/>
      <c r="CI25" s="266"/>
      <c r="CJ25" s="38"/>
      <c r="CK25" s="39"/>
      <c r="CL25" s="265"/>
      <c r="CM25" s="266"/>
      <c r="CN25" s="38"/>
      <c r="CO25" s="39"/>
      <c r="CP25" s="265"/>
      <c r="CQ25" s="266"/>
    </row>
    <row r="26" spans="1:96" ht="20" customHeight="1" x14ac:dyDescent="0.2">
      <c r="A26" s="47"/>
      <c r="B26" s="30"/>
      <c r="C26" s="42"/>
      <c r="D26" s="32"/>
      <c r="E26" s="33" t="s">
        <v>288</v>
      </c>
      <c r="F26" s="33" t="s">
        <v>289</v>
      </c>
      <c r="G26" s="32">
        <v>1999</v>
      </c>
      <c r="H26" s="44"/>
      <c r="I26" s="35">
        <v>30</v>
      </c>
      <c r="J26" s="36" t="s">
        <v>290</v>
      </c>
      <c r="K26" s="37" t="s">
        <v>291</v>
      </c>
      <c r="L26" s="38"/>
      <c r="M26" s="39"/>
      <c r="N26" s="265"/>
      <c r="O26" s="266"/>
      <c r="P26" s="38"/>
      <c r="Q26" s="39"/>
      <c r="R26" s="265"/>
      <c r="S26" s="266"/>
      <c r="T26" s="38"/>
      <c r="U26" s="39"/>
      <c r="V26" s="265"/>
      <c r="W26" s="266"/>
      <c r="X26" s="38"/>
      <c r="Y26" s="39"/>
      <c r="Z26" s="265"/>
      <c r="AA26" s="266"/>
      <c r="AB26" s="38"/>
      <c r="AC26" s="39"/>
      <c r="AD26" s="265"/>
      <c r="AE26" s="266"/>
      <c r="AF26" s="38"/>
      <c r="AG26" s="39"/>
      <c r="AH26" s="265"/>
      <c r="AI26" s="266"/>
      <c r="AJ26" s="38"/>
      <c r="AK26" s="39"/>
      <c r="AL26" s="265"/>
      <c r="AM26" s="266"/>
      <c r="AN26" s="38"/>
      <c r="AO26" s="39"/>
      <c r="AP26" s="265"/>
      <c r="AQ26" s="266"/>
      <c r="AR26" s="38"/>
      <c r="AS26" s="39"/>
      <c r="AT26" s="265"/>
      <c r="AU26" s="266"/>
      <c r="AV26" s="40"/>
      <c r="AW26" s="39"/>
      <c r="AX26" s="265"/>
      <c r="AY26" s="266"/>
      <c r="AZ26" s="40"/>
      <c r="BA26" s="39"/>
      <c r="BB26" s="265"/>
      <c r="BC26" s="266"/>
      <c r="BD26" s="38"/>
      <c r="BE26" s="39"/>
      <c r="BF26" s="265"/>
      <c r="BG26" s="265"/>
      <c r="BH26" s="38"/>
      <c r="BI26" s="39"/>
      <c r="BJ26" s="265"/>
      <c r="BK26" s="266"/>
      <c r="BL26" s="38"/>
      <c r="BM26" s="39"/>
      <c r="BN26" s="265"/>
      <c r="BO26" s="266"/>
      <c r="BP26" s="38"/>
      <c r="BQ26" s="39"/>
      <c r="BR26" s="265"/>
      <c r="BS26" s="266"/>
      <c r="BT26" s="38"/>
      <c r="BU26" s="39"/>
      <c r="BV26" s="265"/>
      <c r="BW26" s="266"/>
      <c r="BX26" s="38"/>
      <c r="BY26" s="39"/>
      <c r="BZ26" s="265"/>
      <c r="CA26" s="266"/>
      <c r="CB26" s="38"/>
      <c r="CC26" s="39"/>
      <c r="CD26" s="265"/>
      <c r="CE26" s="266"/>
      <c r="CF26" s="38"/>
      <c r="CG26" s="39"/>
      <c r="CH26" s="265"/>
      <c r="CI26" s="266"/>
      <c r="CJ26" s="38"/>
      <c r="CK26" s="39"/>
      <c r="CL26" s="265"/>
      <c r="CM26" s="266"/>
      <c r="CN26" s="38"/>
      <c r="CO26" s="39"/>
      <c r="CP26" s="265"/>
      <c r="CQ26" s="266"/>
      <c r="CR26" s="1" t="s">
        <v>292</v>
      </c>
    </row>
    <row r="27" spans="1:96" ht="20" customHeight="1" x14ac:dyDescent="0.2">
      <c r="A27" s="47"/>
      <c r="B27" s="41"/>
      <c r="C27" s="42"/>
      <c r="D27" s="32" t="s">
        <v>38</v>
      </c>
      <c r="E27" s="33" t="s">
        <v>296</v>
      </c>
      <c r="F27" s="33" t="s">
        <v>297</v>
      </c>
      <c r="G27" s="32">
        <v>2010</v>
      </c>
      <c r="H27" s="44"/>
      <c r="I27" s="35">
        <v>53</v>
      </c>
      <c r="J27" s="48" t="s">
        <v>298</v>
      </c>
      <c r="K27" s="37" t="s">
        <v>299</v>
      </c>
      <c r="L27" s="38">
        <v>15</v>
      </c>
      <c r="M27" s="39">
        <f>IF((ISERROR((L27/$I27)*100)), "", IF(AND(NOT(ISERROR((L27/$I27)*100)),((L27/$I27)*100) &lt;&gt; 0), (L27/$I27)*100, ""))</f>
        <v>28.30188679245283</v>
      </c>
      <c r="N27" s="265">
        <v>0</v>
      </c>
      <c r="O27" s="266">
        <f t="shared" si="0"/>
        <v>15</v>
      </c>
      <c r="P27" s="38">
        <v>9</v>
      </c>
      <c r="Q27" s="39">
        <f>IF((ISERROR((P27/$I27)*100)), "", IF(AND(NOT(ISERROR((P27/$I27)*100)),((P27/$I27)*100) &lt;&gt; 0), (P27/$I27)*100, ""))</f>
        <v>16.981132075471699</v>
      </c>
      <c r="R27" s="265">
        <v>0</v>
      </c>
      <c r="S27" s="266">
        <f t="shared" si="1"/>
        <v>9</v>
      </c>
      <c r="T27" s="38">
        <v>2</v>
      </c>
      <c r="U27" s="39">
        <f>IF((ISERROR((T27/$I27)*100)), "", IF(AND(NOT(ISERROR((T27/$I27)*100)),((T27/$I27)*100) &lt;&gt; 0), (T27/$I27)*100, ""))</f>
        <v>3.7735849056603774</v>
      </c>
      <c r="V27" s="265">
        <v>1</v>
      </c>
      <c r="W27" s="266">
        <f t="shared" si="31"/>
        <v>1</v>
      </c>
      <c r="X27" s="38">
        <v>3</v>
      </c>
      <c r="Y27" s="39">
        <f>IF((ISERROR((X27/$I27)*100)), "", IF(AND(NOT(ISERROR((X27/$I27)*100)),((X27/$I27)*100) &lt;&gt; 0), (X27/$I27)*100, ""))</f>
        <v>5.6603773584905666</v>
      </c>
      <c r="Z27" s="267">
        <v>0</v>
      </c>
      <c r="AA27" s="268">
        <f t="shared" si="3"/>
        <v>3</v>
      </c>
      <c r="AB27" s="38"/>
      <c r="AC27" s="39" t="str">
        <f>IF((ISERROR((AB27/$I27)*100)), "", IF(AND(NOT(ISERROR((AB27/$I27)*100)),((AB27/$I27)*100) &lt;&gt; 0), (AB27/$I27)*100, ""))</f>
        <v/>
      </c>
      <c r="AD27" s="265"/>
      <c r="AE27" s="266" t="str">
        <f t="shared" si="4"/>
        <v/>
      </c>
      <c r="AF27" s="38"/>
      <c r="AG27" s="39" t="str">
        <f>IF((ISERROR((AF27/$I27)*100)), "", IF(AND(NOT(ISERROR((AF27/$I27)*100)),((AF27/$I27)*100) &lt;&gt; 0), (AF27/$I27)*100, ""))</f>
        <v/>
      </c>
      <c r="AH27" s="265"/>
      <c r="AI27" s="266" t="str">
        <f t="shared" si="5"/>
        <v/>
      </c>
      <c r="AJ27" s="38"/>
      <c r="AK27" s="39" t="str">
        <f>IF((ISERROR((AJ27/$I27)*100)), "", IF(AND(NOT(ISERROR((AJ27/$I27)*100)),((AJ27/$I27)*100) &lt;&gt; 0), (AJ27/$I27)*100, ""))</f>
        <v/>
      </c>
      <c r="AL27" s="265"/>
      <c r="AM27" s="266" t="str">
        <f t="shared" si="6"/>
        <v/>
      </c>
      <c r="AN27" s="38"/>
      <c r="AO27" s="39" t="str">
        <f>IF((ISERROR((AN27/$I27)*100)), "", IF(AND(NOT(ISERROR((AN27/$I27)*100)),((AN27/$I27)*100) &lt;&gt; 0), (AN27/$I27)*100, ""))</f>
        <v/>
      </c>
      <c r="AP27" s="265"/>
      <c r="AQ27" s="266" t="str">
        <f t="shared" si="7"/>
        <v/>
      </c>
      <c r="AR27" s="38">
        <v>2</v>
      </c>
      <c r="AS27" s="39">
        <f>IF((ISERROR((AR27/$I27)*100)), "", IF(AND(NOT(ISERROR((AR27/$I27)*100)),((AR27/$I27)*100) &lt;&gt; 0), (AR27/$I27)*100, ""))</f>
        <v>3.7735849056603774</v>
      </c>
      <c r="AT27" s="267">
        <v>0</v>
      </c>
      <c r="AU27" s="268">
        <f t="shared" si="8"/>
        <v>2</v>
      </c>
      <c r="AV27" s="40">
        <v>15</v>
      </c>
      <c r="AW27" s="39">
        <f>IF((ISERROR((AV27/$I27)*100)), "", IF(AND(NOT(ISERROR((AV27/$I27)*100)),((AV27/$I27)*100) &lt;&gt; 0), (AV27/$I27)*100, ""))</f>
        <v>28.30188679245283</v>
      </c>
      <c r="AX27" s="265">
        <v>1</v>
      </c>
      <c r="AY27" s="266">
        <f t="shared" si="9"/>
        <v>14</v>
      </c>
      <c r="AZ27" s="40"/>
      <c r="BA27" s="39" t="str">
        <f>IF((ISERROR((AZ27/$I27)*100)), "", IF(AND(NOT(ISERROR((AZ27/$I27)*100)),((AZ27/$I27)*100) &lt;&gt; 0), (AZ27/$I27)*100, ""))</f>
        <v/>
      </c>
      <c r="BB27" s="265"/>
      <c r="BC27" s="266" t="str">
        <f t="shared" si="10"/>
        <v/>
      </c>
      <c r="BD27" s="38"/>
      <c r="BE27" s="39" t="str">
        <f t="shared" si="11"/>
        <v/>
      </c>
      <c r="BF27" s="265"/>
      <c r="BG27" s="265" t="str">
        <f t="shared" si="12"/>
        <v/>
      </c>
      <c r="BH27" s="38"/>
      <c r="BI27" s="39" t="str">
        <f t="shared" ref="BI27:BI30" si="33">IF((ISERROR((BH27/$I27)*100)), "", IF(AND(NOT(ISERROR((BH27/$I27)*100)),((BH27/$I27)*100) &lt;&gt; 0), (BH27/$I27)*100, ""))</f>
        <v/>
      </c>
      <c r="BJ27" s="265"/>
      <c r="BK27" s="266" t="str">
        <f t="shared" si="14"/>
        <v/>
      </c>
      <c r="BL27" s="38"/>
      <c r="BM27" s="39" t="str">
        <f t="shared" ref="BM27:BM30" si="34">IF((ISERROR((BL27/$I27)*100)), "", IF(AND(NOT(ISERROR((BL27/$I27)*100)),((BL27/$I27)*100) &lt;&gt; 0), (BL27/$I27)*100, ""))</f>
        <v/>
      </c>
      <c r="BN27" s="265"/>
      <c r="BO27" s="266" t="str">
        <f t="shared" si="16"/>
        <v/>
      </c>
      <c r="BP27" s="38"/>
      <c r="BQ27" s="39" t="str">
        <f>IF((ISERROR((BP27/$I27)*100)), "", IF(AND(NOT(ISERROR((BP27/$I27)*100)),((BP27/$I27)*100) &lt;&gt; 0), (BP27/$I27)*100, ""))</f>
        <v/>
      </c>
      <c r="BR27" s="265"/>
      <c r="BS27" s="266" t="str">
        <f t="shared" si="18"/>
        <v/>
      </c>
      <c r="BT27" s="38"/>
      <c r="BU27" s="39" t="str">
        <f t="shared" ref="BU27:BU30" si="35">IF((ISERROR((BT27/$I27)*100)), "", IF(AND(NOT(ISERROR((BT27/$I27)*100)),((BT27/$I27)*100) &lt;&gt; 0), (BT27/$I27)*100, ""))</f>
        <v/>
      </c>
      <c r="BV27" s="265"/>
      <c r="BW27" s="266" t="str">
        <f t="shared" si="20"/>
        <v/>
      </c>
      <c r="BX27" s="38"/>
      <c r="BY27" s="39" t="str">
        <f t="shared" si="21"/>
        <v/>
      </c>
      <c r="BZ27" s="265"/>
      <c r="CA27" s="266" t="str">
        <f t="shared" si="22"/>
        <v/>
      </c>
      <c r="CB27" s="38"/>
      <c r="CC27" s="39" t="str">
        <f t="shared" si="23"/>
        <v/>
      </c>
      <c r="CD27" s="265"/>
      <c r="CE27" s="266" t="str">
        <f t="shared" si="24"/>
        <v/>
      </c>
      <c r="CF27" s="38"/>
      <c r="CG27" s="39" t="str">
        <f t="shared" si="25"/>
        <v/>
      </c>
      <c r="CH27" s="265"/>
      <c r="CI27" s="266" t="str">
        <f t="shared" si="26"/>
        <v/>
      </c>
      <c r="CJ27" s="38"/>
      <c r="CK27" s="39" t="str">
        <f t="shared" si="27"/>
        <v/>
      </c>
      <c r="CL27" s="265"/>
      <c r="CM27" s="266" t="str">
        <f t="shared" si="28"/>
        <v/>
      </c>
      <c r="CN27" s="38"/>
      <c r="CO27" s="39" t="str">
        <f t="shared" si="29"/>
        <v/>
      </c>
      <c r="CP27" s="265"/>
      <c r="CQ27" s="266" t="str">
        <f t="shared" si="30"/>
        <v/>
      </c>
      <c r="CR27" s="1" t="s">
        <v>300</v>
      </c>
    </row>
    <row r="28" spans="1:96" ht="20" customHeight="1" x14ac:dyDescent="0.2">
      <c r="A28" s="47"/>
      <c r="B28" s="41"/>
      <c r="C28" s="42"/>
      <c r="D28" s="32" t="s">
        <v>38</v>
      </c>
      <c r="E28" s="33" t="s">
        <v>301</v>
      </c>
      <c r="F28" s="33" t="s">
        <v>302</v>
      </c>
      <c r="G28" s="32">
        <v>2014</v>
      </c>
      <c r="H28" s="44"/>
      <c r="I28" s="35">
        <v>39</v>
      </c>
      <c r="J28" s="36" t="s">
        <v>55</v>
      </c>
      <c r="K28" s="37" t="s">
        <v>303</v>
      </c>
      <c r="L28" s="38">
        <v>1</v>
      </c>
      <c r="M28" s="39">
        <f>IF((ISERROR((L28/$I28)*100)), "", IF(AND(NOT(ISERROR((L28/$I28)*100)),((L28/$I28)*100) &lt;&gt; 0), (L28/$I28)*100, ""))</f>
        <v>2.5641025641025639</v>
      </c>
      <c r="N28" s="265">
        <v>0</v>
      </c>
      <c r="O28" s="266">
        <f t="shared" si="0"/>
        <v>1</v>
      </c>
      <c r="P28" s="38"/>
      <c r="Q28" s="39" t="str">
        <f>IF((ISERROR((P28/$I28)*100)), "", IF(AND(NOT(ISERROR((P28/$I28)*100)),((P28/$I28)*100) &lt;&gt; 0), (P28/$I28)*100, ""))</f>
        <v/>
      </c>
      <c r="R28" s="265"/>
      <c r="S28" s="266" t="str">
        <f t="shared" si="1"/>
        <v/>
      </c>
      <c r="T28" s="38">
        <v>0</v>
      </c>
      <c r="U28" s="39" t="str">
        <f>IF((ISERROR((T28/$I28)*100)), "", IF(AND(NOT(ISERROR((T28/$I28)*100)),((T28/$I28)*100) &lt;&gt; 0), (T28/$I28)*100, ""))</f>
        <v/>
      </c>
      <c r="V28" s="265">
        <v>1</v>
      </c>
      <c r="W28" s="266">
        <f t="shared" si="31"/>
        <v>-1</v>
      </c>
      <c r="X28" s="38"/>
      <c r="Y28" s="39" t="str">
        <f>IF((ISERROR((X28/$I28)*100)), "", IF(AND(NOT(ISERROR((X28/$I28)*100)),((X28/$I28)*100) &lt;&gt; 0), (X28/$I28)*100, ""))</f>
        <v/>
      </c>
      <c r="Z28" s="265"/>
      <c r="AA28" s="266" t="str">
        <f t="shared" si="3"/>
        <v/>
      </c>
      <c r="AB28" s="38"/>
      <c r="AC28" s="39" t="str">
        <f>IF((ISERROR((AB28/$I28)*100)), "", IF(AND(NOT(ISERROR((AB28/$I28)*100)),((AB28/$I28)*100) &lt;&gt; 0), (AB28/$I28)*100, ""))</f>
        <v/>
      </c>
      <c r="AD28" s="265"/>
      <c r="AE28" s="266" t="str">
        <f t="shared" si="4"/>
        <v/>
      </c>
      <c r="AF28" s="38">
        <v>2</v>
      </c>
      <c r="AG28" s="39">
        <f>IF((ISERROR((AF28/$I28)*100)), "", IF(AND(NOT(ISERROR((AF28/$I28)*100)),((AF28/$I28)*100) &lt;&gt; 0), (AF28/$I28)*100, ""))</f>
        <v>5.1282051282051277</v>
      </c>
      <c r="AH28" s="265">
        <v>1</v>
      </c>
      <c r="AI28" s="266">
        <f t="shared" si="5"/>
        <v>1</v>
      </c>
      <c r="AJ28" s="38">
        <v>1</v>
      </c>
      <c r="AK28" s="39">
        <f>IF((ISERROR((AJ28/$I28)*100)), "", IF(AND(NOT(ISERROR((AJ28/$I28)*100)),((AJ28/$I28)*100) &lt;&gt; 0), (AJ28/$I28)*100, ""))</f>
        <v>2.5641025641025639</v>
      </c>
      <c r="AL28" s="265">
        <v>0</v>
      </c>
      <c r="AM28" s="266">
        <f t="shared" si="6"/>
        <v>1</v>
      </c>
      <c r="AN28" s="38"/>
      <c r="AO28" s="39" t="str">
        <f>IF((ISERROR((AN28/$I28)*100)), "", IF(AND(NOT(ISERROR((AN28/$I28)*100)),((AN28/$I28)*100) &lt;&gt; 0), (AN28/$I28)*100, ""))</f>
        <v/>
      </c>
      <c r="AP28" s="265"/>
      <c r="AQ28" s="266" t="str">
        <f t="shared" si="7"/>
        <v/>
      </c>
      <c r="AR28" s="38"/>
      <c r="AS28" s="39" t="str">
        <f>IF((ISERROR((AR28/$I28)*100)), "", IF(AND(NOT(ISERROR((AR28/$I28)*100)),((AR28/$I28)*100) &lt;&gt; 0), (AR28/$I28)*100, ""))</f>
        <v/>
      </c>
      <c r="AT28" s="265"/>
      <c r="AU28" s="266" t="str">
        <f t="shared" si="8"/>
        <v/>
      </c>
      <c r="AV28" s="40">
        <v>6</v>
      </c>
      <c r="AW28" s="39">
        <f>IF((ISERROR((AV28/$I28)*100)), "", IF(AND(NOT(ISERROR((AV28/$I28)*100)),((AV28/$I28)*100) &lt;&gt; 0), (AV28/$I28)*100, ""))</f>
        <v>15.384615384615385</v>
      </c>
      <c r="AX28" s="265">
        <v>0</v>
      </c>
      <c r="AY28" s="266">
        <f t="shared" si="9"/>
        <v>6</v>
      </c>
      <c r="AZ28" s="40"/>
      <c r="BA28" s="39" t="str">
        <f>IF((ISERROR((AZ28/$I28)*100)), "", IF(AND(NOT(ISERROR((AZ28/$I28)*100)),((AZ28/$I28)*100) &lt;&gt; 0), (AZ28/$I28)*100, ""))</f>
        <v/>
      </c>
      <c r="BB28" s="265"/>
      <c r="BC28" s="266" t="str">
        <f t="shared" si="10"/>
        <v/>
      </c>
      <c r="BD28" s="38"/>
      <c r="BE28" s="39" t="str">
        <f t="shared" si="11"/>
        <v/>
      </c>
      <c r="BF28" s="265"/>
      <c r="BG28" s="265" t="str">
        <f t="shared" si="12"/>
        <v/>
      </c>
      <c r="BH28" s="38"/>
      <c r="BI28" s="39" t="str">
        <f t="shared" si="33"/>
        <v/>
      </c>
      <c r="BJ28" s="265"/>
      <c r="BK28" s="266" t="str">
        <f t="shared" si="14"/>
        <v/>
      </c>
      <c r="BL28" s="38"/>
      <c r="BM28" s="39" t="str">
        <f t="shared" si="34"/>
        <v/>
      </c>
      <c r="BN28" s="265"/>
      <c r="BO28" s="266" t="str">
        <f t="shared" si="16"/>
        <v/>
      </c>
      <c r="BP28" s="38"/>
      <c r="BQ28" s="39"/>
      <c r="BR28" s="265"/>
      <c r="BS28" s="266" t="str">
        <f t="shared" si="18"/>
        <v/>
      </c>
      <c r="BT28" s="38"/>
      <c r="BU28" s="39" t="str">
        <f t="shared" si="35"/>
        <v/>
      </c>
      <c r="BV28" s="265"/>
      <c r="BW28" s="266" t="str">
        <f t="shared" si="20"/>
        <v/>
      </c>
      <c r="BX28" s="38"/>
      <c r="BY28" s="39" t="str">
        <f t="shared" si="21"/>
        <v/>
      </c>
      <c r="BZ28" s="265"/>
      <c r="CA28" s="266" t="str">
        <f t="shared" si="22"/>
        <v/>
      </c>
      <c r="CB28" s="38"/>
      <c r="CC28" s="39" t="str">
        <f t="shared" si="23"/>
        <v/>
      </c>
      <c r="CD28" s="265"/>
      <c r="CE28" s="266" t="str">
        <f t="shared" si="24"/>
        <v/>
      </c>
      <c r="CF28" s="38"/>
      <c r="CG28" s="39" t="str">
        <f t="shared" si="25"/>
        <v/>
      </c>
      <c r="CH28" s="265"/>
      <c r="CI28" s="266" t="str">
        <f t="shared" si="26"/>
        <v/>
      </c>
      <c r="CJ28" s="38"/>
      <c r="CK28" s="39" t="str">
        <f t="shared" si="27"/>
        <v/>
      </c>
      <c r="CL28" s="265"/>
      <c r="CM28" s="266" t="str">
        <f t="shared" si="28"/>
        <v/>
      </c>
      <c r="CN28" s="38"/>
      <c r="CO28" s="39" t="str">
        <f t="shared" si="29"/>
        <v/>
      </c>
      <c r="CP28" s="265"/>
      <c r="CQ28" s="266" t="str">
        <f t="shared" si="30"/>
        <v/>
      </c>
      <c r="CR28" s="1" t="s">
        <v>304</v>
      </c>
    </row>
    <row r="29" spans="1:96" ht="20" customHeight="1" x14ac:dyDescent="0.2">
      <c r="A29" s="47"/>
      <c r="B29" s="41"/>
      <c r="C29" s="42"/>
      <c r="D29" s="32" t="s">
        <v>38</v>
      </c>
      <c r="E29" s="33" t="s">
        <v>305</v>
      </c>
      <c r="F29" s="33" t="s">
        <v>306</v>
      </c>
      <c r="G29" s="32">
        <v>2010</v>
      </c>
      <c r="H29" s="44"/>
      <c r="I29" s="35">
        <v>789</v>
      </c>
      <c r="J29" s="36" t="s">
        <v>55</v>
      </c>
      <c r="K29" s="37" t="s">
        <v>307</v>
      </c>
      <c r="L29" s="38"/>
      <c r="M29" s="39" t="str">
        <f>IF((ISERROR((L29/$I29)*100)), "", IF(AND(NOT(ISERROR((L29/$I29)*100)),((L29/$I29)*100) &lt;&gt; 0), (L29/$I29)*100, ""))</f>
        <v/>
      </c>
      <c r="N29" s="265"/>
      <c r="O29" s="266" t="str">
        <f t="shared" si="0"/>
        <v/>
      </c>
      <c r="P29" s="38"/>
      <c r="Q29" s="39" t="str">
        <f>IF((ISERROR((P29/$I29)*100)), "", IF(AND(NOT(ISERROR((P29/$I29)*100)),((P29/$I29)*100) &lt;&gt; 0), (P29/$I29)*100, ""))</f>
        <v/>
      </c>
      <c r="R29" s="265"/>
      <c r="S29" s="266" t="str">
        <f t="shared" si="1"/>
        <v/>
      </c>
      <c r="T29" s="38"/>
      <c r="U29" s="39" t="str">
        <f>IF((ISERROR((T29/$I29)*100)), "", IF(AND(NOT(ISERROR((T29/$I29)*100)),((T29/$I29)*100) &lt;&gt; 0), (T29/$I29)*100, ""))</f>
        <v/>
      </c>
      <c r="V29" s="265"/>
      <c r="W29" s="266" t="str">
        <f t="shared" si="31"/>
        <v/>
      </c>
      <c r="X29" s="38"/>
      <c r="Y29" s="39" t="str">
        <f>IF((ISERROR((X29/$I29)*100)), "", IF(AND(NOT(ISERROR((X29/$I29)*100)),((X29/$I29)*100) &lt;&gt; 0), (X29/$I29)*100, ""))</f>
        <v/>
      </c>
      <c r="Z29" s="265"/>
      <c r="AA29" s="266" t="str">
        <f t="shared" si="3"/>
        <v/>
      </c>
      <c r="AB29" s="38"/>
      <c r="AC29" s="39" t="str">
        <f>IF((ISERROR((AB29/$I29)*100)), "", IF(AND(NOT(ISERROR((AB29/$I29)*100)),((AB29/$I29)*100) &lt;&gt; 0), (AB29/$I29)*100, ""))</f>
        <v/>
      </c>
      <c r="AD29" s="265"/>
      <c r="AE29" s="266" t="str">
        <f t="shared" si="4"/>
        <v/>
      </c>
      <c r="AF29" s="38"/>
      <c r="AG29" s="39" t="str">
        <f>IF((ISERROR((AF29/$I29)*100)), "", IF(AND(NOT(ISERROR((AF29/$I29)*100)),((AF29/$I29)*100) &lt;&gt; 0), (AF29/$I29)*100, ""))</f>
        <v/>
      </c>
      <c r="AH29" s="265"/>
      <c r="AI29" s="266" t="str">
        <f t="shared" si="5"/>
        <v/>
      </c>
      <c r="AJ29" s="38"/>
      <c r="AK29" s="39" t="str">
        <f>IF((ISERROR((AJ29/$I29)*100)), "", IF(AND(NOT(ISERROR((AJ29/$I29)*100)),((AJ29/$I29)*100) &lt;&gt; 0), (AJ29/$I29)*100, ""))</f>
        <v/>
      </c>
      <c r="AL29" s="265"/>
      <c r="AM29" s="266" t="str">
        <f t="shared" si="6"/>
        <v/>
      </c>
      <c r="AN29" s="38"/>
      <c r="AO29" s="39" t="str">
        <f>IF((ISERROR((AN29/$I29)*100)), "", IF(AND(NOT(ISERROR((AN29/$I29)*100)),((AN29/$I29)*100) &lt;&gt; 0), (AN29/$I29)*100, ""))</f>
        <v/>
      </c>
      <c r="AP29" s="265"/>
      <c r="AQ29" s="266" t="str">
        <f t="shared" si="7"/>
        <v/>
      </c>
      <c r="AR29" s="38"/>
      <c r="AS29" s="39" t="str">
        <f>IF((ISERROR((AR29/$I29)*100)), "", IF(AND(NOT(ISERROR((AR29/$I29)*100)),((AR29/$I29)*100) &lt;&gt; 0), (AR29/$I29)*100, ""))</f>
        <v/>
      </c>
      <c r="AT29" s="265"/>
      <c r="AU29" s="266" t="str">
        <f t="shared" si="8"/>
        <v/>
      </c>
      <c r="AV29" s="40"/>
      <c r="AW29" s="39" t="str">
        <f>IF((ISERROR((AV29/$I29)*100)), "", IF(AND(NOT(ISERROR((AV29/$I29)*100)),((AV29/$I29)*100) &lt;&gt; 0), (AV29/$I29)*100, ""))</f>
        <v/>
      </c>
      <c r="AX29" s="265"/>
      <c r="AY29" s="266" t="str">
        <f t="shared" si="9"/>
        <v/>
      </c>
      <c r="AZ29" s="40">
        <v>43</v>
      </c>
      <c r="BA29" s="39">
        <f>IF((ISERROR((AZ29/$I29)*100)), "", IF(AND(NOT(ISERROR((AZ29/$I29)*100)),((AZ29/$I29)*100) &lt;&gt; 0), (AZ29/$I29)*100, ""))</f>
        <v>5.4499366286438535</v>
      </c>
      <c r="BB29" s="265">
        <v>74</v>
      </c>
      <c r="BC29" s="266">
        <f t="shared" si="10"/>
        <v>-31</v>
      </c>
      <c r="BD29" s="38"/>
      <c r="BE29" s="39" t="str">
        <f t="shared" si="11"/>
        <v/>
      </c>
      <c r="BF29" s="265"/>
      <c r="BG29" s="265" t="str">
        <f t="shared" si="12"/>
        <v/>
      </c>
      <c r="BH29" s="38"/>
      <c r="BI29" s="39" t="str">
        <f t="shared" si="33"/>
        <v/>
      </c>
      <c r="BJ29" s="265"/>
      <c r="BK29" s="266" t="str">
        <f t="shared" si="14"/>
        <v/>
      </c>
      <c r="BL29" s="38"/>
      <c r="BM29" s="39" t="str">
        <f t="shared" si="34"/>
        <v/>
      </c>
      <c r="BN29" s="265"/>
      <c r="BO29" s="266" t="str">
        <f t="shared" si="16"/>
        <v/>
      </c>
      <c r="BP29" s="38"/>
      <c r="BQ29" s="39" t="str">
        <f>IF((ISERROR((BP29/$I29)*100)), "", IF(AND(NOT(ISERROR((BP29/$I29)*100)),((BP29/$I29)*100) &lt;&gt; 0), (BP29/$I29)*100, ""))</f>
        <v/>
      </c>
      <c r="BR29" s="265"/>
      <c r="BS29" s="266" t="str">
        <f t="shared" si="18"/>
        <v/>
      </c>
      <c r="BT29" s="38"/>
      <c r="BU29" s="39" t="str">
        <f t="shared" si="35"/>
        <v/>
      </c>
      <c r="BV29" s="265"/>
      <c r="BW29" s="266" t="str">
        <f t="shared" si="20"/>
        <v/>
      </c>
      <c r="BX29" s="38"/>
      <c r="BY29" s="39" t="str">
        <f t="shared" si="21"/>
        <v/>
      </c>
      <c r="BZ29" s="265"/>
      <c r="CA29" s="266" t="str">
        <f t="shared" si="22"/>
        <v/>
      </c>
      <c r="CB29" s="38"/>
      <c r="CC29" s="39" t="str">
        <f t="shared" si="23"/>
        <v/>
      </c>
      <c r="CD29" s="265"/>
      <c r="CE29" s="266" t="str">
        <f t="shared" si="24"/>
        <v/>
      </c>
      <c r="CF29" s="38"/>
      <c r="CG29" s="39" t="str">
        <f t="shared" si="25"/>
        <v/>
      </c>
      <c r="CH29" s="265"/>
      <c r="CI29" s="266" t="str">
        <f t="shared" si="26"/>
        <v/>
      </c>
      <c r="CJ29" s="38"/>
      <c r="CK29" s="39" t="str">
        <f t="shared" si="27"/>
        <v/>
      </c>
      <c r="CL29" s="265"/>
      <c r="CM29" s="266" t="str">
        <f t="shared" si="28"/>
        <v/>
      </c>
      <c r="CN29" s="38"/>
      <c r="CO29" s="39" t="str">
        <f t="shared" si="29"/>
        <v/>
      </c>
      <c r="CP29" s="265"/>
      <c r="CQ29" s="266" t="str">
        <f t="shared" si="30"/>
        <v/>
      </c>
      <c r="CR29" s="1" t="s">
        <v>308</v>
      </c>
    </row>
    <row r="30" spans="1:96" ht="20" customHeight="1" thickBot="1" x14ac:dyDescent="0.25">
      <c r="A30" s="47"/>
      <c r="B30" s="70"/>
      <c r="C30" s="71"/>
      <c r="D30" s="72" t="s">
        <v>38</v>
      </c>
      <c r="E30" s="73" t="s">
        <v>320</v>
      </c>
      <c r="F30" s="73" t="s">
        <v>321</v>
      </c>
      <c r="G30" s="72">
        <v>2011</v>
      </c>
      <c r="H30" s="74">
        <v>112</v>
      </c>
      <c r="I30" s="274">
        <v>17</v>
      </c>
      <c r="J30" s="275" t="s">
        <v>66</v>
      </c>
      <c r="K30" s="276" t="s">
        <v>95</v>
      </c>
      <c r="L30" s="63"/>
      <c r="M30" s="64" t="str">
        <f>IF((ISERROR((L30/$I30)*100)), "", IF(AND(NOT(ISERROR((L30/$I30)*100)),((L30/$I30)*100) &lt;&gt; 0), (L30/$I30)*100, ""))</f>
        <v/>
      </c>
      <c r="N30" s="272"/>
      <c r="O30" s="273" t="str">
        <f t="shared" si="0"/>
        <v/>
      </c>
      <c r="P30" s="63"/>
      <c r="Q30" s="64" t="str">
        <f>IF((ISERROR((P30/$I30)*100)), "", IF(AND(NOT(ISERROR((P30/$I30)*100)),((P30/$I30)*100) &lt;&gt; 0), (P30/$I30)*100, ""))</f>
        <v/>
      </c>
      <c r="R30" s="272"/>
      <c r="S30" s="273" t="str">
        <f t="shared" si="1"/>
        <v/>
      </c>
      <c r="T30" s="63"/>
      <c r="U30" s="64" t="str">
        <f>IF((ISERROR((T30/$I30)*100)), "", IF(AND(NOT(ISERROR((T30/$I30)*100)),((T30/$I30)*100) &lt;&gt; 0), (T30/$I30)*100, ""))</f>
        <v/>
      </c>
      <c r="V30" s="272"/>
      <c r="W30" s="273" t="str">
        <f t="shared" si="31"/>
        <v/>
      </c>
      <c r="X30" s="63"/>
      <c r="Y30" s="64" t="str">
        <f>IF((ISERROR((X30/$I30)*100)), "", IF(AND(NOT(ISERROR((X30/$I30)*100)),((X30/$I30)*100) &lt;&gt; 0), (X30/$I30)*100, ""))</f>
        <v/>
      </c>
      <c r="Z30" s="272"/>
      <c r="AA30" s="273" t="str">
        <f t="shared" si="3"/>
        <v/>
      </c>
      <c r="AB30" s="63"/>
      <c r="AC30" s="64" t="str">
        <f>IF((ISERROR((AB30/$I30)*100)), "", IF(AND(NOT(ISERROR((AB30/$I30)*100)),((AB30/$I30)*100) &lt;&gt; 0), (AB30/$I30)*100, ""))</f>
        <v/>
      </c>
      <c r="AD30" s="272"/>
      <c r="AE30" s="273" t="str">
        <f t="shared" si="4"/>
        <v/>
      </c>
      <c r="AF30" s="63"/>
      <c r="AG30" s="64" t="str">
        <f>IF((ISERROR((AF30/$I30)*100)), "", IF(AND(NOT(ISERROR((AF30/$I30)*100)),((AF30/$I30)*100) &lt;&gt; 0), (AF30/$I30)*100, ""))</f>
        <v/>
      </c>
      <c r="AH30" s="272"/>
      <c r="AI30" s="273" t="str">
        <f t="shared" si="5"/>
        <v/>
      </c>
      <c r="AJ30" s="63"/>
      <c r="AK30" s="64" t="str">
        <f>IF((ISERROR((AJ30/$I30)*100)), "", IF(AND(NOT(ISERROR((AJ30/$I30)*100)),((AJ30/$I30)*100) &lt;&gt; 0), (AJ30/$I30)*100, ""))</f>
        <v/>
      </c>
      <c r="AL30" s="272"/>
      <c r="AM30" s="273" t="str">
        <f t="shared" si="6"/>
        <v/>
      </c>
      <c r="AN30" s="63"/>
      <c r="AO30" s="64" t="str">
        <f>IF((ISERROR((AN30/$I30)*100)), "", IF(AND(NOT(ISERROR((AN30/$I30)*100)),((AN30/$I30)*100) &lt;&gt; 0), (AN30/$I30)*100, ""))</f>
        <v/>
      </c>
      <c r="AP30" s="272"/>
      <c r="AQ30" s="273" t="str">
        <f t="shared" si="7"/>
        <v/>
      </c>
      <c r="AR30" s="63"/>
      <c r="AS30" s="64" t="str">
        <f>IF((ISERROR((AR30/$I30)*100)), "", IF(AND(NOT(ISERROR((AR30/$I30)*100)),((AR30/$I30)*100) &lt;&gt; 0), (AR30/$I30)*100, ""))</f>
        <v/>
      </c>
      <c r="AT30" s="272"/>
      <c r="AU30" s="273" t="str">
        <f t="shared" si="8"/>
        <v/>
      </c>
      <c r="AV30" s="65"/>
      <c r="AW30" s="64" t="str">
        <f>IF((ISERROR((AV30/$I30)*100)), "", IF(AND(NOT(ISERROR((AV30/$I30)*100)),((AV30/$I30)*100) &lt;&gt; 0), (AV30/$I30)*100, ""))</f>
        <v/>
      </c>
      <c r="AX30" s="272"/>
      <c r="AY30" s="273" t="str">
        <f t="shared" si="9"/>
        <v/>
      </c>
      <c r="AZ30" s="65"/>
      <c r="BA30" s="64" t="str">
        <f>IF((ISERROR((AZ30/$I30)*100)), "", IF(AND(NOT(ISERROR((AZ30/$I30)*100)),((AZ30/$I30)*100) &lt;&gt; 0), (AZ30/$I30)*100, ""))</f>
        <v/>
      </c>
      <c r="BB30" s="272"/>
      <c r="BC30" s="273" t="str">
        <f t="shared" si="10"/>
        <v/>
      </c>
      <c r="BD30" s="63"/>
      <c r="BE30" s="64" t="str">
        <f t="shared" si="11"/>
        <v/>
      </c>
      <c r="BF30" s="272"/>
      <c r="BG30" s="272" t="str">
        <f t="shared" si="12"/>
        <v/>
      </c>
      <c r="BH30" s="63"/>
      <c r="BI30" s="64" t="str">
        <f t="shared" si="33"/>
        <v/>
      </c>
      <c r="BJ30" s="272"/>
      <c r="BK30" s="273" t="str">
        <f t="shared" si="14"/>
        <v/>
      </c>
      <c r="BL30" s="63"/>
      <c r="BM30" s="64" t="str">
        <f t="shared" si="34"/>
        <v/>
      </c>
      <c r="BN30" s="272"/>
      <c r="BO30" s="273" t="str">
        <f t="shared" si="16"/>
        <v/>
      </c>
      <c r="BP30" s="63"/>
      <c r="BQ30" s="64" t="str">
        <f>IF((ISERROR((BP30/$I30)*100)), "", IF(AND(NOT(ISERROR((BP30/$I30)*100)),((BP30/$I30)*100) &lt;&gt; 0), (BP30/$I30)*100, ""))</f>
        <v/>
      </c>
      <c r="BR30" s="272"/>
      <c r="BS30" s="273" t="str">
        <f t="shared" si="18"/>
        <v/>
      </c>
      <c r="BT30" s="63"/>
      <c r="BU30" s="64" t="str">
        <f t="shared" si="35"/>
        <v/>
      </c>
      <c r="BV30" s="272"/>
      <c r="BW30" s="273" t="str">
        <f t="shared" si="20"/>
        <v/>
      </c>
      <c r="BX30" s="63"/>
      <c r="BY30" s="64" t="str">
        <f t="shared" si="21"/>
        <v/>
      </c>
      <c r="BZ30" s="272"/>
      <c r="CA30" s="273" t="str">
        <f t="shared" si="22"/>
        <v/>
      </c>
      <c r="CB30" s="63"/>
      <c r="CC30" s="64" t="str">
        <f t="shared" si="23"/>
        <v/>
      </c>
      <c r="CD30" s="272"/>
      <c r="CE30" s="273" t="str">
        <f t="shared" si="24"/>
        <v/>
      </c>
      <c r="CF30" s="63"/>
      <c r="CG30" s="64" t="str">
        <f t="shared" si="25"/>
        <v/>
      </c>
      <c r="CH30" s="272"/>
      <c r="CI30" s="273" t="str">
        <f t="shared" si="26"/>
        <v/>
      </c>
      <c r="CJ30" s="63"/>
      <c r="CK30" s="64" t="str">
        <f t="shared" si="27"/>
        <v/>
      </c>
      <c r="CL30" s="272"/>
      <c r="CM30" s="273" t="str">
        <f t="shared" si="28"/>
        <v/>
      </c>
      <c r="CN30" s="63"/>
      <c r="CO30" s="64" t="str">
        <f t="shared" si="29"/>
        <v/>
      </c>
      <c r="CP30" s="272"/>
      <c r="CQ30" s="273" t="str">
        <f t="shared" si="30"/>
        <v/>
      </c>
      <c r="CR30" s="1" t="s">
        <v>322</v>
      </c>
    </row>
    <row r="31" spans="1:96" s="81" customFormat="1" ht="20" customHeight="1" x14ac:dyDescent="0.2">
      <c r="D31" s="82"/>
      <c r="G31" s="83"/>
      <c r="H31" s="84" t="s">
        <v>325</v>
      </c>
      <c r="I31" s="283">
        <f>SUM(I11:I30)</f>
        <v>1441</v>
      </c>
      <c r="J31" s="284" t="s">
        <v>326</v>
      </c>
      <c r="K31" s="285" t="s">
        <v>327</v>
      </c>
      <c r="L31" s="286">
        <f>IF((SUM(L11:L30)&lt;&gt;0), SUMIF($I11:$I30, "&gt;0", L11:L30), "")</f>
        <v>34</v>
      </c>
      <c r="M31" s="287">
        <f>IF(ISERROR((L31/$I31)*100), "", IF(((L31/$I31)*100) &lt;&gt; 0, (L31/$I31)*100, ""))</f>
        <v>2.3594725884802221</v>
      </c>
      <c r="N31" s="284">
        <f>IF((SUM(O11:O30)&lt;&gt;0), SUMIF($I11:$I30, "&gt;0", O11:O30), "")</f>
        <v>11</v>
      </c>
      <c r="O31" s="287">
        <f>IF(ISERROR((N31/$I31)*100), "", IF(((N31/$I31)*100) &lt;&gt; 0, (N31/$I31)*100, ""))</f>
        <v>0.76335877862595414</v>
      </c>
      <c r="P31" s="286">
        <f>IF((SUM(P11:P30)&lt;&gt;0), SUMIF($I11:$I30, "&gt;0", P11:P30), "")</f>
        <v>15</v>
      </c>
      <c r="Q31" s="287">
        <f>IF(ISERROR((P31/$I31)*100), "", IF(((P31/$I31)*100) &lt;&gt; 0, (P31/$I31)*100, ""))</f>
        <v>1.0409437890353921</v>
      </c>
      <c r="R31" s="284">
        <f>IF((SUM(S11:S30)&lt;&gt;0), SUMIF($I11:$I30, "&gt;0", S11:S30), "")</f>
        <v>5</v>
      </c>
      <c r="S31" s="287">
        <f>IF(ISERROR((R31/$I31)*100), "", IF(((R31/$I31)*100) &lt;&gt; 0, (R31/$I31)*100, ""))</f>
        <v>0.34698126301179733</v>
      </c>
      <c r="T31" s="286">
        <f>IF((SUM(T11:T30)&lt;&gt;0), SUMIF($I11:$I30, "&gt;0", T11:T30), "")</f>
        <v>27</v>
      </c>
      <c r="U31" s="287">
        <f>IF(ISERROR((T31/$I31)*100), "", IF(((T31/$I31)*100) &lt;&gt; 0, (T31/$I31)*100, ""))</f>
        <v>1.8736988202637055</v>
      </c>
      <c r="V31" s="284">
        <f>IF((SUM(W11:W30)&lt;&gt;0), SUMIF($I11:$I30, "&gt;0", W11:W30), "")</f>
        <v>3</v>
      </c>
      <c r="W31" s="287">
        <f>IF(ISERROR((V31/$I31)*100), "", IF(((V31/$I31)*100) &lt;&gt; 0, (V31/$I31)*100, ""))</f>
        <v>0.20818875780707841</v>
      </c>
      <c r="X31" s="286">
        <f>IF((SUM(X11:X30)&lt;&gt;0), SUMIF($I11:$I30, "&gt;0", X11:X30), "")</f>
        <v>3</v>
      </c>
      <c r="Y31" s="287">
        <f>IF(ISERROR((X31/$I31)*100), "", IF(((X31/$I31)*100) &lt;&gt; 0, (X31/$I31)*100, ""))</f>
        <v>0.20818875780707841</v>
      </c>
      <c r="Z31" s="284">
        <f>IF((SUM(AA11:AA30)&lt;&gt;0), SUMIF($I11:$I30, "&gt;0", AA11:AA30), "")</f>
        <v>3</v>
      </c>
      <c r="AA31" s="287">
        <f>IF(ISERROR((Z31/$I31)*100), "", IF(((Z31/$I31)*100) &lt;&gt; 0, (Z31/$I31)*100, ""))</f>
        <v>0.20818875780707841</v>
      </c>
      <c r="AB31" s="286">
        <f>IF((SUM(AB11:AB30)&lt;&gt;0), SUMIF($I11:$I30, "&gt;0", AB11:AB30), "")</f>
        <v>2</v>
      </c>
      <c r="AC31" s="287">
        <f>IF(ISERROR((AB31/$I31)*100), "", IF(((AB31/$I31)*100) &lt;&gt; 0, (AB31/$I31)*100, ""))</f>
        <v>0.13879250520471895</v>
      </c>
      <c r="AD31" s="284">
        <f>SUMIF($I11:$I30, "&gt;0", AE11:AE30)</f>
        <v>2</v>
      </c>
      <c r="AE31" s="287">
        <f>IF(ISERROR((AD31/$I31)*100), "", (AD31/$I31)*100)</f>
        <v>0.13879250520471895</v>
      </c>
      <c r="AF31" s="286">
        <f>IF((SUM(AF11:AF30)&lt;&gt;0), SUMIF($I11:$I30, "&gt;0", AF11:AF30), "")</f>
        <v>18</v>
      </c>
      <c r="AG31" s="287">
        <f>IF(ISERROR((AF31/$I31)*100), "", IF(((AF31/$I31)*100) &lt;&gt; 0, (AF31/$I31)*100, ""))</f>
        <v>1.2491325468424705</v>
      </c>
      <c r="AH31" s="284">
        <f>IF((SUM(AI11:AI30)&lt;&gt;0), SUMIF($I11:$I30, "&gt;0", AI11:AI30), "")</f>
        <v>1</v>
      </c>
      <c r="AI31" s="287">
        <f>IF(ISERROR((AH31/$I31)*100), "", IF(((AH31/$I31)*100) &lt;&gt; 0, (AH31/$I31)*100, ""))</f>
        <v>6.9396252602359473E-2</v>
      </c>
      <c r="AJ31" s="286">
        <f>IF((SUM(AJ11:AJ30)&lt;&gt;0), SUMIF($I11:$I30, "&gt;0", AJ11:AJ30), "")</f>
        <v>1</v>
      </c>
      <c r="AK31" s="287">
        <f>IF(ISERROR((AJ31/$I31)*100), "", IF(((AJ31/$I31)*100) &lt;&gt; 0, (AJ31/$I31)*100, ""))</f>
        <v>6.9396252602359473E-2</v>
      </c>
      <c r="AL31" s="284">
        <f>IF((SUM(AM11:AM30)&lt;&gt;0), SUMIF($I11:$I30, "&gt;0", AM11:AM30), "")</f>
        <v>1</v>
      </c>
      <c r="AM31" s="287">
        <f>IF(ISERROR((AL31/$I31)*100), "", IF(((AL31/$I31)*100) &lt;&gt; 0, (AL31/$I31)*100, ""))</f>
        <v>6.9396252602359473E-2</v>
      </c>
      <c r="AN31" s="286">
        <f>SUMIF($I11:$I30, "&gt;0", AN11:AN30)</f>
        <v>0</v>
      </c>
      <c r="AO31" s="287">
        <f>IF(ISERROR((AN31/$I31)*100), "", (AN31/$I31)*100)</f>
        <v>0</v>
      </c>
      <c r="AP31" s="284">
        <f>IF((SUM(AQ11:AQ30)&lt;&gt;0), SUMIF($I11:$I30, "&gt;0", AQ11:AQ30), "")</f>
        <v>-1</v>
      </c>
      <c r="AQ31" s="287">
        <f>IF(ISERROR((AP31/$I31)*100), "", IF(((AP31/$I31)*100) &lt;&gt; 0, (AP31/$I31)*100, ""))</f>
        <v>-6.9396252602359473E-2</v>
      </c>
      <c r="AR31" s="286">
        <f>IF((SUM(AR11:AR30)&lt;&gt;0), SUMIF($I11:$I30, "&gt;0", AR11:AR30), "")</f>
        <v>8</v>
      </c>
      <c r="AS31" s="287">
        <f>IF(ISERROR((AR31/$I31)*100), "", IF(((AR31/$I31)*100) &lt;&gt; 0, (AR31/$I31)*100, ""))</f>
        <v>0.55517002081887579</v>
      </c>
      <c r="AT31" s="284">
        <f>IF((SUM(AU11:AU30)&lt;&gt;0), SUMIF($I11:$I30, "&gt;0", AU11:AU30), "")</f>
        <v>-17</v>
      </c>
      <c r="AU31" s="287">
        <f>IF(ISERROR((AT31/$I31)*100), "", IF(((AT31/$I31)*100) &lt;&gt; 0, (AT31/$I31)*100, ""))</f>
        <v>-1.1797362942401111</v>
      </c>
      <c r="AV31" s="286">
        <f>IF((SUM(AV11:AV30)&lt;&gt;0), SUMIF($I11:$I30, "&gt;0", AV11:AV30), "")</f>
        <v>161</v>
      </c>
      <c r="AW31" s="287">
        <f>IF(ISERROR((AV31/$I31)*100), "", IF(((AV31/$I31)*100) &lt;&gt; 0, (AV31/$I31)*100, ""))</f>
        <v>11.172796668979876</v>
      </c>
      <c r="AX31" s="284">
        <f>IF((SUM(AY11:AY30)&lt;&gt;0), SUMIF($I11:$I30, "&gt;0", AY11:AY30), "")</f>
        <v>-30</v>
      </c>
      <c r="AY31" s="287">
        <f>IF(ISERROR((AX31/$I31)*100), "", IF(((AX31/$I31)*100) &lt;&gt; 0, (AX31/$I31)*100, ""))</f>
        <v>-2.0818875780707842</v>
      </c>
      <c r="AZ31" s="286">
        <f>IF((SUM(AZ11:AZ30)&lt;&gt;0), SUMIF($I11:$I30, "&gt;0", AZ11:AZ30), "")</f>
        <v>80</v>
      </c>
      <c r="BA31" s="287">
        <f>IF(ISERROR((AZ31/$I31)*100), "", IF(((AZ31/$I31)*100) &lt;&gt; 0, (AZ31/$I31)*100, ""))</f>
        <v>5.5517002081887572</v>
      </c>
      <c r="BB31" s="284">
        <f>IF((SUM(BC11:BC30)&lt;&gt;0), SUMIF($I11:$I30, "&gt;0", BC11:BC30), "")</f>
        <v>-35</v>
      </c>
      <c r="BC31" s="287">
        <f>IF(ISERROR((BB31/$I31)*100), "", IF(((BB31/$I31)*100) &lt;&gt; 0, (BB31/$I31)*100, ""))</f>
        <v>-2.4288688410825818</v>
      </c>
      <c r="BD31" s="286" t="str">
        <f>IF((SUM(BD11:BD30)&lt;&gt;0), SUMIF($I11:$I30, "&gt;0", BD11:BD30), "")</f>
        <v/>
      </c>
      <c r="BE31" s="287" t="str">
        <f>IF(ISERROR((BD31/$I31)*100), "", IF(((BD31/$I31)*100) &lt;&gt; 0, (BD31/$I31)*100, ""))</f>
        <v/>
      </c>
      <c r="BF31" s="284" t="str">
        <f>IF((SUM(BG11:BG30)&lt;&gt;0), SUMIF($I11:$I30, "&gt;0", BG11:BG30), "")</f>
        <v/>
      </c>
      <c r="BG31" s="287" t="str">
        <f>IF(ISERROR((BF31/$I31)*100), "", IF(((BF31/$I31)*100) &lt;&gt; 0, (BF31/$I31)*100, ""))</f>
        <v/>
      </c>
      <c r="BH31" s="286" t="str">
        <f>IF((SUM(BH11:BH30)&lt;&gt;0), SUMIF($I11:$I30, "&gt;0", BH11:BH30), "")</f>
        <v/>
      </c>
      <c r="BI31" s="287" t="str">
        <f>IF(ISERROR((BH31/$I31)*100), "", IF(((BH31/$I31)*100) &lt;&gt; 0, (BH31/$I31)*100, ""))</f>
        <v/>
      </c>
      <c r="BJ31" s="284" t="str">
        <f>IF((SUM(BK11:BK30)&lt;&gt;0), SUMIF($I11:$I30, "&gt;0", BK11:BK30), "")</f>
        <v/>
      </c>
      <c r="BK31" s="287" t="str">
        <f>IF(ISERROR((BJ31/$I31)*100), "", IF(((BJ31/$I31)*100) &lt;&gt; 0, (BJ31/$I31)*100, ""))</f>
        <v/>
      </c>
      <c r="BL31" s="286" t="str">
        <f>IF((SUM(BL11:BL30)&lt;&gt;0), SUMIF($I11:$I30, "&gt;0", BL11:BL30), "")</f>
        <v/>
      </c>
      <c r="BM31" s="287" t="str">
        <f>IF(ISERROR((BL31/$I31)*100), "", IF(((BL31/$I31)*100) &lt;&gt; 0, (BL31/$I31)*100, ""))</f>
        <v/>
      </c>
      <c r="BN31" s="284" t="str">
        <f>IF((SUM(BO11:BO30)&lt;&gt;0), SUMIF($I11:$I30, "&gt;0", BO11:BO30), "")</f>
        <v/>
      </c>
      <c r="BO31" s="287" t="str">
        <f>IF(ISERROR((BN31/$I31)*100), "", IF(((BN31/$I31)*100) &lt;&gt; 0, (BN31/$I31)*100, ""))</f>
        <v/>
      </c>
      <c r="BP31" s="286" t="str">
        <f>IF((SUM(BP11:BP30)&lt;&gt;0), SUMIF($I11:$I30, "&gt;0", BP11:BP30), "")</f>
        <v/>
      </c>
      <c r="BQ31" s="287" t="str">
        <f>IF(ISERROR((BP31/$I31)*100), "", IF(((BP31/$I31)*100) &lt;&gt; 0, (BP31/$I31)*100, ""))</f>
        <v/>
      </c>
      <c r="BR31" s="284" t="str">
        <f>IF((SUM(BS11:BS30)&lt;&gt;0), SUMIF($I11:$I30, "&gt;0", BS11:BS30), "")</f>
        <v/>
      </c>
      <c r="BS31" s="287" t="str">
        <f>IF(ISERROR((BR31/$I31)*100), "", IF(((BR31/$I31)*100) &lt;&gt; 0, (BR31/$I31)*100, ""))</f>
        <v/>
      </c>
      <c r="BT31" s="286" t="str">
        <f>IF((SUM(BT11:BT30)&lt;&gt;0), SUMIF($I11:$I30, "&gt;0", BT11:BT30), "")</f>
        <v/>
      </c>
      <c r="BU31" s="287" t="str">
        <f>IF(ISERROR((BT31/$I31)*100), "", IF(((BT31/$I31)*100) &lt;&gt; 0, (BT31/$I31)*100, ""))</f>
        <v/>
      </c>
      <c r="BV31" s="284" t="str">
        <f>IF((SUM(BW11:BW30)&lt;&gt;0), SUMIF($I11:$I30, "&gt;0", BW11:BW30), "")</f>
        <v/>
      </c>
      <c r="BW31" s="287" t="str">
        <f>IF(ISERROR((BV31/$I31)*100), "", IF(((BV31/$I31)*100) &lt;&gt; 0, (BV31/$I31)*100, ""))</f>
        <v/>
      </c>
      <c r="BX31" s="286" t="str">
        <f>IF((SUM(BX11:BX30)&lt;&gt;0), SUMIF($I11:$I30, "&gt;0", BX11:BX30), "")</f>
        <v/>
      </c>
      <c r="BY31" s="287" t="str">
        <f>IF(ISERROR((BX31/$I31)*100), "", IF(((BX31/$I31)*100) &lt;&gt; 0, (BX31/$I31)*100, ""))</f>
        <v/>
      </c>
      <c r="BZ31" s="284" t="str">
        <f>IF((SUM(CA11:CA30)&lt;&gt;0), SUMIF($I11:$I30, "&gt;0", CA11:CA30), "")</f>
        <v/>
      </c>
      <c r="CA31" s="287" t="str">
        <f>IF(ISERROR((BZ31/$I31)*100), "", IF(((BZ31/$I31)*100) &lt;&gt; 0, (BZ31/$I31)*100, ""))</f>
        <v/>
      </c>
      <c r="CB31" s="286" t="str">
        <f>IF((SUM(CB11:CB30)&lt;&gt;0), SUMIF($I11:$I30, "&gt;0", CB11:CB30), "")</f>
        <v/>
      </c>
      <c r="CC31" s="287" t="str">
        <f>IF(ISERROR((CB31/$I31)*100), "", IF(((CB31/$I31)*100) &lt;&gt; 0, (CB31/$I31)*100, ""))</f>
        <v/>
      </c>
      <c r="CD31" s="284" t="str">
        <f>IF((SUM(CE11:CE30)&lt;&gt;0), SUMIF($I11:$I30, "&gt;0", CE11:CE30), "")</f>
        <v/>
      </c>
      <c r="CE31" s="287" t="str">
        <f>IF(ISERROR((CD31/$I31)*100), "", IF(((CD31/$I31)*100) &lt;&gt; 0, (CD31/$I31)*100, ""))</f>
        <v/>
      </c>
      <c r="CF31" s="286" t="str">
        <f>IF((SUM(CF11:CF30)&lt;&gt;0), SUMIF($I11:$I30, "&gt;0", CF11:CF30), "")</f>
        <v/>
      </c>
      <c r="CG31" s="287" t="str">
        <f>IF(ISERROR((CF31/$I31)*100), "", IF(((CF31/$I31)*100) &lt;&gt; 0, (CF31/$I31)*100, ""))</f>
        <v/>
      </c>
      <c r="CH31" s="284" t="str">
        <f>IF((SUM(CI11:CI30)&lt;&gt;0), SUMIF($I11:$I30, "&gt;0", CI11:CI30), "")</f>
        <v/>
      </c>
      <c r="CI31" s="287" t="str">
        <f>IF(ISERROR((CH31/$I31)*100), "", IF(((CH31/$I31)*100) &lt;&gt; 0, (CH31/$I31)*100, ""))</f>
        <v/>
      </c>
      <c r="CJ31" s="286" t="str">
        <f>IF((SUM(CJ11:CJ30)&lt;&gt;0), SUMIF($I11:$I30, "&gt;0", CJ11:CJ30), "")</f>
        <v/>
      </c>
      <c r="CK31" s="287" t="str">
        <f>IF(ISERROR((CJ31/$I31)*100), "", IF(((CJ31/$I31)*100) &lt;&gt; 0, (CJ31/$I31)*100, ""))</f>
        <v/>
      </c>
      <c r="CL31" s="284" t="str">
        <f>IF((SUM(CM11:CM30)&lt;&gt;0), SUMIF($I11:$I30, "&gt;0", CM11:CM30), "")</f>
        <v/>
      </c>
      <c r="CM31" s="287" t="str">
        <f>IF(ISERROR((CL31/$I31)*100), "", IF(((CL31/$I31)*100) &lt;&gt; 0, (CL31/$I31)*100, ""))</f>
        <v/>
      </c>
      <c r="CN31" s="286" t="str">
        <f>IF((SUM(CN11:CN30)&lt;&gt;0), SUMIF($I11:$I30, "&gt;0", CN11:CN30), "")</f>
        <v/>
      </c>
      <c r="CO31" s="287" t="str">
        <f>IF(ISERROR((CN31/$I31)*100), "", IF(((CN31/$I31)*100) &lt;&gt; 0, (CN31/$I31)*100, ""))</f>
        <v/>
      </c>
      <c r="CP31" s="284" t="str">
        <f>IF((SUM(CQ11:CQ30)&lt;&gt;0), SUMIF($I11:$I30, "&gt;0", CQ11:CQ30), "")</f>
        <v/>
      </c>
      <c r="CQ31" s="287" t="str">
        <f>IF(ISERROR((CP31/$I31)*100), "", IF(((CP31/$I31)*100) &lt;&gt; 0, (CP31/$I31)*100, ""))</f>
        <v/>
      </c>
    </row>
    <row r="32" spans="1:96" s="81" customFormat="1" ht="20" customHeight="1" x14ac:dyDescent="0.2">
      <c r="D32" s="82"/>
      <c r="G32" s="83"/>
      <c r="H32" s="84" t="s">
        <v>328</v>
      </c>
      <c r="I32" s="288" t="s">
        <v>329</v>
      </c>
      <c r="J32" s="91" t="s">
        <v>330</v>
      </c>
      <c r="K32" s="289" t="s">
        <v>331</v>
      </c>
      <c r="L32" s="290">
        <f>IF(SUMIF(L11:L30, "&gt; 0", $I11:$I30) &gt; 0, SUMIF(L11:L30, "&gt; 0", $I11:$I30), "")</f>
        <v>232</v>
      </c>
      <c r="M32" s="292">
        <f>IF(NOT(ISERROR(L31/L32)*100), (L31/L32)*100, "")</f>
        <v>14.655172413793101</v>
      </c>
      <c r="N32" s="290">
        <f>L32</f>
        <v>232</v>
      </c>
      <c r="O32" s="292">
        <f>IF(NOT(ISERROR((N31/L32)*100)),(N31/L32)*100, "")</f>
        <v>4.7413793103448274</v>
      </c>
      <c r="P32" s="290">
        <f>IF(SUMIF(P11:P30, "&gt; 0", $I11:$I30) &gt; 0, SUMIF(P11:P30, "&gt; 0", $I11:$I30), "")</f>
        <v>221</v>
      </c>
      <c r="Q32" s="292">
        <f>IF(NOT(ISERROR(P31/P32)*100), (P31/P32)*100, "")</f>
        <v>6.7873303167420813</v>
      </c>
      <c r="R32" s="290">
        <f>P32</f>
        <v>221</v>
      </c>
      <c r="S32" s="292">
        <f>IF(NOT(ISERROR((R31/P32)*100)),(R31/P32)*100, "")</f>
        <v>2.2624434389140271</v>
      </c>
      <c r="T32" s="290">
        <f>IF(SUMIF(T11:T30, "&gt; 0", $I11:$I30) &gt; 0, SUMIF(T11:T30, "&gt; 0", $I11:$I30), "")</f>
        <v>255</v>
      </c>
      <c r="U32" s="292">
        <f>IF(NOT(ISERROR(T31/T32)*100), (T31/T32)*100, "")</f>
        <v>10.588235294117647</v>
      </c>
      <c r="V32" s="290">
        <f>T32</f>
        <v>255</v>
      </c>
      <c r="W32" s="292">
        <f>IF(NOT(ISERROR((V31/T32)*100)),(V31/T32)*100, "")</f>
        <v>1.1764705882352942</v>
      </c>
      <c r="X32" s="290">
        <f>IF(SUMIF(X11:X30, "&gt; 0", $I11:$I30) &gt; 0, SUMIF(X11:X30, "&gt; 0", $I11:$I30), "")</f>
        <v>53</v>
      </c>
      <c r="Y32" s="292">
        <f>IF(NOT(ISERROR(X31/X32)*100), (X31/X32)*100, "")</f>
        <v>5.6603773584905666</v>
      </c>
      <c r="Z32" s="290">
        <f>X32</f>
        <v>53</v>
      </c>
      <c r="AA32" s="292">
        <f>IF(NOT(ISERROR((Z31/X32)*100)),(Z31/X32)*100, "")</f>
        <v>5.6603773584905666</v>
      </c>
      <c r="AB32" s="290">
        <f>IF(SUMIF(AB11:AB30, "&gt; 0", $I11:$I30) &gt; 0, SUMIF(AB11:AB30, "&gt; 0", $I11:$I30), "")</f>
        <v>36</v>
      </c>
      <c r="AC32" s="292">
        <f>IF(NOT(ISERROR(AB31/AB32)*100), (AB31/AB32)*100, "")</f>
        <v>5.5555555555555554</v>
      </c>
      <c r="AD32" s="290">
        <f>AB32</f>
        <v>36</v>
      </c>
      <c r="AE32" s="292">
        <f>IF(NOT(ISERROR((AD31/AB32)*100)),(AD31/AB32)*100, "")</f>
        <v>5.5555555555555554</v>
      </c>
      <c r="AF32" s="290">
        <f>IF(SUMIF(AF11:AF30, "&gt; 0", $I11:$I30) &gt; 0, SUMIF(AF11:AF30, "&gt; 0", $I11:$I30), "")</f>
        <v>179</v>
      </c>
      <c r="AG32" s="292">
        <f>IF(NOT(ISERROR(AF31/AF32)*100), (AF31/AF32)*100, "")</f>
        <v>10.05586592178771</v>
      </c>
      <c r="AH32" s="290">
        <f>AF32</f>
        <v>179</v>
      </c>
      <c r="AI32" s="292">
        <f>IF(NOT(ISERROR((AH31/AF32)*100)),(AH31/AF32)*100, "")</f>
        <v>0.55865921787709494</v>
      </c>
      <c r="AJ32" s="290">
        <f>IF(SUMIF(AJ11:AJ30, "&gt; 0", $I11:$I30) &gt; 0, SUMIF(AJ11:AJ30, "&gt; 0", $I11:$I30), "")</f>
        <v>39</v>
      </c>
      <c r="AK32" s="292">
        <f>IF(NOT(ISERROR(AJ31/AJ32)*100), (AJ31/AJ32)*100, "")</f>
        <v>2.5641025641025639</v>
      </c>
      <c r="AL32" s="290">
        <f>AJ32</f>
        <v>39</v>
      </c>
      <c r="AM32" s="292">
        <f>IF(NOT(ISERROR((AL31/AJ32)*100)),(AL31/AJ32)*100, "")</f>
        <v>2.5641025641025639</v>
      </c>
      <c r="AN32" s="290">
        <f>SUMIF(AN11:AN30, "&gt; 0", $I11:$I30)</f>
        <v>0</v>
      </c>
      <c r="AO32" s="291" t="str">
        <f>IF(NOT(ISERROR(AN31/AN32)*100), (AN31/AN32)*100, "")</f>
        <v/>
      </c>
      <c r="AP32" s="290">
        <f>AN32</f>
        <v>0</v>
      </c>
      <c r="AQ32" s="292" t="str">
        <f>IF(NOT(ISERROR((AP31/AN32)*100)),(AP31/AN32)*100, "")</f>
        <v/>
      </c>
      <c r="AR32" s="290">
        <f>IF(SUMIF(AR11:AR30, "&gt; 0", $I11:$I30) &gt; 0, SUMIF(AR11:AR30, "&gt; 0", $I11:$I30), "")</f>
        <v>193</v>
      </c>
      <c r="AS32" s="292">
        <f>IF(NOT(ISERROR(AR31/AR32)*100), (AR31/AR32)*100, "")</f>
        <v>4.1450777202072544</v>
      </c>
      <c r="AT32" s="290">
        <f>AR32</f>
        <v>193</v>
      </c>
      <c r="AU32" s="292">
        <f>IF(NOT(ISERROR((AT31/AR32)*100)),(AT31/AR32)*100, "")</f>
        <v>-8.8082901554404138</v>
      </c>
      <c r="AV32" s="290">
        <f>IF(SUMIF(AV11:AV30, "&gt; 0", $I11:$I30) &gt; 0, SUMIF(AV11:AV30, "&gt; 0", $I11:$I30), "")</f>
        <v>296</v>
      </c>
      <c r="AW32" s="292">
        <f>IF(NOT(ISERROR(AV31/AV32)*100), (AV31/AV32)*100, "")</f>
        <v>54.391891891891895</v>
      </c>
      <c r="AX32" s="290">
        <f>AV32</f>
        <v>296</v>
      </c>
      <c r="AY32" s="292">
        <f>IF(NOT(ISERROR((AX31/AV32)*100)),(AX31/AV32)*100, "")</f>
        <v>-10.135135135135135</v>
      </c>
      <c r="AZ32" s="290">
        <f>IF(SUMIF(AZ11:AZ30, "&gt; 0", $I11:$I30) &gt; 0, SUMIF(AZ11:AZ30, "&gt; 0", $I11:$I30), "")</f>
        <v>957</v>
      </c>
      <c r="BA32" s="292">
        <f>IF(NOT(ISERROR(AZ31/AZ32)*100), (AZ31/AZ32)*100, "")</f>
        <v>8.3594566353187041</v>
      </c>
      <c r="BB32" s="290">
        <f>AZ32</f>
        <v>957</v>
      </c>
      <c r="BC32" s="292">
        <f>IF(NOT(ISERROR((BB31/AZ32)*100)),(BB31/AZ32)*100, "")</f>
        <v>-3.6572622779519328</v>
      </c>
      <c r="BD32" s="290" t="str">
        <f>IF(SUMIF(BD11:BD30, "&gt; 0", $I11:$I30) &gt; 0, SUMIF(BD11:BD30, "&gt; 0", $I11:$I30), "")</f>
        <v/>
      </c>
      <c r="BE32" s="291" t="str">
        <f>IF(NOT(ISERROR(BD31/BD32)*100), (BD31/BD32)*100, "")</f>
        <v/>
      </c>
      <c r="BF32" s="290" t="str">
        <f>BD32</f>
        <v/>
      </c>
      <c r="BG32" s="289" t="str">
        <f>IF(NOT(ISERROR((BF31/BD32)*100)),(BF31/BD32)*100, "")</f>
        <v/>
      </c>
      <c r="BH32" s="290" t="str">
        <f>IF(SUMIF(BH11:BH30, "&gt; 0", $I11:$I30) &gt; 0, SUMIF(BH11:BH30, "&gt; 0", $I11:$I30), "")</f>
        <v/>
      </c>
      <c r="BI32" s="292" t="str">
        <f>IF(NOT(ISERROR(BH31/BH32)*100), (BH31/BH32)*100, "")</f>
        <v/>
      </c>
      <c r="BJ32" s="290" t="str">
        <f>BH32</f>
        <v/>
      </c>
      <c r="BK32" s="292" t="str">
        <f>IF(NOT(ISERROR((BJ31/BH32)*100)),(BJ31/BH32)*100, "")</f>
        <v/>
      </c>
      <c r="BL32" s="290" t="str">
        <f>IF(SUMIF(BL11:BL30, "&gt; 0", $I11:$I30) &gt; 0, SUMIF(BL11:BL30, "&gt; 0", $I11:$I30), "")</f>
        <v/>
      </c>
      <c r="BM32" s="292" t="str">
        <f>IF(NOT(ISERROR(BL31/BL32)*100), (BL31/BL32)*100, "")</f>
        <v/>
      </c>
      <c r="BN32" s="290" t="str">
        <f>BL32</f>
        <v/>
      </c>
      <c r="BO32" s="292" t="str">
        <f>IF(NOT(ISERROR((BN31/BL32)*100)),(BN31/BL32)*100, "")</f>
        <v/>
      </c>
      <c r="BP32" s="290" t="str">
        <f>IF(SUMIF(BP11:BP30, "&gt; 0", $I11:$I30) &gt; 0, SUMIF(BP11:BP30, "&gt; 0", $I11:$I30), "")</f>
        <v/>
      </c>
      <c r="BQ32" s="292" t="str">
        <f>IF(NOT(ISERROR(BP31/BP32)*100), (BP31/BP32)*100, "")</f>
        <v/>
      </c>
      <c r="BR32" s="290" t="str">
        <f>BP32</f>
        <v/>
      </c>
      <c r="BS32" s="292" t="str">
        <f>IF(NOT(ISERROR((BR31/BP32)*100)),(BR31/BP32)*100, "")</f>
        <v/>
      </c>
      <c r="BT32" s="290" t="str">
        <f>IF(SUMIF(BT11:BT30, "&gt; 0", $I11:$I30) &gt; 0, SUMIF(BT11:BT30, "&gt; 0", $I11:$I30), "")</f>
        <v/>
      </c>
      <c r="BU32" s="292" t="str">
        <f>IF(NOT(ISERROR(BT31/BT32)*100), (BT31/BT32)*100, "")</f>
        <v/>
      </c>
      <c r="BV32" s="290" t="str">
        <f>BT32</f>
        <v/>
      </c>
      <c r="BW32" s="292" t="str">
        <f>IF(NOT(ISERROR((BV31/BT32)*100)),(BV31/BT32)*100, "")</f>
        <v/>
      </c>
      <c r="BX32" s="290" t="str">
        <f>IF(SUMIF(BX11:BX30, "&gt; 0", $I11:$I30) &gt; 0, SUMIF(BX11:BX30, "&gt; 0", $I11:$I30), "")</f>
        <v/>
      </c>
      <c r="BY32" s="291" t="str">
        <f>IF(NOT(ISERROR(BX31/BX32)*100), (BX31/BX32)*100, "")</f>
        <v/>
      </c>
      <c r="BZ32" s="290" t="str">
        <f>BX32</f>
        <v/>
      </c>
      <c r="CA32" s="292" t="str">
        <f>IF(NOT(ISERROR((BZ31/BX32)*100)),(BZ31/BX32)*100, "")</f>
        <v/>
      </c>
      <c r="CB32" s="290" t="str">
        <f>IF(SUMIF(CB11:CB30, "&gt; 0", $I11:$I30) &gt; 0, SUMIF(CB11:CB30, "&gt; 0", $I11:$I30), "")</f>
        <v/>
      </c>
      <c r="CC32" s="291" t="str">
        <f>IF(NOT(ISERROR(CB31/CB32)*100), (CB31/CB32)*100, "")</f>
        <v/>
      </c>
      <c r="CD32" s="290" t="str">
        <f>CB32</f>
        <v/>
      </c>
      <c r="CE32" s="292" t="str">
        <f>IF(NOT(ISERROR((CD31/CB32)*100)),(CD31/CB32)*100, "")</f>
        <v/>
      </c>
      <c r="CF32" s="290" t="str">
        <f>IF(SUMIF(CF11:CF30, "&gt; 0", $I11:$I30) &gt; 0, SUMIF(CF11:CF30, "&gt; 0", $I11:$I30), "")</f>
        <v/>
      </c>
      <c r="CG32" s="291" t="str">
        <f>IF(NOT(ISERROR(CF31/CF32)*100), (CF31/CF32)*100, "")</f>
        <v/>
      </c>
      <c r="CH32" s="290" t="str">
        <f>CF32</f>
        <v/>
      </c>
      <c r="CI32" s="292" t="str">
        <f>IF(NOT(ISERROR((CH31/CF32)*100)),(CH31/CF32)*100, "")</f>
        <v/>
      </c>
      <c r="CJ32" s="290" t="str">
        <f>IF(SUMIF(CJ11:CJ30, "&gt; 0", $I11:$I30) &gt; 0, SUMIF(CJ11:CJ30, "&gt; 0", $I11:$I30), "")</f>
        <v/>
      </c>
      <c r="CK32" s="291" t="str">
        <f>IF(NOT(ISERROR(CJ31/CJ32)*100), (CJ31/CJ32)*100, "")</f>
        <v/>
      </c>
      <c r="CL32" s="290" t="str">
        <f>CJ32</f>
        <v/>
      </c>
      <c r="CM32" s="292" t="str">
        <f>IF(NOT(ISERROR((CL31/CJ32)*100)),(CL31/CJ32)*100, "")</f>
        <v/>
      </c>
      <c r="CN32" s="290" t="str">
        <f>IF(SUMIF(CN11:CN30, "&gt; 0", $I11:$I30) &gt; 0, SUMIF(CN11:CN30, "&gt; 0", $I11:$I30), "")</f>
        <v/>
      </c>
      <c r="CO32" s="291" t="str">
        <f>IF(NOT(ISERROR(CN31/CN32)*100), (CN31/CN32)*100, "")</f>
        <v/>
      </c>
      <c r="CP32" s="290" t="str">
        <f>CN32</f>
        <v/>
      </c>
      <c r="CQ32" s="292" t="str">
        <f>IF(NOT(ISERROR((CP31/CN32)*100)),(CP31/CN32)*100, "")</f>
        <v/>
      </c>
    </row>
    <row r="33" spans="6:95" s="1" customFormat="1" ht="17" thickBot="1" x14ac:dyDescent="0.25">
      <c r="G33" s="2"/>
      <c r="H33" s="2"/>
      <c r="I33" s="371" t="s">
        <v>332</v>
      </c>
      <c r="J33" s="374"/>
      <c r="K33" s="375"/>
      <c r="L33" s="356" t="s">
        <v>28</v>
      </c>
      <c r="M33" s="354" t="s">
        <v>29</v>
      </c>
      <c r="N33" s="413" t="s">
        <v>442</v>
      </c>
      <c r="O33" s="416" t="s">
        <v>29</v>
      </c>
      <c r="P33" s="356" t="s">
        <v>28</v>
      </c>
      <c r="Q33" s="354" t="s">
        <v>29</v>
      </c>
      <c r="R33" s="413" t="s">
        <v>442</v>
      </c>
      <c r="S33" s="416" t="s">
        <v>29</v>
      </c>
      <c r="T33" s="356" t="s">
        <v>28</v>
      </c>
      <c r="U33" s="354" t="s">
        <v>29</v>
      </c>
      <c r="V33" s="413" t="s">
        <v>442</v>
      </c>
      <c r="W33" s="416" t="s">
        <v>29</v>
      </c>
      <c r="X33" s="356" t="s">
        <v>28</v>
      </c>
      <c r="Y33" s="354" t="s">
        <v>29</v>
      </c>
      <c r="Z33" s="413" t="s">
        <v>442</v>
      </c>
      <c r="AA33" s="416" t="s">
        <v>29</v>
      </c>
      <c r="AB33" s="356" t="s">
        <v>28</v>
      </c>
      <c r="AC33" s="354" t="s">
        <v>29</v>
      </c>
      <c r="AD33" s="413" t="s">
        <v>442</v>
      </c>
      <c r="AE33" s="416" t="s">
        <v>29</v>
      </c>
      <c r="AF33" s="356" t="s">
        <v>28</v>
      </c>
      <c r="AG33" s="354" t="s">
        <v>29</v>
      </c>
      <c r="AH33" s="413" t="s">
        <v>442</v>
      </c>
      <c r="AI33" s="416" t="s">
        <v>29</v>
      </c>
      <c r="AJ33" s="356" t="s">
        <v>28</v>
      </c>
      <c r="AK33" s="354" t="s">
        <v>29</v>
      </c>
      <c r="AL33" s="413" t="s">
        <v>442</v>
      </c>
      <c r="AM33" s="416" t="s">
        <v>29</v>
      </c>
      <c r="AN33" s="356" t="s">
        <v>28</v>
      </c>
      <c r="AO33" s="354" t="s">
        <v>29</v>
      </c>
      <c r="AP33" s="413" t="s">
        <v>442</v>
      </c>
      <c r="AQ33" s="416" t="s">
        <v>29</v>
      </c>
      <c r="AR33" s="356" t="s">
        <v>28</v>
      </c>
      <c r="AS33" s="354" t="s">
        <v>29</v>
      </c>
      <c r="AT33" s="413" t="s">
        <v>442</v>
      </c>
      <c r="AU33" s="416" t="s">
        <v>29</v>
      </c>
      <c r="AV33" s="356" t="s">
        <v>28</v>
      </c>
      <c r="AW33" s="354" t="s">
        <v>29</v>
      </c>
      <c r="AX33" s="413" t="s">
        <v>442</v>
      </c>
      <c r="AY33" s="416" t="s">
        <v>29</v>
      </c>
      <c r="AZ33" s="356" t="s">
        <v>28</v>
      </c>
      <c r="BA33" s="354" t="s">
        <v>29</v>
      </c>
      <c r="BB33" s="413" t="s">
        <v>442</v>
      </c>
      <c r="BC33" s="416" t="s">
        <v>29</v>
      </c>
      <c r="BD33" s="356" t="s">
        <v>28</v>
      </c>
      <c r="BE33" s="354" t="s">
        <v>29</v>
      </c>
      <c r="BF33" s="413" t="s">
        <v>442</v>
      </c>
      <c r="BG33" s="416" t="s">
        <v>29</v>
      </c>
      <c r="BH33" s="356" t="s">
        <v>28</v>
      </c>
      <c r="BI33" s="354" t="s">
        <v>29</v>
      </c>
      <c r="BJ33" s="413" t="s">
        <v>442</v>
      </c>
      <c r="BK33" s="416" t="s">
        <v>29</v>
      </c>
      <c r="BL33" s="356" t="s">
        <v>28</v>
      </c>
      <c r="BM33" s="354" t="s">
        <v>29</v>
      </c>
      <c r="BN33" s="413" t="s">
        <v>442</v>
      </c>
      <c r="BO33" s="416" t="s">
        <v>29</v>
      </c>
      <c r="BP33" s="356" t="s">
        <v>28</v>
      </c>
      <c r="BQ33" s="354" t="s">
        <v>29</v>
      </c>
      <c r="BR33" s="413" t="s">
        <v>442</v>
      </c>
      <c r="BS33" s="416" t="s">
        <v>29</v>
      </c>
      <c r="BT33" s="356" t="s">
        <v>28</v>
      </c>
      <c r="BU33" s="354" t="s">
        <v>29</v>
      </c>
      <c r="BV33" s="413" t="s">
        <v>442</v>
      </c>
      <c r="BW33" s="416" t="s">
        <v>29</v>
      </c>
      <c r="BX33" s="356" t="s">
        <v>28</v>
      </c>
      <c r="BY33" s="354" t="s">
        <v>29</v>
      </c>
      <c r="BZ33" s="413" t="s">
        <v>442</v>
      </c>
      <c r="CA33" s="416" t="s">
        <v>29</v>
      </c>
      <c r="CB33" s="356" t="s">
        <v>28</v>
      </c>
      <c r="CC33" s="354" t="s">
        <v>29</v>
      </c>
      <c r="CD33" s="413" t="s">
        <v>442</v>
      </c>
      <c r="CE33" s="416" t="s">
        <v>29</v>
      </c>
      <c r="CF33" s="356" t="s">
        <v>28</v>
      </c>
      <c r="CG33" s="354" t="s">
        <v>29</v>
      </c>
      <c r="CH33" s="413" t="s">
        <v>442</v>
      </c>
      <c r="CI33" s="416" t="s">
        <v>29</v>
      </c>
      <c r="CJ33" s="356" t="s">
        <v>28</v>
      </c>
      <c r="CK33" s="354" t="s">
        <v>29</v>
      </c>
      <c r="CL33" s="413" t="s">
        <v>442</v>
      </c>
      <c r="CM33" s="416" t="s">
        <v>29</v>
      </c>
      <c r="CN33" s="356" t="s">
        <v>28</v>
      </c>
      <c r="CO33" s="354" t="s">
        <v>29</v>
      </c>
      <c r="CP33" s="413" t="s">
        <v>442</v>
      </c>
      <c r="CQ33" s="416" t="s">
        <v>29</v>
      </c>
    </row>
    <row r="34" spans="6:95" s="1" customFormat="1" x14ac:dyDescent="0.2">
      <c r="F34" s="95" t="s">
        <v>333</v>
      </c>
      <c r="G34" s="96">
        <v>1</v>
      </c>
      <c r="H34" s="2"/>
      <c r="I34" s="372"/>
      <c r="J34" s="376"/>
      <c r="K34" s="377"/>
      <c r="L34" s="356"/>
      <c r="M34" s="355"/>
      <c r="N34" s="414"/>
      <c r="O34" s="417"/>
      <c r="P34" s="356"/>
      <c r="Q34" s="355"/>
      <c r="R34" s="414"/>
      <c r="S34" s="417"/>
      <c r="T34" s="356"/>
      <c r="U34" s="355"/>
      <c r="V34" s="414"/>
      <c r="W34" s="417"/>
      <c r="X34" s="356"/>
      <c r="Y34" s="355"/>
      <c r="Z34" s="414"/>
      <c r="AA34" s="417"/>
      <c r="AB34" s="356"/>
      <c r="AC34" s="355"/>
      <c r="AD34" s="414"/>
      <c r="AE34" s="417"/>
      <c r="AF34" s="356"/>
      <c r="AG34" s="355"/>
      <c r="AH34" s="414"/>
      <c r="AI34" s="417"/>
      <c r="AJ34" s="356"/>
      <c r="AK34" s="355"/>
      <c r="AL34" s="414"/>
      <c r="AM34" s="417"/>
      <c r="AN34" s="356"/>
      <c r="AO34" s="355"/>
      <c r="AP34" s="414"/>
      <c r="AQ34" s="417"/>
      <c r="AR34" s="356"/>
      <c r="AS34" s="355"/>
      <c r="AT34" s="414"/>
      <c r="AU34" s="417"/>
      <c r="AV34" s="356"/>
      <c r="AW34" s="355"/>
      <c r="AX34" s="414"/>
      <c r="AY34" s="417"/>
      <c r="AZ34" s="356"/>
      <c r="BA34" s="355"/>
      <c r="BB34" s="414"/>
      <c r="BC34" s="417"/>
      <c r="BD34" s="356"/>
      <c r="BE34" s="355"/>
      <c r="BF34" s="414"/>
      <c r="BG34" s="417"/>
      <c r="BH34" s="356"/>
      <c r="BI34" s="355"/>
      <c r="BJ34" s="414"/>
      <c r="BK34" s="417"/>
      <c r="BL34" s="356"/>
      <c r="BM34" s="355"/>
      <c r="BN34" s="414"/>
      <c r="BO34" s="417"/>
      <c r="BP34" s="356"/>
      <c r="BQ34" s="355"/>
      <c r="BR34" s="414"/>
      <c r="BS34" s="417"/>
      <c r="BT34" s="356"/>
      <c r="BU34" s="355"/>
      <c r="BV34" s="414"/>
      <c r="BW34" s="417"/>
      <c r="BX34" s="356"/>
      <c r="BY34" s="355"/>
      <c r="BZ34" s="414"/>
      <c r="CA34" s="417"/>
      <c r="CB34" s="356"/>
      <c r="CC34" s="355"/>
      <c r="CD34" s="414"/>
      <c r="CE34" s="417"/>
      <c r="CF34" s="356"/>
      <c r="CG34" s="355"/>
      <c r="CH34" s="414"/>
      <c r="CI34" s="417"/>
      <c r="CJ34" s="356"/>
      <c r="CK34" s="355"/>
      <c r="CL34" s="414"/>
      <c r="CM34" s="417"/>
      <c r="CN34" s="356"/>
      <c r="CO34" s="355"/>
      <c r="CP34" s="414"/>
      <c r="CQ34" s="417"/>
    </row>
    <row r="35" spans="6:95" s="1" customFormat="1" ht="16" customHeight="1" x14ac:dyDescent="0.2">
      <c r="F35" s="419" t="s">
        <v>448</v>
      </c>
      <c r="G35" s="420"/>
      <c r="H35" s="2"/>
      <c r="I35" s="372"/>
      <c r="J35" s="376"/>
      <c r="K35" s="377"/>
      <c r="L35" s="356"/>
      <c r="M35" s="355"/>
      <c r="N35" s="414"/>
      <c r="O35" s="417"/>
      <c r="P35" s="356"/>
      <c r="Q35" s="355"/>
      <c r="R35" s="414"/>
      <c r="S35" s="417"/>
      <c r="T35" s="356"/>
      <c r="U35" s="355"/>
      <c r="V35" s="414"/>
      <c r="W35" s="417"/>
      <c r="X35" s="356"/>
      <c r="Y35" s="355"/>
      <c r="Z35" s="414"/>
      <c r="AA35" s="417"/>
      <c r="AB35" s="356"/>
      <c r="AC35" s="355"/>
      <c r="AD35" s="414"/>
      <c r="AE35" s="417"/>
      <c r="AF35" s="356"/>
      <c r="AG35" s="355"/>
      <c r="AH35" s="414"/>
      <c r="AI35" s="417"/>
      <c r="AJ35" s="356"/>
      <c r="AK35" s="355"/>
      <c r="AL35" s="414"/>
      <c r="AM35" s="417"/>
      <c r="AN35" s="356"/>
      <c r="AO35" s="355"/>
      <c r="AP35" s="414"/>
      <c r="AQ35" s="417"/>
      <c r="AR35" s="356"/>
      <c r="AS35" s="355"/>
      <c r="AT35" s="414"/>
      <c r="AU35" s="417"/>
      <c r="AV35" s="356"/>
      <c r="AW35" s="355"/>
      <c r="AX35" s="414"/>
      <c r="AY35" s="417"/>
      <c r="AZ35" s="356"/>
      <c r="BA35" s="355"/>
      <c r="BB35" s="414"/>
      <c r="BC35" s="417"/>
      <c r="BD35" s="356"/>
      <c r="BE35" s="355"/>
      <c r="BF35" s="414"/>
      <c r="BG35" s="417"/>
      <c r="BH35" s="356"/>
      <c r="BI35" s="355"/>
      <c r="BJ35" s="414"/>
      <c r="BK35" s="417"/>
      <c r="BL35" s="356"/>
      <c r="BM35" s="355"/>
      <c r="BN35" s="414"/>
      <c r="BO35" s="417"/>
      <c r="BP35" s="356"/>
      <c r="BQ35" s="355"/>
      <c r="BR35" s="414"/>
      <c r="BS35" s="417"/>
      <c r="BT35" s="356"/>
      <c r="BU35" s="355"/>
      <c r="BV35" s="414"/>
      <c r="BW35" s="417"/>
      <c r="BX35" s="356"/>
      <c r="BY35" s="355"/>
      <c r="BZ35" s="414"/>
      <c r="CA35" s="417"/>
      <c r="CB35" s="356"/>
      <c r="CC35" s="355"/>
      <c r="CD35" s="414"/>
      <c r="CE35" s="417"/>
      <c r="CF35" s="356"/>
      <c r="CG35" s="355"/>
      <c r="CH35" s="414"/>
      <c r="CI35" s="417"/>
      <c r="CJ35" s="356"/>
      <c r="CK35" s="355"/>
      <c r="CL35" s="414"/>
      <c r="CM35" s="417"/>
      <c r="CN35" s="356"/>
      <c r="CO35" s="355"/>
      <c r="CP35" s="414"/>
      <c r="CQ35" s="417"/>
    </row>
    <row r="36" spans="6:95" s="1" customFormat="1" ht="16" customHeight="1" x14ac:dyDescent="0.2">
      <c r="F36" s="419"/>
      <c r="G36" s="420"/>
      <c r="H36" s="2"/>
      <c r="I36" s="372"/>
      <c r="J36" s="376"/>
      <c r="K36" s="377"/>
      <c r="L36" s="356"/>
      <c r="M36" s="355"/>
      <c r="N36" s="414"/>
      <c r="O36" s="417"/>
      <c r="P36" s="356"/>
      <c r="Q36" s="355"/>
      <c r="R36" s="414"/>
      <c r="S36" s="417"/>
      <c r="T36" s="356"/>
      <c r="U36" s="355"/>
      <c r="V36" s="414"/>
      <c r="W36" s="417"/>
      <c r="X36" s="356"/>
      <c r="Y36" s="355"/>
      <c r="Z36" s="414"/>
      <c r="AA36" s="417"/>
      <c r="AB36" s="356"/>
      <c r="AC36" s="355"/>
      <c r="AD36" s="414"/>
      <c r="AE36" s="417"/>
      <c r="AF36" s="356"/>
      <c r="AG36" s="355"/>
      <c r="AH36" s="414"/>
      <c r="AI36" s="417"/>
      <c r="AJ36" s="356"/>
      <c r="AK36" s="355"/>
      <c r="AL36" s="414"/>
      <c r="AM36" s="417"/>
      <c r="AN36" s="356"/>
      <c r="AO36" s="355"/>
      <c r="AP36" s="414"/>
      <c r="AQ36" s="417"/>
      <c r="AR36" s="356"/>
      <c r="AS36" s="355"/>
      <c r="AT36" s="414"/>
      <c r="AU36" s="417"/>
      <c r="AV36" s="356"/>
      <c r="AW36" s="355"/>
      <c r="AX36" s="414"/>
      <c r="AY36" s="417"/>
      <c r="AZ36" s="356"/>
      <c r="BA36" s="355"/>
      <c r="BB36" s="414"/>
      <c r="BC36" s="417"/>
      <c r="BD36" s="356"/>
      <c r="BE36" s="355"/>
      <c r="BF36" s="414"/>
      <c r="BG36" s="417"/>
      <c r="BH36" s="356"/>
      <c r="BI36" s="355"/>
      <c r="BJ36" s="414"/>
      <c r="BK36" s="417"/>
      <c r="BL36" s="356"/>
      <c r="BM36" s="355"/>
      <c r="BN36" s="414"/>
      <c r="BO36" s="417"/>
      <c r="BP36" s="356"/>
      <c r="BQ36" s="355"/>
      <c r="BR36" s="414"/>
      <c r="BS36" s="417"/>
      <c r="BT36" s="356"/>
      <c r="BU36" s="355"/>
      <c r="BV36" s="414"/>
      <c r="BW36" s="417"/>
      <c r="BX36" s="356"/>
      <c r="BY36" s="355"/>
      <c r="BZ36" s="414"/>
      <c r="CA36" s="417"/>
      <c r="CB36" s="356"/>
      <c r="CC36" s="355"/>
      <c r="CD36" s="414"/>
      <c r="CE36" s="417"/>
      <c r="CF36" s="356"/>
      <c r="CG36" s="355"/>
      <c r="CH36" s="414"/>
      <c r="CI36" s="417"/>
      <c r="CJ36" s="356"/>
      <c r="CK36" s="355"/>
      <c r="CL36" s="414"/>
      <c r="CM36" s="417"/>
      <c r="CN36" s="356"/>
      <c r="CO36" s="355"/>
      <c r="CP36" s="414"/>
      <c r="CQ36" s="417"/>
    </row>
    <row r="37" spans="6:95" s="1" customFormat="1" x14ac:dyDescent="0.2">
      <c r="F37" s="419"/>
      <c r="G37" s="420"/>
      <c r="H37" s="2"/>
      <c r="I37" s="372"/>
      <c r="J37" s="376"/>
      <c r="K37" s="377"/>
      <c r="L37" s="357"/>
      <c r="M37" s="355"/>
      <c r="N37" s="415"/>
      <c r="O37" s="418"/>
      <c r="P37" s="357"/>
      <c r="Q37" s="355"/>
      <c r="R37" s="415"/>
      <c r="S37" s="418"/>
      <c r="T37" s="357"/>
      <c r="U37" s="355"/>
      <c r="V37" s="415"/>
      <c r="W37" s="418"/>
      <c r="X37" s="357"/>
      <c r="Y37" s="355"/>
      <c r="Z37" s="415"/>
      <c r="AA37" s="418"/>
      <c r="AB37" s="357"/>
      <c r="AC37" s="355"/>
      <c r="AD37" s="415"/>
      <c r="AE37" s="418"/>
      <c r="AF37" s="357"/>
      <c r="AG37" s="355"/>
      <c r="AH37" s="415"/>
      <c r="AI37" s="418"/>
      <c r="AJ37" s="357"/>
      <c r="AK37" s="355"/>
      <c r="AL37" s="415"/>
      <c r="AM37" s="418"/>
      <c r="AN37" s="357"/>
      <c r="AO37" s="355"/>
      <c r="AP37" s="415"/>
      <c r="AQ37" s="418"/>
      <c r="AR37" s="357"/>
      <c r="AS37" s="355"/>
      <c r="AT37" s="415"/>
      <c r="AU37" s="418"/>
      <c r="AV37" s="357"/>
      <c r="AW37" s="355"/>
      <c r="AX37" s="415"/>
      <c r="AY37" s="418"/>
      <c r="AZ37" s="357"/>
      <c r="BA37" s="355"/>
      <c r="BB37" s="415"/>
      <c r="BC37" s="418"/>
      <c r="BD37" s="357"/>
      <c r="BE37" s="355"/>
      <c r="BF37" s="415"/>
      <c r="BG37" s="418"/>
      <c r="BH37" s="357"/>
      <c r="BI37" s="355"/>
      <c r="BJ37" s="415"/>
      <c r="BK37" s="418"/>
      <c r="BL37" s="357"/>
      <c r="BM37" s="355"/>
      <c r="BN37" s="415"/>
      <c r="BO37" s="418"/>
      <c r="BP37" s="357"/>
      <c r="BQ37" s="355"/>
      <c r="BR37" s="415"/>
      <c r="BS37" s="418"/>
      <c r="BT37" s="357"/>
      <c r="BU37" s="355"/>
      <c r="BV37" s="415"/>
      <c r="BW37" s="418"/>
      <c r="BX37" s="357"/>
      <c r="BY37" s="355"/>
      <c r="BZ37" s="415"/>
      <c r="CA37" s="418"/>
      <c r="CB37" s="357"/>
      <c r="CC37" s="355"/>
      <c r="CD37" s="415"/>
      <c r="CE37" s="418"/>
      <c r="CF37" s="357"/>
      <c r="CG37" s="355"/>
      <c r="CH37" s="415"/>
      <c r="CI37" s="418"/>
      <c r="CJ37" s="357"/>
      <c r="CK37" s="355"/>
      <c r="CL37" s="415"/>
      <c r="CM37" s="418"/>
      <c r="CN37" s="357"/>
      <c r="CO37" s="355"/>
      <c r="CP37" s="415"/>
      <c r="CQ37" s="418"/>
    </row>
    <row r="38" spans="6:95" s="1" customFormat="1" ht="16" customHeight="1" x14ac:dyDescent="0.2">
      <c r="F38" s="419"/>
      <c r="G38" s="420"/>
      <c r="H38" s="2"/>
      <c r="I38" s="372"/>
      <c r="J38" s="376"/>
      <c r="K38" s="377"/>
      <c r="L38" s="336" t="s">
        <v>6</v>
      </c>
      <c r="M38" s="337"/>
      <c r="N38" s="339"/>
      <c r="O38" s="343"/>
      <c r="P38" s="336" t="s">
        <v>11</v>
      </c>
      <c r="Q38" s="337"/>
      <c r="R38" s="339"/>
      <c r="S38" s="343"/>
      <c r="T38" s="336" t="s">
        <v>10</v>
      </c>
      <c r="U38" s="337"/>
      <c r="V38" s="339"/>
      <c r="W38" s="343"/>
      <c r="X38" s="336" t="s">
        <v>14</v>
      </c>
      <c r="Y38" s="337"/>
      <c r="Z38" s="339"/>
      <c r="AA38" s="343"/>
      <c r="AB38" s="348" t="s">
        <v>3</v>
      </c>
      <c r="AC38" s="349"/>
      <c r="AD38" s="351"/>
      <c r="AE38" s="411"/>
      <c r="AF38" s="336" t="s">
        <v>7</v>
      </c>
      <c r="AG38" s="337"/>
      <c r="AH38" s="339"/>
      <c r="AI38" s="343"/>
      <c r="AJ38" s="348" t="s">
        <v>16</v>
      </c>
      <c r="AK38" s="349"/>
      <c r="AL38" s="351"/>
      <c r="AM38" s="411"/>
      <c r="AN38" s="336" t="s">
        <v>17</v>
      </c>
      <c r="AO38" s="337"/>
      <c r="AP38" s="339"/>
      <c r="AQ38" s="343"/>
      <c r="AR38" s="336" t="s">
        <v>15</v>
      </c>
      <c r="AS38" s="337"/>
      <c r="AT38" s="339"/>
      <c r="AU38" s="343"/>
      <c r="AV38" s="336" t="s">
        <v>4</v>
      </c>
      <c r="AW38" s="337"/>
      <c r="AX38" s="339"/>
      <c r="AY38" s="343"/>
      <c r="AZ38" s="336" t="s">
        <v>12</v>
      </c>
      <c r="BA38" s="337"/>
      <c r="BB38" s="339"/>
      <c r="BC38" s="343"/>
      <c r="BD38" s="348" t="s">
        <v>2</v>
      </c>
      <c r="BE38" s="349"/>
      <c r="BF38" s="351"/>
      <c r="BG38" s="411"/>
      <c r="BH38" s="336" t="s">
        <v>5</v>
      </c>
      <c r="BI38" s="337"/>
      <c r="BJ38" s="339"/>
      <c r="BK38" s="343"/>
      <c r="BL38" s="336" t="s">
        <v>8</v>
      </c>
      <c r="BM38" s="337"/>
      <c r="BN38" s="339"/>
      <c r="BO38" s="343"/>
      <c r="BP38" s="336" t="s">
        <v>9</v>
      </c>
      <c r="BQ38" s="337"/>
      <c r="BR38" s="339"/>
      <c r="BS38" s="343"/>
      <c r="BT38" s="348" t="s">
        <v>13</v>
      </c>
      <c r="BU38" s="349"/>
      <c r="BV38" s="351"/>
      <c r="BW38" s="411"/>
      <c r="BX38" s="336" t="s">
        <v>20</v>
      </c>
      <c r="BY38" s="337"/>
      <c r="BZ38" s="339"/>
      <c r="CA38" s="343"/>
      <c r="CB38" s="336" t="s">
        <v>21</v>
      </c>
      <c r="CC38" s="337"/>
      <c r="CD38" s="339"/>
      <c r="CE38" s="343"/>
      <c r="CF38" s="336" t="s">
        <v>19</v>
      </c>
      <c r="CG38" s="337"/>
      <c r="CH38" s="339"/>
      <c r="CI38" s="343"/>
      <c r="CJ38" s="336" t="s">
        <v>22</v>
      </c>
      <c r="CK38" s="337"/>
      <c r="CL38" s="339"/>
      <c r="CM38" s="343"/>
      <c r="CN38" s="336" t="s">
        <v>18</v>
      </c>
      <c r="CO38" s="337"/>
      <c r="CP38" s="339"/>
      <c r="CQ38" s="343"/>
    </row>
    <row r="39" spans="6:95" s="1" customFormat="1" x14ac:dyDescent="0.2">
      <c r="F39" s="419"/>
      <c r="G39" s="420"/>
      <c r="H39" s="2"/>
      <c r="I39" s="372"/>
      <c r="J39" s="376"/>
      <c r="K39" s="377"/>
      <c r="L39" s="338"/>
      <c r="M39" s="339"/>
      <c r="N39" s="339"/>
      <c r="O39" s="343"/>
      <c r="P39" s="338"/>
      <c r="Q39" s="339"/>
      <c r="R39" s="339"/>
      <c r="S39" s="343"/>
      <c r="T39" s="338"/>
      <c r="U39" s="339"/>
      <c r="V39" s="339"/>
      <c r="W39" s="343"/>
      <c r="X39" s="338"/>
      <c r="Y39" s="339"/>
      <c r="Z39" s="339"/>
      <c r="AA39" s="343"/>
      <c r="AB39" s="350"/>
      <c r="AC39" s="351"/>
      <c r="AD39" s="351"/>
      <c r="AE39" s="411"/>
      <c r="AF39" s="338"/>
      <c r="AG39" s="339"/>
      <c r="AH39" s="339"/>
      <c r="AI39" s="343"/>
      <c r="AJ39" s="350"/>
      <c r="AK39" s="351"/>
      <c r="AL39" s="351"/>
      <c r="AM39" s="411"/>
      <c r="AN39" s="338"/>
      <c r="AO39" s="339"/>
      <c r="AP39" s="339"/>
      <c r="AQ39" s="343"/>
      <c r="AR39" s="338"/>
      <c r="AS39" s="339"/>
      <c r="AT39" s="339"/>
      <c r="AU39" s="343"/>
      <c r="AV39" s="338"/>
      <c r="AW39" s="339"/>
      <c r="AX39" s="339"/>
      <c r="AY39" s="343"/>
      <c r="AZ39" s="338"/>
      <c r="BA39" s="339"/>
      <c r="BB39" s="339"/>
      <c r="BC39" s="343"/>
      <c r="BD39" s="350"/>
      <c r="BE39" s="351"/>
      <c r="BF39" s="351"/>
      <c r="BG39" s="411"/>
      <c r="BH39" s="338"/>
      <c r="BI39" s="339"/>
      <c r="BJ39" s="339"/>
      <c r="BK39" s="343"/>
      <c r="BL39" s="338"/>
      <c r="BM39" s="339"/>
      <c r="BN39" s="339"/>
      <c r="BO39" s="343"/>
      <c r="BP39" s="338"/>
      <c r="BQ39" s="339"/>
      <c r="BR39" s="339"/>
      <c r="BS39" s="343"/>
      <c r="BT39" s="350"/>
      <c r="BU39" s="351"/>
      <c r="BV39" s="351"/>
      <c r="BW39" s="411"/>
      <c r="BX39" s="338"/>
      <c r="BY39" s="339"/>
      <c r="BZ39" s="339"/>
      <c r="CA39" s="343"/>
      <c r="CB39" s="338"/>
      <c r="CC39" s="339"/>
      <c r="CD39" s="339"/>
      <c r="CE39" s="343"/>
      <c r="CF39" s="338"/>
      <c r="CG39" s="339"/>
      <c r="CH39" s="339"/>
      <c r="CI39" s="343"/>
      <c r="CJ39" s="338"/>
      <c r="CK39" s="339"/>
      <c r="CL39" s="339"/>
      <c r="CM39" s="343"/>
      <c r="CN39" s="338"/>
      <c r="CO39" s="339"/>
      <c r="CP39" s="339"/>
      <c r="CQ39" s="343"/>
    </row>
    <row r="40" spans="6:95" s="1" customFormat="1" ht="17" thickBot="1" x14ac:dyDescent="0.25">
      <c r="F40" s="419"/>
      <c r="G40" s="420"/>
      <c r="H40" s="2"/>
      <c r="I40" s="372"/>
      <c r="J40" s="376"/>
      <c r="K40" s="377"/>
      <c r="L40" s="340"/>
      <c r="M40" s="341"/>
      <c r="N40" s="341"/>
      <c r="O40" s="344"/>
      <c r="P40" s="340"/>
      <c r="Q40" s="341"/>
      <c r="R40" s="341"/>
      <c r="S40" s="344"/>
      <c r="T40" s="340"/>
      <c r="U40" s="341"/>
      <c r="V40" s="341"/>
      <c r="W40" s="344"/>
      <c r="X40" s="340"/>
      <c r="Y40" s="341"/>
      <c r="Z40" s="341"/>
      <c r="AA40" s="344"/>
      <c r="AB40" s="352"/>
      <c r="AC40" s="353"/>
      <c r="AD40" s="353"/>
      <c r="AE40" s="412"/>
      <c r="AF40" s="340"/>
      <c r="AG40" s="341"/>
      <c r="AH40" s="341"/>
      <c r="AI40" s="344"/>
      <c r="AJ40" s="352"/>
      <c r="AK40" s="353"/>
      <c r="AL40" s="353"/>
      <c r="AM40" s="412"/>
      <c r="AN40" s="340"/>
      <c r="AO40" s="341"/>
      <c r="AP40" s="341"/>
      <c r="AQ40" s="344"/>
      <c r="AR40" s="340"/>
      <c r="AS40" s="341"/>
      <c r="AT40" s="341"/>
      <c r="AU40" s="344"/>
      <c r="AV40" s="340"/>
      <c r="AW40" s="341"/>
      <c r="AX40" s="341"/>
      <c r="AY40" s="344"/>
      <c r="AZ40" s="340"/>
      <c r="BA40" s="341"/>
      <c r="BB40" s="341"/>
      <c r="BC40" s="344"/>
      <c r="BD40" s="352"/>
      <c r="BE40" s="353"/>
      <c r="BF40" s="353"/>
      <c r="BG40" s="412"/>
      <c r="BH40" s="340"/>
      <c r="BI40" s="341"/>
      <c r="BJ40" s="341"/>
      <c r="BK40" s="344"/>
      <c r="BL40" s="340"/>
      <c r="BM40" s="341"/>
      <c r="BN40" s="341"/>
      <c r="BO40" s="344"/>
      <c r="BP40" s="340"/>
      <c r="BQ40" s="341"/>
      <c r="BR40" s="341"/>
      <c r="BS40" s="344"/>
      <c r="BT40" s="352"/>
      <c r="BU40" s="353"/>
      <c r="BV40" s="353"/>
      <c r="BW40" s="412"/>
      <c r="BX40" s="340"/>
      <c r="BY40" s="341"/>
      <c r="BZ40" s="341"/>
      <c r="CA40" s="344"/>
      <c r="CB40" s="340"/>
      <c r="CC40" s="341"/>
      <c r="CD40" s="341"/>
      <c r="CE40" s="344"/>
      <c r="CF40" s="340"/>
      <c r="CG40" s="341"/>
      <c r="CH40" s="341"/>
      <c r="CI40" s="344"/>
      <c r="CJ40" s="340"/>
      <c r="CK40" s="341"/>
      <c r="CL40" s="341"/>
      <c r="CM40" s="344"/>
      <c r="CN40" s="340"/>
      <c r="CO40" s="341"/>
      <c r="CP40" s="341"/>
      <c r="CQ40" s="344"/>
    </row>
    <row r="41" spans="6:95" s="1" customFormat="1" ht="20" thickBot="1" x14ac:dyDescent="0.3">
      <c r="F41" s="421"/>
      <c r="G41" s="422"/>
      <c r="H41" s="2"/>
      <c r="I41" s="373"/>
      <c r="J41" s="378"/>
      <c r="K41" s="379"/>
      <c r="L41" s="345" t="s">
        <v>0</v>
      </c>
      <c r="M41" s="346"/>
      <c r="N41" s="346"/>
      <c r="O41" s="346"/>
      <c r="P41" s="346"/>
      <c r="Q41" s="346"/>
      <c r="R41" s="346"/>
      <c r="S41" s="346"/>
      <c r="T41" s="346"/>
      <c r="U41" s="346"/>
      <c r="V41" s="346"/>
      <c r="W41" s="346"/>
      <c r="X41" s="346"/>
      <c r="Y41" s="346"/>
      <c r="Z41" s="346"/>
      <c r="AA41" s="346"/>
      <c r="AB41" s="346"/>
      <c r="AC41" s="346"/>
      <c r="AD41" s="346"/>
      <c r="AE41" s="346"/>
      <c r="AF41" s="346"/>
      <c r="AG41" s="346"/>
      <c r="AH41" s="346"/>
      <c r="AI41" s="346"/>
      <c r="AJ41" s="346"/>
      <c r="AK41" s="346"/>
      <c r="AL41" s="346"/>
      <c r="AM41" s="346"/>
      <c r="AN41" s="346"/>
      <c r="AO41" s="346"/>
      <c r="AP41" s="346"/>
      <c r="AQ41" s="346"/>
      <c r="AR41" s="346"/>
      <c r="AS41" s="346"/>
      <c r="AT41" s="346"/>
      <c r="AU41" s="346"/>
      <c r="AV41" s="346"/>
      <c r="AW41" s="346"/>
      <c r="AX41" s="346"/>
      <c r="AY41" s="346"/>
      <c r="AZ41" s="346"/>
      <c r="BA41" s="346"/>
      <c r="BB41" s="346"/>
      <c r="BC41" s="346"/>
      <c r="BD41" s="346"/>
      <c r="BE41" s="346"/>
      <c r="BF41" s="346"/>
      <c r="BG41" s="346"/>
      <c r="BH41" s="346"/>
      <c r="BI41" s="346"/>
      <c r="BJ41" s="346"/>
      <c r="BK41" s="346"/>
      <c r="BL41" s="346"/>
      <c r="BM41" s="346"/>
      <c r="BN41" s="346"/>
      <c r="BO41" s="346"/>
      <c r="BP41" s="346"/>
      <c r="BQ41" s="346"/>
      <c r="BR41" s="346"/>
      <c r="BS41" s="346"/>
      <c r="BT41" s="346"/>
      <c r="BU41" s="346"/>
      <c r="BV41" s="346"/>
      <c r="BW41" s="346"/>
      <c r="BX41" s="346"/>
      <c r="BY41" s="346"/>
      <c r="BZ41" s="346"/>
      <c r="CA41" s="346"/>
      <c r="CB41" s="346"/>
      <c r="CC41" s="346"/>
      <c r="CD41" s="346"/>
      <c r="CE41" s="346"/>
      <c r="CF41" s="346"/>
      <c r="CG41" s="346"/>
      <c r="CH41" s="346"/>
      <c r="CI41" s="346"/>
      <c r="CJ41" s="346"/>
      <c r="CK41" s="346"/>
      <c r="CL41" s="346"/>
      <c r="CM41" s="346"/>
      <c r="CN41" s="346"/>
      <c r="CO41" s="346"/>
      <c r="CP41" s="346"/>
      <c r="CQ41" s="410"/>
    </row>
    <row r="42" spans="6:95" s="1" customFormat="1" x14ac:dyDescent="0.2">
      <c r="G42" s="2"/>
      <c r="H42" s="2"/>
      <c r="I42" s="99" t="s">
        <v>335</v>
      </c>
      <c r="J42" s="3"/>
      <c r="K42" s="3"/>
      <c r="L42" s="2"/>
      <c r="M42" s="2"/>
      <c r="N42" s="2"/>
      <c r="O42" s="2"/>
      <c r="P42" s="2"/>
      <c r="Q42" s="2"/>
      <c r="R42" s="2"/>
      <c r="S42" s="2"/>
      <c r="T42" s="2"/>
      <c r="U42" s="2"/>
      <c r="V42" s="2"/>
      <c r="W42" s="2"/>
      <c r="X42" s="2"/>
      <c r="Y42" s="2"/>
      <c r="Z42" s="2"/>
      <c r="AA42" s="2"/>
      <c r="AB42" s="2"/>
      <c r="AC42" s="2"/>
      <c r="AD42" s="2"/>
      <c r="AE42" s="2"/>
      <c r="AF42" s="2"/>
      <c r="AG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row>
    <row r="43" spans="6:95" s="1" customFormat="1" x14ac:dyDescent="0.2">
      <c r="G43" s="2"/>
      <c r="H43" s="2"/>
      <c r="I43" s="100" t="s">
        <v>449</v>
      </c>
      <c r="J43" s="3"/>
      <c r="K43" s="3"/>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row>
    <row r="45" spans="6:95" s="1" customFormat="1" x14ac:dyDescent="0.2">
      <c r="G45" s="2"/>
      <c r="H45" s="2"/>
      <c r="I45" s="320" t="s">
        <v>470</v>
      </c>
      <c r="J45" s="3"/>
      <c r="K45" s="3"/>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row>
  </sheetData>
  <mergeCells count="224">
    <mergeCell ref="L2:CQ2"/>
    <mergeCell ref="E3:E4"/>
    <mergeCell ref="L3:O5"/>
    <mergeCell ref="P3:S5"/>
    <mergeCell ref="T3:W5"/>
    <mergeCell ref="X3:AA5"/>
    <mergeCell ref="AB3:AE5"/>
    <mergeCell ref="AF3:AI5"/>
    <mergeCell ref="AJ3:AM5"/>
    <mergeCell ref="AN3:AQ5"/>
    <mergeCell ref="CN3:CQ5"/>
    <mergeCell ref="E5:E7"/>
    <mergeCell ref="H6:H10"/>
    <mergeCell ref="I6:I10"/>
    <mergeCell ref="J6:J10"/>
    <mergeCell ref="K6:K10"/>
    <mergeCell ref="L6:L10"/>
    <mergeCell ref="M6:M10"/>
    <mergeCell ref="N6:N10"/>
    <mergeCell ref="O6:O10"/>
    <mergeCell ref="BP3:BS5"/>
    <mergeCell ref="BT3:BW5"/>
    <mergeCell ref="BX3:CA5"/>
    <mergeCell ref="CB3:CE5"/>
    <mergeCell ref="CF3:CI5"/>
    <mergeCell ref="CJ3:CM5"/>
    <mergeCell ref="AR3:AU5"/>
    <mergeCell ref="AV3:AY5"/>
    <mergeCell ref="AZ3:BC5"/>
    <mergeCell ref="BD3:BG5"/>
    <mergeCell ref="BH3:BK5"/>
    <mergeCell ref="BL3:BO5"/>
    <mergeCell ref="V6:V10"/>
    <mergeCell ref="W6:W10"/>
    <mergeCell ref="X6:X10"/>
    <mergeCell ref="Y6:Y10"/>
    <mergeCell ref="Z6:Z10"/>
    <mergeCell ref="AA6:AA10"/>
    <mergeCell ref="P6:P10"/>
    <mergeCell ref="Q6:Q10"/>
    <mergeCell ref="R6:R10"/>
    <mergeCell ref="S6:S10"/>
    <mergeCell ref="T6:T10"/>
    <mergeCell ref="U6:U10"/>
    <mergeCell ref="AH6:AH10"/>
    <mergeCell ref="AI6:AI10"/>
    <mergeCell ref="AJ6:AJ10"/>
    <mergeCell ref="AK6:AK10"/>
    <mergeCell ref="AL6:AL10"/>
    <mergeCell ref="AM6:AM10"/>
    <mergeCell ref="AB6:AB10"/>
    <mergeCell ref="AC6:AC10"/>
    <mergeCell ref="AD6:AD10"/>
    <mergeCell ref="AE6:AE10"/>
    <mergeCell ref="AF6:AF10"/>
    <mergeCell ref="AG6:AG10"/>
    <mergeCell ref="AT6:AT10"/>
    <mergeCell ref="AU6:AU10"/>
    <mergeCell ref="AV6:AV10"/>
    <mergeCell ref="AW6:AW10"/>
    <mergeCell ref="AX6:AX10"/>
    <mergeCell ref="AY6:AY10"/>
    <mergeCell ref="AN6:AN10"/>
    <mergeCell ref="AO6:AO10"/>
    <mergeCell ref="AP6:AP10"/>
    <mergeCell ref="AQ6:AQ10"/>
    <mergeCell ref="AR6:AR10"/>
    <mergeCell ref="AS6:AS10"/>
    <mergeCell ref="BF6:BF10"/>
    <mergeCell ref="BG6:BG10"/>
    <mergeCell ref="BH6:BH10"/>
    <mergeCell ref="BI6:BI10"/>
    <mergeCell ref="BJ6:BJ10"/>
    <mergeCell ref="BK6:BK10"/>
    <mergeCell ref="AZ6:AZ10"/>
    <mergeCell ref="BA6:BA10"/>
    <mergeCell ref="BB6:BB10"/>
    <mergeCell ref="BC6:BC10"/>
    <mergeCell ref="BD6:BD10"/>
    <mergeCell ref="BE6:BE10"/>
    <mergeCell ref="BR6:BR10"/>
    <mergeCell ref="BS6:BS10"/>
    <mergeCell ref="BT6:BT10"/>
    <mergeCell ref="BU6:BU10"/>
    <mergeCell ref="BV6:BV10"/>
    <mergeCell ref="BW6:BW10"/>
    <mergeCell ref="BL6:BL10"/>
    <mergeCell ref="BM6:BM10"/>
    <mergeCell ref="BN6:BN10"/>
    <mergeCell ref="BO6:BO10"/>
    <mergeCell ref="BP6:BP10"/>
    <mergeCell ref="BQ6:BQ10"/>
    <mergeCell ref="CF6:CF10"/>
    <mergeCell ref="CG6:CG10"/>
    <mergeCell ref="CH6:CH10"/>
    <mergeCell ref="CI6:CI10"/>
    <mergeCell ref="BX6:BX10"/>
    <mergeCell ref="BY6:BY10"/>
    <mergeCell ref="BZ6:BZ10"/>
    <mergeCell ref="CA6:CA10"/>
    <mergeCell ref="CB6:CB10"/>
    <mergeCell ref="CC6:CC10"/>
    <mergeCell ref="O33:O37"/>
    <mergeCell ref="P33:P37"/>
    <mergeCell ref="Q33:Q37"/>
    <mergeCell ref="R33:R37"/>
    <mergeCell ref="S33:S37"/>
    <mergeCell ref="T33:T37"/>
    <mergeCell ref="CP6:CP10"/>
    <mergeCell ref="CQ6:CQ10"/>
    <mergeCell ref="A7:A10"/>
    <mergeCell ref="B7:B10"/>
    <mergeCell ref="C7:C10"/>
    <mergeCell ref="I33:I41"/>
    <mergeCell ref="J33:K41"/>
    <mergeCell ref="L33:L37"/>
    <mergeCell ref="M33:M37"/>
    <mergeCell ref="N33:N37"/>
    <mergeCell ref="CJ6:CJ10"/>
    <mergeCell ref="CK6:CK10"/>
    <mergeCell ref="CL6:CL10"/>
    <mergeCell ref="CM6:CM10"/>
    <mergeCell ref="CN6:CN10"/>
    <mergeCell ref="CO6:CO10"/>
    <mergeCell ref="CD6:CD10"/>
    <mergeCell ref="CE6:CE10"/>
    <mergeCell ref="AA33:AA37"/>
    <mergeCell ref="AB33:AB37"/>
    <mergeCell ref="AC33:AC37"/>
    <mergeCell ref="AD33:AD37"/>
    <mergeCell ref="AE33:AE37"/>
    <mergeCell ref="AF33:AF37"/>
    <mergeCell ref="U33:U37"/>
    <mergeCell ref="V33:V37"/>
    <mergeCell ref="W33:W37"/>
    <mergeCell ref="X33:X37"/>
    <mergeCell ref="Y33:Y37"/>
    <mergeCell ref="Z33:Z37"/>
    <mergeCell ref="AM33:AM37"/>
    <mergeCell ref="AN33:AN37"/>
    <mergeCell ref="AO33:AO37"/>
    <mergeCell ref="AP33:AP37"/>
    <mergeCell ref="AQ33:AQ37"/>
    <mergeCell ref="AR33:AR37"/>
    <mergeCell ref="AG33:AG37"/>
    <mergeCell ref="AH33:AH37"/>
    <mergeCell ref="AI33:AI37"/>
    <mergeCell ref="AJ33:AJ37"/>
    <mergeCell ref="AK33:AK37"/>
    <mergeCell ref="AL33:AL37"/>
    <mergeCell ref="AY33:AY37"/>
    <mergeCell ref="AZ33:AZ37"/>
    <mergeCell ref="BA33:BA37"/>
    <mergeCell ref="BB33:BB37"/>
    <mergeCell ref="BC33:BC37"/>
    <mergeCell ref="BD33:BD37"/>
    <mergeCell ref="AS33:AS37"/>
    <mergeCell ref="AT33:AT37"/>
    <mergeCell ref="AU33:AU37"/>
    <mergeCell ref="AV33:AV37"/>
    <mergeCell ref="AW33:AW37"/>
    <mergeCell ref="AX33:AX37"/>
    <mergeCell ref="BK33:BK37"/>
    <mergeCell ref="BL33:BL37"/>
    <mergeCell ref="BM33:BM37"/>
    <mergeCell ref="BN33:BN37"/>
    <mergeCell ref="BO33:BO37"/>
    <mergeCell ref="BP33:BP37"/>
    <mergeCell ref="BE33:BE37"/>
    <mergeCell ref="BF33:BF37"/>
    <mergeCell ref="BG33:BG37"/>
    <mergeCell ref="BH33:BH37"/>
    <mergeCell ref="BI33:BI37"/>
    <mergeCell ref="BJ33:BJ37"/>
    <mergeCell ref="BY33:BY37"/>
    <mergeCell ref="BZ33:BZ37"/>
    <mergeCell ref="CA33:CA37"/>
    <mergeCell ref="CB33:CB37"/>
    <mergeCell ref="BQ33:BQ37"/>
    <mergeCell ref="BR33:BR37"/>
    <mergeCell ref="BS33:BS37"/>
    <mergeCell ref="BT33:BT37"/>
    <mergeCell ref="BU33:BU37"/>
    <mergeCell ref="BV33:BV37"/>
    <mergeCell ref="CO33:CO37"/>
    <mergeCell ref="CP33:CP37"/>
    <mergeCell ref="CQ33:CQ37"/>
    <mergeCell ref="F35:G41"/>
    <mergeCell ref="L38:O40"/>
    <mergeCell ref="P38:S40"/>
    <mergeCell ref="T38:W40"/>
    <mergeCell ref="X38:AA40"/>
    <mergeCell ref="AB38:AE40"/>
    <mergeCell ref="AF38:AI40"/>
    <mergeCell ref="CI33:CI37"/>
    <mergeCell ref="CJ33:CJ37"/>
    <mergeCell ref="CK33:CK37"/>
    <mergeCell ref="CL33:CL37"/>
    <mergeCell ref="CM33:CM37"/>
    <mergeCell ref="CN33:CN37"/>
    <mergeCell ref="CC33:CC37"/>
    <mergeCell ref="CD33:CD37"/>
    <mergeCell ref="CE33:CE37"/>
    <mergeCell ref="CF33:CF37"/>
    <mergeCell ref="CG33:CG37"/>
    <mergeCell ref="CH33:CH37"/>
    <mergeCell ref="BW33:BW37"/>
    <mergeCell ref="BX33:BX37"/>
    <mergeCell ref="CF38:CI40"/>
    <mergeCell ref="CJ38:CM40"/>
    <mergeCell ref="CN38:CQ40"/>
    <mergeCell ref="L41:CQ41"/>
    <mergeCell ref="BH38:BK40"/>
    <mergeCell ref="BL38:BO40"/>
    <mergeCell ref="BP38:BS40"/>
    <mergeCell ref="BT38:BW40"/>
    <mergeCell ref="BX38:CA40"/>
    <mergeCell ref="CB38:CE40"/>
    <mergeCell ref="AJ38:AM40"/>
    <mergeCell ref="AN38:AQ40"/>
    <mergeCell ref="AR38:AU40"/>
    <mergeCell ref="AV38:AY40"/>
    <mergeCell ref="AZ38:BC40"/>
    <mergeCell ref="BD38:BG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35"/>
  <sheetViews>
    <sheetView showRuler="0" workbookViewId="0"/>
  </sheetViews>
  <sheetFormatPr baseColWidth="10" defaultRowHeight="16" x14ac:dyDescent="0.2"/>
  <cols>
    <col min="1"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69" width="6.83203125" style="2" customWidth="1"/>
    <col min="70" max="70" width="6.5" style="2" customWidth="1"/>
    <col min="71" max="95" width="6.83203125" style="2" customWidth="1"/>
    <col min="96" max="96" width="113.83203125" style="1" customWidth="1"/>
    <col min="97" max="16384" width="10.83203125" style="1"/>
  </cols>
  <sheetData>
    <row r="1" spans="1:96" ht="17" thickBot="1" x14ac:dyDescent="0.25"/>
    <row r="2" spans="1:96" ht="20" thickBot="1" x14ac:dyDescent="0.3">
      <c r="L2" s="405" t="s">
        <v>0</v>
      </c>
      <c r="M2" s="406"/>
      <c r="N2" s="406"/>
      <c r="O2" s="406"/>
      <c r="P2" s="406"/>
      <c r="Q2" s="406"/>
      <c r="R2" s="406"/>
      <c r="S2" s="406"/>
      <c r="T2" s="406"/>
      <c r="U2" s="406"/>
      <c r="V2" s="406"/>
      <c r="W2" s="406"/>
      <c r="X2" s="406"/>
      <c r="Y2" s="406"/>
      <c r="Z2" s="406"/>
      <c r="AA2" s="406"/>
      <c r="AB2" s="406"/>
      <c r="AC2" s="406"/>
      <c r="AD2" s="406"/>
      <c r="AE2" s="406"/>
      <c r="AF2" s="406"/>
      <c r="AG2" s="406"/>
      <c r="AH2" s="406"/>
      <c r="AI2" s="406"/>
      <c r="AJ2" s="406"/>
      <c r="AK2" s="406"/>
      <c r="AL2" s="406"/>
      <c r="AM2" s="406"/>
      <c r="AN2" s="406"/>
      <c r="AO2" s="406"/>
      <c r="AP2" s="406"/>
      <c r="AQ2" s="406"/>
      <c r="AR2" s="406"/>
      <c r="AS2" s="406"/>
      <c r="AT2" s="406"/>
      <c r="AU2" s="406"/>
      <c r="AV2" s="406"/>
      <c r="AW2" s="406"/>
      <c r="AX2" s="406"/>
      <c r="AY2" s="406"/>
      <c r="AZ2" s="406"/>
      <c r="BA2" s="406"/>
      <c r="BB2" s="406"/>
      <c r="BC2" s="406"/>
      <c r="BD2" s="406"/>
      <c r="BE2" s="406"/>
      <c r="BF2" s="406"/>
      <c r="BG2" s="406"/>
      <c r="BH2" s="406"/>
      <c r="BI2" s="406"/>
      <c r="BJ2" s="406"/>
      <c r="BK2" s="406"/>
      <c r="BL2" s="406"/>
      <c r="BM2" s="406"/>
      <c r="BN2" s="406"/>
      <c r="BO2" s="406"/>
      <c r="BP2" s="406"/>
      <c r="BQ2" s="406"/>
      <c r="BR2" s="406"/>
      <c r="BS2" s="406"/>
      <c r="BT2" s="406"/>
      <c r="BU2" s="406"/>
      <c r="BV2" s="406"/>
      <c r="BW2" s="406"/>
      <c r="BX2" s="406"/>
      <c r="BY2" s="406"/>
      <c r="BZ2" s="406"/>
      <c r="CA2" s="406"/>
      <c r="CB2" s="406"/>
      <c r="CC2" s="406"/>
      <c r="CD2" s="406"/>
      <c r="CE2" s="406"/>
      <c r="CF2" s="406"/>
      <c r="CG2" s="406"/>
      <c r="CH2" s="406"/>
      <c r="CI2" s="406"/>
      <c r="CJ2" s="406"/>
      <c r="CK2" s="406"/>
      <c r="CL2" s="406"/>
      <c r="CM2" s="406"/>
      <c r="CN2" s="406"/>
      <c r="CO2" s="406"/>
      <c r="CP2" s="406"/>
      <c r="CQ2" s="407"/>
    </row>
    <row r="3" spans="1:96" x14ac:dyDescent="0.2">
      <c r="E3" s="408" t="s">
        <v>471</v>
      </c>
      <c r="L3" s="387" t="s">
        <v>6</v>
      </c>
      <c r="M3" s="403"/>
      <c r="N3" s="403"/>
      <c r="O3" s="388"/>
      <c r="P3" s="387" t="s">
        <v>10</v>
      </c>
      <c r="Q3" s="403"/>
      <c r="R3" s="403"/>
      <c r="S3" s="388"/>
      <c r="T3" s="387" t="s">
        <v>11</v>
      </c>
      <c r="U3" s="403"/>
      <c r="V3" s="403"/>
      <c r="W3" s="388"/>
      <c r="X3" s="387" t="s">
        <v>14</v>
      </c>
      <c r="Y3" s="403"/>
      <c r="Z3" s="403"/>
      <c r="AA3" s="388"/>
      <c r="AB3" s="387" t="s">
        <v>21</v>
      </c>
      <c r="AC3" s="403"/>
      <c r="AD3" s="403"/>
      <c r="AE3" s="388"/>
      <c r="AF3" s="399" t="s">
        <v>3</v>
      </c>
      <c r="AG3" s="400"/>
      <c r="AH3" s="400"/>
      <c r="AI3" s="427"/>
      <c r="AJ3" s="387" t="s">
        <v>7</v>
      </c>
      <c r="AK3" s="403"/>
      <c r="AL3" s="403"/>
      <c r="AM3" s="388"/>
      <c r="AN3" s="399" t="s">
        <v>13</v>
      </c>
      <c r="AO3" s="400"/>
      <c r="AP3" s="400"/>
      <c r="AQ3" s="427"/>
      <c r="AR3" s="387" t="s">
        <v>17</v>
      </c>
      <c r="AS3" s="403"/>
      <c r="AT3" s="403"/>
      <c r="AU3" s="388"/>
      <c r="AV3" s="387" t="s">
        <v>15</v>
      </c>
      <c r="AW3" s="403"/>
      <c r="AX3" s="403"/>
      <c r="AY3" s="388"/>
      <c r="AZ3" s="387" t="s">
        <v>4</v>
      </c>
      <c r="BA3" s="403"/>
      <c r="BB3" s="403"/>
      <c r="BC3" s="388"/>
      <c r="BD3" s="399" t="s">
        <v>12</v>
      </c>
      <c r="BE3" s="400"/>
      <c r="BF3" s="400"/>
      <c r="BG3" s="427"/>
      <c r="BH3" s="387" t="s">
        <v>9</v>
      </c>
      <c r="BI3" s="403"/>
      <c r="BJ3" s="403"/>
      <c r="BK3" s="388"/>
      <c r="BL3" s="399" t="s">
        <v>2</v>
      </c>
      <c r="BM3" s="400"/>
      <c r="BN3" s="400"/>
      <c r="BO3" s="427"/>
      <c r="BP3" s="387" t="s">
        <v>5</v>
      </c>
      <c r="BQ3" s="403"/>
      <c r="BR3" s="403"/>
      <c r="BS3" s="388"/>
      <c r="BT3" s="399" t="s">
        <v>16</v>
      </c>
      <c r="BU3" s="400"/>
      <c r="BV3" s="400"/>
      <c r="BW3" s="427"/>
      <c r="BX3" s="387" t="s">
        <v>8</v>
      </c>
      <c r="BY3" s="403"/>
      <c r="BZ3" s="403"/>
      <c r="CA3" s="388"/>
      <c r="CB3" s="387" t="s">
        <v>20</v>
      </c>
      <c r="CC3" s="403"/>
      <c r="CD3" s="403"/>
      <c r="CE3" s="388"/>
      <c r="CF3" s="387" t="s">
        <v>19</v>
      </c>
      <c r="CG3" s="403"/>
      <c r="CH3" s="403"/>
      <c r="CI3" s="388"/>
      <c r="CJ3" s="387" t="s">
        <v>22</v>
      </c>
      <c r="CK3" s="403"/>
      <c r="CL3" s="403"/>
      <c r="CM3" s="388"/>
      <c r="CN3" s="387" t="s">
        <v>18</v>
      </c>
      <c r="CO3" s="403"/>
      <c r="CP3" s="403"/>
      <c r="CQ3" s="388"/>
    </row>
    <row r="4" spans="1:96" ht="20" customHeight="1" x14ac:dyDescent="0.2">
      <c r="C4" s="4"/>
      <c r="E4" s="409"/>
      <c r="L4" s="338"/>
      <c r="M4" s="339"/>
      <c r="N4" s="339"/>
      <c r="O4" s="343"/>
      <c r="P4" s="338"/>
      <c r="Q4" s="339"/>
      <c r="R4" s="339"/>
      <c r="S4" s="343"/>
      <c r="T4" s="338"/>
      <c r="U4" s="339"/>
      <c r="V4" s="339"/>
      <c r="W4" s="343"/>
      <c r="X4" s="338"/>
      <c r="Y4" s="339"/>
      <c r="Z4" s="339"/>
      <c r="AA4" s="343"/>
      <c r="AB4" s="338"/>
      <c r="AC4" s="339"/>
      <c r="AD4" s="339"/>
      <c r="AE4" s="343"/>
      <c r="AF4" s="350"/>
      <c r="AG4" s="351"/>
      <c r="AH4" s="351"/>
      <c r="AI4" s="411"/>
      <c r="AJ4" s="338"/>
      <c r="AK4" s="339"/>
      <c r="AL4" s="339"/>
      <c r="AM4" s="343"/>
      <c r="AN4" s="350"/>
      <c r="AO4" s="351"/>
      <c r="AP4" s="351"/>
      <c r="AQ4" s="411"/>
      <c r="AR4" s="338"/>
      <c r="AS4" s="339"/>
      <c r="AT4" s="339"/>
      <c r="AU4" s="343"/>
      <c r="AV4" s="338"/>
      <c r="AW4" s="339"/>
      <c r="AX4" s="339"/>
      <c r="AY4" s="343"/>
      <c r="AZ4" s="338"/>
      <c r="BA4" s="339"/>
      <c r="BB4" s="339"/>
      <c r="BC4" s="343"/>
      <c r="BD4" s="350"/>
      <c r="BE4" s="351"/>
      <c r="BF4" s="351"/>
      <c r="BG4" s="411"/>
      <c r="BH4" s="338"/>
      <c r="BI4" s="339"/>
      <c r="BJ4" s="339"/>
      <c r="BK4" s="343"/>
      <c r="BL4" s="350"/>
      <c r="BM4" s="351"/>
      <c r="BN4" s="351"/>
      <c r="BO4" s="411"/>
      <c r="BP4" s="338"/>
      <c r="BQ4" s="339"/>
      <c r="BR4" s="339"/>
      <c r="BS4" s="343"/>
      <c r="BT4" s="350"/>
      <c r="BU4" s="351"/>
      <c r="BV4" s="351"/>
      <c r="BW4" s="411"/>
      <c r="BX4" s="338"/>
      <c r="BY4" s="339"/>
      <c r="BZ4" s="339"/>
      <c r="CA4" s="343"/>
      <c r="CB4" s="338"/>
      <c r="CC4" s="339"/>
      <c r="CD4" s="339"/>
      <c r="CE4" s="343"/>
      <c r="CF4" s="338"/>
      <c r="CG4" s="339"/>
      <c r="CH4" s="339"/>
      <c r="CI4" s="343"/>
      <c r="CJ4" s="338"/>
      <c r="CK4" s="339"/>
      <c r="CL4" s="339"/>
      <c r="CM4" s="343"/>
      <c r="CN4" s="338"/>
      <c r="CO4" s="339"/>
      <c r="CP4" s="339"/>
      <c r="CQ4" s="343"/>
    </row>
    <row r="5" spans="1:96" ht="20" customHeight="1" thickBot="1" x14ac:dyDescent="0.25">
      <c r="B5" s="5"/>
      <c r="C5" s="6"/>
      <c r="E5" s="391" t="s">
        <v>23</v>
      </c>
      <c r="J5" s="2"/>
      <c r="K5" s="2"/>
      <c r="L5" s="389"/>
      <c r="M5" s="404"/>
      <c r="N5" s="404"/>
      <c r="O5" s="390"/>
      <c r="P5" s="389"/>
      <c r="Q5" s="404"/>
      <c r="R5" s="404"/>
      <c r="S5" s="390"/>
      <c r="T5" s="389"/>
      <c r="U5" s="404"/>
      <c r="V5" s="404"/>
      <c r="W5" s="390"/>
      <c r="X5" s="389"/>
      <c r="Y5" s="404"/>
      <c r="Z5" s="404"/>
      <c r="AA5" s="390"/>
      <c r="AB5" s="389"/>
      <c r="AC5" s="404"/>
      <c r="AD5" s="404"/>
      <c r="AE5" s="390"/>
      <c r="AF5" s="401"/>
      <c r="AG5" s="402"/>
      <c r="AH5" s="402"/>
      <c r="AI5" s="428"/>
      <c r="AJ5" s="389"/>
      <c r="AK5" s="404"/>
      <c r="AL5" s="404"/>
      <c r="AM5" s="390"/>
      <c r="AN5" s="401"/>
      <c r="AO5" s="402"/>
      <c r="AP5" s="402"/>
      <c r="AQ5" s="428"/>
      <c r="AR5" s="389"/>
      <c r="AS5" s="404"/>
      <c r="AT5" s="404"/>
      <c r="AU5" s="390"/>
      <c r="AV5" s="389"/>
      <c r="AW5" s="404"/>
      <c r="AX5" s="404"/>
      <c r="AY5" s="390"/>
      <c r="AZ5" s="389"/>
      <c r="BA5" s="404"/>
      <c r="BB5" s="404"/>
      <c r="BC5" s="390"/>
      <c r="BD5" s="401"/>
      <c r="BE5" s="402"/>
      <c r="BF5" s="402"/>
      <c r="BG5" s="428"/>
      <c r="BH5" s="389"/>
      <c r="BI5" s="404"/>
      <c r="BJ5" s="404"/>
      <c r="BK5" s="390"/>
      <c r="BL5" s="401"/>
      <c r="BM5" s="402"/>
      <c r="BN5" s="402"/>
      <c r="BO5" s="428"/>
      <c r="BP5" s="389"/>
      <c r="BQ5" s="404"/>
      <c r="BR5" s="404"/>
      <c r="BS5" s="390"/>
      <c r="BT5" s="401"/>
      <c r="BU5" s="402"/>
      <c r="BV5" s="402"/>
      <c r="BW5" s="428"/>
      <c r="BX5" s="389"/>
      <c r="BY5" s="404"/>
      <c r="BZ5" s="404"/>
      <c r="CA5" s="390"/>
      <c r="CB5" s="389"/>
      <c r="CC5" s="404"/>
      <c r="CD5" s="404"/>
      <c r="CE5" s="390"/>
      <c r="CF5" s="389"/>
      <c r="CG5" s="404"/>
      <c r="CH5" s="404"/>
      <c r="CI5" s="390"/>
      <c r="CJ5" s="389"/>
      <c r="CK5" s="404"/>
      <c r="CL5" s="404"/>
      <c r="CM5" s="390"/>
      <c r="CN5" s="389"/>
      <c r="CO5" s="404"/>
      <c r="CP5" s="404"/>
      <c r="CQ5" s="390"/>
    </row>
    <row r="6" spans="1:96" ht="20" customHeight="1" x14ac:dyDescent="0.2">
      <c r="A6" s="7"/>
      <c r="B6" s="8"/>
      <c r="C6" s="9"/>
      <c r="E6" s="391"/>
      <c r="H6" s="369" t="s">
        <v>24</v>
      </c>
      <c r="I6" s="393" t="s">
        <v>25</v>
      </c>
      <c r="J6" s="395" t="s">
        <v>26</v>
      </c>
      <c r="K6" s="397" t="s">
        <v>27</v>
      </c>
      <c r="L6" s="365" t="s">
        <v>28</v>
      </c>
      <c r="M6" s="367" t="s">
        <v>29</v>
      </c>
      <c r="N6" s="423" t="s">
        <v>441</v>
      </c>
      <c r="O6" s="425" t="s">
        <v>442</v>
      </c>
      <c r="P6" s="366" t="s">
        <v>28</v>
      </c>
      <c r="Q6" s="368" t="s">
        <v>29</v>
      </c>
      <c r="R6" s="423" t="s">
        <v>441</v>
      </c>
      <c r="S6" s="425" t="s">
        <v>442</v>
      </c>
      <c r="T6" s="365" t="s">
        <v>28</v>
      </c>
      <c r="U6" s="367" t="s">
        <v>29</v>
      </c>
      <c r="V6" s="423" t="s">
        <v>441</v>
      </c>
      <c r="W6" s="425" t="s">
        <v>442</v>
      </c>
      <c r="X6" s="365" t="s">
        <v>28</v>
      </c>
      <c r="Y6" s="367" t="s">
        <v>29</v>
      </c>
      <c r="Z6" s="423" t="s">
        <v>441</v>
      </c>
      <c r="AA6" s="425" t="s">
        <v>442</v>
      </c>
      <c r="AB6" s="365" t="s">
        <v>28</v>
      </c>
      <c r="AC6" s="367" t="s">
        <v>29</v>
      </c>
      <c r="AD6" s="423" t="s">
        <v>441</v>
      </c>
      <c r="AE6" s="425" t="s">
        <v>442</v>
      </c>
      <c r="AF6" s="380" t="s">
        <v>28</v>
      </c>
      <c r="AG6" s="367" t="s">
        <v>29</v>
      </c>
      <c r="AH6" s="423" t="s">
        <v>441</v>
      </c>
      <c r="AI6" s="425" t="s">
        <v>442</v>
      </c>
      <c r="AJ6" s="381" t="s">
        <v>28</v>
      </c>
      <c r="AK6" s="367" t="s">
        <v>29</v>
      </c>
      <c r="AL6" s="423" t="s">
        <v>441</v>
      </c>
      <c r="AM6" s="425" t="s">
        <v>442</v>
      </c>
      <c r="AN6" s="380" t="s">
        <v>28</v>
      </c>
      <c r="AO6" s="367" t="s">
        <v>29</v>
      </c>
      <c r="AP6" s="423" t="s">
        <v>441</v>
      </c>
      <c r="AQ6" s="425" t="s">
        <v>442</v>
      </c>
      <c r="AR6" s="365" t="s">
        <v>28</v>
      </c>
      <c r="AS6" s="367" t="s">
        <v>29</v>
      </c>
      <c r="AT6" s="423" t="s">
        <v>441</v>
      </c>
      <c r="AU6" s="425" t="s">
        <v>442</v>
      </c>
      <c r="AV6" s="365" t="s">
        <v>28</v>
      </c>
      <c r="AW6" s="367" t="s">
        <v>29</v>
      </c>
      <c r="AX6" s="423" t="s">
        <v>441</v>
      </c>
      <c r="AY6" s="425" t="s">
        <v>442</v>
      </c>
      <c r="AZ6" s="384" t="s">
        <v>28</v>
      </c>
      <c r="BA6" s="367" t="s">
        <v>29</v>
      </c>
      <c r="BB6" s="423" t="s">
        <v>441</v>
      </c>
      <c r="BC6" s="425" t="s">
        <v>442</v>
      </c>
      <c r="BD6" s="384" t="s">
        <v>28</v>
      </c>
      <c r="BE6" s="367" t="s">
        <v>29</v>
      </c>
      <c r="BF6" s="423" t="s">
        <v>441</v>
      </c>
      <c r="BG6" s="425" t="s">
        <v>442</v>
      </c>
      <c r="BH6" s="365" t="s">
        <v>28</v>
      </c>
      <c r="BI6" s="367" t="s">
        <v>29</v>
      </c>
      <c r="BJ6" s="423" t="s">
        <v>441</v>
      </c>
      <c r="BK6" s="425" t="s">
        <v>442</v>
      </c>
      <c r="BL6" s="365" t="s">
        <v>28</v>
      </c>
      <c r="BM6" s="367" t="s">
        <v>29</v>
      </c>
      <c r="BN6" s="423" t="s">
        <v>441</v>
      </c>
      <c r="BO6" s="425" t="s">
        <v>442</v>
      </c>
      <c r="BP6" s="365" t="s">
        <v>28</v>
      </c>
      <c r="BQ6" s="367" t="s">
        <v>29</v>
      </c>
      <c r="BR6" s="423" t="s">
        <v>441</v>
      </c>
      <c r="BS6" s="425" t="s">
        <v>442</v>
      </c>
      <c r="BT6" s="380" t="s">
        <v>28</v>
      </c>
      <c r="BU6" s="367" t="s">
        <v>29</v>
      </c>
      <c r="BV6" s="423" t="s">
        <v>441</v>
      </c>
      <c r="BW6" s="425" t="s">
        <v>442</v>
      </c>
      <c r="BX6" s="365" t="s">
        <v>28</v>
      </c>
      <c r="BY6" s="367" t="s">
        <v>29</v>
      </c>
      <c r="BZ6" s="423" t="s">
        <v>441</v>
      </c>
      <c r="CA6" s="425" t="s">
        <v>442</v>
      </c>
      <c r="CB6" s="365" t="s">
        <v>28</v>
      </c>
      <c r="CC6" s="367" t="s">
        <v>29</v>
      </c>
      <c r="CD6" s="423" t="s">
        <v>441</v>
      </c>
      <c r="CE6" s="425" t="s">
        <v>442</v>
      </c>
      <c r="CF6" s="365" t="s">
        <v>28</v>
      </c>
      <c r="CG6" s="367" t="s">
        <v>29</v>
      </c>
      <c r="CH6" s="423" t="s">
        <v>441</v>
      </c>
      <c r="CI6" s="425" t="s">
        <v>442</v>
      </c>
      <c r="CJ6" s="365" t="s">
        <v>28</v>
      </c>
      <c r="CK6" s="367" t="s">
        <v>29</v>
      </c>
      <c r="CL6" s="423" t="s">
        <v>441</v>
      </c>
      <c r="CM6" s="425" t="s">
        <v>442</v>
      </c>
      <c r="CN6" s="366" t="s">
        <v>28</v>
      </c>
      <c r="CO6" s="367" t="s">
        <v>29</v>
      </c>
      <c r="CP6" s="423" t="s">
        <v>441</v>
      </c>
      <c r="CQ6" s="425" t="s">
        <v>442</v>
      </c>
    </row>
    <row r="7" spans="1:96" ht="20" customHeight="1" thickBot="1" x14ac:dyDescent="0.25">
      <c r="A7" s="369" t="s">
        <v>30</v>
      </c>
      <c r="B7" s="369" t="s">
        <v>31</v>
      </c>
      <c r="C7" s="370" t="s">
        <v>32</v>
      </c>
      <c r="E7" s="392"/>
      <c r="H7" s="369"/>
      <c r="I7" s="394"/>
      <c r="J7" s="396"/>
      <c r="K7" s="398"/>
      <c r="L7" s="365"/>
      <c r="M7" s="367"/>
      <c r="N7" s="424"/>
      <c r="O7" s="426"/>
      <c r="P7" s="382"/>
      <c r="Q7" s="383"/>
      <c r="R7" s="424"/>
      <c r="S7" s="426"/>
      <c r="T7" s="365"/>
      <c r="U7" s="367"/>
      <c r="V7" s="424"/>
      <c r="W7" s="426"/>
      <c r="X7" s="365"/>
      <c r="Y7" s="367"/>
      <c r="Z7" s="424"/>
      <c r="AA7" s="426"/>
      <c r="AB7" s="365"/>
      <c r="AC7" s="367"/>
      <c r="AD7" s="424"/>
      <c r="AE7" s="426"/>
      <c r="AF7" s="380"/>
      <c r="AG7" s="367"/>
      <c r="AH7" s="424"/>
      <c r="AI7" s="426"/>
      <c r="AJ7" s="386"/>
      <c r="AK7" s="367"/>
      <c r="AL7" s="424"/>
      <c r="AM7" s="426"/>
      <c r="AN7" s="365"/>
      <c r="AO7" s="367"/>
      <c r="AP7" s="424"/>
      <c r="AQ7" s="426"/>
      <c r="AR7" s="365"/>
      <c r="AS7" s="367"/>
      <c r="AT7" s="424"/>
      <c r="AU7" s="426"/>
      <c r="AV7" s="365"/>
      <c r="AW7" s="367"/>
      <c r="AX7" s="424"/>
      <c r="AY7" s="426"/>
      <c r="AZ7" s="384"/>
      <c r="BA7" s="367"/>
      <c r="BB7" s="424"/>
      <c r="BC7" s="426"/>
      <c r="BD7" s="384"/>
      <c r="BE7" s="367"/>
      <c r="BF7" s="424"/>
      <c r="BG7" s="426"/>
      <c r="BH7" s="365"/>
      <c r="BI7" s="367"/>
      <c r="BJ7" s="424"/>
      <c r="BK7" s="426"/>
      <c r="BL7" s="365"/>
      <c r="BM7" s="367"/>
      <c r="BN7" s="424"/>
      <c r="BO7" s="426"/>
      <c r="BP7" s="365"/>
      <c r="BQ7" s="367"/>
      <c r="BR7" s="424"/>
      <c r="BS7" s="426"/>
      <c r="BT7" s="380"/>
      <c r="BU7" s="367"/>
      <c r="BV7" s="424"/>
      <c r="BW7" s="426"/>
      <c r="BX7" s="365"/>
      <c r="BY7" s="367"/>
      <c r="BZ7" s="424"/>
      <c r="CA7" s="426"/>
      <c r="CB7" s="365"/>
      <c r="CC7" s="367"/>
      <c r="CD7" s="424"/>
      <c r="CE7" s="426"/>
      <c r="CF7" s="365"/>
      <c r="CG7" s="367"/>
      <c r="CH7" s="424"/>
      <c r="CI7" s="426"/>
      <c r="CJ7" s="365"/>
      <c r="CK7" s="367"/>
      <c r="CL7" s="424"/>
      <c r="CM7" s="426"/>
      <c r="CN7" s="382"/>
      <c r="CO7" s="367"/>
      <c r="CP7" s="424"/>
      <c r="CQ7" s="426"/>
    </row>
    <row r="8" spans="1:96" ht="20" customHeight="1" x14ac:dyDescent="0.2">
      <c r="A8" s="369"/>
      <c r="B8" s="369"/>
      <c r="C8" s="370"/>
      <c r="H8" s="369"/>
      <c r="I8" s="394"/>
      <c r="J8" s="396"/>
      <c r="K8" s="398"/>
      <c r="L8" s="365"/>
      <c r="M8" s="367"/>
      <c r="N8" s="424"/>
      <c r="O8" s="426"/>
      <c r="P8" s="382"/>
      <c r="Q8" s="383"/>
      <c r="R8" s="424"/>
      <c r="S8" s="426"/>
      <c r="T8" s="365"/>
      <c r="U8" s="367"/>
      <c r="V8" s="424"/>
      <c r="W8" s="426"/>
      <c r="X8" s="365"/>
      <c r="Y8" s="367"/>
      <c r="Z8" s="424"/>
      <c r="AA8" s="426"/>
      <c r="AB8" s="365"/>
      <c r="AC8" s="367"/>
      <c r="AD8" s="424"/>
      <c r="AE8" s="426"/>
      <c r="AF8" s="380"/>
      <c r="AG8" s="367"/>
      <c r="AH8" s="424"/>
      <c r="AI8" s="426"/>
      <c r="AJ8" s="386"/>
      <c r="AK8" s="367"/>
      <c r="AL8" s="424"/>
      <c r="AM8" s="426"/>
      <c r="AN8" s="365"/>
      <c r="AO8" s="367"/>
      <c r="AP8" s="424"/>
      <c r="AQ8" s="426"/>
      <c r="AR8" s="365"/>
      <c r="AS8" s="367"/>
      <c r="AT8" s="424"/>
      <c r="AU8" s="426"/>
      <c r="AV8" s="365"/>
      <c r="AW8" s="367"/>
      <c r="AX8" s="424"/>
      <c r="AY8" s="426"/>
      <c r="AZ8" s="384"/>
      <c r="BA8" s="367"/>
      <c r="BB8" s="424"/>
      <c r="BC8" s="426"/>
      <c r="BD8" s="384"/>
      <c r="BE8" s="367"/>
      <c r="BF8" s="424"/>
      <c r="BG8" s="426"/>
      <c r="BH8" s="365"/>
      <c r="BI8" s="367"/>
      <c r="BJ8" s="424"/>
      <c r="BK8" s="426"/>
      <c r="BL8" s="365"/>
      <c r="BM8" s="367"/>
      <c r="BN8" s="424"/>
      <c r="BO8" s="426"/>
      <c r="BP8" s="365"/>
      <c r="BQ8" s="367"/>
      <c r="BR8" s="424"/>
      <c r="BS8" s="426"/>
      <c r="BT8" s="380"/>
      <c r="BU8" s="367"/>
      <c r="BV8" s="424"/>
      <c r="BW8" s="426"/>
      <c r="BX8" s="365"/>
      <c r="BY8" s="367"/>
      <c r="BZ8" s="424"/>
      <c r="CA8" s="426"/>
      <c r="CB8" s="365"/>
      <c r="CC8" s="367"/>
      <c r="CD8" s="424"/>
      <c r="CE8" s="426"/>
      <c r="CF8" s="365"/>
      <c r="CG8" s="367"/>
      <c r="CH8" s="424"/>
      <c r="CI8" s="426"/>
      <c r="CJ8" s="365"/>
      <c r="CK8" s="367"/>
      <c r="CL8" s="424"/>
      <c r="CM8" s="426"/>
      <c r="CN8" s="382"/>
      <c r="CO8" s="367"/>
      <c r="CP8" s="424"/>
      <c r="CQ8" s="426"/>
    </row>
    <row r="9" spans="1:96" ht="20" customHeight="1" x14ac:dyDescent="0.2">
      <c r="A9" s="369"/>
      <c r="B9" s="369"/>
      <c r="C9" s="370"/>
      <c r="H9" s="369"/>
      <c r="I9" s="394"/>
      <c r="J9" s="396"/>
      <c r="K9" s="398"/>
      <c r="L9" s="365"/>
      <c r="M9" s="367"/>
      <c r="N9" s="424"/>
      <c r="O9" s="426"/>
      <c r="P9" s="382"/>
      <c r="Q9" s="383"/>
      <c r="R9" s="424"/>
      <c r="S9" s="426"/>
      <c r="T9" s="365"/>
      <c r="U9" s="367"/>
      <c r="V9" s="424"/>
      <c r="W9" s="426"/>
      <c r="X9" s="365"/>
      <c r="Y9" s="367"/>
      <c r="Z9" s="424"/>
      <c r="AA9" s="426"/>
      <c r="AB9" s="365"/>
      <c r="AC9" s="367"/>
      <c r="AD9" s="424"/>
      <c r="AE9" s="426"/>
      <c r="AF9" s="380"/>
      <c r="AG9" s="367"/>
      <c r="AH9" s="424"/>
      <c r="AI9" s="426"/>
      <c r="AJ9" s="386"/>
      <c r="AK9" s="367"/>
      <c r="AL9" s="424"/>
      <c r="AM9" s="426"/>
      <c r="AN9" s="365"/>
      <c r="AO9" s="367"/>
      <c r="AP9" s="424"/>
      <c r="AQ9" s="426"/>
      <c r="AR9" s="365"/>
      <c r="AS9" s="367"/>
      <c r="AT9" s="424"/>
      <c r="AU9" s="426"/>
      <c r="AV9" s="365"/>
      <c r="AW9" s="367"/>
      <c r="AX9" s="424"/>
      <c r="AY9" s="426"/>
      <c r="AZ9" s="384"/>
      <c r="BA9" s="367"/>
      <c r="BB9" s="424"/>
      <c r="BC9" s="426"/>
      <c r="BD9" s="384"/>
      <c r="BE9" s="367"/>
      <c r="BF9" s="424"/>
      <c r="BG9" s="426"/>
      <c r="BH9" s="365"/>
      <c r="BI9" s="367"/>
      <c r="BJ9" s="424"/>
      <c r="BK9" s="426"/>
      <c r="BL9" s="365"/>
      <c r="BM9" s="367"/>
      <c r="BN9" s="424"/>
      <c r="BO9" s="426"/>
      <c r="BP9" s="365"/>
      <c r="BQ9" s="367"/>
      <c r="BR9" s="424"/>
      <c r="BS9" s="426"/>
      <c r="BT9" s="380"/>
      <c r="BU9" s="367"/>
      <c r="BV9" s="424"/>
      <c r="BW9" s="426"/>
      <c r="BX9" s="365"/>
      <c r="BY9" s="367"/>
      <c r="BZ9" s="424"/>
      <c r="CA9" s="426"/>
      <c r="CB9" s="365"/>
      <c r="CC9" s="367"/>
      <c r="CD9" s="424"/>
      <c r="CE9" s="426"/>
      <c r="CF9" s="365"/>
      <c r="CG9" s="367"/>
      <c r="CH9" s="424"/>
      <c r="CI9" s="426"/>
      <c r="CJ9" s="365"/>
      <c r="CK9" s="367"/>
      <c r="CL9" s="424"/>
      <c r="CM9" s="426"/>
      <c r="CN9" s="382"/>
      <c r="CO9" s="367"/>
      <c r="CP9" s="424"/>
      <c r="CQ9" s="426"/>
    </row>
    <row r="10" spans="1:96" s="13" customFormat="1" ht="20" customHeight="1" thickBot="1" x14ac:dyDescent="0.25">
      <c r="A10" s="369"/>
      <c r="B10" s="369"/>
      <c r="C10" s="370"/>
      <c r="D10" s="10" t="s">
        <v>33</v>
      </c>
      <c r="E10" s="11" t="s">
        <v>34</v>
      </c>
      <c r="F10" s="11" t="s">
        <v>35</v>
      </c>
      <c r="G10" s="10" t="s">
        <v>36</v>
      </c>
      <c r="H10" s="369"/>
      <c r="I10" s="394"/>
      <c r="J10" s="396"/>
      <c r="K10" s="398"/>
      <c r="L10" s="366"/>
      <c r="M10" s="368"/>
      <c r="N10" s="424"/>
      <c r="O10" s="426"/>
      <c r="P10" s="382"/>
      <c r="Q10" s="383"/>
      <c r="R10" s="424"/>
      <c r="S10" s="426"/>
      <c r="T10" s="366"/>
      <c r="U10" s="368"/>
      <c r="V10" s="424"/>
      <c r="W10" s="426"/>
      <c r="X10" s="366"/>
      <c r="Y10" s="368"/>
      <c r="Z10" s="424"/>
      <c r="AA10" s="426"/>
      <c r="AB10" s="366"/>
      <c r="AC10" s="368"/>
      <c r="AD10" s="424"/>
      <c r="AE10" s="426"/>
      <c r="AF10" s="381"/>
      <c r="AG10" s="368"/>
      <c r="AH10" s="424"/>
      <c r="AI10" s="426"/>
      <c r="AJ10" s="386"/>
      <c r="AK10" s="368"/>
      <c r="AL10" s="424"/>
      <c r="AM10" s="426"/>
      <c r="AN10" s="366"/>
      <c r="AO10" s="368"/>
      <c r="AP10" s="424"/>
      <c r="AQ10" s="426"/>
      <c r="AR10" s="366"/>
      <c r="AS10" s="368"/>
      <c r="AT10" s="424"/>
      <c r="AU10" s="426"/>
      <c r="AV10" s="366"/>
      <c r="AW10" s="368"/>
      <c r="AX10" s="424"/>
      <c r="AY10" s="426"/>
      <c r="AZ10" s="385"/>
      <c r="BA10" s="368"/>
      <c r="BB10" s="424"/>
      <c r="BC10" s="426"/>
      <c r="BD10" s="385"/>
      <c r="BE10" s="368"/>
      <c r="BF10" s="424"/>
      <c r="BG10" s="426"/>
      <c r="BH10" s="366"/>
      <c r="BI10" s="368"/>
      <c r="BJ10" s="424"/>
      <c r="BK10" s="426"/>
      <c r="BL10" s="366"/>
      <c r="BM10" s="368"/>
      <c r="BN10" s="424"/>
      <c r="BO10" s="426"/>
      <c r="BP10" s="366"/>
      <c r="BQ10" s="368"/>
      <c r="BR10" s="424"/>
      <c r="BS10" s="426"/>
      <c r="BT10" s="381"/>
      <c r="BU10" s="368"/>
      <c r="BV10" s="424"/>
      <c r="BW10" s="426"/>
      <c r="BX10" s="366"/>
      <c r="BY10" s="368"/>
      <c r="BZ10" s="424"/>
      <c r="CA10" s="426"/>
      <c r="CB10" s="366"/>
      <c r="CC10" s="368"/>
      <c r="CD10" s="424"/>
      <c r="CE10" s="426"/>
      <c r="CF10" s="366"/>
      <c r="CG10" s="368"/>
      <c r="CH10" s="424"/>
      <c r="CI10" s="426"/>
      <c r="CJ10" s="366"/>
      <c r="CK10" s="368"/>
      <c r="CL10" s="424"/>
      <c r="CM10" s="426"/>
      <c r="CN10" s="382"/>
      <c r="CO10" s="368"/>
      <c r="CP10" s="424"/>
      <c r="CQ10" s="426"/>
      <c r="CR10" s="12" t="s">
        <v>37</v>
      </c>
    </row>
    <row r="11" spans="1:96" s="13" customFormat="1" ht="20" customHeight="1" x14ac:dyDescent="0.2">
      <c r="A11" s="321"/>
      <c r="B11" s="15"/>
      <c r="C11" s="322"/>
      <c r="D11" s="17" t="s">
        <v>38</v>
      </c>
      <c r="E11" s="18" t="s">
        <v>48</v>
      </c>
      <c r="F11" s="18" t="s">
        <v>49</v>
      </c>
      <c r="G11" s="17">
        <v>2012</v>
      </c>
      <c r="H11" s="323"/>
      <c r="I11" s="20">
        <v>70</v>
      </c>
      <c r="J11" s="21" t="s">
        <v>50</v>
      </c>
      <c r="K11" s="22" t="s">
        <v>51</v>
      </c>
      <c r="L11" s="324">
        <v>9</v>
      </c>
      <c r="M11" s="325">
        <f t="shared" ref="M11:M17" si="0">IF((ISERROR((L11/$I11)*100)), "", IF(AND(NOT(ISERROR((L11/$I11)*100)),((L11/$I11)*100) &lt;&gt; 0), (L11/$I11)*100, ""))</f>
        <v>12.857142857142856</v>
      </c>
      <c r="N11" s="326">
        <v>10</v>
      </c>
      <c r="O11" s="327">
        <f t="shared" ref="O11:O17" si="1">IF(AND(NOT(ISERROR(L11-N11)), AND(N11&lt;&gt;"", L11&lt;&gt;"")), L11-N11, "")</f>
        <v>-1</v>
      </c>
      <c r="P11" s="324">
        <v>10</v>
      </c>
      <c r="Q11" s="325">
        <f t="shared" ref="Q11:Q17" si="2">IF((ISERROR((P11/$I11)*100)), "", IF(AND(NOT(ISERROR((P11/$I11)*100)),((P11/$I11)*100) &lt;&gt; 0), (P11/$I11)*100, ""))</f>
        <v>14.285714285714285</v>
      </c>
      <c r="R11" s="326">
        <v>7</v>
      </c>
      <c r="S11" s="327">
        <f t="shared" ref="S11:S17" si="3">IF(AND(NOT(ISERROR(P11-R11)), AND(R11&lt;&gt;"", P11&lt;&gt;"")), P11-R11, "")</f>
        <v>3</v>
      </c>
      <c r="T11" s="324">
        <v>1</v>
      </c>
      <c r="U11" s="325">
        <f t="shared" ref="U11:U17" si="4">IF((ISERROR((T11/$I11)*100)), "", IF(AND(NOT(ISERROR((T11/$I11)*100)),((T11/$I11)*100) &lt;&gt; 0), (T11/$I11)*100, ""))</f>
        <v>1.4285714285714286</v>
      </c>
      <c r="V11" s="326">
        <v>5</v>
      </c>
      <c r="W11" s="327">
        <f t="shared" ref="W11:W17" si="5">IF(AND(NOT(ISERROR(T11-V11)), AND(V11&lt;&gt;"", T11&lt;&gt;"")), T11-V11, "")</f>
        <v>-4</v>
      </c>
      <c r="X11" s="324"/>
      <c r="Y11" s="325"/>
      <c r="Z11" s="326"/>
      <c r="AA11" s="327"/>
      <c r="AB11" s="324"/>
      <c r="AC11" s="325"/>
      <c r="AD11" s="326"/>
      <c r="AE11" s="327"/>
      <c r="AF11" s="324"/>
      <c r="AG11" s="325"/>
      <c r="AH11" s="326"/>
      <c r="AI11" s="327"/>
      <c r="AJ11" s="324">
        <v>8</v>
      </c>
      <c r="AK11" s="325">
        <f t="shared" ref="AK11:AK17" si="6">IF((ISERROR((AJ11/$I11)*100)), "", IF(AND(NOT(ISERROR((AJ11/$I11)*100)),((AJ11/$I11)*100) &lt;&gt; 0), (AJ11/$I11)*100, ""))</f>
        <v>11.428571428571429</v>
      </c>
      <c r="AL11" s="326">
        <v>8</v>
      </c>
      <c r="AM11" s="327">
        <f t="shared" ref="AM11:AM17" si="7">IF(AND(NOT(ISERROR(AJ11-AL11)), AND(AL11&lt;&gt;"", AJ11&lt;&gt;"")), AJ11-AL11, "")</f>
        <v>0</v>
      </c>
      <c r="AN11" s="324"/>
      <c r="AO11" s="325"/>
      <c r="AP11" s="326"/>
      <c r="AQ11" s="327"/>
      <c r="AR11" s="324"/>
      <c r="AS11" s="325"/>
      <c r="AT11" s="326"/>
      <c r="AU11" s="327"/>
      <c r="AV11" s="324">
        <v>3</v>
      </c>
      <c r="AW11" s="325">
        <f t="shared" ref="AW11:AW17" si="8">IF((ISERROR((AV11/$I11)*100)), "", IF(AND(NOT(ISERROR((AV11/$I11)*100)),((AV11/$I11)*100) &lt;&gt; 0), (AV11/$I11)*100, ""))</f>
        <v>4.2857142857142856</v>
      </c>
      <c r="AX11" s="326">
        <v>11</v>
      </c>
      <c r="AY11" s="327">
        <f t="shared" ref="AY11:AY17" si="9">IF(AND(NOT(ISERROR(AV11-AX11)), AND(AX11&lt;&gt;"", AV11&lt;&gt;"")), AV11-AX11, "")</f>
        <v>-8</v>
      </c>
      <c r="AZ11" s="328">
        <v>101</v>
      </c>
      <c r="BA11" s="329">
        <f>IF((ISERROR((AZ11/$I11)*100)), "", IF(AND(NOT(ISERROR((AZ11/$I11)*100)),((AZ11/$I11)*100) &lt;&gt; 0), (AZ11/$I11)*100, ""))</f>
        <v>144.28571428571428</v>
      </c>
      <c r="BB11" s="326">
        <v>144</v>
      </c>
      <c r="BC11" s="327">
        <f>IF(AND(NOT(ISERROR(AZ11-BB11)), AND(BB11&lt;&gt;"", AZ11&lt;&gt;"")), AZ11-BB11, "")</f>
        <v>-43</v>
      </c>
      <c r="BD11" s="328">
        <v>31</v>
      </c>
      <c r="BE11" s="329">
        <f t="shared" ref="BE11:BE17" si="10">IF((ISERROR((BD11/$I11)*100)), "", IF(AND(NOT(ISERROR((BD11/$I11)*100)),((BD11/$I11)*100) &lt;&gt; 0), (BD11/$I11)*100, ""))</f>
        <v>44.285714285714285</v>
      </c>
      <c r="BF11" s="326">
        <v>40</v>
      </c>
      <c r="BG11" s="327">
        <f t="shared" ref="BG11:BG17" si="11">IF(AND(NOT(ISERROR(BD11-BF11)), AND(BF11&lt;&gt;"", BD11&lt;&gt;"")), BD11-BF11, "")</f>
        <v>-9</v>
      </c>
      <c r="BH11" s="324"/>
      <c r="BI11" s="325"/>
      <c r="BJ11" s="326"/>
      <c r="BK11" s="327"/>
      <c r="BL11" s="324"/>
      <c r="BM11" s="325"/>
      <c r="BN11" s="326"/>
      <c r="BO11" s="263"/>
      <c r="BP11" s="324"/>
      <c r="BQ11" s="325"/>
      <c r="BR11" s="326"/>
      <c r="BS11" s="327"/>
      <c r="BT11" s="324"/>
      <c r="BU11" s="325"/>
      <c r="BV11" s="326"/>
      <c r="BW11" s="327"/>
      <c r="BX11" s="324"/>
      <c r="BY11" s="325"/>
      <c r="BZ11" s="326"/>
      <c r="CA11" s="327"/>
      <c r="CB11" s="324"/>
      <c r="CC11" s="325"/>
      <c r="CD11" s="326"/>
      <c r="CE11" s="327"/>
      <c r="CF11" s="324"/>
      <c r="CG11" s="325"/>
      <c r="CH11" s="326"/>
      <c r="CI11" s="327"/>
      <c r="CJ11" s="324"/>
      <c r="CK11" s="325"/>
      <c r="CL11" s="326"/>
      <c r="CM11" s="327"/>
      <c r="CN11" s="324"/>
      <c r="CO11" s="325"/>
      <c r="CP11" s="326"/>
      <c r="CQ11" s="327"/>
      <c r="CR11" s="28" t="s">
        <v>43</v>
      </c>
    </row>
    <row r="12" spans="1:96" customFormat="1" ht="20" customHeight="1" x14ac:dyDescent="0.2">
      <c r="A12" s="47"/>
      <c r="B12" s="41"/>
      <c r="C12" s="31"/>
      <c r="D12" s="32" t="s">
        <v>38</v>
      </c>
      <c r="E12" s="33" t="s">
        <v>87</v>
      </c>
      <c r="F12" s="33" t="s">
        <v>88</v>
      </c>
      <c r="G12" s="32">
        <v>2012</v>
      </c>
      <c r="H12" s="44"/>
      <c r="I12" s="35">
        <v>80</v>
      </c>
      <c r="J12" s="36" t="s">
        <v>62</v>
      </c>
      <c r="K12" s="37" t="s">
        <v>51</v>
      </c>
      <c r="L12" s="38"/>
      <c r="M12" s="39" t="str">
        <f t="shared" si="0"/>
        <v/>
      </c>
      <c r="N12" s="265"/>
      <c r="O12" s="266" t="str">
        <f t="shared" si="1"/>
        <v/>
      </c>
      <c r="P12" s="38"/>
      <c r="Q12" s="39" t="str">
        <f t="shared" si="2"/>
        <v/>
      </c>
      <c r="R12" s="265"/>
      <c r="S12" s="266" t="str">
        <f t="shared" si="3"/>
        <v/>
      </c>
      <c r="T12" s="38"/>
      <c r="U12" s="39" t="str">
        <f t="shared" si="4"/>
        <v/>
      </c>
      <c r="V12" s="265"/>
      <c r="W12" s="266" t="str">
        <f t="shared" si="5"/>
        <v/>
      </c>
      <c r="X12" s="38"/>
      <c r="Y12" s="39" t="str">
        <f t="shared" ref="Y12:Y17" si="12">IF((ISERROR((X12/$I12)*100)), "", IF(AND(NOT(ISERROR((X12/$I12)*100)),((X12/$I12)*100) &lt;&gt; 0), (X12/$I12)*100, ""))</f>
        <v/>
      </c>
      <c r="Z12" s="265"/>
      <c r="AA12" s="266" t="str">
        <f t="shared" ref="AA12:AA17" si="13">IF(AND(NOT(ISERROR(X12-Z12)), AND(Z12&lt;&gt;"", X12&lt;&gt;"")), X12-Z12, "")</f>
        <v/>
      </c>
      <c r="AB12" s="38"/>
      <c r="AC12" s="39" t="str">
        <f t="shared" ref="AC12:AC17" si="14">IF((ISERROR((AB12/$I12)*100)), "", IF(AND(NOT(ISERROR((AB12/$I12)*100)),((AB12/$I12)*100) &lt;&gt; 0), (AB12/$I12)*100, ""))</f>
        <v/>
      </c>
      <c r="AD12" s="265"/>
      <c r="AE12" s="266" t="str">
        <f t="shared" ref="AE12:AE17" si="15">IF(AND(NOT(ISERROR(AB12-AD12)), AND(AD12&lt;&gt;"", AB12&lt;&gt;"")), AB12-AD12, "")</f>
        <v/>
      </c>
      <c r="AF12" s="38"/>
      <c r="AG12" s="39" t="str">
        <f t="shared" ref="AG12:AG17" si="16">IF((ISERROR((AF12/$I12)*100)), "", IF(AND(NOT(ISERROR((AF12/$I12)*100)),((AF12/$I12)*100) &lt;&gt; 0), (AF12/$I12)*100, ""))</f>
        <v/>
      </c>
      <c r="AH12" s="265"/>
      <c r="AI12" s="266" t="str">
        <f t="shared" ref="AI12:AI17" si="17">IF(AND(NOT(ISERROR(AF12-AH12)), AND(AH12&lt;&gt;"", AF12&lt;&gt;"")), AF12-AH12, "")</f>
        <v/>
      </c>
      <c r="AJ12" s="38"/>
      <c r="AK12" s="39" t="str">
        <f t="shared" si="6"/>
        <v/>
      </c>
      <c r="AL12" s="265"/>
      <c r="AM12" s="266" t="str">
        <f t="shared" si="7"/>
        <v/>
      </c>
      <c r="AN12" s="38"/>
      <c r="AO12" s="39" t="str">
        <f t="shared" ref="AO12:AO17" si="18">IF((ISERROR((AN12/$I12)*100)), "", IF(AND(NOT(ISERROR((AN12/$I12)*100)),((AN12/$I12)*100) &lt;&gt; 0), (AN12/$I12)*100, ""))</f>
        <v/>
      </c>
      <c r="AP12" s="265"/>
      <c r="AQ12" s="266" t="str">
        <f t="shared" ref="AQ12:AQ17" si="19">IF(AND(NOT(ISERROR(AN12-AP12)), AND(AP12&lt;&gt;"", AN12&lt;&gt;"")), AN12-AP12, "")</f>
        <v/>
      </c>
      <c r="AR12" s="38"/>
      <c r="AS12" s="39" t="str">
        <f t="shared" ref="AS12:AS17" si="20">IF((ISERROR((AR12/$I12)*100)), "", IF(AND(NOT(ISERROR((AR12/$I12)*100)),((AR12/$I12)*100) &lt;&gt; 0), (AR12/$I12)*100, ""))</f>
        <v/>
      </c>
      <c r="AT12" s="265"/>
      <c r="AU12" s="266" t="str">
        <f t="shared" ref="AU12:AU17" si="21">IF(AND(NOT(ISERROR(AR12-AT12)), AND(AT12&lt;&gt;"", AR12&lt;&gt;"")), AR12-AT12, "")</f>
        <v/>
      </c>
      <c r="AV12" s="38"/>
      <c r="AW12" s="39" t="str">
        <f t="shared" si="8"/>
        <v/>
      </c>
      <c r="AX12" s="265"/>
      <c r="AY12" s="266" t="str">
        <f t="shared" si="9"/>
        <v/>
      </c>
      <c r="AZ12" s="40"/>
      <c r="BA12" s="39" t="str">
        <f>IF((ISERROR((AZ12/$I12)*100)), "", IF(AND(NOT(ISERROR((AZ12/$I12)*100)),((AZ12/$I12)*100) &lt;&gt; 0), (AZ12/$I12)*100, ""))</f>
        <v/>
      </c>
      <c r="BB12" s="265"/>
      <c r="BC12" s="266" t="str">
        <f>IF(AND(NOT(ISERROR(AZ12-BB12)), AND(BB12&lt;&gt;"", AZ12&lt;&gt;"")), AZ12-BB12, "")</f>
        <v/>
      </c>
      <c r="BD12" s="40"/>
      <c r="BE12" s="39" t="str">
        <f t="shared" si="10"/>
        <v/>
      </c>
      <c r="BF12" s="265"/>
      <c r="BG12" s="266" t="str">
        <f t="shared" si="11"/>
        <v/>
      </c>
      <c r="BH12" s="38"/>
      <c r="BI12" s="39" t="str">
        <f t="shared" ref="BI12:BI17" si="22">IF((ISERROR((BH12/$I12)*100)), "", IF(AND(NOT(ISERROR((BH12/$I12)*100)),((BH12/$I12)*100) &lt;&gt; 0), (BH12/$I12)*100, ""))</f>
        <v/>
      </c>
      <c r="BJ12" s="265"/>
      <c r="BK12" s="266" t="str">
        <f t="shared" ref="BK12:BK17" si="23">IF(AND(NOT(ISERROR(BH12-BJ12)), AND(BJ12&lt;&gt;"", BH12&lt;&gt;"")), BH12-BJ12, "")</f>
        <v/>
      </c>
      <c r="BL12" s="38"/>
      <c r="BM12" s="39" t="str">
        <f t="shared" ref="BM12:BM17" si="24">IF((ISERROR((BL12/$I12)*100)), "", IF(AND(NOT(ISERROR((BL12/$I12)*100)),((BL12/$I12)*100) &lt;&gt; 0), (BL12/$I12)*100, ""))</f>
        <v/>
      </c>
      <c r="BN12" s="265"/>
      <c r="BO12" s="265" t="str">
        <f t="shared" ref="BO12:BO17" si="25">IF(AND(NOT(ISERROR(BL12-BN12)), AND(BN12&lt;&gt;"", BL12&lt;&gt;"")), BL12-BN12, "")</f>
        <v/>
      </c>
      <c r="BP12" s="38"/>
      <c r="BQ12" s="39" t="str">
        <f t="shared" ref="BQ12:BQ17" si="26">IF((ISERROR((BP12/$I12)*100)), "", IF(AND(NOT(ISERROR((BP12/$I12)*100)),((BP12/$I12)*100) &lt;&gt; 0), (BP12/$I12)*100, ""))</f>
        <v/>
      </c>
      <c r="BR12" s="265"/>
      <c r="BS12" s="266" t="str">
        <f t="shared" ref="BS12:BS17" si="27">IF(AND(NOT(ISERROR(BP12-BR12)), AND(BR12&lt;&gt;"", BP12&lt;&gt;"")), BP12-BR12, "")</f>
        <v/>
      </c>
      <c r="BT12" s="38"/>
      <c r="BU12" s="39" t="str">
        <f t="shared" ref="BU12:BU17" si="28">IF((ISERROR((BT12/$I12)*100)), "", IF(AND(NOT(ISERROR((BT12/$I12)*100)),((BT12/$I12)*100) &lt;&gt; 0), (BT12/$I12)*100, ""))</f>
        <v/>
      </c>
      <c r="BV12" s="265"/>
      <c r="BW12" s="266" t="str">
        <f t="shared" ref="BW12:BW17" si="29">IF(AND(NOT(ISERROR(BT12-BV12)), AND(BV12&lt;&gt;"", BT12&lt;&gt;"")), BT12-BV12, "")</f>
        <v/>
      </c>
      <c r="BX12" s="38"/>
      <c r="BY12" s="39" t="str">
        <f t="shared" ref="BY12:BY17" si="30">IF((ISERROR((BX12/$I12)*100)), "", IF(AND(NOT(ISERROR((BX12/$I12)*100)),((BX12/$I12)*100) &lt;&gt; 0), (BX12/$I12)*100, ""))</f>
        <v/>
      </c>
      <c r="BZ12" s="265"/>
      <c r="CA12" s="266" t="str">
        <f t="shared" ref="CA12:CA17" si="31">IF(AND(NOT(ISERROR(BX12-BZ12)), AND(BZ12&lt;&gt;"", BX12&lt;&gt;"")), BX12-BZ12, "")</f>
        <v/>
      </c>
      <c r="CB12" s="38"/>
      <c r="CC12" s="39" t="str">
        <f t="shared" ref="CC12:CC17" si="32">IF((ISERROR((CB12/$I12)*100)), "", IF(AND(NOT(ISERROR((CB12/$I12)*100)),((CB12/$I12)*100) &lt;&gt; 0), (CB12/$I12)*100, ""))</f>
        <v/>
      </c>
      <c r="CD12" s="265"/>
      <c r="CE12" s="266" t="str">
        <f t="shared" ref="CE12:CE17" si="33">IF(AND(NOT(ISERROR(CB12-CD12)), AND(CD12&lt;&gt;"", CB12&lt;&gt;"")), CB12-CD12, "")</f>
        <v/>
      </c>
      <c r="CF12" s="38"/>
      <c r="CG12" s="39" t="str">
        <f t="shared" ref="CG12:CG17" si="34">IF((ISERROR((CF12/$I12)*100)), "", IF(AND(NOT(ISERROR((CF12/$I12)*100)),((CF12/$I12)*100) &lt;&gt; 0), (CF12/$I12)*100, ""))</f>
        <v/>
      </c>
      <c r="CH12" s="265"/>
      <c r="CI12" s="266" t="str">
        <f t="shared" ref="CI12:CI17" si="35">IF(AND(NOT(ISERROR(CF12-CH12)), AND(CH12&lt;&gt;"", CF12&lt;&gt;"")), CF12-CH12, "")</f>
        <v/>
      </c>
      <c r="CJ12" s="38"/>
      <c r="CK12" s="39" t="str">
        <f t="shared" ref="CK12:CK17" si="36">IF((ISERROR((CJ12/$I12)*100)), "", IF(AND(NOT(ISERROR((CJ12/$I12)*100)),((CJ12/$I12)*100) &lt;&gt; 0), (CJ12/$I12)*100, ""))</f>
        <v/>
      </c>
      <c r="CL12" s="265"/>
      <c r="CM12" s="266" t="str">
        <f t="shared" ref="CM12:CM17" si="37">IF(AND(NOT(ISERROR(CJ12-CL12)), AND(CL12&lt;&gt;"", CJ12&lt;&gt;"")), CJ12-CL12, "")</f>
        <v/>
      </c>
      <c r="CN12" s="38"/>
      <c r="CO12" s="39" t="str">
        <f t="shared" ref="CO12:CO17" si="38">IF((ISERROR((CN12/$I12)*100)), "", IF(AND(NOT(ISERROR((CN12/$I12)*100)),((CN12/$I12)*100) &lt;&gt; 0), (CN12/$I12)*100, ""))</f>
        <v/>
      </c>
      <c r="CP12" s="265"/>
      <c r="CQ12" s="266" t="str">
        <f t="shared" ref="CQ12:CQ17" si="39">IF(AND(NOT(ISERROR(CN12-CP12)), AND(CP12&lt;&gt;"", CN12&lt;&gt;"")), CN12-CP12, "")</f>
        <v/>
      </c>
      <c r="CR12" s="1" t="s">
        <v>47</v>
      </c>
    </row>
    <row r="13" spans="1:96" customFormat="1" ht="20" customHeight="1" x14ac:dyDescent="0.2">
      <c r="A13" s="47"/>
      <c r="B13" s="41"/>
      <c r="C13" s="42"/>
      <c r="D13" s="32" t="s">
        <v>38</v>
      </c>
      <c r="E13" s="33" t="s">
        <v>154</v>
      </c>
      <c r="F13" s="33" t="s">
        <v>155</v>
      </c>
      <c r="G13" s="32">
        <v>2012</v>
      </c>
      <c r="H13" s="44">
        <v>83</v>
      </c>
      <c r="I13" s="35">
        <v>70</v>
      </c>
      <c r="J13" s="36" t="s">
        <v>50</v>
      </c>
      <c r="K13" s="37" t="s">
        <v>51</v>
      </c>
      <c r="L13" s="38">
        <v>9</v>
      </c>
      <c r="M13" s="39">
        <f t="shared" si="0"/>
        <v>12.857142857142856</v>
      </c>
      <c r="N13" s="265">
        <v>10</v>
      </c>
      <c r="O13" s="266">
        <f t="shared" si="1"/>
        <v>-1</v>
      </c>
      <c r="P13" s="38">
        <v>10</v>
      </c>
      <c r="Q13" s="39">
        <f t="shared" si="2"/>
        <v>14.285714285714285</v>
      </c>
      <c r="R13" s="265">
        <v>7</v>
      </c>
      <c r="S13" s="266">
        <f t="shared" si="3"/>
        <v>3</v>
      </c>
      <c r="T13" s="38">
        <v>1</v>
      </c>
      <c r="U13" s="39">
        <f t="shared" si="4"/>
        <v>1.4285714285714286</v>
      </c>
      <c r="V13" s="265">
        <v>5</v>
      </c>
      <c r="W13" s="266">
        <f t="shared" si="5"/>
        <v>-4</v>
      </c>
      <c r="X13" s="38"/>
      <c r="Y13" s="39" t="str">
        <f t="shared" si="12"/>
        <v/>
      </c>
      <c r="Z13" s="265"/>
      <c r="AA13" s="266" t="str">
        <f t="shared" si="13"/>
        <v/>
      </c>
      <c r="AB13" s="38"/>
      <c r="AC13" s="39" t="str">
        <f t="shared" si="14"/>
        <v/>
      </c>
      <c r="AD13" s="265"/>
      <c r="AE13" s="266" t="str">
        <f t="shared" si="15"/>
        <v/>
      </c>
      <c r="AF13" s="38"/>
      <c r="AG13" s="39" t="str">
        <f t="shared" si="16"/>
        <v/>
      </c>
      <c r="AH13" s="265"/>
      <c r="AI13" s="266" t="str">
        <f t="shared" si="17"/>
        <v/>
      </c>
      <c r="AJ13" s="38">
        <v>8</v>
      </c>
      <c r="AK13" s="39">
        <f t="shared" si="6"/>
        <v>11.428571428571429</v>
      </c>
      <c r="AL13" s="265">
        <v>8</v>
      </c>
      <c r="AM13" s="266">
        <f t="shared" si="7"/>
        <v>0</v>
      </c>
      <c r="AN13" s="38"/>
      <c r="AO13" s="39" t="str">
        <f t="shared" si="18"/>
        <v/>
      </c>
      <c r="AP13" s="265"/>
      <c r="AQ13" s="266" t="str">
        <f t="shared" si="19"/>
        <v/>
      </c>
      <c r="AR13" s="38">
        <v>0</v>
      </c>
      <c r="AS13" s="39" t="str">
        <f t="shared" si="20"/>
        <v/>
      </c>
      <c r="AT13" s="265">
        <v>1</v>
      </c>
      <c r="AU13" s="266">
        <f t="shared" si="21"/>
        <v>-1</v>
      </c>
      <c r="AV13" s="38">
        <v>3</v>
      </c>
      <c r="AW13" s="39">
        <f t="shared" si="8"/>
        <v>4.2857142857142856</v>
      </c>
      <c r="AX13" s="265">
        <v>11</v>
      </c>
      <c r="AY13" s="266">
        <f t="shared" si="9"/>
        <v>-8</v>
      </c>
      <c r="AZ13" s="40">
        <v>31</v>
      </c>
      <c r="BA13" s="39">
        <f>IF((ISERROR((AZ13/$I13)*100)), "", IF(AND(NOT(ISERROR((AZ13/$I13)*100)),((AZ13/$I13)*100) &lt;&gt; 0), (AZ13/$I13)*100, ""))</f>
        <v>44.285714285714285</v>
      </c>
      <c r="BB13" s="265">
        <v>40</v>
      </c>
      <c r="BC13" s="266">
        <f>IF(AND(NOT(ISERROR(AZ13-BB13)), AND(BB13&lt;&gt;"", AZ13&lt;&gt;"")), AZ13-BB13, "")</f>
        <v>-9</v>
      </c>
      <c r="BD13" s="40">
        <v>1</v>
      </c>
      <c r="BE13" s="39">
        <f t="shared" si="10"/>
        <v>1.4285714285714286</v>
      </c>
      <c r="BF13" s="265">
        <v>1</v>
      </c>
      <c r="BG13" s="266">
        <f t="shared" si="11"/>
        <v>0</v>
      </c>
      <c r="BH13" s="38"/>
      <c r="BI13" s="39" t="str">
        <f t="shared" si="22"/>
        <v/>
      </c>
      <c r="BJ13" s="265"/>
      <c r="BK13" s="266" t="str">
        <f t="shared" si="23"/>
        <v/>
      </c>
      <c r="BL13" s="38"/>
      <c r="BM13" s="39" t="str">
        <f t="shared" si="24"/>
        <v/>
      </c>
      <c r="BN13" s="265"/>
      <c r="BO13" s="265" t="str">
        <f t="shared" si="25"/>
        <v/>
      </c>
      <c r="BP13" s="38"/>
      <c r="BQ13" s="39" t="str">
        <f t="shared" si="26"/>
        <v/>
      </c>
      <c r="BR13" s="265"/>
      <c r="BS13" s="266" t="str">
        <f t="shared" si="27"/>
        <v/>
      </c>
      <c r="BT13" s="38"/>
      <c r="BU13" s="39" t="str">
        <f t="shared" si="28"/>
        <v/>
      </c>
      <c r="BV13" s="265"/>
      <c r="BW13" s="266" t="str">
        <f t="shared" si="29"/>
        <v/>
      </c>
      <c r="BX13" s="38"/>
      <c r="BY13" s="39" t="str">
        <f t="shared" si="30"/>
        <v/>
      </c>
      <c r="BZ13" s="265"/>
      <c r="CA13" s="266" t="str">
        <f t="shared" si="31"/>
        <v/>
      </c>
      <c r="CB13" s="38"/>
      <c r="CC13" s="39" t="str">
        <f t="shared" si="32"/>
        <v/>
      </c>
      <c r="CD13" s="265"/>
      <c r="CE13" s="266" t="str">
        <f t="shared" si="33"/>
        <v/>
      </c>
      <c r="CF13" s="38"/>
      <c r="CG13" s="39" t="str">
        <f t="shared" si="34"/>
        <v/>
      </c>
      <c r="CH13" s="265"/>
      <c r="CI13" s="266" t="str">
        <f t="shared" si="35"/>
        <v/>
      </c>
      <c r="CJ13" s="38"/>
      <c r="CK13" s="39" t="str">
        <f t="shared" si="36"/>
        <v/>
      </c>
      <c r="CL13" s="265"/>
      <c r="CM13" s="266" t="str">
        <f t="shared" si="37"/>
        <v/>
      </c>
      <c r="CN13" s="38"/>
      <c r="CO13" s="39" t="str">
        <f t="shared" si="38"/>
        <v/>
      </c>
      <c r="CP13" s="265"/>
      <c r="CQ13" s="266" t="str">
        <f t="shared" si="39"/>
        <v/>
      </c>
      <c r="CR13" s="1" t="s">
        <v>443</v>
      </c>
    </row>
    <row r="14" spans="1:96" customFormat="1" ht="20" customHeight="1" x14ac:dyDescent="0.2">
      <c r="A14" s="47"/>
      <c r="B14" s="41"/>
      <c r="C14" s="31"/>
      <c r="D14" s="32" t="s">
        <v>38</v>
      </c>
      <c r="E14" s="33" t="s">
        <v>234</v>
      </c>
      <c r="F14" s="33" t="s">
        <v>235</v>
      </c>
      <c r="G14" s="32">
        <v>2009</v>
      </c>
      <c r="H14" s="44"/>
      <c r="I14" s="330">
        <v>68</v>
      </c>
      <c r="J14" s="331" t="s">
        <v>62</v>
      </c>
      <c r="K14" s="37" t="s">
        <v>236</v>
      </c>
      <c r="L14" s="38"/>
      <c r="M14" s="39" t="str">
        <f t="shared" si="0"/>
        <v/>
      </c>
      <c r="N14" s="265"/>
      <c r="O14" s="266" t="str">
        <f t="shared" si="1"/>
        <v/>
      </c>
      <c r="P14" s="38"/>
      <c r="Q14" s="39" t="str">
        <f t="shared" si="2"/>
        <v/>
      </c>
      <c r="R14" s="265"/>
      <c r="S14" s="266" t="str">
        <f t="shared" si="3"/>
        <v/>
      </c>
      <c r="T14" s="38"/>
      <c r="U14" s="39" t="str">
        <f t="shared" si="4"/>
        <v/>
      </c>
      <c r="V14" s="265"/>
      <c r="W14" s="266" t="str">
        <f t="shared" si="5"/>
        <v/>
      </c>
      <c r="X14" s="38"/>
      <c r="Y14" s="39" t="str">
        <f t="shared" si="12"/>
        <v/>
      </c>
      <c r="Z14" s="265"/>
      <c r="AA14" s="266" t="str">
        <f t="shared" si="13"/>
        <v/>
      </c>
      <c r="AB14" s="38"/>
      <c r="AC14" s="39" t="str">
        <f t="shared" si="14"/>
        <v/>
      </c>
      <c r="AD14" s="265"/>
      <c r="AE14" s="266" t="str">
        <f t="shared" si="15"/>
        <v/>
      </c>
      <c r="AF14" s="38"/>
      <c r="AG14" s="39" t="str">
        <f t="shared" si="16"/>
        <v/>
      </c>
      <c r="AH14" s="265"/>
      <c r="AI14" s="266" t="str">
        <f t="shared" si="17"/>
        <v/>
      </c>
      <c r="AJ14" s="40"/>
      <c r="AK14" s="39" t="str">
        <f t="shared" si="6"/>
        <v/>
      </c>
      <c r="AL14" s="265"/>
      <c r="AM14" s="266" t="str">
        <f t="shared" si="7"/>
        <v/>
      </c>
      <c r="AN14" s="38"/>
      <c r="AO14" s="39" t="str">
        <f t="shared" si="18"/>
        <v/>
      </c>
      <c r="AP14" s="265"/>
      <c r="AQ14" s="266" t="str">
        <f t="shared" si="19"/>
        <v/>
      </c>
      <c r="AR14" s="38"/>
      <c r="AS14" s="39" t="str">
        <f t="shared" si="20"/>
        <v/>
      </c>
      <c r="AT14" s="265"/>
      <c r="AU14" s="266" t="str">
        <f t="shared" si="21"/>
        <v/>
      </c>
      <c r="AV14" s="38"/>
      <c r="AW14" s="39" t="str">
        <f t="shared" si="8"/>
        <v/>
      </c>
      <c r="AX14" s="265"/>
      <c r="AY14" s="266" t="str">
        <f t="shared" si="9"/>
        <v/>
      </c>
      <c r="AZ14" s="40"/>
      <c r="BA14" s="39"/>
      <c r="BB14" s="265"/>
      <c r="BC14" s="266"/>
      <c r="BD14" s="40"/>
      <c r="BE14" s="39" t="str">
        <f t="shared" si="10"/>
        <v/>
      </c>
      <c r="BF14" s="265"/>
      <c r="BG14" s="266" t="str">
        <f t="shared" si="11"/>
        <v/>
      </c>
      <c r="BH14" s="38"/>
      <c r="BI14" s="39" t="str">
        <f t="shared" si="22"/>
        <v/>
      </c>
      <c r="BJ14" s="265"/>
      <c r="BK14" s="266" t="str">
        <f t="shared" si="23"/>
        <v/>
      </c>
      <c r="BL14" s="38"/>
      <c r="BM14" s="39" t="str">
        <f t="shared" si="24"/>
        <v/>
      </c>
      <c r="BN14" s="265"/>
      <c r="BO14" s="265" t="str">
        <f t="shared" si="25"/>
        <v/>
      </c>
      <c r="BP14" s="38"/>
      <c r="BQ14" s="39" t="str">
        <f t="shared" si="26"/>
        <v/>
      </c>
      <c r="BR14" s="265"/>
      <c r="BS14" s="266" t="str">
        <f t="shared" si="27"/>
        <v/>
      </c>
      <c r="BT14" s="38"/>
      <c r="BU14" s="39" t="str">
        <f t="shared" si="28"/>
        <v/>
      </c>
      <c r="BV14" s="265"/>
      <c r="BW14" s="266" t="str">
        <f t="shared" si="29"/>
        <v/>
      </c>
      <c r="BX14" s="38"/>
      <c r="BY14" s="39" t="str">
        <f t="shared" si="30"/>
        <v/>
      </c>
      <c r="BZ14" s="265"/>
      <c r="CA14" s="266" t="str">
        <f t="shared" si="31"/>
        <v/>
      </c>
      <c r="CB14" s="38"/>
      <c r="CC14" s="39" t="str">
        <f t="shared" si="32"/>
        <v/>
      </c>
      <c r="CD14" s="265"/>
      <c r="CE14" s="266" t="str">
        <f t="shared" si="33"/>
        <v/>
      </c>
      <c r="CF14" s="38"/>
      <c r="CG14" s="39" t="str">
        <f t="shared" si="34"/>
        <v/>
      </c>
      <c r="CH14" s="265"/>
      <c r="CI14" s="266" t="str">
        <f t="shared" si="35"/>
        <v/>
      </c>
      <c r="CJ14" s="38"/>
      <c r="CK14" s="39" t="str">
        <f t="shared" si="36"/>
        <v/>
      </c>
      <c r="CL14" s="265"/>
      <c r="CM14" s="266" t="str">
        <f t="shared" si="37"/>
        <v/>
      </c>
      <c r="CN14" s="38"/>
      <c r="CO14" s="39" t="str">
        <f t="shared" si="38"/>
        <v/>
      </c>
      <c r="CP14" s="265"/>
      <c r="CQ14" s="266" t="str">
        <f t="shared" si="39"/>
        <v/>
      </c>
      <c r="CR14" s="1"/>
    </row>
    <row r="15" spans="1:96" customFormat="1" ht="20" customHeight="1" x14ac:dyDescent="0.2">
      <c r="A15" s="47"/>
      <c r="B15" s="41"/>
      <c r="C15" s="31"/>
      <c r="D15" s="32" t="s">
        <v>38</v>
      </c>
      <c r="E15" s="33" t="s">
        <v>267</v>
      </c>
      <c r="F15" s="33" t="s">
        <v>268</v>
      </c>
      <c r="G15" s="32">
        <v>2008</v>
      </c>
      <c r="H15" s="44"/>
      <c r="I15" s="330">
        <v>86</v>
      </c>
      <c r="J15" s="331" t="s">
        <v>70</v>
      </c>
      <c r="K15" s="37"/>
      <c r="L15" s="38"/>
      <c r="M15" s="39" t="str">
        <f t="shared" si="0"/>
        <v/>
      </c>
      <c r="N15" s="265"/>
      <c r="O15" s="266" t="str">
        <f t="shared" si="1"/>
        <v/>
      </c>
      <c r="P15" s="38"/>
      <c r="Q15" s="39" t="str">
        <f t="shared" si="2"/>
        <v/>
      </c>
      <c r="R15" s="265"/>
      <c r="S15" s="266" t="str">
        <f t="shared" si="3"/>
        <v/>
      </c>
      <c r="T15" s="38"/>
      <c r="U15" s="39" t="str">
        <f t="shared" si="4"/>
        <v/>
      </c>
      <c r="V15" s="265"/>
      <c r="W15" s="266" t="str">
        <f t="shared" si="5"/>
        <v/>
      </c>
      <c r="X15" s="38"/>
      <c r="Y15" s="39" t="str">
        <f t="shared" si="12"/>
        <v/>
      </c>
      <c r="Z15" s="265"/>
      <c r="AA15" s="266" t="str">
        <f t="shared" si="13"/>
        <v/>
      </c>
      <c r="AB15" s="38"/>
      <c r="AC15" s="39" t="str">
        <f t="shared" si="14"/>
        <v/>
      </c>
      <c r="AD15" s="265"/>
      <c r="AE15" s="266" t="str">
        <f t="shared" si="15"/>
        <v/>
      </c>
      <c r="AF15" s="38"/>
      <c r="AG15" s="39" t="str">
        <f t="shared" si="16"/>
        <v/>
      </c>
      <c r="AH15" s="265"/>
      <c r="AI15" s="266" t="str">
        <f t="shared" si="17"/>
        <v/>
      </c>
      <c r="AJ15" s="38"/>
      <c r="AK15" s="39" t="str">
        <f t="shared" si="6"/>
        <v/>
      </c>
      <c r="AL15" s="265"/>
      <c r="AM15" s="266" t="str">
        <f t="shared" si="7"/>
        <v/>
      </c>
      <c r="AN15" s="38"/>
      <c r="AO15" s="39" t="str">
        <f t="shared" si="18"/>
        <v/>
      </c>
      <c r="AP15" s="265"/>
      <c r="AQ15" s="266" t="str">
        <f t="shared" si="19"/>
        <v/>
      </c>
      <c r="AR15" s="38"/>
      <c r="AS15" s="39" t="str">
        <f t="shared" si="20"/>
        <v/>
      </c>
      <c r="AT15" s="265"/>
      <c r="AU15" s="266" t="str">
        <f t="shared" si="21"/>
        <v/>
      </c>
      <c r="AV15" s="38"/>
      <c r="AW15" s="39" t="str">
        <f t="shared" si="8"/>
        <v/>
      </c>
      <c r="AX15" s="265"/>
      <c r="AY15" s="266" t="str">
        <f t="shared" si="9"/>
        <v/>
      </c>
      <c r="AZ15" s="40"/>
      <c r="BA15" s="39" t="str">
        <f>IF((ISERROR((AZ15/$I15)*100)), "", IF(AND(NOT(ISERROR((AZ15/$I15)*100)),((AZ15/$I15)*100) &lt;&gt; 0), (AZ15/$I15)*100, ""))</f>
        <v/>
      </c>
      <c r="BB15" s="265"/>
      <c r="BC15" s="266" t="str">
        <f>IF(AND(NOT(ISERROR(AZ15-BB15)), AND(BB15&lt;&gt;"", AZ15&lt;&gt;"")), AZ15-BB15, "")</f>
        <v/>
      </c>
      <c r="BD15" s="40"/>
      <c r="BE15" s="39" t="str">
        <f t="shared" si="10"/>
        <v/>
      </c>
      <c r="BF15" s="265"/>
      <c r="BG15" s="266" t="str">
        <f t="shared" si="11"/>
        <v/>
      </c>
      <c r="BH15" s="38"/>
      <c r="BI15" s="39" t="str">
        <f t="shared" si="22"/>
        <v/>
      </c>
      <c r="BJ15" s="265"/>
      <c r="BK15" s="266" t="str">
        <f t="shared" si="23"/>
        <v/>
      </c>
      <c r="BL15" s="38"/>
      <c r="BM15" s="39" t="str">
        <f t="shared" si="24"/>
        <v/>
      </c>
      <c r="BN15" s="265"/>
      <c r="BO15" s="265" t="str">
        <f t="shared" si="25"/>
        <v/>
      </c>
      <c r="BP15" s="38"/>
      <c r="BQ15" s="39" t="str">
        <f t="shared" si="26"/>
        <v/>
      </c>
      <c r="BR15" s="265"/>
      <c r="BS15" s="266" t="str">
        <f t="shared" si="27"/>
        <v/>
      </c>
      <c r="BT15" s="38"/>
      <c r="BU15" s="39" t="str">
        <f t="shared" si="28"/>
        <v/>
      </c>
      <c r="BV15" s="265"/>
      <c r="BW15" s="266" t="str">
        <f t="shared" si="29"/>
        <v/>
      </c>
      <c r="BX15" s="38"/>
      <c r="BY15" s="39" t="str">
        <f t="shared" si="30"/>
        <v/>
      </c>
      <c r="BZ15" s="265"/>
      <c r="CA15" s="266" t="str">
        <f t="shared" si="31"/>
        <v/>
      </c>
      <c r="CB15" s="38"/>
      <c r="CC15" s="39" t="str">
        <f t="shared" si="32"/>
        <v/>
      </c>
      <c r="CD15" s="265"/>
      <c r="CE15" s="266" t="str">
        <f t="shared" si="33"/>
        <v/>
      </c>
      <c r="CF15" s="38"/>
      <c r="CG15" s="39" t="str">
        <f t="shared" si="34"/>
        <v/>
      </c>
      <c r="CH15" s="265"/>
      <c r="CI15" s="266" t="str">
        <f t="shared" si="35"/>
        <v/>
      </c>
      <c r="CJ15" s="38"/>
      <c r="CK15" s="39" t="str">
        <f t="shared" si="36"/>
        <v/>
      </c>
      <c r="CL15" s="265"/>
      <c r="CM15" s="266" t="str">
        <f t="shared" si="37"/>
        <v/>
      </c>
      <c r="CN15" s="38"/>
      <c r="CO15" s="39" t="str">
        <f t="shared" si="38"/>
        <v/>
      </c>
      <c r="CP15" s="265"/>
      <c r="CQ15" s="266" t="str">
        <f t="shared" si="39"/>
        <v/>
      </c>
      <c r="CR15" s="1"/>
    </row>
    <row r="16" spans="1:96" customFormat="1" ht="20" customHeight="1" x14ac:dyDescent="0.2">
      <c r="A16" s="47"/>
      <c r="B16" s="41"/>
      <c r="C16" s="42"/>
      <c r="D16" s="32" t="s">
        <v>38</v>
      </c>
      <c r="E16" s="33" t="s">
        <v>293</v>
      </c>
      <c r="F16" s="33" t="s">
        <v>294</v>
      </c>
      <c r="G16" s="32">
        <v>2007</v>
      </c>
      <c r="H16" s="44">
        <v>240</v>
      </c>
      <c r="I16" s="332">
        <v>53</v>
      </c>
      <c r="J16" s="333" t="s">
        <v>229</v>
      </c>
      <c r="K16" s="334" t="s">
        <v>56</v>
      </c>
      <c r="L16" s="38"/>
      <c r="M16" s="39" t="str">
        <f t="shared" si="0"/>
        <v/>
      </c>
      <c r="N16" s="265"/>
      <c r="O16" s="266" t="str">
        <f t="shared" si="1"/>
        <v/>
      </c>
      <c r="P16" s="38">
        <v>3</v>
      </c>
      <c r="Q16" s="39">
        <f t="shared" si="2"/>
        <v>5.6603773584905666</v>
      </c>
      <c r="R16" s="265">
        <v>0</v>
      </c>
      <c r="S16" s="266">
        <f t="shared" si="3"/>
        <v>3</v>
      </c>
      <c r="T16" s="38">
        <v>2</v>
      </c>
      <c r="U16" s="39">
        <f t="shared" si="4"/>
        <v>3.7735849056603774</v>
      </c>
      <c r="V16" s="265">
        <v>0</v>
      </c>
      <c r="W16" s="266">
        <f t="shared" si="5"/>
        <v>2</v>
      </c>
      <c r="X16" s="38"/>
      <c r="Y16" s="39" t="str">
        <f t="shared" si="12"/>
        <v/>
      </c>
      <c r="Z16" s="265"/>
      <c r="AA16" s="266" t="str">
        <f t="shared" si="13"/>
        <v/>
      </c>
      <c r="AB16" s="38">
        <v>3</v>
      </c>
      <c r="AC16" s="39">
        <f t="shared" si="14"/>
        <v>5.6603773584905666</v>
      </c>
      <c r="AD16" s="265">
        <v>0</v>
      </c>
      <c r="AE16" s="266">
        <f t="shared" si="15"/>
        <v>3</v>
      </c>
      <c r="AF16" s="38">
        <v>1</v>
      </c>
      <c r="AG16" s="39">
        <f t="shared" si="16"/>
        <v>1.8867924528301887</v>
      </c>
      <c r="AH16" s="265">
        <v>0</v>
      </c>
      <c r="AI16" s="266">
        <f t="shared" si="17"/>
        <v>1</v>
      </c>
      <c r="AJ16" s="38"/>
      <c r="AK16" s="39" t="str">
        <f t="shared" si="6"/>
        <v/>
      </c>
      <c r="AL16" s="265"/>
      <c r="AM16" s="266" t="str">
        <f t="shared" si="7"/>
        <v/>
      </c>
      <c r="AN16" s="38"/>
      <c r="AO16" s="39" t="str">
        <f t="shared" si="18"/>
        <v/>
      </c>
      <c r="AP16" s="265"/>
      <c r="AQ16" s="266" t="str">
        <f t="shared" si="19"/>
        <v/>
      </c>
      <c r="AR16" s="38"/>
      <c r="AS16" s="39" t="str">
        <f t="shared" si="20"/>
        <v/>
      </c>
      <c r="AT16" s="265"/>
      <c r="AU16" s="266" t="str">
        <f t="shared" si="21"/>
        <v/>
      </c>
      <c r="AV16" s="38"/>
      <c r="AW16" s="39" t="str">
        <f t="shared" si="8"/>
        <v/>
      </c>
      <c r="AX16" s="265"/>
      <c r="AY16" s="266" t="str">
        <f t="shared" si="9"/>
        <v/>
      </c>
      <c r="AZ16" s="40">
        <v>7</v>
      </c>
      <c r="BA16" s="39">
        <f>IF((ISERROR((AZ16/$I16)*100)), "", IF(AND(NOT(ISERROR((AZ16/$I16)*100)),((AZ16/$I16)*100) &lt;&gt; 0), (AZ16/$I16)*100, ""))</f>
        <v>13.20754716981132</v>
      </c>
      <c r="BB16" s="265">
        <v>0</v>
      </c>
      <c r="BC16" s="266">
        <f>IF(AND(NOT(ISERROR(AZ16-BB16)), AND(BB16&lt;&gt;"", AZ16&lt;&gt;"")), AZ16-BB16, "")</f>
        <v>7</v>
      </c>
      <c r="BD16" s="40"/>
      <c r="BE16" s="39" t="str">
        <f t="shared" si="10"/>
        <v/>
      </c>
      <c r="BF16" s="265"/>
      <c r="BG16" s="266" t="str">
        <f t="shared" si="11"/>
        <v/>
      </c>
      <c r="BH16" s="38"/>
      <c r="BI16" s="39" t="str">
        <f t="shared" si="22"/>
        <v/>
      </c>
      <c r="BJ16" s="265"/>
      <c r="BK16" s="266" t="str">
        <f t="shared" si="23"/>
        <v/>
      </c>
      <c r="BL16" s="38"/>
      <c r="BM16" s="39" t="str">
        <f t="shared" si="24"/>
        <v/>
      </c>
      <c r="BN16" s="265"/>
      <c r="BO16" s="265" t="str">
        <f t="shared" si="25"/>
        <v/>
      </c>
      <c r="BP16" s="38"/>
      <c r="BQ16" s="39" t="str">
        <f t="shared" si="26"/>
        <v/>
      </c>
      <c r="BR16" s="265"/>
      <c r="BS16" s="266" t="str">
        <f t="shared" si="27"/>
        <v/>
      </c>
      <c r="BT16" s="38"/>
      <c r="BU16" s="39" t="str">
        <f t="shared" si="28"/>
        <v/>
      </c>
      <c r="BV16" s="265"/>
      <c r="BW16" s="266" t="str">
        <f t="shared" si="29"/>
        <v/>
      </c>
      <c r="BX16" s="38"/>
      <c r="BY16" s="39" t="str">
        <f t="shared" si="30"/>
        <v/>
      </c>
      <c r="BZ16" s="265"/>
      <c r="CA16" s="266" t="str">
        <f t="shared" si="31"/>
        <v/>
      </c>
      <c r="CB16" s="38"/>
      <c r="CC16" s="39" t="str">
        <f t="shared" si="32"/>
        <v/>
      </c>
      <c r="CD16" s="265"/>
      <c r="CE16" s="266" t="str">
        <f t="shared" si="33"/>
        <v/>
      </c>
      <c r="CF16" s="38"/>
      <c r="CG16" s="39" t="str">
        <f t="shared" si="34"/>
        <v/>
      </c>
      <c r="CH16" s="265"/>
      <c r="CI16" s="266" t="str">
        <f t="shared" si="35"/>
        <v/>
      </c>
      <c r="CJ16" s="38"/>
      <c r="CK16" s="39" t="str">
        <f t="shared" si="36"/>
        <v/>
      </c>
      <c r="CL16" s="265"/>
      <c r="CM16" s="266" t="str">
        <f t="shared" si="37"/>
        <v/>
      </c>
      <c r="CN16" s="38"/>
      <c r="CO16" s="39" t="str">
        <f t="shared" si="38"/>
        <v/>
      </c>
      <c r="CP16" s="265"/>
      <c r="CQ16" s="266" t="str">
        <f t="shared" si="39"/>
        <v/>
      </c>
      <c r="CR16" s="1"/>
    </row>
    <row r="17" spans="1:96" ht="20" customHeight="1" x14ac:dyDescent="0.2">
      <c r="A17" s="47"/>
      <c r="B17" s="41"/>
      <c r="C17" s="42"/>
      <c r="D17" s="32" t="s">
        <v>38</v>
      </c>
      <c r="E17" s="33" t="s">
        <v>296</v>
      </c>
      <c r="F17" s="33" t="s">
        <v>297</v>
      </c>
      <c r="G17" s="32">
        <v>2010</v>
      </c>
      <c r="H17" s="44"/>
      <c r="I17" s="35">
        <v>53</v>
      </c>
      <c r="J17" s="48" t="s">
        <v>298</v>
      </c>
      <c r="K17" s="37" t="s">
        <v>299</v>
      </c>
      <c r="L17" s="38">
        <v>15</v>
      </c>
      <c r="M17" s="39">
        <f t="shared" si="0"/>
        <v>28.30188679245283</v>
      </c>
      <c r="N17" s="265">
        <v>0</v>
      </c>
      <c r="O17" s="266">
        <f t="shared" si="1"/>
        <v>15</v>
      </c>
      <c r="P17" s="38">
        <v>2</v>
      </c>
      <c r="Q17" s="39">
        <f t="shared" si="2"/>
        <v>3.7735849056603774</v>
      </c>
      <c r="R17" s="265">
        <v>1</v>
      </c>
      <c r="S17" s="266">
        <f t="shared" si="3"/>
        <v>1</v>
      </c>
      <c r="T17" s="38">
        <v>9</v>
      </c>
      <c r="U17" s="39">
        <f t="shared" si="4"/>
        <v>16.981132075471699</v>
      </c>
      <c r="V17" s="265">
        <v>0</v>
      </c>
      <c r="W17" s="266">
        <f t="shared" si="5"/>
        <v>9</v>
      </c>
      <c r="X17" s="38">
        <v>3</v>
      </c>
      <c r="Y17" s="39">
        <f t="shared" si="12"/>
        <v>5.6603773584905666</v>
      </c>
      <c r="Z17" s="267">
        <v>0</v>
      </c>
      <c r="AA17" s="268">
        <f t="shared" si="13"/>
        <v>3</v>
      </c>
      <c r="AB17" s="38"/>
      <c r="AC17" s="39" t="str">
        <f t="shared" si="14"/>
        <v/>
      </c>
      <c r="AD17" s="265"/>
      <c r="AE17" s="266" t="str">
        <f t="shared" si="15"/>
        <v/>
      </c>
      <c r="AF17" s="38"/>
      <c r="AG17" s="39" t="str">
        <f t="shared" si="16"/>
        <v/>
      </c>
      <c r="AH17" s="265"/>
      <c r="AI17" s="266" t="str">
        <f t="shared" si="17"/>
        <v/>
      </c>
      <c r="AJ17" s="38"/>
      <c r="AK17" s="39" t="str">
        <f t="shared" si="6"/>
        <v/>
      </c>
      <c r="AL17" s="265"/>
      <c r="AM17" s="266" t="str">
        <f t="shared" si="7"/>
        <v/>
      </c>
      <c r="AN17" s="38"/>
      <c r="AO17" s="39" t="str">
        <f t="shared" si="18"/>
        <v/>
      </c>
      <c r="AP17" s="265"/>
      <c r="AQ17" s="266" t="str">
        <f t="shared" si="19"/>
        <v/>
      </c>
      <c r="AR17" s="38"/>
      <c r="AS17" s="39" t="str">
        <f t="shared" si="20"/>
        <v/>
      </c>
      <c r="AT17" s="265"/>
      <c r="AU17" s="266" t="str">
        <f t="shared" si="21"/>
        <v/>
      </c>
      <c r="AV17" s="38">
        <v>2</v>
      </c>
      <c r="AW17" s="39">
        <f t="shared" si="8"/>
        <v>3.7735849056603774</v>
      </c>
      <c r="AX17" s="267">
        <v>0</v>
      </c>
      <c r="AY17" s="268">
        <f t="shared" si="9"/>
        <v>2</v>
      </c>
      <c r="AZ17" s="40">
        <v>15</v>
      </c>
      <c r="BA17" s="39">
        <f>IF((ISERROR((AZ17/$I17)*100)), "", IF(AND(NOT(ISERROR((AZ17/$I17)*100)),((AZ17/$I17)*100) &lt;&gt; 0), (AZ17/$I17)*100, ""))</f>
        <v>28.30188679245283</v>
      </c>
      <c r="BB17" s="265">
        <v>1</v>
      </c>
      <c r="BC17" s="266">
        <f>IF(AND(NOT(ISERROR(AZ17-BB17)), AND(BB17&lt;&gt;"", AZ17&lt;&gt;"")), AZ17-BB17, "")</f>
        <v>14</v>
      </c>
      <c r="BD17" s="40"/>
      <c r="BE17" s="39" t="str">
        <f t="shared" si="10"/>
        <v/>
      </c>
      <c r="BF17" s="265"/>
      <c r="BG17" s="266" t="str">
        <f t="shared" si="11"/>
        <v/>
      </c>
      <c r="BH17" s="38"/>
      <c r="BI17" s="39" t="str">
        <f t="shared" si="22"/>
        <v/>
      </c>
      <c r="BJ17" s="265"/>
      <c r="BK17" s="266" t="str">
        <f t="shared" si="23"/>
        <v/>
      </c>
      <c r="BL17" s="38"/>
      <c r="BM17" s="39" t="str">
        <f t="shared" si="24"/>
        <v/>
      </c>
      <c r="BN17" s="265"/>
      <c r="BO17" s="265" t="str">
        <f t="shared" si="25"/>
        <v/>
      </c>
      <c r="BP17" s="38"/>
      <c r="BQ17" s="39" t="str">
        <f t="shared" si="26"/>
        <v/>
      </c>
      <c r="BR17" s="265"/>
      <c r="BS17" s="266" t="str">
        <f t="shared" si="27"/>
        <v/>
      </c>
      <c r="BT17" s="38"/>
      <c r="BU17" s="39" t="str">
        <f t="shared" si="28"/>
        <v/>
      </c>
      <c r="BV17" s="265"/>
      <c r="BW17" s="266" t="str">
        <f t="shared" si="29"/>
        <v/>
      </c>
      <c r="BX17" s="38"/>
      <c r="BY17" s="39" t="str">
        <f t="shared" si="30"/>
        <v/>
      </c>
      <c r="BZ17" s="265"/>
      <c r="CA17" s="266" t="str">
        <f t="shared" si="31"/>
        <v/>
      </c>
      <c r="CB17" s="38"/>
      <c r="CC17" s="39" t="str">
        <f t="shared" si="32"/>
        <v/>
      </c>
      <c r="CD17" s="265"/>
      <c r="CE17" s="266" t="str">
        <f t="shared" si="33"/>
        <v/>
      </c>
      <c r="CF17" s="38"/>
      <c r="CG17" s="39" t="str">
        <f t="shared" si="34"/>
        <v/>
      </c>
      <c r="CH17" s="265"/>
      <c r="CI17" s="266" t="str">
        <f t="shared" si="35"/>
        <v/>
      </c>
      <c r="CJ17" s="38"/>
      <c r="CK17" s="39" t="str">
        <f t="shared" si="36"/>
        <v/>
      </c>
      <c r="CL17" s="265"/>
      <c r="CM17" s="266" t="str">
        <f t="shared" si="37"/>
        <v/>
      </c>
      <c r="CN17" s="38"/>
      <c r="CO17" s="39" t="str">
        <f t="shared" si="38"/>
        <v/>
      </c>
      <c r="CP17" s="265"/>
      <c r="CQ17" s="266" t="str">
        <f t="shared" si="39"/>
        <v/>
      </c>
    </row>
    <row r="18" spans="1:96" ht="20" customHeight="1" x14ac:dyDescent="0.2">
      <c r="A18" s="61"/>
      <c r="B18" s="30"/>
      <c r="C18" s="32"/>
      <c r="D18" s="32" t="s">
        <v>38</v>
      </c>
      <c r="E18" s="33" t="s">
        <v>309</v>
      </c>
      <c r="F18" s="33" t="s">
        <v>310</v>
      </c>
      <c r="G18" s="32">
        <v>2007</v>
      </c>
      <c r="H18" s="44"/>
      <c r="I18" s="35">
        <v>171</v>
      </c>
      <c r="J18" s="36"/>
      <c r="K18" s="37" t="s">
        <v>125</v>
      </c>
      <c r="L18" s="38"/>
      <c r="M18" s="39"/>
      <c r="N18" s="265"/>
      <c r="O18" s="266"/>
      <c r="P18" s="38"/>
      <c r="Q18" s="39"/>
      <c r="R18" s="265"/>
      <c r="S18" s="266"/>
      <c r="T18" s="38"/>
      <c r="U18" s="39"/>
      <c r="V18" s="265"/>
      <c r="W18" s="266"/>
      <c r="X18" s="38"/>
      <c r="Y18" s="39"/>
      <c r="Z18" s="265"/>
      <c r="AA18" s="266"/>
      <c r="AB18" s="38"/>
      <c r="AC18" s="39"/>
      <c r="AD18" s="265"/>
      <c r="AE18" s="266"/>
      <c r="AF18" s="38"/>
      <c r="AG18" s="39"/>
      <c r="AH18" s="265"/>
      <c r="AI18" s="266"/>
      <c r="AJ18" s="38"/>
      <c r="AK18" s="39"/>
      <c r="AL18" s="265"/>
      <c r="AM18" s="266"/>
      <c r="AN18" s="38"/>
      <c r="AO18" s="39"/>
      <c r="AP18" s="265"/>
      <c r="AQ18" s="266"/>
      <c r="AR18" s="38"/>
      <c r="AS18" s="39"/>
      <c r="AT18" s="265"/>
      <c r="AU18" s="266"/>
      <c r="AV18" s="38"/>
      <c r="AW18" s="39"/>
      <c r="AX18" s="265"/>
      <c r="AY18" s="266"/>
      <c r="AZ18" s="40"/>
      <c r="BA18" s="39"/>
      <c r="BB18" s="265"/>
      <c r="BC18" s="266"/>
      <c r="BD18" s="40"/>
      <c r="BE18" s="39"/>
      <c r="BF18" s="265"/>
      <c r="BG18" s="266"/>
      <c r="BH18" s="38"/>
      <c r="BI18" s="39"/>
      <c r="BJ18" s="265"/>
      <c r="BK18" s="266"/>
      <c r="BL18" s="38"/>
      <c r="BM18" s="39"/>
      <c r="BN18" s="265"/>
      <c r="BO18" s="265"/>
      <c r="BP18" s="38"/>
      <c r="BQ18" s="39"/>
      <c r="BR18" s="265"/>
      <c r="BS18" s="266"/>
      <c r="BT18" s="38"/>
      <c r="BU18" s="39"/>
      <c r="BV18" s="265"/>
      <c r="BW18" s="266"/>
      <c r="BX18" s="38"/>
      <c r="BY18" s="39"/>
      <c r="BZ18" s="265"/>
      <c r="CA18" s="266"/>
      <c r="CB18" s="38"/>
      <c r="CC18" s="39"/>
      <c r="CD18" s="265"/>
      <c r="CE18" s="266"/>
      <c r="CF18" s="38"/>
      <c r="CG18" s="39"/>
      <c r="CH18" s="265"/>
      <c r="CI18" s="266"/>
      <c r="CJ18" s="38"/>
      <c r="CK18" s="39"/>
      <c r="CL18" s="265"/>
      <c r="CM18" s="266"/>
      <c r="CN18" s="38"/>
      <c r="CO18" s="39"/>
      <c r="CP18" s="265"/>
      <c r="CQ18" s="266"/>
      <c r="CR18" s="1" t="s">
        <v>71</v>
      </c>
    </row>
    <row r="19" spans="1:96" ht="20" customHeight="1" x14ac:dyDescent="0.2">
      <c r="A19" s="47"/>
      <c r="B19" s="41"/>
      <c r="C19" s="42"/>
      <c r="D19" s="32" t="s">
        <v>38</v>
      </c>
      <c r="E19" s="33" t="s">
        <v>305</v>
      </c>
      <c r="F19" s="33" t="s">
        <v>306</v>
      </c>
      <c r="G19" s="32">
        <v>2010</v>
      </c>
      <c r="H19" s="44"/>
      <c r="I19" s="35">
        <v>789</v>
      </c>
      <c r="J19" s="36" t="s">
        <v>55</v>
      </c>
      <c r="K19" s="37" t="s">
        <v>307</v>
      </c>
      <c r="L19" s="38"/>
      <c r="M19" s="39" t="str">
        <f>IF((ISERROR((L19/$I19)*100)), "", IF(AND(NOT(ISERROR((L19/$I19)*100)),((L19/$I19)*100) &lt;&gt; 0), (L19/$I19)*100, ""))</f>
        <v/>
      </c>
      <c r="N19" s="265"/>
      <c r="O19" s="266" t="str">
        <f>IF(AND(NOT(ISERROR(L19-N19)), AND(N19&lt;&gt;"", L19&lt;&gt;"")), L19-N19, "")</f>
        <v/>
      </c>
      <c r="P19" s="38"/>
      <c r="Q19" s="39" t="str">
        <f>IF((ISERROR((P19/$I19)*100)), "", IF(AND(NOT(ISERROR((P19/$I19)*100)),((P19/$I19)*100) &lt;&gt; 0), (P19/$I19)*100, ""))</f>
        <v/>
      </c>
      <c r="R19" s="265"/>
      <c r="S19" s="266" t="str">
        <f>IF(AND(NOT(ISERROR(P19-R19)), AND(R19&lt;&gt;"", P19&lt;&gt;"")), P19-R19, "")</f>
        <v/>
      </c>
      <c r="T19" s="38"/>
      <c r="U19" s="39" t="str">
        <f>IF((ISERROR((T19/$I19)*100)), "", IF(AND(NOT(ISERROR((T19/$I19)*100)),((T19/$I19)*100) &lt;&gt; 0), (T19/$I19)*100, ""))</f>
        <v/>
      </c>
      <c r="V19" s="265"/>
      <c r="W19" s="266" t="str">
        <f>IF(AND(NOT(ISERROR(T19-V19)), AND(V19&lt;&gt;"", T19&lt;&gt;"")), T19-V19, "")</f>
        <v/>
      </c>
      <c r="X19" s="38"/>
      <c r="Y19" s="39" t="str">
        <f>IF((ISERROR((X19/$I19)*100)), "", IF(AND(NOT(ISERROR((X19/$I19)*100)),((X19/$I19)*100) &lt;&gt; 0), (X19/$I19)*100, ""))</f>
        <v/>
      </c>
      <c r="Z19" s="265"/>
      <c r="AA19" s="266" t="str">
        <f>IF(AND(NOT(ISERROR(X19-Z19)), AND(Z19&lt;&gt;"", X19&lt;&gt;"")), X19-Z19, "")</f>
        <v/>
      </c>
      <c r="AB19" s="38"/>
      <c r="AC19" s="39" t="str">
        <f>IF((ISERROR((AB19/$I19)*100)), "", IF(AND(NOT(ISERROR((AB19/$I19)*100)),((AB19/$I19)*100) &lt;&gt; 0), (AB19/$I19)*100, ""))</f>
        <v/>
      </c>
      <c r="AD19" s="265"/>
      <c r="AE19" s="266" t="str">
        <f>IF(AND(NOT(ISERROR(AB19-AD19)), AND(AD19&lt;&gt;"", AB19&lt;&gt;"")), AB19-AD19, "")</f>
        <v/>
      </c>
      <c r="AF19" s="38"/>
      <c r="AG19" s="39" t="str">
        <f>IF((ISERROR((AF19/$I19)*100)), "", IF(AND(NOT(ISERROR((AF19/$I19)*100)),((AF19/$I19)*100) &lt;&gt; 0), (AF19/$I19)*100, ""))</f>
        <v/>
      </c>
      <c r="AH19" s="265"/>
      <c r="AI19" s="266" t="str">
        <f>IF(AND(NOT(ISERROR(AF19-AH19)), AND(AH19&lt;&gt;"", AF19&lt;&gt;"")), AF19-AH19, "")</f>
        <v/>
      </c>
      <c r="AJ19" s="38"/>
      <c r="AK19" s="39" t="str">
        <f>IF((ISERROR((AJ19/$I19)*100)), "", IF(AND(NOT(ISERROR((AJ19/$I19)*100)),((AJ19/$I19)*100) &lt;&gt; 0), (AJ19/$I19)*100, ""))</f>
        <v/>
      </c>
      <c r="AL19" s="265"/>
      <c r="AM19" s="266" t="str">
        <f>IF(AND(NOT(ISERROR(AJ19-AL19)), AND(AL19&lt;&gt;"", AJ19&lt;&gt;"")), AJ19-AL19, "")</f>
        <v/>
      </c>
      <c r="AN19" s="38"/>
      <c r="AO19" s="39" t="str">
        <f>IF((ISERROR((AN19/$I19)*100)), "", IF(AND(NOT(ISERROR((AN19/$I19)*100)),((AN19/$I19)*100) &lt;&gt; 0), (AN19/$I19)*100, ""))</f>
        <v/>
      </c>
      <c r="AP19" s="265"/>
      <c r="AQ19" s="266" t="str">
        <f>IF(AND(NOT(ISERROR(AN19-AP19)), AND(AP19&lt;&gt;"", AN19&lt;&gt;"")), AN19-AP19, "")</f>
        <v/>
      </c>
      <c r="AR19" s="38"/>
      <c r="AS19" s="39" t="str">
        <f>IF((ISERROR((AR19/$I19)*100)), "", IF(AND(NOT(ISERROR((AR19/$I19)*100)),((AR19/$I19)*100) &lt;&gt; 0), (AR19/$I19)*100, ""))</f>
        <v/>
      </c>
      <c r="AT19" s="265"/>
      <c r="AU19" s="266" t="str">
        <f>IF(AND(NOT(ISERROR(AR19-AT19)), AND(AT19&lt;&gt;"", AR19&lt;&gt;"")), AR19-AT19, "")</f>
        <v/>
      </c>
      <c r="AV19" s="38"/>
      <c r="AW19" s="39" t="str">
        <f>IF((ISERROR((AV19/$I19)*100)), "", IF(AND(NOT(ISERROR((AV19/$I19)*100)),((AV19/$I19)*100) &lt;&gt; 0), (AV19/$I19)*100, ""))</f>
        <v/>
      </c>
      <c r="AX19" s="265"/>
      <c r="AY19" s="266" t="str">
        <f>IF(AND(NOT(ISERROR(AV19-AX19)), AND(AX19&lt;&gt;"", AV19&lt;&gt;"")), AV19-AX19, "")</f>
        <v/>
      </c>
      <c r="AZ19" s="40"/>
      <c r="BA19" s="39" t="str">
        <f>IF((ISERROR((AZ19/$I19)*100)), "", IF(AND(NOT(ISERROR((AZ19/$I19)*100)),((AZ19/$I19)*100) &lt;&gt; 0), (AZ19/$I19)*100, ""))</f>
        <v/>
      </c>
      <c r="BB19" s="265"/>
      <c r="BC19" s="266" t="str">
        <f>IF(AND(NOT(ISERROR(AZ19-BB19)), AND(BB19&lt;&gt;"", AZ19&lt;&gt;"")), AZ19-BB19, "")</f>
        <v/>
      </c>
      <c r="BD19" s="40">
        <v>43</v>
      </c>
      <c r="BE19" s="39">
        <f>IF((ISERROR((BD19/$I19)*100)), "", IF(AND(NOT(ISERROR((BD19/$I19)*100)),((BD19/$I19)*100) &lt;&gt; 0), (BD19/$I19)*100, ""))</f>
        <v>5.4499366286438535</v>
      </c>
      <c r="BF19" s="265">
        <v>74</v>
      </c>
      <c r="BG19" s="266">
        <f>IF(AND(NOT(ISERROR(BD19-BF19)), AND(BF19&lt;&gt;"", BD19&lt;&gt;"")), BD19-BF19, "")</f>
        <v>-31</v>
      </c>
      <c r="BH19" s="38"/>
      <c r="BI19" s="39" t="str">
        <f>IF((ISERROR((BH19/$I19)*100)), "", IF(AND(NOT(ISERROR((BH19/$I19)*100)),((BH19/$I19)*100) &lt;&gt; 0), (BH19/$I19)*100, ""))</f>
        <v/>
      </c>
      <c r="BJ19" s="265"/>
      <c r="BK19" s="266" t="str">
        <f>IF(AND(NOT(ISERROR(BH19-BJ19)), AND(BJ19&lt;&gt;"", BH19&lt;&gt;"")), BH19-BJ19, "")</f>
        <v/>
      </c>
      <c r="BL19" s="38"/>
      <c r="BM19" s="39" t="str">
        <f>IF((ISERROR((BL19/$I19)*100)), "", IF(AND(NOT(ISERROR((BL19/$I19)*100)),((BL19/$I19)*100) &lt;&gt; 0), (BL19/$I19)*100, ""))</f>
        <v/>
      </c>
      <c r="BN19" s="265"/>
      <c r="BO19" s="265" t="str">
        <f>IF(AND(NOT(ISERROR(BL19-BN19)), AND(BN19&lt;&gt;"", BL19&lt;&gt;"")), BL19-BN19, "")</f>
        <v/>
      </c>
      <c r="BP19" s="38"/>
      <c r="BQ19" s="39" t="str">
        <f>IF((ISERROR((BP19/$I19)*100)), "", IF(AND(NOT(ISERROR((BP19/$I19)*100)),((BP19/$I19)*100) &lt;&gt; 0), (BP19/$I19)*100, ""))</f>
        <v/>
      </c>
      <c r="BR19" s="265"/>
      <c r="BS19" s="266" t="str">
        <f>IF(AND(NOT(ISERROR(BP19-BR19)), AND(BR19&lt;&gt;"", BP19&lt;&gt;"")), BP19-BR19, "")</f>
        <v/>
      </c>
      <c r="BT19" s="38"/>
      <c r="BU19" s="39" t="str">
        <f>IF((ISERROR((BT19/$I19)*100)), "", IF(AND(NOT(ISERROR((BT19/$I19)*100)),((BT19/$I19)*100) &lt;&gt; 0), (BT19/$I19)*100, ""))</f>
        <v/>
      </c>
      <c r="BV19" s="265"/>
      <c r="BW19" s="266" t="str">
        <f>IF(AND(NOT(ISERROR(BT19-BV19)), AND(BV19&lt;&gt;"", BT19&lt;&gt;"")), BT19-BV19, "")</f>
        <v/>
      </c>
      <c r="BX19" s="38"/>
      <c r="BY19" s="39" t="str">
        <f>IF((ISERROR((BX19/$I19)*100)), "", IF(AND(NOT(ISERROR((BX19/$I19)*100)),((BX19/$I19)*100) &lt;&gt; 0), (BX19/$I19)*100, ""))</f>
        <v/>
      </c>
      <c r="BZ19" s="265"/>
      <c r="CA19" s="266" t="str">
        <f>IF(AND(NOT(ISERROR(BX19-BZ19)), AND(BZ19&lt;&gt;"", BX19&lt;&gt;"")), BX19-BZ19, "")</f>
        <v/>
      </c>
      <c r="CB19" s="38"/>
      <c r="CC19" s="39" t="str">
        <f>IF((ISERROR((CB19/$I19)*100)), "", IF(AND(NOT(ISERROR((CB19/$I19)*100)),((CB19/$I19)*100) &lt;&gt; 0), (CB19/$I19)*100, ""))</f>
        <v/>
      </c>
      <c r="CD19" s="265"/>
      <c r="CE19" s="266" t="str">
        <f>IF(AND(NOT(ISERROR(CB19-CD19)), AND(CD19&lt;&gt;"", CB19&lt;&gt;"")), CB19-CD19, "")</f>
        <v/>
      </c>
      <c r="CF19" s="38"/>
      <c r="CG19" s="39" t="str">
        <f>IF((ISERROR((CF19/$I19)*100)), "", IF(AND(NOT(ISERROR((CF19/$I19)*100)),((CF19/$I19)*100) &lt;&gt; 0), (CF19/$I19)*100, ""))</f>
        <v/>
      </c>
      <c r="CH19" s="265"/>
      <c r="CI19" s="266" t="str">
        <f>IF(AND(NOT(ISERROR(CF19-CH19)), AND(CH19&lt;&gt;"", CF19&lt;&gt;"")), CF19-CH19, "")</f>
        <v/>
      </c>
      <c r="CJ19" s="38"/>
      <c r="CK19" s="39" t="str">
        <f>IF((ISERROR((CJ19/$I19)*100)), "", IF(AND(NOT(ISERROR((CJ19/$I19)*100)),((CJ19/$I19)*100) &lt;&gt; 0), (CJ19/$I19)*100, ""))</f>
        <v/>
      </c>
      <c r="CL19" s="265"/>
      <c r="CM19" s="266" t="str">
        <f>IF(AND(NOT(ISERROR(CJ19-CL19)), AND(CL19&lt;&gt;"", CJ19&lt;&gt;"")), CJ19-CL19, "")</f>
        <v/>
      </c>
      <c r="CN19" s="38"/>
      <c r="CO19" s="39" t="str">
        <f>IF((ISERROR((CN19/$I19)*100)), "", IF(AND(NOT(ISERROR((CN19/$I19)*100)),((CN19/$I19)*100) &lt;&gt; 0), (CN19/$I19)*100, ""))</f>
        <v/>
      </c>
      <c r="CP19" s="265"/>
      <c r="CQ19" s="266" t="str">
        <f>IF(AND(NOT(ISERROR(CN19-CP19)), AND(CP19&lt;&gt;"", CN19&lt;&gt;"")), CN19-CP19, "")</f>
        <v/>
      </c>
      <c r="CR19" s="1" t="s">
        <v>75</v>
      </c>
    </row>
    <row r="20" spans="1:96" ht="20" customHeight="1" thickBot="1" x14ac:dyDescent="0.25">
      <c r="A20" s="69"/>
      <c r="B20" s="70"/>
      <c r="C20" s="71"/>
      <c r="D20" s="72" t="s">
        <v>38</v>
      </c>
      <c r="E20" s="73" t="s">
        <v>311</v>
      </c>
      <c r="F20" s="73" t="s">
        <v>312</v>
      </c>
      <c r="G20" s="72">
        <v>2008</v>
      </c>
      <c r="H20" s="74">
        <v>156</v>
      </c>
      <c r="I20" s="35">
        <v>50</v>
      </c>
      <c r="J20" s="36" t="s">
        <v>70</v>
      </c>
      <c r="K20" s="37"/>
      <c r="L20" s="38"/>
      <c r="M20" s="39" t="str">
        <f>IF((ISERROR((L20/$I20)*100)), "", IF(AND(NOT(ISERROR((L20/$I20)*100)),((L20/$I20)*100) &lt;&gt; 0), (L20/$I20)*100, ""))</f>
        <v/>
      </c>
      <c r="N20" s="265"/>
      <c r="O20" s="266" t="str">
        <f>IF(AND(NOT(ISERROR(L20-N20)), AND(N20&lt;&gt;"", L20&lt;&gt;"")), L20-N20, "")</f>
        <v/>
      </c>
      <c r="P20" s="38"/>
      <c r="Q20" s="39" t="str">
        <f>IF((ISERROR((P20/$I20)*100)), "", IF(AND(NOT(ISERROR((P20/$I20)*100)),((P20/$I20)*100) &lt;&gt; 0), (P20/$I20)*100, ""))</f>
        <v/>
      </c>
      <c r="R20" s="265"/>
      <c r="S20" s="266" t="str">
        <f>IF(AND(NOT(ISERROR(P20-R20)), AND(R20&lt;&gt;"", P20&lt;&gt;"")), P20-R20, "")</f>
        <v/>
      </c>
      <c r="T20" s="38"/>
      <c r="U20" s="39" t="str">
        <f>IF((ISERROR((T20/$I20)*100)), "", IF(AND(NOT(ISERROR((T20/$I20)*100)),((T20/$I20)*100) &lt;&gt; 0), (T20/$I20)*100, ""))</f>
        <v/>
      </c>
      <c r="V20" s="265"/>
      <c r="W20" s="266" t="str">
        <f>IF(AND(NOT(ISERROR(T20-V20)), AND(V20&lt;&gt;"", T20&lt;&gt;"")), T20-V20, "")</f>
        <v/>
      </c>
      <c r="X20" s="38"/>
      <c r="Y20" s="39" t="str">
        <f>IF((ISERROR((X20/$I20)*100)), "", IF(AND(NOT(ISERROR((X20/$I20)*100)),((X20/$I20)*100) &lt;&gt; 0), (X20/$I20)*100, ""))</f>
        <v/>
      </c>
      <c r="Z20" s="265"/>
      <c r="AA20" s="266" t="str">
        <f>IF(AND(NOT(ISERROR(X20-Z20)), AND(Z20&lt;&gt;"", X20&lt;&gt;"")), X20-Z20, "")</f>
        <v/>
      </c>
      <c r="AB20" s="38"/>
      <c r="AC20" s="39" t="str">
        <f>IF((ISERROR((AB20/$I20)*100)), "", IF(AND(NOT(ISERROR((AB20/$I20)*100)),((AB20/$I20)*100) &lt;&gt; 0), (AB20/$I20)*100, ""))</f>
        <v/>
      </c>
      <c r="AD20" s="265"/>
      <c r="AE20" s="266" t="str">
        <f>IF(AND(NOT(ISERROR(AB20-AD20)), AND(AD20&lt;&gt;"", AB20&lt;&gt;"")), AB20-AD20, "")</f>
        <v/>
      </c>
      <c r="AF20" s="38"/>
      <c r="AG20" s="39" t="str">
        <f>IF((ISERROR((AF20/$I20)*100)), "", IF(AND(NOT(ISERROR((AF20/$I20)*100)),((AF20/$I20)*100) &lt;&gt; 0), (AF20/$I20)*100, ""))</f>
        <v/>
      </c>
      <c r="AH20" s="265"/>
      <c r="AI20" s="266" t="str">
        <f>IF(AND(NOT(ISERROR(AF20-AH20)), AND(AH20&lt;&gt;"", AF20&lt;&gt;"")), AF20-AH20, "")</f>
        <v/>
      </c>
      <c r="AJ20" s="38"/>
      <c r="AK20" s="39" t="str">
        <f>IF((ISERROR((AJ20/$I20)*100)), "", IF(AND(NOT(ISERROR((AJ20/$I20)*100)),((AJ20/$I20)*100) &lt;&gt; 0), (AJ20/$I20)*100, ""))</f>
        <v/>
      </c>
      <c r="AL20" s="265"/>
      <c r="AM20" s="266" t="str">
        <f>IF(AND(NOT(ISERROR(AJ20-AL20)), AND(AL20&lt;&gt;"", AJ20&lt;&gt;"")), AJ20-AL20, "")</f>
        <v/>
      </c>
      <c r="AN20" s="38"/>
      <c r="AO20" s="39" t="str">
        <f>IF((ISERROR((AN20/$I20)*100)), "", IF(AND(NOT(ISERROR((AN20/$I20)*100)),((AN20/$I20)*100) &lt;&gt; 0), (AN20/$I20)*100, ""))</f>
        <v/>
      </c>
      <c r="AP20" s="265"/>
      <c r="AQ20" s="266" t="str">
        <f>IF(AND(NOT(ISERROR(AN20-AP20)), AND(AP20&lt;&gt;"", AN20&lt;&gt;"")), AN20-AP20, "")</f>
        <v/>
      </c>
      <c r="AR20" s="38"/>
      <c r="AS20" s="39" t="str">
        <f>IF((ISERROR((AR20/$I20)*100)), "", IF(AND(NOT(ISERROR((AR20/$I20)*100)),((AR20/$I20)*100) &lt;&gt; 0), (AR20/$I20)*100, ""))</f>
        <v/>
      </c>
      <c r="AT20" s="265"/>
      <c r="AU20" s="266" t="str">
        <f>IF(AND(NOT(ISERROR(AR20-AT20)), AND(AT20&lt;&gt;"", AR20&lt;&gt;"")), AR20-AT20, "")</f>
        <v/>
      </c>
      <c r="AV20" s="38"/>
      <c r="AW20" s="39" t="str">
        <f>IF((ISERROR((AV20/$I20)*100)), "", IF(AND(NOT(ISERROR((AV20/$I20)*100)),((AV20/$I20)*100) &lt;&gt; 0), (AV20/$I20)*100, ""))</f>
        <v/>
      </c>
      <c r="AX20" s="265"/>
      <c r="AY20" s="266" t="str">
        <f>IF(AND(NOT(ISERROR(AV20-AX20)), AND(AX20&lt;&gt;"", AV20&lt;&gt;"")), AV20-AX20, "")</f>
        <v/>
      </c>
      <c r="AZ20" s="40"/>
      <c r="BA20" s="39" t="str">
        <f>IF((ISERROR((AZ20/$I20)*100)), "", IF(AND(NOT(ISERROR((AZ20/$I20)*100)),((AZ20/$I20)*100) &lt;&gt; 0), (AZ20/$I20)*100, ""))</f>
        <v/>
      </c>
      <c r="BB20" s="265"/>
      <c r="BC20" s="266" t="str">
        <f>IF(AND(NOT(ISERROR(AZ20-BB20)), AND(BB20&lt;&gt;"", AZ20&lt;&gt;"")), AZ20-BB20, "")</f>
        <v/>
      </c>
      <c r="BD20" s="40"/>
      <c r="BE20" s="39" t="str">
        <f>IF((ISERROR((BD20/$I20)*100)), "", IF(AND(NOT(ISERROR((BD20/$I20)*100)),((BD20/$I20)*100) &lt;&gt; 0), (BD20/$I20)*100, ""))</f>
        <v/>
      </c>
      <c r="BF20" s="265"/>
      <c r="BG20" s="266" t="str">
        <f>IF(AND(NOT(ISERROR(BD20-BF20)), AND(BF20&lt;&gt;"", BD20&lt;&gt;"")), BD20-BF20, "")</f>
        <v/>
      </c>
      <c r="BH20" s="38"/>
      <c r="BI20" s="39" t="str">
        <f>IF((ISERROR((BH20/$I20)*100)), "", IF(AND(NOT(ISERROR((BH20/$I20)*100)),((BH20/$I20)*100) &lt;&gt; 0), (BH20/$I20)*100, ""))</f>
        <v/>
      </c>
      <c r="BJ20" s="265"/>
      <c r="BK20" s="266" t="str">
        <f>IF(AND(NOT(ISERROR(BH20-BJ20)), AND(BJ20&lt;&gt;"", BH20&lt;&gt;"")), BH20-BJ20, "")</f>
        <v/>
      </c>
      <c r="BL20" s="38"/>
      <c r="BM20" s="39" t="str">
        <f>IF((ISERROR((BL20/$I20)*100)), "", IF(AND(NOT(ISERROR((BL20/$I20)*100)),((BL20/$I20)*100) &lt;&gt; 0), (BL20/$I20)*100, ""))</f>
        <v/>
      </c>
      <c r="BN20" s="265"/>
      <c r="BO20" s="265" t="str">
        <f>IF(AND(NOT(ISERROR(BL20-BN20)), AND(BN20&lt;&gt;"", BL20&lt;&gt;"")), BL20-BN20, "")</f>
        <v/>
      </c>
      <c r="BP20" s="38"/>
      <c r="BQ20" s="39" t="str">
        <f>IF((ISERROR((BP20/$I20)*100)), "", IF(AND(NOT(ISERROR((BP20/$I20)*100)),((BP20/$I20)*100) &lt;&gt; 0), (BP20/$I20)*100, ""))</f>
        <v/>
      </c>
      <c r="BR20" s="265"/>
      <c r="BS20" s="266" t="str">
        <f>IF(AND(NOT(ISERROR(BP20-BR20)), AND(BR20&lt;&gt;"", BP20&lt;&gt;"")), BP20-BR20, "")</f>
        <v/>
      </c>
      <c r="BT20" s="38"/>
      <c r="BU20" s="39" t="str">
        <f>IF((ISERROR((BT20/$I20)*100)), "", IF(AND(NOT(ISERROR((BT20/$I20)*100)),((BT20/$I20)*100) &lt;&gt; 0), (BT20/$I20)*100, ""))</f>
        <v/>
      </c>
      <c r="BV20" s="265"/>
      <c r="BW20" s="266" t="str">
        <f>IF(AND(NOT(ISERROR(BT20-BV20)), AND(BV20&lt;&gt;"", BT20&lt;&gt;"")), BT20-BV20, "")</f>
        <v/>
      </c>
      <c r="BX20" s="38"/>
      <c r="BY20" s="39" t="str">
        <f>IF((ISERROR((BX20/$I20)*100)), "", IF(AND(NOT(ISERROR((BX20/$I20)*100)),((BX20/$I20)*100) &lt;&gt; 0), (BX20/$I20)*100, ""))</f>
        <v/>
      </c>
      <c r="BZ20" s="265"/>
      <c r="CA20" s="266" t="str">
        <f>IF(AND(NOT(ISERROR(BX20-BZ20)), AND(BZ20&lt;&gt;"", BX20&lt;&gt;"")), BX20-BZ20, "")</f>
        <v/>
      </c>
      <c r="CB20" s="38"/>
      <c r="CC20" s="39" t="str">
        <f>IF((ISERROR((CB20/$I20)*100)), "", IF(AND(NOT(ISERROR((CB20/$I20)*100)),((CB20/$I20)*100) &lt;&gt; 0), (CB20/$I20)*100, ""))</f>
        <v/>
      </c>
      <c r="CD20" s="265"/>
      <c r="CE20" s="266" t="str">
        <f>IF(AND(NOT(ISERROR(CB20-CD20)), AND(CD20&lt;&gt;"", CB20&lt;&gt;"")), CB20-CD20, "")</f>
        <v/>
      </c>
      <c r="CF20" s="38"/>
      <c r="CG20" s="39" t="str">
        <f>IF((ISERROR((CF20/$I20)*100)), "", IF(AND(NOT(ISERROR((CF20/$I20)*100)),((CF20/$I20)*100) &lt;&gt; 0), (CF20/$I20)*100, ""))</f>
        <v/>
      </c>
      <c r="CH20" s="265"/>
      <c r="CI20" s="266" t="str">
        <f>IF(AND(NOT(ISERROR(CF20-CH20)), AND(CH20&lt;&gt;"", CF20&lt;&gt;"")), CF20-CH20, "")</f>
        <v/>
      </c>
      <c r="CJ20" s="38"/>
      <c r="CK20" s="39" t="str">
        <f>IF((ISERROR((CJ20/$I20)*100)), "", IF(AND(NOT(ISERROR((CJ20/$I20)*100)),((CJ20/$I20)*100) &lt;&gt; 0), (CJ20/$I20)*100, ""))</f>
        <v/>
      </c>
      <c r="CL20" s="265"/>
      <c r="CM20" s="266" t="str">
        <f>IF(AND(NOT(ISERROR(CJ20-CL20)), AND(CL20&lt;&gt;"", CJ20&lt;&gt;"")), CJ20-CL20, "")</f>
        <v/>
      </c>
      <c r="CN20" s="38"/>
      <c r="CO20" s="39" t="str">
        <f>IF((ISERROR((CN20/$I20)*100)), "", IF(AND(NOT(ISERROR((CN20/$I20)*100)),((CN20/$I20)*100) &lt;&gt; 0), (CN20/$I20)*100, ""))</f>
        <v/>
      </c>
      <c r="CP20" s="265"/>
      <c r="CQ20" s="266" t="str">
        <f>IF(AND(NOT(ISERROR(CN20-CP20)), AND(CP20&lt;&gt;"", CN20&lt;&gt;"")), CN20-CP20, "")</f>
        <v/>
      </c>
      <c r="CR20" s="1" t="s">
        <v>79</v>
      </c>
    </row>
    <row r="21" spans="1:96" s="81" customFormat="1" ht="20" customHeight="1" x14ac:dyDescent="0.2">
      <c r="D21" s="82"/>
      <c r="G21" s="83"/>
      <c r="H21" s="84" t="s">
        <v>325</v>
      </c>
      <c r="I21" s="283">
        <f>SUM(I11:I20)</f>
        <v>1490</v>
      </c>
      <c r="J21" s="284" t="s">
        <v>326</v>
      </c>
      <c r="K21" s="285" t="s">
        <v>327</v>
      </c>
      <c r="L21" s="286">
        <f>IF((SUM(L11:L20)&lt;&gt;0), SUMIF($I11:$I20, "&gt;0", L11:L20), "")</f>
        <v>33</v>
      </c>
      <c r="M21" s="287">
        <f>IF(ISERROR((L21/$I21)*100), "", IF(((L21/$I21)*100) &lt;&gt; 0, (L21/$I21)*100, ""))</f>
        <v>2.2147651006711411</v>
      </c>
      <c r="N21" s="284">
        <f>IF((SUM(O11:O20)&lt;&gt;0), SUMIF($I11:$I20, "&gt;0", O11:O20), "")</f>
        <v>13</v>
      </c>
      <c r="O21" s="287">
        <f>IF(ISERROR((N21/$I21)*100), "", IF(((N21/$I21)*100) &lt;&gt; 0, (N21/$I21)*100, ""))</f>
        <v>0.87248322147651003</v>
      </c>
      <c r="P21" s="286">
        <f>IF((SUM(P11:P20)&lt;&gt;0), SUMIF($I11:$I20, "&gt;0", P11:P20), "")</f>
        <v>25</v>
      </c>
      <c r="Q21" s="287">
        <f>IF(ISERROR((P21/$I21)*100), "", IF(((P21/$I21)*100) &lt;&gt; 0, (P21/$I21)*100, ""))</f>
        <v>1.6778523489932886</v>
      </c>
      <c r="R21" s="284">
        <f>IF((SUM(S11:S20)&lt;&gt;0), SUMIF($I11:$I20, "&gt;0", S11:S20), "")</f>
        <v>10</v>
      </c>
      <c r="S21" s="287">
        <f>IF(ISERROR((R21/$I21)*100), "", IF(((R21/$I21)*100) &lt;&gt; 0, (R21/$I21)*100, ""))</f>
        <v>0.67114093959731547</v>
      </c>
      <c r="T21" s="286">
        <f>IF((SUM(T11:T20)&lt;&gt;0), SUMIF($I11:$I20, "&gt;0", T11:T20), "")</f>
        <v>13</v>
      </c>
      <c r="U21" s="287">
        <f>IF(ISERROR((T21/$I21)*100), "", IF(((T21/$I21)*100) &lt;&gt; 0, (T21/$I21)*100, ""))</f>
        <v>0.87248322147651003</v>
      </c>
      <c r="V21" s="284">
        <f>IF((SUM(W11:W20)&lt;&gt;0), SUMIF($I11:$I20, "&gt;0", W11:W20), "")</f>
        <v>3</v>
      </c>
      <c r="W21" s="287">
        <f>IF(ISERROR((V21/$I21)*100), "", IF(((V21/$I21)*100) &lt;&gt; 0, (V21/$I21)*100, ""))</f>
        <v>0.20134228187919465</v>
      </c>
      <c r="X21" s="286">
        <f>IF((SUM(X11:X20)&lt;&gt;0), SUMIF($I11:$I20, "&gt;0", X11:X20), "")</f>
        <v>3</v>
      </c>
      <c r="Y21" s="287">
        <f>IF(ISERROR((X21/$I21)*100), "", IF(((X21/$I21)*100) &lt;&gt; 0, (X21/$I21)*100, ""))</f>
        <v>0.20134228187919465</v>
      </c>
      <c r="Z21" s="284">
        <f>IF((SUM(AA11:AA20)&lt;&gt;0), SUMIF($I11:$I20, "&gt;0", AA11:AA20), "")</f>
        <v>3</v>
      </c>
      <c r="AA21" s="287">
        <f>IF(ISERROR((Z21/$I21)*100), "", IF(((Z21/$I21)*100) &lt;&gt; 0, (Z21/$I21)*100, ""))</f>
        <v>0.20134228187919465</v>
      </c>
      <c r="AB21" s="286">
        <f>IF((SUM(AB11:AB20)&lt;&gt;0), SUMIF($I11:$I20, "&gt;0", AB11:AB20), "")</f>
        <v>3</v>
      </c>
      <c r="AC21" s="287">
        <f>IF(ISERROR((AB21/$I21)*100), "", IF(((AB21/$I21)*100) &lt;&gt; 0, (AB21/$I21)*100, ""))</f>
        <v>0.20134228187919465</v>
      </c>
      <c r="AD21" s="284">
        <f>IF((SUM(AE11:AE20)&lt;&gt;0), SUMIF($I11:$I20, "&gt;0", AE11:AE20), "")</f>
        <v>3</v>
      </c>
      <c r="AE21" s="287">
        <f>IF(ISERROR((AD21/$I21)*100), "", IF(((AD21/$I21)*100) &lt;&gt; 0, (AD21/$I21)*100, ""))</f>
        <v>0.20134228187919465</v>
      </c>
      <c r="AF21" s="286">
        <f>IF((SUM(AF11:AF20)&lt;&gt;0), SUMIF($I11:$I20, "&gt;0", AF11:AF20), "")</f>
        <v>1</v>
      </c>
      <c r="AG21" s="287">
        <f>IF(ISERROR((AF21/$I21)*100), "", IF(((AF21/$I21)*100) &lt;&gt; 0, (AF21/$I21)*100, ""))</f>
        <v>6.7114093959731544E-2</v>
      </c>
      <c r="AH21" s="284">
        <f>IF((SUM(AI11:AI20)&lt;&gt;0), SUMIF($I11:$I20, "&gt;0", AI11:AI20), "")</f>
        <v>1</v>
      </c>
      <c r="AI21" s="287">
        <f>IF(ISERROR((AH21/$I21)*100), "", IF(((AH21/$I21)*100) &lt;&gt; 0, (AH21/$I21)*100, ""))</f>
        <v>6.7114093959731544E-2</v>
      </c>
      <c r="AJ21" s="286">
        <f>IF((SUM(AJ11:AJ20)&lt;&gt;0), SUMIF($I11:$I20, "&gt;0", AJ11:AJ20), "")</f>
        <v>16</v>
      </c>
      <c r="AK21" s="287">
        <f>IF(ISERROR((AJ21/$I21)*100), "", IF(((AJ21/$I21)*100) &lt;&gt; 0, (AJ21/$I21)*100, ""))</f>
        <v>1.0738255033557047</v>
      </c>
      <c r="AL21" s="284">
        <f>SUMIF($I11:$I20, "&gt;0", AM11:AM20)</f>
        <v>0</v>
      </c>
      <c r="AM21" s="287">
        <f>IF(ISERROR((AL21/$I21)*100), "", (AL21/$I21)*100)</f>
        <v>0</v>
      </c>
      <c r="AN21" s="286">
        <f>SUMIF($I11:$I20, "&gt;0", AN11:AN20)</f>
        <v>0</v>
      </c>
      <c r="AO21" s="287">
        <f>IF(ISERROR((AN21/$I21)*100), "", (AN21/$I21)*100)</f>
        <v>0</v>
      </c>
      <c r="AP21" s="284">
        <f>SUMIF($I11:$I20, "&gt;0", AQ11:AQ20)</f>
        <v>0</v>
      </c>
      <c r="AQ21" s="287">
        <f>IF(NOT(ISERROR((AP21/$I21)*100)), (AP21/$I21)*100, "")</f>
        <v>0</v>
      </c>
      <c r="AR21" s="286">
        <f>SUMIF($I11:$I20, "&gt;0", AR11:AR20)</f>
        <v>0</v>
      </c>
      <c r="AS21" s="287">
        <f>IF(ISERROR((AR21/$I21)*100), "", (AR21/$I21)*100)</f>
        <v>0</v>
      </c>
      <c r="AT21" s="284">
        <f>SUMIF($I11:$I20, "&gt;0", AU11:AU20)</f>
        <v>-1</v>
      </c>
      <c r="AU21" s="287">
        <f>IF(NOT(ISERROR((AT21/$I21)*100)), (AT21/$I21)*100, "")</f>
        <v>-6.7114093959731544E-2</v>
      </c>
      <c r="AV21" s="286">
        <f>IF((SUM(AV11:AV20)&lt;&gt;0), SUMIF($I11:$I20, "&gt;0", AV11:AV20), "")</f>
        <v>8</v>
      </c>
      <c r="AW21" s="287">
        <f>IF(ISERROR((AV21/$I21)*100), "", IF(((AV21/$I21)*100) &lt;&gt; 0, (AV21/$I21)*100, ""))</f>
        <v>0.53691275167785235</v>
      </c>
      <c r="AX21" s="284">
        <f>IF((SUM(AY11:AY20)&lt;&gt;0), SUMIF($I11:$I20, "&gt;0", AY11:AY20), "")</f>
        <v>-14</v>
      </c>
      <c r="AY21" s="287">
        <f>IF(ISERROR((AX21/$I21)*100), "", IF(((AX21/$I21)*100) &lt;&gt; 0, (AX21/$I21)*100, ""))</f>
        <v>-0.93959731543624159</v>
      </c>
      <c r="AZ21" s="286">
        <f>IF((SUM(AZ11:AZ20)&lt;&gt;0), SUMIF($I11:$I20, "&gt;0", AZ11:AZ20), "")</f>
        <v>154</v>
      </c>
      <c r="BA21" s="287">
        <f>IF(ISERROR((AZ21/$I21)*100), "", IF(((AZ21/$I21)*100) &lt;&gt; 0, (AZ21/$I21)*100, ""))</f>
        <v>10.335570469798657</v>
      </c>
      <c r="BB21" s="284">
        <f>IF((SUM(BC11:BC20)&lt;&gt;0), SUMIF($I11:$I20, "&gt;0", BC11:BC20), "")</f>
        <v>-31</v>
      </c>
      <c r="BC21" s="287">
        <f>IF(ISERROR((BB21/$I21)*100), "", IF(((BB21/$I21)*100) &lt;&gt; 0, (BB21/$I21)*100, ""))</f>
        <v>-2.0805369127516777</v>
      </c>
      <c r="BD21" s="286">
        <f>IF((SUM(BD11:BD20)&lt;&gt;0), SUMIF($I11:$I20, "&gt;0", BD11:BD20), "")</f>
        <v>75</v>
      </c>
      <c r="BE21" s="287">
        <f>IF(ISERROR((BD21/$I21)*100), "", IF(((BD21/$I21)*100) &lt;&gt; 0, (BD21/$I21)*100, ""))</f>
        <v>5.0335570469798654</v>
      </c>
      <c r="BF21" s="284">
        <f>IF((SUM(BG11:BG20)&lt;&gt;0), SUMIF($I11:$I20, "&gt;0", BG11:BG20), "")</f>
        <v>-40</v>
      </c>
      <c r="BG21" s="287">
        <f>IF(ISERROR((BF21/$I21)*100), "", IF(((BF21/$I21)*100) &lt;&gt; 0, (BF21/$I21)*100, ""))</f>
        <v>-2.6845637583892619</v>
      </c>
      <c r="BH21" s="286" t="str">
        <f>IF((SUM(BH11:BH20)&lt;&gt;0), SUMIF($I11:$I20, "&gt;0", BH11:BH20), "")</f>
        <v/>
      </c>
      <c r="BI21" s="287" t="str">
        <f>IF(ISERROR((BH21/$I21)*100), "", IF(((BH21/$I21)*100) &lt;&gt; 0, (BH21/$I21)*100, ""))</f>
        <v/>
      </c>
      <c r="BJ21" s="284" t="str">
        <f>IF((SUM(BK11:BK20)&lt;&gt;0), SUMIF($I11:$I20, "&gt;0", BK11:BK20), "")</f>
        <v/>
      </c>
      <c r="BK21" s="287" t="str">
        <f>IF(ISERROR((BJ21/$I21)*100), "", IF(((BJ21/$I21)*100) &lt;&gt; 0, (BJ21/$I21)*100, ""))</f>
        <v/>
      </c>
      <c r="BL21" s="286" t="str">
        <f>IF((SUM(BL11:BL20)&lt;&gt;0), SUMIF($I11:$I20, "&gt;0", BL11:BL20), "")</f>
        <v/>
      </c>
      <c r="BM21" s="287" t="str">
        <f>IF(ISERROR((BL21/$I21)*100), "", IF(((BL21/$I21)*100) &lt;&gt; 0, (BL21/$I21)*100, ""))</f>
        <v/>
      </c>
      <c r="BN21" s="284" t="str">
        <f>IF((SUM(BO11:BO20)&lt;&gt;0), SUMIF($I11:$I20, "&gt;0", BO11:BO20), "")</f>
        <v/>
      </c>
      <c r="BO21" s="287" t="str">
        <f>IF(ISERROR((BN21/$I21)*100), "", IF(((BN21/$I21)*100) &lt;&gt; 0, (BN21/$I21)*100, ""))</f>
        <v/>
      </c>
      <c r="BP21" s="286" t="str">
        <f>IF((SUM(BP11:BP20)&lt;&gt;0), SUMIF($I11:$I20, "&gt;0", BP11:BP20), "")</f>
        <v/>
      </c>
      <c r="BQ21" s="287" t="str">
        <f>IF(ISERROR((BP21/$I21)*100), "", IF(((BP21/$I21)*100) &lt;&gt; 0, (BP21/$I21)*100, ""))</f>
        <v/>
      </c>
      <c r="BR21" s="284" t="str">
        <f>IF((SUM(BS11:BS20)&lt;&gt;0), SUMIF($I11:$I20, "&gt;0", BS11:BS20), "")</f>
        <v/>
      </c>
      <c r="BS21" s="287" t="str">
        <f>IF(ISERROR((BR21/$I21)*100), "", IF(((BR21/$I21)*100) &lt;&gt; 0, (BR21/$I21)*100, ""))</f>
        <v/>
      </c>
      <c r="BT21" s="286" t="str">
        <f>IF((SUM(BT11:BT20)&lt;&gt;0), SUMIF($I11:$I20, "&gt;0", BT11:BT20), "")</f>
        <v/>
      </c>
      <c r="BU21" s="287" t="str">
        <f>IF(ISERROR((BT21/$I21)*100), "", IF(((BT21/$I21)*100) &lt;&gt; 0, (BT21/$I21)*100, ""))</f>
        <v/>
      </c>
      <c r="BV21" s="284" t="str">
        <f>IF((SUM(BW11:BW20)&lt;&gt;0), SUMIF($I11:$I20, "&gt;0", BW11:BW20), "")</f>
        <v/>
      </c>
      <c r="BW21" s="287" t="str">
        <f>IF(ISERROR((BV21/$I21)*100), "", IF(((BV21/$I21)*100) &lt;&gt; 0, (BV21/$I21)*100, ""))</f>
        <v/>
      </c>
      <c r="BX21" s="286" t="str">
        <f>IF((SUM(BX11:BX20)&lt;&gt;0), SUMIF($I11:$I20, "&gt;0", BX11:BX20), "")</f>
        <v/>
      </c>
      <c r="BY21" s="287" t="str">
        <f>IF(ISERROR((BX21/$I21)*100), "", IF(((BX21/$I21)*100) &lt;&gt; 0, (BX21/$I21)*100, ""))</f>
        <v/>
      </c>
      <c r="BZ21" s="284" t="str">
        <f>IF((SUM(CA11:CA20)&lt;&gt;0), SUMIF($I11:$I20, "&gt;0", CA11:CA20), "")</f>
        <v/>
      </c>
      <c r="CA21" s="287" t="str">
        <f>IF(ISERROR((BZ21/$I21)*100), "", IF(((BZ21/$I21)*100) &lt;&gt; 0, (BZ21/$I21)*100, ""))</f>
        <v/>
      </c>
      <c r="CB21" s="286" t="str">
        <f>IF((SUM(CB11:CB20)&lt;&gt;0), SUMIF($I11:$I20, "&gt;0", CB11:CB20), "")</f>
        <v/>
      </c>
      <c r="CC21" s="287" t="str">
        <f>IF(ISERROR((CB21/$I21)*100), "", IF(((CB21/$I21)*100) &lt;&gt; 0, (CB21/$I21)*100, ""))</f>
        <v/>
      </c>
      <c r="CD21" s="284" t="str">
        <f>IF((SUM(CE11:CE20)&lt;&gt;0), SUMIF($I11:$I20, "&gt;0", CE11:CE20), "")</f>
        <v/>
      </c>
      <c r="CE21" s="287" t="str">
        <f>IF(ISERROR((CD21/$I21)*100), "", IF(((CD21/$I21)*100) &lt;&gt; 0, (CD21/$I21)*100, ""))</f>
        <v/>
      </c>
      <c r="CF21" s="286" t="str">
        <f>IF((SUM(CF11:CF20)&lt;&gt;0), SUMIF($I11:$I20, "&gt;0", CF11:CF20), "")</f>
        <v/>
      </c>
      <c r="CG21" s="287" t="str">
        <f>IF(ISERROR((CF21/$I21)*100), "", IF(((CF21/$I21)*100) &lt;&gt; 0, (CF21/$I21)*100, ""))</f>
        <v/>
      </c>
      <c r="CH21" s="284" t="str">
        <f>IF((SUM(CI11:CI20)&lt;&gt;0), SUMIF($I11:$I20, "&gt;0", CI11:CI20), "")</f>
        <v/>
      </c>
      <c r="CI21" s="287" t="str">
        <f>IF(ISERROR((CH21/$I21)*100), "", IF(((CH21/$I21)*100) &lt;&gt; 0, (CH21/$I21)*100, ""))</f>
        <v/>
      </c>
      <c r="CJ21" s="286" t="str">
        <f>IF((SUM(CJ11:CJ20)&lt;&gt;0), SUMIF($I11:$I20, "&gt;0", CJ11:CJ20), "")</f>
        <v/>
      </c>
      <c r="CK21" s="287" t="str">
        <f>IF(ISERROR((CJ21/$I21)*100), "", IF(((CJ21/$I21)*100) &lt;&gt; 0, (CJ21/$I21)*100, ""))</f>
        <v/>
      </c>
      <c r="CL21" s="284" t="str">
        <f>IF((SUM(CM11:CM20)&lt;&gt;0), SUMIF($I11:$I20, "&gt;0", CM11:CM20), "")</f>
        <v/>
      </c>
      <c r="CM21" s="287" t="str">
        <f>IF(ISERROR((CL21/$I21)*100), "", IF(((CL21/$I21)*100) &lt;&gt; 0, (CL21/$I21)*100, ""))</f>
        <v/>
      </c>
      <c r="CN21" s="286" t="str">
        <f>IF((SUM(CN11:CN20)&lt;&gt;0), SUMIF($I11:$I20, "&gt;0", CN11:CN20), "")</f>
        <v/>
      </c>
      <c r="CO21" s="287" t="str">
        <f>IF(ISERROR((CN21/$I21)*100), "", IF(((CN21/$I21)*100) &lt;&gt; 0, (CN21/$I21)*100, ""))</f>
        <v/>
      </c>
      <c r="CP21" s="284" t="str">
        <f>IF((SUM(CQ11:CQ20)&lt;&gt;0), SUMIF($I11:$I20, "&gt;0", CQ11:CQ20), "")</f>
        <v/>
      </c>
      <c r="CQ21" s="287" t="str">
        <f>IF(ISERROR((CP21/$I21)*100), "", IF(((CP21/$I21)*100) &lt;&gt; 0, (CP21/$I21)*100, ""))</f>
        <v/>
      </c>
    </row>
    <row r="22" spans="1:96" s="81" customFormat="1" ht="20" customHeight="1" x14ac:dyDescent="0.2">
      <c r="D22" s="82"/>
      <c r="G22" s="83"/>
      <c r="H22" s="84" t="s">
        <v>328</v>
      </c>
      <c r="I22" s="288" t="s">
        <v>329</v>
      </c>
      <c r="J22" s="91" t="s">
        <v>330</v>
      </c>
      <c r="K22" s="289" t="s">
        <v>331</v>
      </c>
      <c r="L22" s="290">
        <f>IF(SUMIF(L11:L20, "&gt; 0", $I11:$I20) &gt; 0, SUMIF(L11:L20, "&gt; 0", $I11:$I20), "")</f>
        <v>193</v>
      </c>
      <c r="M22" s="292">
        <f>IF(NOT(ISERROR(L21/L22)*100), (L21/L22)*100, "")</f>
        <v>17.098445595854923</v>
      </c>
      <c r="N22" s="290">
        <f>L22</f>
        <v>193</v>
      </c>
      <c r="O22" s="292">
        <f>IF(NOT(ISERROR((N21/L22)*100)),(N21/L22)*100, "")</f>
        <v>6.7357512953367875</v>
      </c>
      <c r="P22" s="290">
        <f>IF(SUMIF(P11:P20, "&gt; 0", $I11:$I20) &gt; 0, SUMIF(P11:P20, "&gt; 0", $I11:$I20), "")</f>
        <v>246</v>
      </c>
      <c r="Q22" s="292">
        <f>IF(NOT(ISERROR(P21/P22)*100), (P21/P22)*100, "")</f>
        <v>10.16260162601626</v>
      </c>
      <c r="R22" s="290">
        <f>P22</f>
        <v>246</v>
      </c>
      <c r="S22" s="292">
        <f>IF(NOT(ISERROR((R21/P22)*100)),(R21/P22)*100, "")</f>
        <v>4.0650406504065035</v>
      </c>
      <c r="T22" s="290">
        <f>IF(SUMIF(T11:T20, "&gt; 0", $I11:$I20) &gt; 0, SUMIF(T11:T20, "&gt; 0", $I11:$I20), "")</f>
        <v>246</v>
      </c>
      <c r="U22" s="292">
        <f>IF(NOT(ISERROR(T21/T22)*100), (T21/T22)*100, "")</f>
        <v>5.2845528455284558</v>
      </c>
      <c r="V22" s="290">
        <f>T22</f>
        <v>246</v>
      </c>
      <c r="W22" s="292">
        <f>IF(NOT(ISERROR((V21/T22)*100)),(V21/T22)*100, "")</f>
        <v>1.2195121951219512</v>
      </c>
      <c r="X22" s="290">
        <f>IF(SUMIF(X11:X20, "&gt; 0", $I11:$I20) &gt; 0, SUMIF(X11:X20, "&gt; 0", $I11:$I20), "")</f>
        <v>53</v>
      </c>
      <c r="Y22" s="292">
        <f>IF(NOT(ISERROR(X21/X22)*100), (X21/X22)*100, "")</f>
        <v>5.6603773584905666</v>
      </c>
      <c r="Z22" s="290">
        <f>X22</f>
        <v>53</v>
      </c>
      <c r="AA22" s="292">
        <f>IF(NOT(ISERROR((Z21/X22)*100)),(Z21/X22)*100, "")</f>
        <v>5.6603773584905666</v>
      </c>
      <c r="AB22" s="290">
        <f>IF(SUMIF(AB11:AB20, "&gt; 0", $I11:$I20) &gt; 0, SUMIF(AB11:AB20, "&gt; 0", $I11:$I20), "")</f>
        <v>53</v>
      </c>
      <c r="AC22" s="335">
        <f>IF(NOT(ISERROR(AB21/AB22)*100), (AB21/AB22)*100, "")</f>
        <v>5.6603773584905666</v>
      </c>
      <c r="AD22" s="290">
        <f>AB22</f>
        <v>53</v>
      </c>
      <c r="AE22" s="292">
        <f>IF(NOT(ISERROR((AD21/AB22)*100)),(AD21/AB22)*100, "")</f>
        <v>5.6603773584905666</v>
      </c>
      <c r="AF22" s="290">
        <f>IF(SUMIF(AF11:AF20, "&gt; 0", $I11:$I20) &gt; 0, SUMIF(AF11:AF20, "&gt; 0", $I11:$I20), "")</f>
        <v>53</v>
      </c>
      <c r="AG22" s="292">
        <f>IF(NOT(ISERROR(AF21/AF22)*100), (AF21/AF22)*100, "")</f>
        <v>1.8867924528301887</v>
      </c>
      <c r="AH22" s="290">
        <f>AF22</f>
        <v>53</v>
      </c>
      <c r="AI22" s="292">
        <f>IF(NOT(ISERROR((AH21/AF22)*100)),(AH21/AF22)*100, "")</f>
        <v>1.8867924528301887</v>
      </c>
      <c r="AJ22" s="290">
        <f>IF(SUMIF(AJ11:AJ20, "&gt; 0", $I11:$I20) &gt; 0, SUMIF(AJ11:AJ20, "&gt; 0", $I11:$I20), "")</f>
        <v>140</v>
      </c>
      <c r="AK22" s="292">
        <f>IF(NOT(ISERROR(AJ21/AJ22)*100), (AJ21/AJ22)*100, "")</f>
        <v>11.428571428571429</v>
      </c>
      <c r="AL22" s="290">
        <f>AJ22</f>
        <v>140</v>
      </c>
      <c r="AM22" s="292">
        <f>IF(NOT(ISERROR((AL21/AJ22)*100)),(AL21/AJ22)*100, "")</f>
        <v>0</v>
      </c>
      <c r="AN22" s="290">
        <f>SUMIF(AN11:AN20, "&gt; 0", $I11:$I20)</f>
        <v>0</v>
      </c>
      <c r="AO22" s="292" t="str">
        <f>IF(NOT(ISERROR(AN21/AN22)*100), (AN21/AN22)*100, "")</f>
        <v/>
      </c>
      <c r="AP22" s="290">
        <f>AN22</f>
        <v>0</v>
      </c>
      <c r="AQ22" s="292" t="str">
        <f>IF(NOT(ISERROR((AP21/AN22)*100)),(AP21/AN22)*100, "")</f>
        <v/>
      </c>
      <c r="AR22" s="290">
        <f>SUMIF(AR11:AR20, "&gt; 0", $I11:$I20)</f>
        <v>0</v>
      </c>
      <c r="AS22" s="292" t="str">
        <f>IF(NOT(ISERROR(AR21/AR22)*100), (AR21/AR22)*100, "")</f>
        <v/>
      </c>
      <c r="AT22" s="290">
        <f>AR22</f>
        <v>0</v>
      </c>
      <c r="AU22" s="292" t="str">
        <f>IF(NOT(ISERROR((AT21/AR22)*100)),(AT21/AR22)*100, "")</f>
        <v/>
      </c>
      <c r="AV22" s="290">
        <f>IF(SUMIF(AV11:AV20, "&gt; 0", $I11:$I20) &gt; 0, SUMIF(AV11:AV20, "&gt; 0", $I11:$I20), "")</f>
        <v>193</v>
      </c>
      <c r="AW22" s="292">
        <f>IF(NOT(ISERROR(AV21/AV22)*100), (AV21/AV22)*100, "")</f>
        <v>4.1450777202072544</v>
      </c>
      <c r="AX22" s="290">
        <f>AV22</f>
        <v>193</v>
      </c>
      <c r="AY22" s="292">
        <f>IF(NOT(ISERROR((AX21/AV22)*100)),(AX21/AV22)*100, "")</f>
        <v>-7.2538860103626934</v>
      </c>
      <c r="AZ22" s="290">
        <f>IF(SUMIF(AZ11:AZ20, "&gt; 0", $I11:$I20) &gt; 0, SUMIF(AZ11:AZ20, "&gt; 0", $I11:$I20), "")</f>
        <v>246</v>
      </c>
      <c r="BA22" s="292">
        <f>IF(NOT(ISERROR(AZ21/AZ22)*100), (AZ21/AZ22)*100, "")</f>
        <v>62.601626016260155</v>
      </c>
      <c r="BB22" s="290">
        <f>AZ22</f>
        <v>246</v>
      </c>
      <c r="BC22" s="292">
        <f>IF(NOT(ISERROR((BB21/AZ22)*100)),(BB21/AZ22)*100, "")</f>
        <v>-12.601626016260163</v>
      </c>
      <c r="BD22" s="290">
        <f>IF(SUMIF(BD11:BD20, "&gt; 0", $I11:$I20) &gt; 0, SUMIF(BD11:BD20, "&gt; 0", $I11:$I20), "")</f>
        <v>929</v>
      </c>
      <c r="BE22" s="292">
        <f>IF(NOT(ISERROR(BD21/BD22)*100), (BD21/BD22)*100, "")</f>
        <v>8.0731969860064581</v>
      </c>
      <c r="BF22" s="290">
        <f>BD22</f>
        <v>929</v>
      </c>
      <c r="BG22" s="292">
        <f>IF(NOT(ISERROR((BF21/BD22)*100)),(BF21/BD22)*100, "")</f>
        <v>-4.3057050592034445</v>
      </c>
      <c r="BH22" s="290" t="str">
        <f>IF(SUMIF(BH11:BH20, "&gt; 0", $I11:$I20) &gt; 0, SUMIF(BH11:BH20, "&gt; 0", $I11:$I20), "")</f>
        <v/>
      </c>
      <c r="BI22" s="292" t="str">
        <f>IF(NOT(ISERROR(BH21/BH22)*100), (BH21/BH22)*100, "")</f>
        <v/>
      </c>
      <c r="BJ22" s="290" t="str">
        <f>BH22</f>
        <v/>
      </c>
      <c r="BK22" s="292" t="str">
        <f>IF(NOT(ISERROR((BJ21/BH22)*100)),(BJ21/BH22)*100, "")</f>
        <v/>
      </c>
      <c r="BL22" s="290" t="str">
        <f>IF(SUMIF(BL11:BL20, "&gt; 0", $I11:$I20) &gt; 0, SUMIF(BL11:BL20, "&gt; 0", $I11:$I20), "")</f>
        <v/>
      </c>
      <c r="BM22" s="291" t="str">
        <f>IF(NOT(ISERROR(BL21/BL22)*100), (BL21/BL22)*100, "")</f>
        <v/>
      </c>
      <c r="BN22" s="290" t="str">
        <f>BL22</f>
        <v/>
      </c>
      <c r="BO22" s="289" t="str">
        <f>IF(NOT(ISERROR((BN21/BL22)*100)),(BN21/BL22)*100, "")</f>
        <v/>
      </c>
      <c r="BP22" s="290" t="str">
        <f>IF(SUMIF(BP11:BP20, "&gt; 0", $I11:$I20) &gt; 0, SUMIF(BP11:BP20, "&gt; 0", $I11:$I20), "")</f>
        <v/>
      </c>
      <c r="BQ22" s="292" t="str">
        <f>IF(NOT(ISERROR(BP21/BP22)*100), (BP21/BP22)*100, "")</f>
        <v/>
      </c>
      <c r="BR22" s="290" t="str">
        <f>BP22</f>
        <v/>
      </c>
      <c r="BS22" s="292" t="str">
        <f>IF(NOT(ISERROR((BR21/BP22)*100)),(BR21/BP22)*100, "")</f>
        <v/>
      </c>
      <c r="BT22" s="290" t="str">
        <f>IF(SUMIF(BT11:BT20, "&gt; 0", $I11:$I20) &gt; 0, SUMIF(BT11:BT20, "&gt; 0", $I11:$I20), "")</f>
        <v/>
      </c>
      <c r="BU22" s="292" t="str">
        <f>IF(NOT(ISERROR(BT21/BT22)*100), (BT21/BT22)*100, "")</f>
        <v/>
      </c>
      <c r="BV22" s="290" t="str">
        <f>BT22</f>
        <v/>
      </c>
      <c r="BW22" s="292" t="str">
        <f>IF(NOT(ISERROR((BV21/BT22)*100)),(BV21/BT22)*100, "")</f>
        <v/>
      </c>
      <c r="BX22" s="290" t="str">
        <f>IF(SUMIF(BX11:BX20, "&gt; 0", $I11:$I20) &gt; 0, SUMIF(BX11:BX20, "&gt; 0", $I11:$I20), "")</f>
        <v/>
      </c>
      <c r="BY22" s="292" t="str">
        <f>IF(NOT(ISERROR(BX21/BX22)*100), (BX21/BX22)*100, "")</f>
        <v/>
      </c>
      <c r="BZ22" s="290" t="str">
        <f>BX22</f>
        <v/>
      </c>
      <c r="CA22" s="292" t="str">
        <f>IF(NOT(ISERROR((BZ21/BX22)*100)),(BZ21/BX22)*100, "")</f>
        <v/>
      </c>
      <c r="CB22" s="290" t="str">
        <f>IF(SUMIF(CB11:CB20, "&gt; 0", $I11:$I20) &gt; 0, SUMIF(CB11:CB20, "&gt; 0", $I11:$I20), "")</f>
        <v/>
      </c>
      <c r="CC22" s="291" t="str">
        <f>IF(NOT(ISERROR(CB21/CB22)*100), (CB21/CB22)*100, "")</f>
        <v/>
      </c>
      <c r="CD22" s="290" t="str">
        <f>CB22</f>
        <v/>
      </c>
      <c r="CE22" s="292" t="str">
        <f>IF(NOT(ISERROR((CD21/CB22)*100)),(CD21/CB22)*100, "")</f>
        <v/>
      </c>
      <c r="CF22" s="290" t="str">
        <f>IF(SUMIF(CF11:CF20, "&gt; 0", $I11:$I20) &gt; 0, SUMIF(CF11:CF20, "&gt; 0", $I11:$I20), "")</f>
        <v/>
      </c>
      <c r="CG22" s="291" t="str">
        <f>IF(NOT(ISERROR(CF21/CF22)*100), (CF21/CF22)*100, "")</f>
        <v/>
      </c>
      <c r="CH22" s="290" t="str">
        <f>CF22</f>
        <v/>
      </c>
      <c r="CI22" s="292" t="str">
        <f>IF(NOT(ISERROR((CH21/CF22)*100)),(CH21/CF22)*100, "")</f>
        <v/>
      </c>
      <c r="CJ22" s="290" t="str">
        <f>IF(SUMIF(CJ11:CJ20, "&gt; 0", $I11:$I20) &gt; 0, SUMIF(CJ11:CJ20, "&gt; 0", $I11:$I20), "")</f>
        <v/>
      </c>
      <c r="CK22" s="291" t="str">
        <f>IF(NOT(ISERROR(CJ21/CJ22)*100), (CJ21/CJ22)*100, "")</f>
        <v/>
      </c>
      <c r="CL22" s="290" t="str">
        <f>CJ22</f>
        <v/>
      </c>
      <c r="CM22" s="292" t="str">
        <f>IF(NOT(ISERROR((CL21/CJ22)*100)),(CL21/CJ22)*100, "")</f>
        <v/>
      </c>
      <c r="CN22" s="290" t="str">
        <f>IF(SUMIF(CN11:CN20, "&gt; 0", $I11:$I20) &gt; 0, SUMIF(CN11:CN20, "&gt; 0", $I11:$I20), "")</f>
        <v/>
      </c>
      <c r="CO22" s="291" t="str">
        <f>IF(NOT(ISERROR(CN21/CN22)*100), (CN21/CN22)*100, "")</f>
        <v/>
      </c>
      <c r="CP22" s="290" t="str">
        <f>CN22</f>
        <v/>
      </c>
      <c r="CQ22" s="292" t="str">
        <f>IF(NOT(ISERROR((CP21/CN22)*100)),(CP21/CN22)*100, "")</f>
        <v/>
      </c>
    </row>
    <row r="23" spans="1:96" ht="17" thickBot="1" x14ac:dyDescent="0.25">
      <c r="I23" s="371" t="s">
        <v>332</v>
      </c>
      <c r="J23" s="374"/>
      <c r="K23" s="375"/>
      <c r="L23" s="356" t="s">
        <v>28</v>
      </c>
      <c r="M23" s="354" t="s">
        <v>29</v>
      </c>
      <c r="N23" s="413" t="s">
        <v>442</v>
      </c>
      <c r="O23" s="416" t="s">
        <v>29</v>
      </c>
      <c r="P23" s="356" t="s">
        <v>28</v>
      </c>
      <c r="Q23" s="354" t="s">
        <v>29</v>
      </c>
      <c r="R23" s="413" t="s">
        <v>442</v>
      </c>
      <c r="S23" s="416" t="s">
        <v>29</v>
      </c>
      <c r="T23" s="356" t="s">
        <v>28</v>
      </c>
      <c r="U23" s="354" t="s">
        <v>29</v>
      </c>
      <c r="V23" s="413" t="s">
        <v>442</v>
      </c>
      <c r="W23" s="416" t="s">
        <v>29</v>
      </c>
      <c r="X23" s="356" t="s">
        <v>28</v>
      </c>
      <c r="Y23" s="354" t="s">
        <v>29</v>
      </c>
      <c r="Z23" s="413" t="s">
        <v>442</v>
      </c>
      <c r="AA23" s="416" t="s">
        <v>29</v>
      </c>
      <c r="AB23" s="356" t="s">
        <v>28</v>
      </c>
      <c r="AC23" s="354" t="s">
        <v>29</v>
      </c>
      <c r="AD23" s="413" t="s">
        <v>442</v>
      </c>
      <c r="AE23" s="416" t="s">
        <v>29</v>
      </c>
      <c r="AF23" s="356" t="s">
        <v>28</v>
      </c>
      <c r="AG23" s="354" t="s">
        <v>29</v>
      </c>
      <c r="AH23" s="413" t="s">
        <v>442</v>
      </c>
      <c r="AI23" s="416" t="s">
        <v>29</v>
      </c>
      <c r="AJ23" s="356" t="s">
        <v>28</v>
      </c>
      <c r="AK23" s="354" t="s">
        <v>29</v>
      </c>
      <c r="AL23" s="413" t="s">
        <v>442</v>
      </c>
      <c r="AM23" s="416" t="s">
        <v>29</v>
      </c>
      <c r="AN23" s="356" t="s">
        <v>28</v>
      </c>
      <c r="AO23" s="354" t="s">
        <v>29</v>
      </c>
      <c r="AP23" s="413" t="s">
        <v>442</v>
      </c>
      <c r="AQ23" s="416" t="s">
        <v>29</v>
      </c>
      <c r="AR23" s="356" t="s">
        <v>28</v>
      </c>
      <c r="AS23" s="354" t="s">
        <v>29</v>
      </c>
      <c r="AT23" s="413" t="s">
        <v>442</v>
      </c>
      <c r="AU23" s="416" t="s">
        <v>29</v>
      </c>
      <c r="AV23" s="356" t="s">
        <v>28</v>
      </c>
      <c r="AW23" s="354" t="s">
        <v>29</v>
      </c>
      <c r="AX23" s="413" t="s">
        <v>442</v>
      </c>
      <c r="AY23" s="416" t="s">
        <v>29</v>
      </c>
      <c r="AZ23" s="356" t="s">
        <v>28</v>
      </c>
      <c r="BA23" s="354" t="s">
        <v>29</v>
      </c>
      <c r="BB23" s="413" t="s">
        <v>442</v>
      </c>
      <c r="BC23" s="416" t="s">
        <v>29</v>
      </c>
      <c r="BD23" s="356" t="s">
        <v>28</v>
      </c>
      <c r="BE23" s="354" t="s">
        <v>29</v>
      </c>
      <c r="BF23" s="413" t="s">
        <v>442</v>
      </c>
      <c r="BG23" s="416" t="s">
        <v>29</v>
      </c>
      <c r="BH23" s="356" t="s">
        <v>28</v>
      </c>
      <c r="BI23" s="354" t="s">
        <v>29</v>
      </c>
      <c r="BJ23" s="413" t="s">
        <v>442</v>
      </c>
      <c r="BK23" s="416" t="s">
        <v>29</v>
      </c>
      <c r="BL23" s="356" t="s">
        <v>28</v>
      </c>
      <c r="BM23" s="354" t="s">
        <v>29</v>
      </c>
      <c r="BN23" s="413" t="s">
        <v>442</v>
      </c>
      <c r="BO23" s="416" t="s">
        <v>29</v>
      </c>
      <c r="BP23" s="356" t="s">
        <v>28</v>
      </c>
      <c r="BQ23" s="354" t="s">
        <v>29</v>
      </c>
      <c r="BR23" s="413" t="s">
        <v>442</v>
      </c>
      <c r="BS23" s="416" t="s">
        <v>29</v>
      </c>
      <c r="BT23" s="356" t="s">
        <v>28</v>
      </c>
      <c r="BU23" s="354" t="s">
        <v>29</v>
      </c>
      <c r="BV23" s="413" t="s">
        <v>442</v>
      </c>
      <c r="BW23" s="416" t="s">
        <v>29</v>
      </c>
      <c r="BX23" s="356" t="s">
        <v>28</v>
      </c>
      <c r="BY23" s="354" t="s">
        <v>29</v>
      </c>
      <c r="BZ23" s="413" t="s">
        <v>442</v>
      </c>
      <c r="CA23" s="416" t="s">
        <v>29</v>
      </c>
      <c r="CB23" s="356" t="s">
        <v>28</v>
      </c>
      <c r="CC23" s="354" t="s">
        <v>29</v>
      </c>
      <c r="CD23" s="413" t="s">
        <v>442</v>
      </c>
      <c r="CE23" s="416" t="s">
        <v>29</v>
      </c>
      <c r="CF23" s="356" t="s">
        <v>28</v>
      </c>
      <c r="CG23" s="354" t="s">
        <v>29</v>
      </c>
      <c r="CH23" s="413" t="s">
        <v>442</v>
      </c>
      <c r="CI23" s="416" t="s">
        <v>29</v>
      </c>
      <c r="CJ23" s="356" t="s">
        <v>28</v>
      </c>
      <c r="CK23" s="354" t="s">
        <v>29</v>
      </c>
      <c r="CL23" s="413" t="s">
        <v>442</v>
      </c>
      <c r="CM23" s="416" t="s">
        <v>29</v>
      </c>
      <c r="CN23" s="356" t="s">
        <v>28</v>
      </c>
      <c r="CO23" s="354" t="s">
        <v>29</v>
      </c>
      <c r="CP23" s="413" t="s">
        <v>442</v>
      </c>
      <c r="CQ23" s="416" t="s">
        <v>29</v>
      </c>
    </row>
    <row r="24" spans="1:96" x14ac:dyDescent="0.2">
      <c r="F24" s="95" t="s">
        <v>333</v>
      </c>
      <c r="G24" s="96">
        <v>1</v>
      </c>
      <c r="I24" s="372"/>
      <c r="J24" s="376"/>
      <c r="K24" s="377"/>
      <c r="L24" s="356"/>
      <c r="M24" s="355"/>
      <c r="N24" s="414"/>
      <c r="O24" s="417"/>
      <c r="P24" s="356"/>
      <c r="Q24" s="355"/>
      <c r="R24" s="414"/>
      <c r="S24" s="417"/>
      <c r="T24" s="356"/>
      <c r="U24" s="355"/>
      <c r="V24" s="414"/>
      <c r="W24" s="417"/>
      <c r="X24" s="356"/>
      <c r="Y24" s="355"/>
      <c r="Z24" s="414"/>
      <c r="AA24" s="417"/>
      <c r="AB24" s="356"/>
      <c r="AC24" s="355"/>
      <c r="AD24" s="414"/>
      <c r="AE24" s="417"/>
      <c r="AF24" s="356"/>
      <c r="AG24" s="355"/>
      <c r="AH24" s="414"/>
      <c r="AI24" s="417"/>
      <c r="AJ24" s="356"/>
      <c r="AK24" s="355"/>
      <c r="AL24" s="414"/>
      <c r="AM24" s="417"/>
      <c r="AN24" s="356"/>
      <c r="AO24" s="355"/>
      <c r="AP24" s="414"/>
      <c r="AQ24" s="417"/>
      <c r="AR24" s="356"/>
      <c r="AS24" s="355"/>
      <c r="AT24" s="414"/>
      <c r="AU24" s="417"/>
      <c r="AV24" s="356"/>
      <c r="AW24" s="355"/>
      <c r="AX24" s="414"/>
      <c r="AY24" s="417"/>
      <c r="AZ24" s="356"/>
      <c r="BA24" s="355"/>
      <c r="BB24" s="414"/>
      <c r="BC24" s="417"/>
      <c r="BD24" s="356"/>
      <c r="BE24" s="355"/>
      <c r="BF24" s="414"/>
      <c r="BG24" s="417"/>
      <c r="BH24" s="356"/>
      <c r="BI24" s="355"/>
      <c r="BJ24" s="414"/>
      <c r="BK24" s="417"/>
      <c r="BL24" s="356"/>
      <c r="BM24" s="355"/>
      <c r="BN24" s="414"/>
      <c r="BO24" s="417"/>
      <c r="BP24" s="356"/>
      <c r="BQ24" s="355"/>
      <c r="BR24" s="414"/>
      <c r="BS24" s="417"/>
      <c r="BT24" s="356"/>
      <c r="BU24" s="355"/>
      <c r="BV24" s="414"/>
      <c r="BW24" s="417"/>
      <c r="BX24" s="356"/>
      <c r="BY24" s="355"/>
      <c r="BZ24" s="414"/>
      <c r="CA24" s="417"/>
      <c r="CB24" s="356"/>
      <c r="CC24" s="355"/>
      <c r="CD24" s="414"/>
      <c r="CE24" s="417"/>
      <c r="CF24" s="356"/>
      <c r="CG24" s="355"/>
      <c r="CH24" s="414"/>
      <c r="CI24" s="417"/>
      <c r="CJ24" s="356"/>
      <c r="CK24" s="355"/>
      <c r="CL24" s="414"/>
      <c r="CM24" s="417"/>
      <c r="CN24" s="356"/>
      <c r="CO24" s="355"/>
      <c r="CP24" s="414"/>
      <c r="CQ24" s="417"/>
    </row>
    <row r="25" spans="1:96" x14ac:dyDescent="0.2">
      <c r="F25" s="419" t="s">
        <v>448</v>
      </c>
      <c r="G25" s="420"/>
      <c r="I25" s="372"/>
      <c r="J25" s="376"/>
      <c r="K25" s="377"/>
      <c r="L25" s="356"/>
      <c r="M25" s="355"/>
      <c r="N25" s="414"/>
      <c r="O25" s="417"/>
      <c r="P25" s="356"/>
      <c r="Q25" s="355"/>
      <c r="R25" s="414"/>
      <c r="S25" s="417"/>
      <c r="T25" s="356"/>
      <c r="U25" s="355"/>
      <c r="V25" s="414"/>
      <c r="W25" s="417"/>
      <c r="X25" s="356"/>
      <c r="Y25" s="355"/>
      <c r="Z25" s="414"/>
      <c r="AA25" s="417"/>
      <c r="AB25" s="356"/>
      <c r="AC25" s="355"/>
      <c r="AD25" s="414"/>
      <c r="AE25" s="417"/>
      <c r="AF25" s="356"/>
      <c r="AG25" s="355"/>
      <c r="AH25" s="414"/>
      <c r="AI25" s="417"/>
      <c r="AJ25" s="356"/>
      <c r="AK25" s="355"/>
      <c r="AL25" s="414"/>
      <c r="AM25" s="417"/>
      <c r="AN25" s="356"/>
      <c r="AO25" s="355"/>
      <c r="AP25" s="414"/>
      <c r="AQ25" s="417"/>
      <c r="AR25" s="356"/>
      <c r="AS25" s="355"/>
      <c r="AT25" s="414"/>
      <c r="AU25" s="417"/>
      <c r="AV25" s="356"/>
      <c r="AW25" s="355"/>
      <c r="AX25" s="414"/>
      <c r="AY25" s="417"/>
      <c r="AZ25" s="356"/>
      <c r="BA25" s="355"/>
      <c r="BB25" s="414"/>
      <c r="BC25" s="417"/>
      <c r="BD25" s="356"/>
      <c r="BE25" s="355"/>
      <c r="BF25" s="414"/>
      <c r="BG25" s="417"/>
      <c r="BH25" s="356"/>
      <c r="BI25" s="355"/>
      <c r="BJ25" s="414"/>
      <c r="BK25" s="417"/>
      <c r="BL25" s="356"/>
      <c r="BM25" s="355"/>
      <c r="BN25" s="414"/>
      <c r="BO25" s="417"/>
      <c r="BP25" s="356"/>
      <c r="BQ25" s="355"/>
      <c r="BR25" s="414"/>
      <c r="BS25" s="417"/>
      <c r="BT25" s="356"/>
      <c r="BU25" s="355"/>
      <c r="BV25" s="414"/>
      <c r="BW25" s="417"/>
      <c r="BX25" s="356"/>
      <c r="BY25" s="355"/>
      <c r="BZ25" s="414"/>
      <c r="CA25" s="417"/>
      <c r="CB25" s="356"/>
      <c r="CC25" s="355"/>
      <c r="CD25" s="414"/>
      <c r="CE25" s="417"/>
      <c r="CF25" s="356"/>
      <c r="CG25" s="355"/>
      <c r="CH25" s="414"/>
      <c r="CI25" s="417"/>
      <c r="CJ25" s="356"/>
      <c r="CK25" s="355"/>
      <c r="CL25" s="414"/>
      <c r="CM25" s="417"/>
      <c r="CN25" s="356"/>
      <c r="CO25" s="355"/>
      <c r="CP25" s="414"/>
      <c r="CQ25" s="417"/>
    </row>
    <row r="26" spans="1:96" x14ac:dyDescent="0.2">
      <c r="F26" s="419"/>
      <c r="G26" s="420"/>
      <c r="I26" s="372"/>
      <c r="J26" s="376"/>
      <c r="K26" s="377"/>
      <c r="L26" s="356"/>
      <c r="M26" s="355"/>
      <c r="N26" s="414"/>
      <c r="O26" s="417"/>
      <c r="P26" s="356"/>
      <c r="Q26" s="355"/>
      <c r="R26" s="414"/>
      <c r="S26" s="417"/>
      <c r="T26" s="356"/>
      <c r="U26" s="355"/>
      <c r="V26" s="414"/>
      <c r="W26" s="417"/>
      <c r="X26" s="356"/>
      <c r="Y26" s="355"/>
      <c r="Z26" s="414"/>
      <c r="AA26" s="417"/>
      <c r="AB26" s="356"/>
      <c r="AC26" s="355"/>
      <c r="AD26" s="414"/>
      <c r="AE26" s="417"/>
      <c r="AF26" s="356"/>
      <c r="AG26" s="355"/>
      <c r="AH26" s="414"/>
      <c r="AI26" s="417"/>
      <c r="AJ26" s="356"/>
      <c r="AK26" s="355"/>
      <c r="AL26" s="414"/>
      <c r="AM26" s="417"/>
      <c r="AN26" s="356"/>
      <c r="AO26" s="355"/>
      <c r="AP26" s="414"/>
      <c r="AQ26" s="417"/>
      <c r="AR26" s="356"/>
      <c r="AS26" s="355"/>
      <c r="AT26" s="414"/>
      <c r="AU26" s="417"/>
      <c r="AV26" s="356"/>
      <c r="AW26" s="355"/>
      <c r="AX26" s="414"/>
      <c r="AY26" s="417"/>
      <c r="AZ26" s="356"/>
      <c r="BA26" s="355"/>
      <c r="BB26" s="414"/>
      <c r="BC26" s="417"/>
      <c r="BD26" s="356"/>
      <c r="BE26" s="355"/>
      <c r="BF26" s="414"/>
      <c r="BG26" s="417"/>
      <c r="BH26" s="356"/>
      <c r="BI26" s="355"/>
      <c r="BJ26" s="414"/>
      <c r="BK26" s="417"/>
      <c r="BL26" s="356"/>
      <c r="BM26" s="355"/>
      <c r="BN26" s="414"/>
      <c r="BO26" s="417"/>
      <c r="BP26" s="356"/>
      <c r="BQ26" s="355"/>
      <c r="BR26" s="414"/>
      <c r="BS26" s="417"/>
      <c r="BT26" s="356"/>
      <c r="BU26" s="355"/>
      <c r="BV26" s="414"/>
      <c r="BW26" s="417"/>
      <c r="BX26" s="356"/>
      <c r="BY26" s="355"/>
      <c r="BZ26" s="414"/>
      <c r="CA26" s="417"/>
      <c r="CB26" s="356"/>
      <c r="CC26" s="355"/>
      <c r="CD26" s="414"/>
      <c r="CE26" s="417"/>
      <c r="CF26" s="356"/>
      <c r="CG26" s="355"/>
      <c r="CH26" s="414"/>
      <c r="CI26" s="417"/>
      <c r="CJ26" s="356"/>
      <c r="CK26" s="355"/>
      <c r="CL26" s="414"/>
      <c r="CM26" s="417"/>
      <c r="CN26" s="356"/>
      <c r="CO26" s="355"/>
      <c r="CP26" s="414"/>
      <c r="CQ26" s="417"/>
    </row>
    <row r="27" spans="1:96" x14ac:dyDescent="0.2">
      <c r="F27" s="419"/>
      <c r="G27" s="420"/>
      <c r="I27" s="372"/>
      <c r="J27" s="376"/>
      <c r="K27" s="377"/>
      <c r="L27" s="357"/>
      <c r="M27" s="355"/>
      <c r="N27" s="415"/>
      <c r="O27" s="418"/>
      <c r="P27" s="357"/>
      <c r="Q27" s="355"/>
      <c r="R27" s="415"/>
      <c r="S27" s="418"/>
      <c r="T27" s="357"/>
      <c r="U27" s="355"/>
      <c r="V27" s="415"/>
      <c r="W27" s="418"/>
      <c r="X27" s="357"/>
      <c r="Y27" s="355"/>
      <c r="Z27" s="415"/>
      <c r="AA27" s="418"/>
      <c r="AB27" s="357"/>
      <c r="AC27" s="355"/>
      <c r="AD27" s="415"/>
      <c r="AE27" s="418"/>
      <c r="AF27" s="357"/>
      <c r="AG27" s="355"/>
      <c r="AH27" s="415"/>
      <c r="AI27" s="418"/>
      <c r="AJ27" s="357"/>
      <c r="AK27" s="355"/>
      <c r="AL27" s="415"/>
      <c r="AM27" s="418"/>
      <c r="AN27" s="357"/>
      <c r="AO27" s="355"/>
      <c r="AP27" s="415"/>
      <c r="AQ27" s="418"/>
      <c r="AR27" s="357"/>
      <c r="AS27" s="355"/>
      <c r="AT27" s="415"/>
      <c r="AU27" s="418"/>
      <c r="AV27" s="357"/>
      <c r="AW27" s="355"/>
      <c r="AX27" s="415"/>
      <c r="AY27" s="418"/>
      <c r="AZ27" s="357"/>
      <c r="BA27" s="355"/>
      <c r="BB27" s="415"/>
      <c r="BC27" s="418"/>
      <c r="BD27" s="357"/>
      <c r="BE27" s="355"/>
      <c r="BF27" s="415"/>
      <c r="BG27" s="418"/>
      <c r="BH27" s="357"/>
      <c r="BI27" s="355"/>
      <c r="BJ27" s="415"/>
      <c r="BK27" s="418"/>
      <c r="BL27" s="357"/>
      <c r="BM27" s="355"/>
      <c r="BN27" s="415"/>
      <c r="BO27" s="418"/>
      <c r="BP27" s="357"/>
      <c r="BQ27" s="355"/>
      <c r="BR27" s="415"/>
      <c r="BS27" s="418"/>
      <c r="BT27" s="357"/>
      <c r="BU27" s="355"/>
      <c r="BV27" s="415"/>
      <c r="BW27" s="418"/>
      <c r="BX27" s="357"/>
      <c r="BY27" s="355"/>
      <c r="BZ27" s="415"/>
      <c r="CA27" s="418"/>
      <c r="CB27" s="357"/>
      <c r="CC27" s="355"/>
      <c r="CD27" s="415"/>
      <c r="CE27" s="418"/>
      <c r="CF27" s="357"/>
      <c r="CG27" s="355"/>
      <c r="CH27" s="415"/>
      <c r="CI27" s="418"/>
      <c r="CJ27" s="357"/>
      <c r="CK27" s="355"/>
      <c r="CL27" s="415"/>
      <c r="CM27" s="418"/>
      <c r="CN27" s="357"/>
      <c r="CO27" s="355"/>
      <c r="CP27" s="415"/>
      <c r="CQ27" s="418"/>
    </row>
    <row r="28" spans="1:96" x14ac:dyDescent="0.2">
      <c r="F28" s="419"/>
      <c r="G28" s="420"/>
      <c r="I28" s="372"/>
      <c r="J28" s="376"/>
      <c r="K28" s="377"/>
      <c r="L28" s="336" t="s">
        <v>6</v>
      </c>
      <c r="M28" s="337"/>
      <c r="N28" s="339"/>
      <c r="O28" s="343"/>
      <c r="P28" s="336" t="s">
        <v>10</v>
      </c>
      <c r="Q28" s="337"/>
      <c r="R28" s="339"/>
      <c r="S28" s="343"/>
      <c r="T28" s="336" t="s">
        <v>11</v>
      </c>
      <c r="U28" s="337"/>
      <c r="V28" s="339"/>
      <c r="W28" s="343"/>
      <c r="X28" s="336" t="s">
        <v>14</v>
      </c>
      <c r="Y28" s="337"/>
      <c r="Z28" s="339"/>
      <c r="AA28" s="343"/>
      <c r="AB28" s="336" t="s">
        <v>21</v>
      </c>
      <c r="AC28" s="337"/>
      <c r="AD28" s="339"/>
      <c r="AE28" s="343"/>
      <c r="AF28" s="348" t="s">
        <v>3</v>
      </c>
      <c r="AG28" s="349"/>
      <c r="AH28" s="351"/>
      <c r="AI28" s="411"/>
      <c r="AJ28" s="336" t="s">
        <v>7</v>
      </c>
      <c r="AK28" s="337"/>
      <c r="AL28" s="339"/>
      <c r="AM28" s="343"/>
      <c r="AN28" s="348" t="s">
        <v>13</v>
      </c>
      <c r="AO28" s="349"/>
      <c r="AP28" s="351"/>
      <c r="AQ28" s="411"/>
      <c r="AR28" s="336" t="s">
        <v>17</v>
      </c>
      <c r="AS28" s="337"/>
      <c r="AT28" s="339"/>
      <c r="AU28" s="343"/>
      <c r="AV28" s="336" t="s">
        <v>15</v>
      </c>
      <c r="AW28" s="337"/>
      <c r="AX28" s="339"/>
      <c r="AY28" s="343"/>
      <c r="AZ28" s="336" t="s">
        <v>4</v>
      </c>
      <c r="BA28" s="337"/>
      <c r="BB28" s="339"/>
      <c r="BC28" s="343"/>
      <c r="BD28" s="336" t="s">
        <v>12</v>
      </c>
      <c r="BE28" s="337"/>
      <c r="BF28" s="339"/>
      <c r="BG28" s="343"/>
      <c r="BH28" s="336" t="s">
        <v>9</v>
      </c>
      <c r="BI28" s="337"/>
      <c r="BJ28" s="339"/>
      <c r="BK28" s="343"/>
      <c r="BL28" s="348" t="s">
        <v>2</v>
      </c>
      <c r="BM28" s="349"/>
      <c r="BN28" s="351"/>
      <c r="BO28" s="411"/>
      <c r="BP28" s="336" t="s">
        <v>5</v>
      </c>
      <c r="BQ28" s="337"/>
      <c r="BR28" s="339"/>
      <c r="BS28" s="343"/>
      <c r="BT28" s="348" t="s">
        <v>16</v>
      </c>
      <c r="BU28" s="349"/>
      <c r="BV28" s="351"/>
      <c r="BW28" s="411"/>
      <c r="BX28" s="336" t="s">
        <v>8</v>
      </c>
      <c r="BY28" s="337"/>
      <c r="BZ28" s="339"/>
      <c r="CA28" s="343"/>
      <c r="CB28" s="336" t="s">
        <v>20</v>
      </c>
      <c r="CC28" s="337"/>
      <c r="CD28" s="339"/>
      <c r="CE28" s="343"/>
      <c r="CF28" s="336" t="s">
        <v>19</v>
      </c>
      <c r="CG28" s="337"/>
      <c r="CH28" s="339"/>
      <c r="CI28" s="343"/>
      <c r="CJ28" s="336" t="s">
        <v>22</v>
      </c>
      <c r="CK28" s="337"/>
      <c r="CL28" s="339"/>
      <c r="CM28" s="343"/>
      <c r="CN28" s="336" t="s">
        <v>18</v>
      </c>
      <c r="CO28" s="337"/>
      <c r="CP28" s="339"/>
      <c r="CQ28" s="343"/>
    </row>
    <row r="29" spans="1:96" x14ac:dyDescent="0.2">
      <c r="F29" s="419"/>
      <c r="G29" s="420"/>
      <c r="I29" s="372"/>
      <c r="J29" s="376"/>
      <c r="K29" s="377"/>
      <c r="L29" s="338"/>
      <c r="M29" s="339"/>
      <c r="N29" s="339"/>
      <c r="O29" s="343"/>
      <c r="P29" s="338"/>
      <c r="Q29" s="339"/>
      <c r="R29" s="339"/>
      <c r="S29" s="343"/>
      <c r="T29" s="338"/>
      <c r="U29" s="339"/>
      <c r="V29" s="339"/>
      <c r="W29" s="343"/>
      <c r="X29" s="338"/>
      <c r="Y29" s="339"/>
      <c r="Z29" s="339"/>
      <c r="AA29" s="343"/>
      <c r="AB29" s="338"/>
      <c r="AC29" s="339"/>
      <c r="AD29" s="339"/>
      <c r="AE29" s="343"/>
      <c r="AF29" s="350"/>
      <c r="AG29" s="351"/>
      <c r="AH29" s="351"/>
      <c r="AI29" s="411"/>
      <c r="AJ29" s="338"/>
      <c r="AK29" s="339"/>
      <c r="AL29" s="339"/>
      <c r="AM29" s="343"/>
      <c r="AN29" s="350"/>
      <c r="AO29" s="351"/>
      <c r="AP29" s="351"/>
      <c r="AQ29" s="411"/>
      <c r="AR29" s="338"/>
      <c r="AS29" s="339"/>
      <c r="AT29" s="339"/>
      <c r="AU29" s="343"/>
      <c r="AV29" s="338"/>
      <c r="AW29" s="339"/>
      <c r="AX29" s="339"/>
      <c r="AY29" s="343"/>
      <c r="AZ29" s="338"/>
      <c r="BA29" s="339"/>
      <c r="BB29" s="339"/>
      <c r="BC29" s="343"/>
      <c r="BD29" s="338"/>
      <c r="BE29" s="339"/>
      <c r="BF29" s="339"/>
      <c r="BG29" s="343"/>
      <c r="BH29" s="338"/>
      <c r="BI29" s="339"/>
      <c r="BJ29" s="339"/>
      <c r="BK29" s="343"/>
      <c r="BL29" s="350"/>
      <c r="BM29" s="351"/>
      <c r="BN29" s="351"/>
      <c r="BO29" s="411"/>
      <c r="BP29" s="338"/>
      <c r="BQ29" s="339"/>
      <c r="BR29" s="339"/>
      <c r="BS29" s="343"/>
      <c r="BT29" s="350"/>
      <c r="BU29" s="351"/>
      <c r="BV29" s="351"/>
      <c r="BW29" s="411"/>
      <c r="BX29" s="338"/>
      <c r="BY29" s="339"/>
      <c r="BZ29" s="339"/>
      <c r="CA29" s="343"/>
      <c r="CB29" s="338"/>
      <c r="CC29" s="339"/>
      <c r="CD29" s="339"/>
      <c r="CE29" s="343"/>
      <c r="CF29" s="338"/>
      <c r="CG29" s="339"/>
      <c r="CH29" s="339"/>
      <c r="CI29" s="343"/>
      <c r="CJ29" s="338"/>
      <c r="CK29" s="339"/>
      <c r="CL29" s="339"/>
      <c r="CM29" s="343"/>
      <c r="CN29" s="338"/>
      <c r="CO29" s="339"/>
      <c r="CP29" s="339"/>
      <c r="CQ29" s="343"/>
    </row>
    <row r="30" spans="1:96" ht="17" thickBot="1" x14ac:dyDescent="0.25">
      <c r="F30" s="419"/>
      <c r="G30" s="420"/>
      <c r="I30" s="372"/>
      <c r="J30" s="376"/>
      <c r="K30" s="377"/>
      <c r="L30" s="340"/>
      <c r="M30" s="341"/>
      <c r="N30" s="341"/>
      <c r="O30" s="344"/>
      <c r="P30" s="340"/>
      <c r="Q30" s="341"/>
      <c r="R30" s="341"/>
      <c r="S30" s="344"/>
      <c r="T30" s="340"/>
      <c r="U30" s="341"/>
      <c r="V30" s="341"/>
      <c r="W30" s="344"/>
      <c r="X30" s="340"/>
      <c r="Y30" s="341"/>
      <c r="Z30" s="341"/>
      <c r="AA30" s="344"/>
      <c r="AB30" s="340"/>
      <c r="AC30" s="341"/>
      <c r="AD30" s="341"/>
      <c r="AE30" s="344"/>
      <c r="AF30" s="352"/>
      <c r="AG30" s="353"/>
      <c r="AH30" s="353"/>
      <c r="AI30" s="412"/>
      <c r="AJ30" s="340"/>
      <c r="AK30" s="341"/>
      <c r="AL30" s="341"/>
      <c r="AM30" s="344"/>
      <c r="AN30" s="352"/>
      <c r="AO30" s="353"/>
      <c r="AP30" s="353"/>
      <c r="AQ30" s="412"/>
      <c r="AR30" s="340"/>
      <c r="AS30" s="341"/>
      <c r="AT30" s="341"/>
      <c r="AU30" s="344"/>
      <c r="AV30" s="340"/>
      <c r="AW30" s="341"/>
      <c r="AX30" s="341"/>
      <c r="AY30" s="344"/>
      <c r="AZ30" s="340"/>
      <c r="BA30" s="341"/>
      <c r="BB30" s="341"/>
      <c r="BC30" s="344"/>
      <c r="BD30" s="340"/>
      <c r="BE30" s="341"/>
      <c r="BF30" s="341"/>
      <c r="BG30" s="344"/>
      <c r="BH30" s="340"/>
      <c r="BI30" s="341"/>
      <c r="BJ30" s="341"/>
      <c r="BK30" s="344"/>
      <c r="BL30" s="352"/>
      <c r="BM30" s="353"/>
      <c r="BN30" s="353"/>
      <c r="BO30" s="412"/>
      <c r="BP30" s="340"/>
      <c r="BQ30" s="341"/>
      <c r="BR30" s="341"/>
      <c r="BS30" s="344"/>
      <c r="BT30" s="352"/>
      <c r="BU30" s="353"/>
      <c r="BV30" s="353"/>
      <c r="BW30" s="412"/>
      <c r="BX30" s="340"/>
      <c r="BY30" s="341"/>
      <c r="BZ30" s="341"/>
      <c r="CA30" s="344"/>
      <c r="CB30" s="340"/>
      <c r="CC30" s="341"/>
      <c r="CD30" s="341"/>
      <c r="CE30" s="344"/>
      <c r="CF30" s="340"/>
      <c r="CG30" s="341"/>
      <c r="CH30" s="341"/>
      <c r="CI30" s="344"/>
      <c r="CJ30" s="340"/>
      <c r="CK30" s="341"/>
      <c r="CL30" s="341"/>
      <c r="CM30" s="344"/>
      <c r="CN30" s="340"/>
      <c r="CO30" s="341"/>
      <c r="CP30" s="341"/>
      <c r="CQ30" s="344"/>
    </row>
    <row r="31" spans="1:96" ht="20" thickBot="1" x14ac:dyDescent="0.3">
      <c r="F31" s="421"/>
      <c r="G31" s="422"/>
      <c r="I31" s="373"/>
      <c r="J31" s="378"/>
      <c r="K31" s="379"/>
      <c r="L31" s="345" t="s">
        <v>0</v>
      </c>
      <c r="M31" s="346"/>
      <c r="N31" s="346"/>
      <c r="O31" s="346"/>
      <c r="P31" s="346"/>
      <c r="Q31" s="346"/>
      <c r="R31" s="346"/>
      <c r="S31" s="346"/>
      <c r="T31" s="346"/>
      <c r="U31" s="346"/>
      <c r="V31" s="346"/>
      <c r="W31" s="346"/>
      <c r="X31" s="346"/>
      <c r="Y31" s="346"/>
      <c r="Z31" s="346"/>
      <c r="AA31" s="346"/>
      <c r="AB31" s="346"/>
      <c r="AC31" s="346"/>
      <c r="AD31" s="346"/>
      <c r="AE31" s="346"/>
      <c r="AF31" s="346"/>
      <c r="AG31" s="346"/>
      <c r="AH31" s="346"/>
      <c r="AI31" s="346"/>
      <c r="AJ31" s="346"/>
      <c r="AK31" s="346"/>
      <c r="AL31" s="346"/>
      <c r="AM31" s="346"/>
      <c r="AN31" s="346"/>
      <c r="AO31" s="346"/>
      <c r="AP31" s="346"/>
      <c r="AQ31" s="346"/>
      <c r="AR31" s="346"/>
      <c r="AS31" s="346"/>
      <c r="AT31" s="346"/>
      <c r="AU31" s="346"/>
      <c r="AV31" s="346"/>
      <c r="AW31" s="346"/>
      <c r="AX31" s="346"/>
      <c r="AY31" s="346"/>
      <c r="AZ31" s="346"/>
      <c r="BA31" s="346"/>
      <c r="BB31" s="346"/>
      <c r="BC31" s="346"/>
      <c r="BD31" s="346"/>
      <c r="BE31" s="346"/>
      <c r="BF31" s="346"/>
      <c r="BG31" s="346"/>
      <c r="BH31" s="346"/>
      <c r="BI31" s="346"/>
      <c r="BJ31" s="346"/>
      <c r="BK31" s="346"/>
      <c r="BL31" s="346"/>
      <c r="BM31" s="346"/>
      <c r="BN31" s="346"/>
      <c r="BO31" s="346"/>
      <c r="BP31" s="346"/>
      <c r="BQ31" s="346"/>
      <c r="BR31" s="346"/>
      <c r="BS31" s="346"/>
      <c r="BT31" s="346"/>
      <c r="BU31" s="346"/>
      <c r="BV31" s="346"/>
      <c r="BW31" s="346"/>
      <c r="BX31" s="346"/>
      <c r="BY31" s="346"/>
      <c r="BZ31" s="346"/>
      <c r="CA31" s="346"/>
      <c r="CB31" s="346"/>
      <c r="CC31" s="346"/>
      <c r="CD31" s="346"/>
      <c r="CE31" s="346"/>
      <c r="CF31" s="346"/>
      <c r="CG31" s="346"/>
      <c r="CH31" s="346"/>
      <c r="CI31" s="346"/>
      <c r="CJ31" s="346"/>
      <c r="CK31" s="346"/>
      <c r="CL31" s="346"/>
      <c r="CM31" s="346"/>
      <c r="CN31" s="346"/>
      <c r="CO31" s="346"/>
      <c r="CP31" s="346"/>
      <c r="CQ31" s="410"/>
    </row>
    <row r="32" spans="1:96" x14ac:dyDescent="0.2">
      <c r="I32" s="99" t="s">
        <v>335</v>
      </c>
    </row>
    <row r="33" spans="4:95" x14ac:dyDescent="0.2">
      <c r="I33" s="100" t="s">
        <v>449</v>
      </c>
    </row>
    <row r="35" spans="4:95" x14ac:dyDescent="0.2">
      <c r="D35" s="1"/>
      <c r="G35" s="1"/>
      <c r="H35" s="1"/>
      <c r="I35" s="320" t="s">
        <v>470</v>
      </c>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row>
  </sheetData>
  <mergeCells count="224">
    <mergeCell ref="L2:CQ2"/>
    <mergeCell ref="E3:E4"/>
    <mergeCell ref="L3:O5"/>
    <mergeCell ref="P3:S5"/>
    <mergeCell ref="T3:W5"/>
    <mergeCell ref="X3:AA5"/>
    <mergeCell ref="AB3:AE5"/>
    <mergeCell ref="AF3:AI5"/>
    <mergeCell ref="AJ3:AM5"/>
    <mergeCell ref="AN3:AQ5"/>
    <mergeCell ref="CN3:CQ5"/>
    <mergeCell ref="E5:E7"/>
    <mergeCell ref="H6:H10"/>
    <mergeCell ref="I6:I10"/>
    <mergeCell ref="J6:J10"/>
    <mergeCell ref="K6:K10"/>
    <mergeCell ref="L6:L10"/>
    <mergeCell ref="M6:M10"/>
    <mergeCell ref="N6:N10"/>
    <mergeCell ref="O6:O10"/>
    <mergeCell ref="BP3:BS5"/>
    <mergeCell ref="BT3:BW5"/>
    <mergeCell ref="BX3:CA5"/>
    <mergeCell ref="CB3:CE5"/>
    <mergeCell ref="CF3:CI5"/>
    <mergeCell ref="CJ3:CM5"/>
    <mergeCell ref="AR3:AU5"/>
    <mergeCell ref="AV3:AY5"/>
    <mergeCell ref="AZ3:BC5"/>
    <mergeCell ref="BD3:BG5"/>
    <mergeCell ref="BH3:BK5"/>
    <mergeCell ref="BL3:BO5"/>
    <mergeCell ref="V6:V10"/>
    <mergeCell ref="W6:W10"/>
    <mergeCell ref="X6:X10"/>
    <mergeCell ref="Y6:Y10"/>
    <mergeCell ref="Z6:Z10"/>
    <mergeCell ref="AA6:AA10"/>
    <mergeCell ref="P6:P10"/>
    <mergeCell ref="Q6:Q10"/>
    <mergeCell ref="R6:R10"/>
    <mergeCell ref="S6:S10"/>
    <mergeCell ref="T6:T10"/>
    <mergeCell ref="U6:U10"/>
    <mergeCell ref="AH6:AH10"/>
    <mergeCell ref="AI6:AI10"/>
    <mergeCell ref="AJ6:AJ10"/>
    <mergeCell ref="AK6:AK10"/>
    <mergeCell ref="AL6:AL10"/>
    <mergeCell ref="AM6:AM10"/>
    <mergeCell ref="AB6:AB10"/>
    <mergeCell ref="AC6:AC10"/>
    <mergeCell ref="AD6:AD10"/>
    <mergeCell ref="AE6:AE10"/>
    <mergeCell ref="AF6:AF10"/>
    <mergeCell ref="AG6:AG10"/>
    <mergeCell ref="AT6:AT10"/>
    <mergeCell ref="AU6:AU10"/>
    <mergeCell ref="AV6:AV10"/>
    <mergeCell ref="AW6:AW10"/>
    <mergeCell ref="AX6:AX10"/>
    <mergeCell ref="AY6:AY10"/>
    <mergeCell ref="AN6:AN10"/>
    <mergeCell ref="AO6:AO10"/>
    <mergeCell ref="AP6:AP10"/>
    <mergeCell ref="AQ6:AQ10"/>
    <mergeCell ref="AR6:AR10"/>
    <mergeCell ref="AS6:AS10"/>
    <mergeCell ref="BF6:BF10"/>
    <mergeCell ref="BG6:BG10"/>
    <mergeCell ref="BH6:BH10"/>
    <mergeCell ref="BI6:BI10"/>
    <mergeCell ref="BJ6:BJ10"/>
    <mergeCell ref="BK6:BK10"/>
    <mergeCell ref="AZ6:AZ10"/>
    <mergeCell ref="BA6:BA10"/>
    <mergeCell ref="BB6:BB10"/>
    <mergeCell ref="BC6:BC10"/>
    <mergeCell ref="BD6:BD10"/>
    <mergeCell ref="BE6:BE10"/>
    <mergeCell ref="BR6:BR10"/>
    <mergeCell ref="BS6:BS10"/>
    <mergeCell ref="BT6:BT10"/>
    <mergeCell ref="BU6:BU10"/>
    <mergeCell ref="BV6:BV10"/>
    <mergeCell ref="BW6:BW10"/>
    <mergeCell ref="BL6:BL10"/>
    <mergeCell ref="BM6:BM10"/>
    <mergeCell ref="BN6:BN10"/>
    <mergeCell ref="BO6:BO10"/>
    <mergeCell ref="BP6:BP10"/>
    <mergeCell ref="BQ6:BQ10"/>
    <mergeCell ref="CF6:CF10"/>
    <mergeCell ref="CG6:CG10"/>
    <mergeCell ref="CH6:CH10"/>
    <mergeCell ref="CI6:CI10"/>
    <mergeCell ref="BX6:BX10"/>
    <mergeCell ref="BY6:BY10"/>
    <mergeCell ref="BZ6:BZ10"/>
    <mergeCell ref="CA6:CA10"/>
    <mergeCell ref="CB6:CB10"/>
    <mergeCell ref="CC6:CC10"/>
    <mergeCell ref="O23:O27"/>
    <mergeCell ref="P23:P27"/>
    <mergeCell ref="Q23:Q27"/>
    <mergeCell ref="R23:R27"/>
    <mergeCell ref="S23:S27"/>
    <mergeCell ref="T23:T27"/>
    <mergeCell ref="CP6:CP10"/>
    <mergeCell ref="CQ6:CQ10"/>
    <mergeCell ref="A7:A10"/>
    <mergeCell ref="B7:B10"/>
    <mergeCell ref="C7:C10"/>
    <mergeCell ref="I23:I31"/>
    <mergeCell ref="J23:K31"/>
    <mergeCell ref="L23:L27"/>
    <mergeCell ref="M23:M27"/>
    <mergeCell ref="N23:N27"/>
    <mergeCell ref="CJ6:CJ10"/>
    <mergeCell ref="CK6:CK10"/>
    <mergeCell ref="CL6:CL10"/>
    <mergeCell ref="CM6:CM10"/>
    <mergeCell ref="CN6:CN10"/>
    <mergeCell ref="CO6:CO10"/>
    <mergeCell ref="CD6:CD10"/>
    <mergeCell ref="CE6:CE10"/>
    <mergeCell ref="AA23:AA27"/>
    <mergeCell ref="AB23:AB27"/>
    <mergeCell ref="AC23:AC27"/>
    <mergeCell ref="AD23:AD27"/>
    <mergeCell ref="AE23:AE27"/>
    <mergeCell ref="AF23:AF27"/>
    <mergeCell ref="U23:U27"/>
    <mergeCell ref="V23:V27"/>
    <mergeCell ref="W23:W27"/>
    <mergeCell ref="X23:X27"/>
    <mergeCell ref="Y23:Y27"/>
    <mergeCell ref="Z23:Z27"/>
    <mergeCell ref="AM23:AM27"/>
    <mergeCell ref="AN23:AN27"/>
    <mergeCell ref="AO23:AO27"/>
    <mergeCell ref="AP23:AP27"/>
    <mergeCell ref="AQ23:AQ27"/>
    <mergeCell ref="AR23:AR27"/>
    <mergeCell ref="AG23:AG27"/>
    <mergeCell ref="AH23:AH27"/>
    <mergeCell ref="AI23:AI27"/>
    <mergeCell ref="AJ23:AJ27"/>
    <mergeCell ref="AK23:AK27"/>
    <mergeCell ref="AL23:AL27"/>
    <mergeCell ref="AY23:AY27"/>
    <mergeCell ref="AZ23:AZ27"/>
    <mergeCell ref="BA23:BA27"/>
    <mergeCell ref="BB23:BB27"/>
    <mergeCell ref="BC23:BC27"/>
    <mergeCell ref="BD23:BD27"/>
    <mergeCell ref="AS23:AS27"/>
    <mergeCell ref="AT23:AT27"/>
    <mergeCell ref="AU23:AU27"/>
    <mergeCell ref="AV23:AV27"/>
    <mergeCell ref="AW23:AW27"/>
    <mergeCell ref="AX23:AX27"/>
    <mergeCell ref="BK23:BK27"/>
    <mergeCell ref="BL23:BL27"/>
    <mergeCell ref="BM23:BM27"/>
    <mergeCell ref="BN23:BN27"/>
    <mergeCell ref="BO23:BO27"/>
    <mergeCell ref="BP23:BP27"/>
    <mergeCell ref="BE23:BE27"/>
    <mergeCell ref="BF23:BF27"/>
    <mergeCell ref="BG23:BG27"/>
    <mergeCell ref="BH23:BH27"/>
    <mergeCell ref="BI23:BI27"/>
    <mergeCell ref="BJ23:BJ27"/>
    <mergeCell ref="BY23:BY27"/>
    <mergeCell ref="BZ23:BZ27"/>
    <mergeCell ref="CA23:CA27"/>
    <mergeCell ref="CB23:CB27"/>
    <mergeCell ref="BQ23:BQ27"/>
    <mergeCell ref="BR23:BR27"/>
    <mergeCell ref="BS23:BS27"/>
    <mergeCell ref="BT23:BT27"/>
    <mergeCell ref="BU23:BU27"/>
    <mergeCell ref="BV23:BV27"/>
    <mergeCell ref="CO23:CO27"/>
    <mergeCell ref="CP23:CP27"/>
    <mergeCell ref="CQ23:CQ27"/>
    <mergeCell ref="F25:G31"/>
    <mergeCell ref="L28:O30"/>
    <mergeCell ref="P28:S30"/>
    <mergeCell ref="T28:W30"/>
    <mergeCell ref="X28:AA30"/>
    <mergeCell ref="AB28:AE30"/>
    <mergeCell ref="AF28:AI30"/>
    <mergeCell ref="CI23:CI27"/>
    <mergeCell ref="CJ23:CJ27"/>
    <mergeCell ref="CK23:CK27"/>
    <mergeCell ref="CL23:CL27"/>
    <mergeCell ref="CM23:CM27"/>
    <mergeCell ref="CN23:CN27"/>
    <mergeCell ref="CC23:CC27"/>
    <mergeCell ref="CD23:CD27"/>
    <mergeCell ref="CE23:CE27"/>
    <mergeCell ref="CF23:CF27"/>
    <mergeCell ref="CG23:CG27"/>
    <mergeCell ref="CH23:CH27"/>
    <mergeCell ref="BW23:BW27"/>
    <mergeCell ref="BX23:BX27"/>
    <mergeCell ref="CF28:CI30"/>
    <mergeCell ref="CJ28:CM30"/>
    <mergeCell ref="CN28:CQ30"/>
    <mergeCell ref="L31:CQ31"/>
    <mergeCell ref="BH28:BK30"/>
    <mergeCell ref="BL28:BO30"/>
    <mergeCell ref="BP28:BS30"/>
    <mergeCell ref="BT28:BW30"/>
    <mergeCell ref="BX28:CA30"/>
    <mergeCell ref="CB28:CE30"/>
    <mergeCell ref="AJ28:AM30"/>
    <mergeCell ref="AN28:AQ30"/>
    <mergeCell ref="AR28:AU30"/>
    <mergeCell ref="AV28:AY30"/>
    <mergeCell ref="AZ28:BC30"/>
    <mergeCell ref="BD28:BG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209"/>
  <sheetViews>
    <sheetView showRuler="0" workbookViewId="0"/>
  </sheetViews>
  <sheetFormatPr baseColWidth="10" defaultRowHeight="16" x14ac:dyDescent="0.2"/>
  <cols>
    <col min="1" max="1" width="5" style="1" customWidth="1"/>
    <col min="2"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115" width="6.83203125" style="2" customWidth="1"/>
    <col min="116" max="128" width="6.83203125" style="1" customWidth="1"/>
    <col min="129" max="16384" width="10.83203125" style="1"/>
  </cols>
  <sheetData>
    <row r="1" spans="1:120" ht="17" thickBot="1" x14ac:dyDescent="0.25"/>
    <row r="2" spans="1:120" x14ac:dyDescent="0.2">
      <c r="E2" s="744" t="s">
        <v>336</v>
      </c>
    </row>
    <row r="3" spans="1:120" ht="17" thickBot="1" x14ac:dyDescent="0.25">
      <c r="E3" s="745"/>
      <c r="K3" s="2"/>
      <c r="DL3" s="2"/>
    </row>
    <row r="4" spans="1:120" ht="20" thickBot="1" x14ac:dyDescent="0.25">
      <c r="E4" s="2"/>
      <c r="L4" s="746" t="s">
        <v>337</v>
      </c>
      <c r="M4" s="747"/>
      <c r="N4" s="747"/>
      <c r="O4" s="747"/>
      <c r="P4" s="747"/>
      <c r="Q4" s="747"/>
      <c r="R4" s="747"/>
      <c r="S4" s="747"/>
      <c r="T4" s="747"/>
      <c r="U4" s="747"/>
      <c r="V4" s="747"/>
      <c r="W4" s="747"/>
      <c r="X4" s="747"/>
      <c r="Y4" s="747"/>
      <c r="Z4" s="747"/>
      <c r="AA4" s="747"/>
      <c r="AB4" s="747"/>
      <c r="AC4" s="747"/>
      <c r="AD4" s="747"/>
      <c r="AE4" s="747"/>
      <c r="AF4" s="747"/>
      <c r="AG4" s="747"/>
      <c r="AH4" s="747"/>
      <c r="AI4" s="747"/>
      <c r="AJ4" s="747"/>
      <c r="AK4" s="747"/>
      <c r="AL4" s="747"/>
      <c r="AM4" s="747"/>
      <c r="AN4" s="747"/>
      <c r="AO4" s="747"/>
      <c r="AP4" s="747"/>
      <c r="AQ4" s="747"/>
      <c r="AR4" s="747"/>
      <c r="AS4" s="747"/>
      <c r="AT4" s="747"/>
      <c r="AU4" s="747"/>
      <c r="AV4" s="747"/>
      <c r="AW4" s="747"/>
      <c r="AX4" s="747"/>
      <c r="AY4" s="748"/>
      <c r="AZ4" s="1"/>
      <c r="BA4" s="749" t="s">
        <v>337</v>
      </c>
      <c r="BB4" s="750"/>
      <c r="BC4" s="750"/>
      <c r="BD4" s="750"/>
      <c r="BE4" s="750"/>
      <c r="BF4" s="750"/>
      <c r="BG4" s="750"/>
      <c r="BH4" s="750"/>
      <c r="BI4" s="750"/>
      <c r="BJ4" s="751"/>
      <c r="BK4" s="1"/>
      <c r="BL4" s="749" t="s">
        <v>337</v>
      </c>
      <c r="BM4" s="750"/>
      <c r="BN4" s="750"/>
      <c r="BO4" s="750"/>
      <c r="BP4" s="750"/>
      <c r="BQ4" s="750"/>
      <c r="BR4" s="750"/>
      <c r="BS4" s="750"/>
      <c r="BT4" s="750"/>
      <c r="BU4" s="751"/>
      <c r="BV4" s="1"/>
      <c r="BW4" s="749" t="s">
        <v>337</v>
      </c>
      <c r="BX4" s="750"/>
      <c r="BY4" s="750"/>
      <c r="BZ4" s="750"/>
      <c r="CA4" s="750"/>
      <c r="CB4" s="750"/>
      <c r="CC4" s="750"/>
      <c r="CD4" s="750"/>
      <c r="CE4" s="750"/>
      <c r="CF4" s="75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20" ht="17" thickBot="1" x14ac:dyDescent="0.25">
      <c r="E5" s="101" t="s">
        <v>338</v>
      </c>
      <c r="F5" s="2"/>
      <c r="L5" s="752" t="s">
        <v>339</v>
      </c>
      <c r="M5" s="753"/>
      <c r="N5" s="753"/>
      <c r="O5" s="753"/>
      <c r="P5" s="753"/>
      <c r="Q5" s="753"/>
      <c r="R5" s="753"/>
      <c r="S5" s="753"/>
      <c r="T5" s="753"/>
      <c r="U5" s="753"/>
      <c r="V5" s="753"/>
      <c r="W5" s="753"/>
      <c r="X5" s="753"/>
      <c r="Y5" s="753"/>
      <c r="Z5" s="753"/>
      <c r="AA5" s="753"/>
      <c r="AB5" s="753"/>
      <c r="AC5" s="753"/>
      <c r="AD5" s="753"/>
      <c r="AE5" s="753"/>
      <c r="AF5" s="753"/>
      <c r="AG5" s="753"/>
      <c r="AH5" s="753"/>
      <c r="AI5" s="753"/>
      <c r="AJ5" s="753"/>
      <c r="AK5" s="753"/>
      <c r="AL5" s="753"/>
      <c r="AM5" s="753"/>
      <c r="AN5" s="753"/>
      <c r="AO5" s="753"/>
      <c r="AP5" s="753"/>
      <c r="AQ5" s="753"/>
      <c r="AR5" s="753"/>
      <c r="AS5" s="753"/>
      <c r="AT5" s="753"/>
      <c r="AU5" s="753"/>
      <c r="AV5" s="753"/>
      <c r="AW5" s="753"/>
      <c r="AX5" s="753"/>
      <c r="AY5" s="754"/>
      <c r="AZ5" s="1"/>
      <c r="BA5" s="752"/>
      <c r="BB5" s="753"/>
      <c r="BC5" s="753"/>
      <c r="BD5" s="753"/>
      <c r="BE5" s="753"/>
      <c r="BF5" s="753"/>
      <c r="BG5" s="753"/>
      <c r="BH5" s="753"/>
      <c r="BI5" s="753"/>
      <c r="BJ5" s="755"/>
      <c r="BK5" s="1"/>
      <c r="BL5" s="752"/>
      <c r="BM5" s="753"/>
      <c r="BN5" s="753"/>
      <c r="BO5" s="753"/>
      <c r="BP5" s="753"/>
      <c r="BQ5" s="753"/>
      <c r="BR5" s="753"/>
      <c r="BS5" s="753"/>
      <c r="BT5" s="753"/>
      <c r="BU5" s="755"/>
      <c r="BV5" s="1"/>
      <c r="BW5" s="752"/>
      <c r="BX5" s="753"/>
      <c r="BY5" s="753"/>
      <c r="BZ5" s="753"/>
      <c r="CA5" s="753"/>
      <c r="CB5" s="753"/>
      <c r="CC5" s="753"/>
      <c r="CD5" s="753"/>
      <c r="CE5" s="753"/>
      <c r="CF5" s="755"/>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20" ht="20" customHeight="1" thickBot="1" x14ac:dyDescent="0.25">
      <c r="C6" s="4"/>
      <c r="E6" s="102" t="s">
        <v>340</v>
      </c>
      <c r="F6" s="2"/>
      <c r="L6" s="399" t="s">
        <v>341</v>
      </c>
      <c r="M6" s="400"/>
      <c r="N6" s="400"/>
      <c r="O6" s="400"/>
      <c r="P6" s="400"/>
      <c r="Q6" s="400"/>
      <c r="R6" s="400"/>
      <c r="S6" s="400"/>
      <c r="T6" s="400"/>
      <c r="U6" s="427"/>
      <c r="V6" s="399" t="s">
        <v>342</v>
      </c>
      <c r="W6" s="400"/>
      <c r="X6" s="400"/>
      <c r="Y6" s="400"/>
      <c r="Z6" s="400"/>
      <c r="AA6" s="400"/>
      <c r="AB6" s="400"/>
      <c r="AC6" s="400"/>
      <c r="AD6" s="400"/>
      <c r="AE6" s="427"/>
      <c r="AF6" s="399" t="s">
        <v>343</v>
      </c>
      <c r="AG6" s="400"/>
      <c r="AH6" s="400"/>
      <c r="AI6" s="400"/>
      <c r="AJ6" s="400"/>
      <c r="AK6" s="400"/>
      <c r="AL6" s="400"/>
      <c r="AM6" s="400"/>
      <c r="AN6" s="400"/>
      <c r="AO6" s="427"/>
      <c r="AP6" s="399" t="s">
        <v>344</v>
      </c>
      <c r="AQ6" s="400"/>
      <c r="AR6" s="400"/>
      <c r="AS6" s="400"/>
      <c r="AT6" s="400"/>
      <c r="AU6" s="400"/>
      <c r="AV6" s="400"/>
      <c r="AW6" s="400"/>
      <c r="AX6" s="400"/>
      <c r="AY6" s="675"/>
      <c r="AZ6" s="1"/>
      <c r="BA6" s="399" t="s">
        <v>345</v>
      </c>
      <c r="BB6" s="400"/>
      <c r="BC6" s="400"/>
      <c r="BD6" s="400"/>
      <c r="BE6" s="400"/>
      <c r="BF6" s="400"/>
      <c r="BG6" s="400"/>
      <c r="BH6" s="400"/>
      <c r="BI6" s="400"/>
      <c r="BJ6" s="427"/>
      <c r="BK6" s="1"/>
      <c r="BL6" s="399" t="s">
        <v>346</v>
      </c>
      <c r="BM6" s="400"/>
      <c r="BN6" s="400"/>
      <c r="BO6" s="400"/>
      <c r="BP6" s="400"/>
      <c r="BQ6" s="400"/>
      <c r="BR6" s="400"/>
      <c r="BS6" s="400"/>
      <c r="BT6" s="400"/>
      <c r="BU6" s="427"/>
      <c r="BV6" s="1"/>
      <c r="BW6" s="399" t="s">
        <v>347</v>
      </c>
      <c r="BX6" s="400"/>
      <c r="BY6" s="400"/>
      <c r="BZ6" s="400"/>
      <c r="CA6" s="400"/>
      <c r="CB6" s="400"/>
      <c r="CC6" s="400"/>
      <c r="CD6" s="400"/>
      <c r="CE6" s="400"/>
      <c r="CF6" s="427"/>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20" ht="20" customHeight="1" thickBot="1" x14ac:dyDescent="0.25">
      <c r="B7" s="103"/>
      <c r="C7" s="104"/>
      <c r="D7" s="105"/>
      <c r="E7" s="102" t="s">
        <v>348</v>
      </c>
      <c r="F7" s="105"/>
      <c r="H7" s="105"/>
      <c r="I7" s="105"/>
      <c r="J7" s="105"/>
      <c r="K7" s="105"/>
      <c r="L7" s="735" t="s">
        <v>349</v>
      </c>
      <c r="M7" s="736"/>
      <c r="N7" s="736"/>
      <c r="O7" s="737"/>
      <c r="P7" s="738" t="s">
        <v>350</v>
      </c>
      <c r="Q7" s="739"/>
      <c r="R7" s="739"/>
      <c r="S7" s="740"/>
      <c r="T7" s="741" t="s">
        <v>351</v>
      </c>
      <c r="U7" s="742"/>
      <c r="V7" s="735" t="s">
        <v>349</v>
      </c>
      <c r="W7" s="736"/>
      <c r="X7" s="736"/>
      <c r="Y7" s="737"/>
      <c r="Z7" s="738" t="s">
        <v>350</v>
      </c>
      <c r="AA7" s="739"/>
      <c r="AB7" s="739"/>
      <c r="AC7" s="740"/>
      <c r="AD7" s="741" t="s">
        <v>351</v>
      </c>
      <c r="AE7" s="742"/>
      <c r="AF7" s="735" t="s">
        <v>349</v>
      </c>
      <c r="AG7" s="736"/>
      <c r="AH7" s="736"/>
      <c r="AI7" s="737"/>
      <c r="AJ7" s="738" t="s">
        <v>350</v>
      </c>
      <c r="AK7" s="739"/>
      <c r="AL7" s="739"/>
      <c r="AM7" s="740"/>
      <c r="AN7" s="741" t="s">
        <v>351</v>
      </c>
      <c r="AO7" s="742"/>
      <c r="AP7" s="735" t="s">
        <v>349</v>
      </c>
      <c r="AQ7" s="736"/>
      <c r="AR7" s="736"/>
      <c r="AS7" s="737"/>
      <c r="AT7" s="738" t="s">
        <v>350</v>
      </c>
      <c r="AU7" s="739"/>
      <c r="AV7" s="739"/>
      <c r="AW7" s="740"/>
      <c r="AX7" s="741" t="s">
        <v>351</v>
      </c>
      <c r="AY7" s="743"/>
      <c r="AZ7" s="1"/>
      <c r="BA7" s="735" t="s">
        <v>349</v>
      </c>
      <c r="BB7" s="736"/>
      <c r="BC7" s="736"/>
      <c r="BD7" s="737"/>
      <c r="BE7" s="738" t="s">
        <v>350</v>
      </c>
      <c r="BF7" s="739"/>
      <c r="BG7" s="739"/>
      <c r="BH7" s="740"/>
      <c r="BI7" s="741" t="s">
        <v>351</v>
      </c>
      <c r="BJ7" s="742"/>
      <c r="BK7" s="1"/>
      <c r="BL7" s="735" t="s">
        <v>349</v>
      </c>
      <c r="BM7" s="736"/>
      <c r="BN7" s="736"/>
      <c r="BO7" s="737"/>
      <c r="BP7" s="738" t="s">
        <v>350</v>
      </c>
      <c r="BQ7" s="739"/>
      <c r="BR7" s="739"/>
      <c r="BS7" s="740"/>
      <c r="BT7" s="741" t="s">
        <v>351</v>
      </c>
      <c r="BU7" s="742"/>
      <c r="BV7" s="1"/>
      <c r="BW7" s="735" t="s">
        <v>349</v>
      </c>
      <c r="BX7" s="736"/>
      <c r="BY7" s="736"/>
      <c r="BZ7" s="737"/>
      <c r="CA7" s="738" t="s">
        <v>350</v>
      </c>
      <c r="CB7" s="739"/>
      <c r="CC7" s="739"/>
      <c r="CD7" s="740"/>
      <c r="CE7" s="741" t="s">
        <v>351</v>
      </c>
      <c r="CF7" s="742"/>
      <c r="CG7" s="1"/>
      <c r="CH7" s="28"/>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20" ht="20" customHeight="1" thickBot="1" x14ac:dyDescent="0.25">
      <c r="A8" s="7"/>
      <c r="B8" s="106"/>
      <c r="C8" s="107"/>
      <c r="D8" s="105"/>
      <c r="E8" s="108" t="s">
        <v>352</v>
      </c>
      <c r="F8" s="105"/>
      <c r="H8" s="369" t="s">
        <v>24</v>
      </c>
      <c r="I8" s="393" t="s">
        <v>25</v>
      </c>
      <c r="J8" s="395" t="s">
        <v>26</v>
      </c>
      <c r="K8" s="512" t="s">
        <v>27</v>
      </c>
      <c r="L8" s="710" t="s">
        <v>353</v>
      </c>
      <c r="M8" s="712" t="s">
        <v>354</v>
      </c>
      <c r="N8" s="715" t="s">
        <v>355</v>
      </c>
      <c r="O8" s="715" t="s">
        <v>356</v>
      </c>
      <c r="P8" s="717" t="s">
        <v>353</v>
      </c>
      <c r="Q8" s="694" t="s">
        <v>354</v>
      </c>
      <c r="R8" s="720" t="s">
        <v>355</v>
      </c>
      <c r="S8" s="733" t="s">
        <v>356</v>
      </c>
      <c r="T8" s="700" t="s">
        <v>357</v>
      </c>
      <c r="U8" s="703" t="s">
        <v>29</v>
      </c>
      <c r="V8" s="731" t="s">
        <v>353</v>
      </c>
      <c r="W8" s="712" t="s">
        <v>354</v>
      </c>
      <c r="X8" s="715" t="s">
        <v>358</v>
      </c>
      <c r="Y8" s="715" t="s">
        <v>356</v>
      </c>
      <c r="Z8" s="717" t="s">
        <v>353</v>
      </c>
      <c r="AA8" s="694" t="s">
        <v>354</v>
      </c>
      <c r="AB8" s="720" t="s">
        <v>358</v>
      </c>
      <c r="AC8" s="722" t="s">
        <v>356</v>
      </c>
      <c r="AD8" s="700" t="s">
        <v>357</v>
      </c>
      <c r="AE8" s="703" t="s">
        <v>29</v>
      </c>
      <c r="AF8" s="731" t="s">
        <v>359</v>
      </c>
      <c r="AG8" s="712" t="s">
        <v>360</v>
      </c>
      <c r="AH8" s="715" t="s">
        <v>361</v>
      </c>
      <c r="AI8" s="715" t="s">
        <v>356</v>
      </c>
      <c r="AJ8" s="717" t="s">
        <v>359</v>
      </c>
      <c r="AK8" s="694" t="s">
        <v>360</v>
      </c>
      <c r="AL8" s="720" t="s">
        <v>361</v>
      </c>
      <c r="AM8" s="722" t="s">
        <v>356</v>
      </c>
      <c r="AN8" s="700" t="s">
        <v>28</v>
      </c>
      <c r="AO8" s="703" t="s">
        <v>29</v>
      </c>
      <c r="AP8" s="731" t="s">
        <v>362</v>
      </c>
      <c r="AQ8" s="712" t="s">
        <v>363</v>
      </c>
      <c r="AR8" s="715" t="s">
        <v>364</v>
      </c>
      <c r="AS8" s="715" t="s">
        <v>356</v>
      </c>
      <c r="AT8" s="717" t="s">
        <v>362</v>
      </c>
      <c r="AU8" s="694" t="s">
        <v>363</v>
      </c>
      <c r="AV8" s="720" t="s">
        <v>364</v>
      </c>
      <c r="AW8" s="722" t="s">
        <v>356</v>
      </c>
      <c r="AX8" s="700" t="s">
        <v>365</v>
      </c>
      <c r="AY8" s="726" t="s">
        <v>29</v>
      </c>
      <c r="AZ8" s="1"/>
      <c r="BA8" s="724" t="s">
        <v>362</v>
      </c>
      <c r="BB8" s="712" t="s">
        <v>363</v>
      </c>
      <c r="BC8" s="715" t="s">
        <v>364</v>
      </c>
      <c r="BD8" s="715" t="s">
        <v>356</v>
      </c>
      <c r="BE8" s="717" t="s">
        <v>362</v>
      </c>
      <c r="BF8" s="694" t="s">
        <v>363</v>
      </c>
      <c r="BG8" s="720" t="s">
        <v>364</v>
      </c>
      <c r="BH8" s="722" t="s">
        <v>356</v>
      </c>
      <c r="BI8" s="700" t="s">
        <v>365</v>
      </c>
      <c r="BJ8" s="703" t="s">
        <v>29</v>
      </c>
      <c r="BK8" s="1"/>
      <c r="BL8" s="724" t="s">
        <v>366</v>
      </c>
      <c r="BM8" s="712" t="s">
        <v>367</v>
      </c>
      <c r="BN8" s="715" t="s">
        <v>358</v>
      </c>
      <c r="BO8" s="715" t="s">
        <v>356</v>
      </c>
      <c r="BP8" s="717" t="s">
        <v>366</v>
      </c>
      <c r="BQ8" s="694" t="s">
        <v>367</v>
      </c>
      <c r="BR8" s="720" t="s">
        <v>358</v>
      </c>
      <c r="BS8" s="722" t="s">
        <v>356</v>
      </c>
      <c r="BT8" s="700" t="s">
        <v>358</v>
      </c>
      <c r="BU8" s="703" t="s">
        <v>356</v>
      </c>
      <c r="BV8" s="1"/>
      <c r="BW8" s="724" t="s">
        <v>368</v>
      </c>
      <c r="BX8" s="712" t="s">
        <v>369</v>
      </c>
      <c r="BY8" s="715" t="s">
        <v>356</v>
      </c>
      <c r="BZ8" s="715"/>
      <c r="CA8" s="717" t="s">
        <v>368</v>
      </c>
      <c r="CB8" s="694" t="s">
        <v>369</v>
      </c>
      <c r="CC8" s="720" t="s">
        <v>356</v>
      </c>
      <c r="CD8" s="722"/>
      <c r="CE8" s="700" t="s">
        <v>356</v>
      </c>
      <c r="CF8" s="703"/>
      <c r="CG8" s="1"/>
      <c r="CH8" s="28"/>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row>
    <row r="9" spans="1:120" ht="22" customHeight="1" thickBot="1" x14ac:dyDescent="0.25">
      <c r="A9" s="369" t="s">
        <v>30</v>
      </c>
      <c r="B9" s="369" t="s">
        <v>31</v>
      </c>
      <c r="C9" s="370" t="s">
        <v>32</v>
      </c>
      <c r="D9" s="105"/>
      <c r="F9" s="28"/>
      <c r="H9" s="369"/>
      <c r="I9" s="394"/>
      <c r="J9" s="396"/>
      <c r="K9" s="513"/>
      <c r="L9" s="710"/>
      <c r="M9" s="713"/>
      <c r="N9" s="715"/>
      <c r="O9" s="715"/>
      <c r="P9" s="718"/>
      <c r="Q9" s="694"/>
      <c r="R9" s="720"/>
      <c r="S9" s="733"/>
      <c r="T9" s="701"/>
      <c r="U9" s="704"/>
      <c r="V9" s="731"/>
      <c r="W9" s="713"/>
      <c r="X9" s="715"/>
      <c r="Y9" s="715"/>
      <c r="Z9" s="718"/>
      <c r="AA9" s="694"/>
      <c r="AB9" s="720"/>
      <c r="AC9" s="722"/>
      <c r="AD9" s="701"/>
      <c r="AE9" s="704"/>
      <c r="AF9" s="731"/>
      <c r="AG9" s="713"/>
      <c r="AH9" s="715"/>
      <c r="AI9" s="715"/>
      <c r="AJ9" s="718"/>
      <c r="AK9" s="694"/>
      <c r="AL9" s="720"/>
      <c r="AM9" s="722"/>
      <c r="AN9" s="701"/>
      <c r="AO9" s="704"/>
      <c r="AP9" s="731"/>
      <c r="AQ9" s="713"/>
      <c r="AR9" s="715"/>
      <c r="AS9" s="715"/>
      <c r="AT9" s="718"/>
      <c r="AU9" s="694"/>
      <c r="AV9" s="720"/>
      <c r="AW9" s="722"/>
      <c r="AX9" s="701"/>
      <c r="AY9" s="727"/>
      <c r="AZ9" s="1"/>
      <c r="BA9" s="724"/>
      <c r="BB9" s="713"/>
      <c r="BC9" s="715"/>
      <c r="BD9" s="715"/>
      <c r="BE9" s="718"/>
      <c r="BF9" s="694"/>
      <c r="BG9" s="720"/>
      <c r="BH9" s="722"/>
      <c r="BI9" s="701"/>
      <c r="BJ9" s="704"/>
      <c r="BK9" s="1"/>
      <c r="BL9" s="724"/>
      <c r="BM9" s="713"/>
      <c r="BN9" s="715"/>
      <c r="BO9" s="715"/>
      <c r="BP9" s="718"/>
      <c r="BQ9" s="694"/>
      <c r="BR9" s="720"/>
      <c r="BS9" s="722"/>
      <c r="BT9" s="701"/>
      <c r="BU9" s="704"/>
      <c r="BV9" s="1"/>
      <c r="BW9" s="724"/>
      <c r="BX9" s="713"/>
      <c r="BY9" s="715"/>
      <c r="BZ9" s="715"/>
      <c r="CA9" s="718"/>
      <c r="CB9" s="694"/>
      <c r="CC9" s="720"/>
      <c r="CD9" s="722"/>
      <c r="CE9" s="701"/>
      <c r="CF9" s="704"/>
      <c r="CG9" s="1"/>
      <c r="CH9" s="28"/>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row>
    <row r="10" spans="1:120" ht="22" customHeight="1" thickBot="1" x14ac:dyDescent="0.25">
      <c r="A10" s="369"/>
      <c r="B10" s="369"/>
      <c r="C10" s="370"/>
      <c r="D10" s="105"/>
      <c r="E10" s="109" t="s">
        <v>338</v>
      </c>
      <c r="F10" s="28"/>
      <c r="H10" s="369"/>
      <c r="I10" s="394"/>
      <c r="J10" s="396"/>
      <c r="K10" s="513"/>
      <c r="L10" s="710"/>
      <c r="M10" s="713"/>
      <c r="N10" s="715"/>
      <c r="O10" s="715"/>
      <c r="P10" s="718"/>
      <c r="Q10" s="694"/>
      <c r="R10" s="720"/>
      <c r="S10" s="733"/>
      <c r="T10" s="701"/>
      <c r="U10" s="704"/>
      <c r="V10" s="731"/>
      <c r="W10" s="713"/>
      <c r="X10" s="715"/>
      <c r="Y10" s="715"/>
      <c r="Z10" s="718"/>
      <c r="AA10" s="694"/>
      <c r="AB10" s="720"/>
      <c r="AC10" s="722"/>
      <c r="AD10" s="701"/>
      <c r="AE10" s="704"/>
      <c r="AF10" s="731"/>
      <c r="AG10" s="713"/>
      <c r="AH10" s="715"/>
      <c r="AI10" s="715"/>
      <c r="AJ10" s="718"/>
      <c r="AK10" s="694"/>
      <c r="AL10" s="720"/>
      <c r="AM10" s="722"/>
      <c r="AN10" s="701"/>
      <c r="AO10" s="704"/>
      <c r="AP10" s="731"/>
      <c r="AQ10" s="713"/>
      <c r="AR10" s="715"/>
      <c r="AS10" s="715"/>
      <c r="AT10" s="718"/>
      <c r="AU10" s="694"/>
      <c r="AV10" s="720"/>
      <c r="AW10" s="722"/>
      <c r="AX10" s="701"/>
      <c r="AY10" s="727"/>
      <c r="AZ10" s="1"/>
      <c r="BA10" s="724"/>
      <c r="BB10" s="713"/>
      <c r="BC10" s="715"/>
      <c r="BD10" s="715"/>
      <c r="BE10" s="718"/>
      <c r="BF10" s="694"/>
      <c r="BG10" s="720"/>
      <c r="BH10" s="722"/>
      <c r="BI10" s="701"/>
      <c r="BJ10" s="704"/>
      <c r="BK10" s="1"/>
      <c r="BL10" s="724"/>
      <c r="BM10" s="713"/>
      <c r="BN10" s="715"/>
      <c r="BO10" s="715"/>
      <c r="BP10" s="718"/>
      <c r="BQ10" s="694"/>
      <c r="BR10" s="720"/>
      <c r="BS10" s="722"/>
      <c r="BT10" s="701"/>
      <c r="BU10" s="704"/>
      <c r="BV10" s="1"/>
      <c r="BW10" s="724"/>
      <c r="BX10" s="713"/>
      <c r="BY10" s="715"/>
      <c r="BZ10" s="715"/>
      <c r="CA10" s="718"/>
      <c r="CB10" s="694"/>
      <c r="CC10" s="720"/>
      <c r="CD10" s="722"/>
      <c r="CE10" s="701"/>
      <c r="CF10" s="704"/>
      <c r="CG10" s="1"/>
      <c r="CH10" s="28"/>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row>
    <row r="11" spans="1:120" ht="22" customHeight="1" x14ac:dyDescent="0.2">
      <c r="A11" s="369"/>
      <c r="B11" s="369"/>
      <c r="C11" s="370"/>
      <c r="D11" s="105"/>
      <c r="E11" s="28"/>
      <c r="F11" s="28"/>
      <c r="G11" s="105"/>
      <c r="H11" s="369"/>
      <c r="I11" s="394"/>
      <c r="J11" s="396"/>
      <c r="K11" s="513"/>
      <c r="L11" s="710"/>
      <c r="M11" s="713"/>
      <c r="N11" s="715"/>
      <c r="O11" s="715"/>
      <c r="P11" s="718"/>
      <c r="Q11" s="694"/>
      <c r="R11" s="720"/>
      <c r="S11" s="733"/>
      <c r="T11" s="701"/>
      <c r="U11" s="704"/>
      <c r="V11" s="731"/>
      <c r="W11" s="713"/>
      <c r="X11" s="715"/>
      <c r="Y11" s="715"/>
      <c r="Z11" s="718"/>
      <c r="AA11" s="694"/>
      <c r="AB11" s="720"/>
      <c r="AC11" s="722"/>
      <c r="AD11" s="701"/>
      <c r="AE11" s="704"/>
      <c r="AF11" s="731"/>
      <c r="AG11" s="713"/>
      <c r="AH11" s="715"/>
      <c r="AI11" s="715"/>
      <c r="AJ11" s="718"/>
      <c r="AK11" s="694"/>
      <c r="AL11" s="720"/>
      <c r="AM11" s="722"/>
      <c r="AN11" s="701"/>
      <c r="AO11" s="704"/>
      <c r="AP11" s="731"/>
      <c r="AQ11" s="713"/>
      <c r="AR11" s="715"/>
      <c r="AS11" s="715"/>
      <c r="AT11" s="718"/>
      <c r="AU11" s="694"/>
      <c r="AV11" s="720"/>
      <c r="AW11" s="722"/>
      <c r="AX11" s="701"/>
      <c r="AY11" s="727"/>
      <c r="AZ11" s="1"/>
      <c r="BA11" s="724"/>
      <c r="BB11" s="713"/>
      <c r="BC11" s="715"/>
      <c r="BD11" s="715"/>
      <c r="BE11" s="718"/>
      <c r="BF11" s="694"/>
      <c r="BG11" s="720"/>
      <c r="BH11" s="722"/>
      <c r="BI11" s="701"/>
      <c r="BJ11" s="704"/>
      <c r="BK11" s="1"/>
      <c r="BL11" s="724"/>
      <c r="BM11" s="713"/>
      <c r="BN11" s="715"/>
      <c r="BO11" s="715"/>
      <c r="BP11" s="718"/>
      <c r="BQ11" s="694"/>
      <c r="BR11" s="720"/>
      <c r="BS11" s="722"/>
      <c r="BT11" s="701"/>
      <c r="BU11" s="704"/>
      <c r="BV11" s="1"/>
      <c r="BW11" s="724"/>
      <c r="BX11" s="713"/>
      <c r="BY11" s="715"/>
      <c r="BZ11" s="715"/>
      <c r="CA11" s="718"/>
      <c r="CB11" s="694"/>
      <c r="CC11" s="720"/>
      <c r="CD11" s="722"/>
      <c r="CE11" s="701"/>
      <c r="CF11" s="704"/>
      <c r="CG11" s="1"/>
      <c r="CH11" s="28"/>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row>
    <row r="12" spans="1:120" s="13" customFormat="1" ht="22" customHeight="1" thickBot="1" x14ac:dyDescent="0.25">
      <c r="A12" s="499"/>
      <c r="B12" s="499"/>
      <c r="C12" s="500"/>
      <c r="D12" s="110" t="s">
        <v>33</v>
      </c>
      <c r="E12" s="111" t="s">
        <v>34</v>
      </c>
      <c r="F12" s="111" t="s">
        <v>35</v>
      </c>
      <c r="G12" s="110" t="s">
        <v>36</v>
      </c>
      <c r="H12" s="499"/>
      <c r="I12" s="510"/>
      <c r="J12" s="511"/>
      <c r="K12" s="514"/>
      <c r="L12" s="711"/>
      <c r="M12" s="714"/>
      <c r="N12" s="716"/>
      <c r="O12" s="716"/>
      <c r="P12" s="719"/>
      <c r="Q12" s="695"/>
      <c r="R12" s="721"/>
      <c r="S12" s="734"/>
      <c r="T12" s="702"/>
      <c r="U12" s="705"/>
      <c r="V12" s="732"/>
      <c r="W12" s="714"/>
      <c r="X12" s="716"/>
      <c r="Y12" s="716"/>
      <c r="Z12" s="719"/>
      <c r="AA12" s="695"/>
      <c r="AB12" s="721"/>
      <c r="AC12" s="723"/>
      <c r="AD12" s="702"/>
      <c r="AE12" s="705"/>
      <c r="AF12" s="732"/>
      <c r="AG12" s="714"/>
      <c r="AH12" s="716"/>
      <c r="AI12" s="716"/>
      <c r="AJ12" s="719"/>
      <c r="AK12" s="695"/>
      <c r="AL12" s="721"/>
      <c r="AM12" s="723"/>
      <c r="AN12" s="702"/>
      <c r="AO12" s="705"/>
      <c r="AP12" s="732"/>
      <c r="AQ12" s="714"/>
      <c r="AR12" s="716"/>
      <c r="AS12" s="716"/>
      <c r="AT12" s="719"/>
      <c r="AU12" s="695"/>
      <c r="AV12" s="721"/>
      <c r="AW12" s="723"/>
      <c r="AX12" s="702"/>
      <c r="AY12" s="728"/>
      <c r="AZ12" s="1"/>
      <c r="BA12" s="725"/>
      <c r="BB12" s="714"/>
      <c r="BC12" s="716"/>
      <c r="BD12" s="716"/>
      <c r="BE12" s="719"/>
      <c r="BF12" s="695"/>
      <c r="BG12" s="721"/>
      <c r="BH12" s="723"/>
      <c r="BI12" s="702"/>
      <c r="BJ12" s="705"/>
      <c r="BK12" s="1"/>
      <c r="BL12" s="725"/>
      <c r="BM12" s="714"/>
      <c r="BN12" s="716"/>
      <c r="BO12" s="716"/>
      <c r="BP12" s="719"/>
      <c r="BQ12" s="695"/>
      <c r="BR12" s="721"/>
      <c r="BS12" s="723"/>
      <c r="BT12" s="702"/>
      <c r="BU12" s="705"/>
      <c r="BV12" s="1"/>
      <c r="BW12" s="725"/>
      <c r="BX12" s="714"/>
      <c r="BY12" s="716"/>
      <c r="BZ12" s="716"/>
      <c r="CA12" s="719"/>
      <c r="CB12" s="695"/>
      <c r="CC12" s="721"/>
      <c r="CD12" s="723"/>
      <c r="CE12" s="702"/>
      <c r="CF12" s="705"/>
      <c r="CG12" s="12" t="s">
        <v>37</v>
      </c>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row>
    <row r="13" spans="1:120" ht="20" customHeight="1" x14ac:dyDescent="0.2">
      <c r="A13" s="112"/>
      <c r="B13" s="113"/>
      <c r="C13" s="114"/>
      <c r="D13" s="115" t="s">
        <v>38</v>
      </c>
      <c r="E13" s="112" t="s">
        <v>370</v>
      </c>
      <c r="F13" s="112" t="s">
        <v>371</v>
      </c>
      <c r="G13" s="115">
        <v>2012</v>
      </c>
      <c r="H13" s="116"/>
      <c r="I13" s="117">
        <v>51</v>
      </c>
      <c r="J13" s="118" t="s">
        <v>50</v>
      </c>
      <c r="K13" s="119" t="s">
        <v>51</v>
      </c>
      <c r="L13" s="120">
        <v>126.75</v>
      </c>
      <c r="M13" s="120">
        <v>68.42</v>
      </c>
      <c r="N13" s="120">
        <f t="shared" ref="N13:N16" si="0">IF(AND(M13-L13 &lt;&gt; 0, NOT(ISERROR(M13-L13)), L13 &lt;&gt; ""), M13-L13, "")</f>
        <v>-58.33</v>
      </c>
      <c r="O13" s="120">
        <f>IF(NOT(ISERROR(100-(M13/L13)*100)), (100-(M13/L13)*100)*-1, "")</f>
        <v>-46.019723865877715</v>
      </c>
      <c r="P13" s="121">
        <v>107.83</v>
      </c>
      <c r="Q13" s="121">
        <v>104.57</v>
      </c>
      <c r="R13" s="122">
        <f t="shared" ref="R13:R16" si="1">IF(AND(Q13-P13 &lt;&gt; 0, NOT(ISERROR(Q13-P13)), P13 &lt;&gt; ""), Q13-P13, "")</f>
        <v>-3.2600000000000051</v>
      </c>
      <c r="S13" s="123">
        <f>IF(NOT(ISERROR(100-(Q13/P13)*100)), (100-(Q13/P13)*100)*-1, "")</f>
        <v>-3.0232773810627833</v>
      </c>
      <c r="T13" s="124">
        <f t="shared" ref="T13:T16" si="2">IF(NOT(ISERROR(N13-R13)), N13-R13, "")</f>
        <v>-55.069999999999993</v>
      </c>
      <c r="U13" s="125"/>
      <c r="V13" s="120">
        <v>434.21</v>
      </c>
      <c r="W13" s="120">
        <v>449.88</v>
      </c>
      <c r="X13" s="120">
        <f>IF(AND(NOT(ISERROR(W13-V13)), W13 &lt;&gt; "", V13 &lt;&gt; ""), W13-V13, "")</f>
        <v>15.670000000000016</v>
      </c>
      <c r="Y13" s="120">
        <f t="shared" ref="Y13:Y51" si="3">IF(NOT(ISERROR(100-(W13/V13)*100)), (100-(W13/V13)*100)*-1, "")</f>
        <v>3.6088528592155882</v>
      </c>
      <c r="Z13" s="121">
        <v>412.27</v>
      </c>
      <c r="AA13" s="121">
        <v>420.57</v>
      </c>
      <c r="AB13" s="122">
        <f t="shared" ref="AB13:AB51" si="4">IF(AND(NOT(ISERROR(AA13-Z13)), AA13 &lt;&gt; "", Z13 &lt;&gt; ""), AA13-Z13, "")</f>
        <v>8.3000000000000114</v>
      </c>
      <c r="AC13" s="126">
        <f t="shared" ref="AC13:AC51" si="5">IF(NOT(ISERROR(100-(AA13/Z13)*100)), (100-(AA13/Z13)*100)*-1, "")</f>
        <v>2.0132437480291969</v>
      </c>
      <c r="AD13" s="124">
        <f t="shared" ref="AD13:AD51" si="6">IF(NOT(ISERROR(X13-AB13)), X13-AB13, "")</f>
        <v>7.3700000000000045</v>
      </c>
      <c r="AE13" s="125"/>
      <c r="AF13" s="127"/>
      <c r="AG13" s="128"/>
      <c r="AH13" s="128" t="str">
        <f t="shared" ref="AH13:AH20" si="7">IF(AND(NOT(ISERROR(AG13-AF13)), AG13&lt;&gt;"", AF13&lt;&gt;""), AG13-AF13, "")</f>
        <v/>
      </c>
      <c r="AI13" s="128"/>
      <c r="AJ13" s="129"/>
      <c r="AK13" s="130"/>
      <c r="AL13" s="131" t="str">
        <f t="shared" ref="AL13:AL51" si="8">IF(AND(NOT(ISERROR(AK13-AJ13)), AK13&lt;&gt;"", AJ13&lt;&gt;""), AK13-AJ13, "")</f>
        <v/>
      </c>
      <c r="AM13" s="132"/>
      <c r="AN13" s="124" t="str">
        <f>IF(NOT(ISERROR(AH13-AL13)), AH13-AL13, "")</f>
        <v/>
      </c>
      <c r="AO13" s="133"/>
      <c r="AP13" s="134"/>
      <c r="AQ13" s="120"/>
      <c r="AR13" s="120"/>
      <c r="AS13" s="120"/>
      <c r="AT13" s="121"/>
      <c r="AU13" s="122"/>
      <c r="AV13" s="135"/>
      <c r="AW13" s="136"/>
      <c r="AX13" s="124"/>
      <c r="AY13" s="137"/>
      <c r="AZ13" s="1"/>
      <c r="BA13" s="127"/>
      <c r="BB13" s="128"/>
      <c r="BC13" s="128"/>
      <c r="BD13" s="128"/>
      <c r="BE13" s="129"/>
      <c r="BF13" s="130"/>
      <c r="BG13" s="131"/>
      <c r="BH13" s="132"/>
      <c r="BI13" s="138"/>
      <c r="BJ13" s="133"/>
      <c r="BK13" s="1"/>
      <c r="BL13" s="139"/>
      <c r="BM13" s="140"/>
      <c r="BN13" s="128"/>
      <c r="BO13" s="128"/>
      <c r="BP13" s="129"/>
      <c r="BQ13" s="130"/>
      <c r="BR13" s="131"/>
      <c r="BS13" s="132"/>
      <c r="BT13" s="138"/>
      <c r="BU13" s="133"/>
      <c r="BV13" s="1"/>
      <c r="BW13" s="141">
        <v>65.42</v>
      </c>
      <c r="BX13" s="142">
        <v>70.23</v>
      </c>
      <c r="BY13" s="120">
        <f t="shared" ref="BY13:BY21" si="9">IF(AND(NOT(ISERROR(BX13-BW13)), BX13 &lt;&gt; "", BW13 &lt;&gt; ""), BX13 - BW13, "")</f>
        <v>4.8100000000000023</v>
      </c>
      <c r="BZ13" s="128"/>
      <c r="CA13" s="129">
        <v>63.27</v>
      </c>
      <c r="CB13" s="130">
        <v>64.83</v>
      </c>
      <c r="CC13" s="135">
        <f t="shared" ref="CC13:CC51" si="10">IF(AND(NOT(ISERROR(CB13-CA13)), CB13 &lt;&gt; "", CA13 &lt;&gt; ""), CB13 - CA13, "")</f>
        <v>1.5599999999999952</v>
      </c>
      <c r="CD13" s="132"/>
      <c r="CE13" s="124">
        <f t="shared" ref="CE13:CE51" si="11">IF(NOT(ISERROR(BY13-CC13)), BY13-CC13, "")</f>
        <v>3.2500000000000071</v>
      </c>
      <c r="CF13" s="133"/>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row>
    <row r="14" spans="1:120" ht="20" customHeight="1" x14ac:dyDescent="0.2">
      <c r="A14" s="28"/>
      <c r="B14" s="106"/>
      <c r="C14" s="107"/>
      <c r="D14" s="105" t="s">
        <v>38</v>
      </c>
      <c r="E14" s="28" t="s">
        <v>64</v>
      </c>
      <c r="F14" s="28" t="s">
        <v>65</v>
      </c>
      <c r="G14" s="105">
        <v>2008</v>
      </c>
      <c r="H14" s="143"/>
      <c r="I14" s="35">
        <v>13</v>
      </c>
      <c r="J14" s="36" t="s">
        <v>66</v>
      </c>
      <c r="K14" s="144" t="s">
        <v>67</v>
      </c>
      <c r="L14" s="120"/>
      <c r="M14" s="120"/>
      <c r="N14" s="120" t="str">
        <f t="shared" si="0"/>
        <v/>
      </c>
      <c r="O14" s="120" t="str">
        <f t="shared" ref="O14:O51" si="12">IF(NOT(ISERROR(100-(M14/L14)*100)), (100-(M14/L14)*100)*-1, "")</f>
        <v/>
      </c>
      <c r="P14" s="121"/>
      <c r="Q14" s="121"/>
      <c r="R14" s="122" t="str">
        <f t="shared" si="1"/>
        <v/>
      </c>
      <c r="S14" s="123" t="str">
        <f t="shared" ref="S14:S51" si="13">IF(NOT(ISERROR(100-(Q14/P14)*100)), (100-(Q14/P14)*100)*-1, "")</f>
        <v/>
      </c>
      <c r="T14" s="124" t="str">
        <f t="shared" si="2"/>
        <v/>
      </c>
      <c r="U14" s="125"/>
      <c r="V14" s="120"/>
      <c r="W14" s="120"/>
      <c r="X14" s="120" t="str">
        <f t="shared" ref="X14:X51" si="14">IF(AND(NOT(ISERROR(W14-V14)), W14 &lt;&gt; "", V14 &lt;&gt; ""), W14-V14, "")</f>
        <v/>
      </c>
      <c r="Y14" s="120" t="str">
        <f t="shared" si="3"/>
        <v/>
      </c>
      <c r="Z14" s="121"/>
      <c r="AA14" s="121"/>
      <c r="AB14" s="122" t="str">
        <f t="shared" si="4"/>
        <v/>
      </c>
      <c r="AC14" s="126" t="str">
        <f t="shared" si="5"/>
        <v/>
      </c>
      <c r="AD14" s="124" t="str">
        <f t="shared" si="6"/>
        <v/>
      </c>
      <c r="AE14" s="125"/>
      <c r="AF14" s="127"/>
      <c r="AG14" s="128"/>
      <c r="AH14" s="128" t="str">
        <f t="shared" si="7"/>
        <v/>
      </c>
      <c r="AI14" s="128"/>
      <c r="AJ14" s="129"/>
      <c r="AK14" s="130"/>
      <c r="AL14" s="131" t="str">
        <f t="shared" si="8"/>
        <v/>
      </c>
      <c r="AM14" s="132"/>
      <c r="AN14" s="124" t="str">
        <f t="shared" ref="AN14:AN51" si="15">IF(NOT(ISERROR(AH14-AL14)), AH14-AL14, "")</f>
        <v/>
      </c>
      <c r="AO14" s="133"/>
      <c r="AP14" s="134"/>
      <c r="AQ14" s="120"/>
      <c r="AR14" s="120"/>
      <c r="AS14" s="120"/>
      <c r="AT14" s="121"/>
      <c r="AU14" s="122"/>
      <c r="AV14" s="135"/>
      <c r="AW14" s="136"/>
      <c r="AX14" s="124"/>
      <c r="AY14" s="137"/>
      <c r="AZ14" s="1"/>
      <c r="BA14" s="127"/>
      <c r="BB14" s="128">
        <v>0.39</v>
      </c>
      <c r="BC14" s="128"/>
      <c r="BD14" s="128"/>
      <c r="BE14" s="129"/>
      <c r="BF14" s="130">
        <v>0.26</v>
      </c>
      <c r="BG14" s="131"/>
      <c r="BH14" s="132"/>
      <c r="BI14" s="138">
        <v>0.12</v>
      </c>
      <c r="BJ14" s="133"/>
      <c r="BK14" s="1"/>
      <c r="BL14" s="139"/>
      <c r="BM14" s="140"/>
      <c r="BN14" s="120"/>
      <c r="BO14" s="120"/>
      <c r="BP14" s="121"/>
      <c r="BQ14" s="122"/>
      <c r="BR14" s="135"/>
      <c r="BS14" s="136"/>
      <c r="BT14" s="124"/>
      <c r="BU14" s="125"/>
      <c r="BV14" s="1"/>
      <c r="BW14" s="139"/>
      <c r="BX14" s="140"/>
      <c r="BY14" s="120" t="str">
        <f t="shared" si="9"/>
        <v/>
      </c>
      <c r="BZ14" s="120"/>
      <c r="CA14" s="121"/>
      <c r="CB14" s="122"/>
      <c r="CC14" s="135" t="str">
        <f t="shared" si="10"/>
        <v/>
      </c>
      <c r="CD14" s="136"/>
      <c r="CE14" s="124" t="str">
        <f t="shared" si="11"/>
        <v/>
      </c>
      <c r="CF14" s="125"/>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row>
    <row r="15" spans="1:120" ht="20" customHeight="1" x14ac:dyDescent="0.2">
      <c r="A15" s="28"/>
      <c r="B15" s="103"/>
      <c r="C15" s="107"/>
      <c r="D15" s="105" t="s">
        <v>38</v>
      </c>
      <c r="E15" s="28" t="s">
        <v>68</v>
      </c>
      <c r="F15" s="28" t="s">
        <v>69</v>
      </c>
      <c r="G15" s="105">
        <v>2008</v>
      </c>
      <c r="H15" s="143">
        <v>40</v>
      </c>
      <c r="I15" s="35">
        <v>29</v>
      </c>
      <c r="J15" s="36" t="s">
        <v>70</v>
      </c>
      <c r="K15" s="144" t="s">
        <v>56</v>
      </c>
      <c r="L15" s="120"/>
      <c r="M15" s="120"/>
      <c r="N15" s="120" t="str">
        <f t="shared" si="0"/>
        <v/>
      </c>
      <c r="O15" s="120" t="str">
        <f t="shared" si="12"/>
        <v/>
      </c>
      <c r="P15" s="121"/>
      <c r="Q15" s="121"/>
      <c r="R15" s="122" t="str">
        <f t="shared" si="1"/>
        <v/>
      </c>
      <c r="S15" s="123" t="str">
        <f t="shared" si="13"/>
        <v/>
      </c>
      <c r="T15" s="124" t="str">
        <f t="shared" si="2"/>
        <v/>
      </c>
      <c r="U15" s="125"/>
      <c r="V15" s="120"/>
      <c r="W15" s="120"/>
      <c r="X15" s="120" t="str">
        <f t="shared" si="14"/>
        <v/>
      </c>
      <c r="Y15" s="120" t="str">
        <f t="shared" si="3"/>
        <v/>
      </c>
      <c r="Z15" s="121"/>
      <c r="AA15" s="121"/>
      <c r="AB15" s="122" t="str">
        <f t="shared" si="4"/>
        <v/>
      </c>
      <c r="AC15" s="126" t="str">
        <f t="shared" si="5"/>
        <v/>
      </c>
      <c r="AD15" s="124" t="str">
        <f t="shared" si="6"/>
        <v/>
      </c>
      <c r="AE15" s="125"/>
      <c r="AF15" s="127"/>
      <c r="AG15" s="128"/>
      <c r="AH15" s="128" t="str">
        <f t="shared" si="7"/>
        <v/>
      </c>
      <c r="AI15" s="128"/>
      <c r="AJ15" s="129"/>
      <c r="AK15" s="130"/>
      <c r="AL15" s="131" t="str">
        <f t="shared" si="8"/>
        <v/>
      </c>
      <c r="AM15" s="132"/>
      <c r="AN15" s="124" t="str">
        <f t="shared" si="15"/>
        <v/>
      </c>
      <c r="AO15" s="133"/>
      <c r="AP15" s="134"/>
      <c r="AQ15" s="120"/>
      <c r="AR15" s="120"/>
      <c r="AS15" s="120"/>
      <c r="AT15" s="121"/>
      <c r="AU15" s="122"/>
      <c r="AV15" s="135"/>
      <c r="AW15" s="136"/>
      <c r="AX15" s="124"/>
      <c r="AY15" s="137"/>
      <c r="AZ15" s="1"/>
      <c r="BA15" s="134"/>
      <c r="BB15" s="120"/>
      <c r="BC15" s="120"/>
      <c r="BD15" s="120"/>
      <c r="BE15" s="121"/>
      <c r="BF15" s="122"/>
      <c r="BG15" s="135"/>
      <c r="BH15" s="136"/>
      <c r="BI15" s="124"/>
      <c r="BJ15" s="125"/>
      <c r="BK15" s="1"/>
      <c r="BL15" s="139" t="s">
        <v>372</v>
      </c>
      <c r="BM15" s="140" t="s">
        <v>373</v>
      </c>
      <c r="BN15" s="120">
        <v>136</v>
      </c>
      <c r="BO15" s="120"/>
      <c r="BP15" s="145" t="s">
        <v>374</v>
      </c>
      <c r="BQ15" s="146" t="s">
        <v>375</v>
      </c>
      <c r="BR15" s="135">
        <v>15</v>
      </c>
      <c r="BS15" s="136"/>
      <c r="BT15" s="124">
        <v>121</v>
      </c>
      <c r="BU15" s="125"/>
      <c r="BV15" s="1"/>
      <c r="BW15" s="139"/>
      <c r="BX15" s="140"/>
      <c r="BY15" s="120" t="str">
        <f t="shared" si="9"/>
        <v/>
      </c>
      <c r="BZ15" s="120"/>
      <c r="CA15" s="145"/>
      <c r="CB15" s="146"/>
      <c r="CC15" s="135" t="str">
        <f t="shared" si="10"/>
        <v/>
      </c>
      <c r="CD15" s="136"/>
      <c r="CE15" s="124" t="str">
        <f t="shared" si="11"/>
        <v/>
      </c>
      <c r="CF15" s="125"/>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row>
    <row r="16" spans="1:120" ht="20" customHeight="1" x14ac:dyDescent="0.2">
      <c r="A16" s="28"/>
      <c r="B16" s="106"/>
      <c r="C16" s="107"/>
      <c r="D16" s="105" t="s">
        <v>38</v>
      </c>
      <c r="E16" s="28" t="s">
        <v>76</v>
      </c>
      <c r="F16" s="28" t="s">
        <v>77</v>
      </c>
      <c r="G16" s="105">
        <v>1976</v>
      </c>
      <c r="H16" s="143">
        <v>179</v>
      </c>
      <c r="I16" s="35">
        <v>8</v>
      </c>
      <c r="J16" s="48" t="s">
        <v>78</v>
      </c>
      <c r="K16" s="144"/>
      <c r="L16" s="120"/>
      <c r="M16" s="120"/>
      <c r="N16" s="120" t="str">
        <f t="shared" si="0"/>
        <v/>
      </c>
      <c r="O16" s="120" t="str">
        <f t="shared" si="12"/>
        <v/>
      </c>
      <c r="P16" s="121"/>
      <c r="Q16" s="121"/>
      <c r="R16" s="122" t="str">
        <f t="shared" si="1"/>
        <v/>
      </c>
      <c r="S16" s="123" t="str">
        <f t="shared" si="13"/>
        <v/>
      </c>
      <c r="T16" s="124" t="str">
        <f t="shared" si="2"/>
        <v/>
      </c>
      <c r="U16" s="125"/>
      <c r="V16" s="120">
        <v>414</v>
      </c>
      <c r="W16" s="120">
        <v>294</v>
      </c>
      <c r="X16" s="120">
        <f t="shared" si="14"/>
        <v>-120</v>
      </c>
      <c r="Y16" s="120">
        <f t="shared" si="3"/>
        <v>-28.985507246376812</v>
      </c>
      <c r="Z16" s="121"/>
      <c r="AA16" s="121"/>
      <c r="AB16" s="122" t="str">
        <f t="shared" si="4"/>
        <v/>
      </c>
      <c r="AC16" s="126" t="str">
        <f t="shared" si="5"/>
        <v/>
      </c>
      <c r="AD16" s="124" t="str">
        <f t="shared" si="6"/>
        <v/>
      </c>
      <c r="AE16" s="125"/>
      <c r="AF16" s="127"/>
      <c r="AG16" s="128"/>
      <c r="AH16" s="128" t="str">
        <f t="shared" si="7"/>
        <v/>
      </c>
      <c r="AI16" s="128"/>
      <c r="AJ16" s="129"/>
      <c r="AK16" s="130"/>
      <c r="AL16" s="131" t="str">
        <f t="shared" si="8"/>
        <v/>
      </c>
      <c r="AM16" s="132"/>
      <c r="AN16" s="124" t="str">
        <f t="shared" si="15"/>
        <v/>
      </c>
      <c r="AO16" s="133"/>
      <c r="AP16" s="134"/>
      <c r="AQ16" s="120"/>
      <c r="AR16" s="120"/>
      <c r="AS16" s="120"/>
      <c r="AT16" s="121"/>
      <c r="AU16" s="122"/>
      <c r="AV16" s="135"/>
      <c r="AW16" s="136"/>
      <c r="AX16" s="124"/>
      <c r="AY16" s="137"/>
      <c r="AZ16" s="1"/>
      <c r="BA16" s="134"/>
      <c r="BB16" s="120"/>
      <c r="BC16" s="120"/>
      <c r="BD16" s="120"/>
      <c r="BE16" s="121"/>
      <c r="BF16" s="122"/>
      <c r="BG16" s="135"/>
      <c r="BH16" s="136"/>
      <c r="BI16" s="124"/>
      <c r="BJ16" s="125"/>
      <c r="BK16" s="1"/>
      <c r="BL16" s="139"/>
      <c r="BM16" s="140"/>
      <c r="BN16" s="120"/>
      <c r="BO16" s="120"/>
      <c r="BP16" s="121"/>
      <c r="BQ16" s="122"/>
      <c r="BR16" s="135"/>
      <c r="BS16" s="136"/>
      <c r="BT16" s="124"/>
      <c r="BU16" s="125"/>
      <c r="BV16" s="1"/>
      <c r="BW16" s="139"/>
      <c r="BX16" s="140"/>
      <c r="BY16" s="120" t="str">
        <f t="shared" si="9"/>
        <v/>
      </c>
      <c r="BZ16" s="120"/>
      <c r="CA16" s="121"/>
      <c r="CB16" s="122"/>
      <c r="CC16" s="135" t="str">
        <f t="shared" si="10"/>
        <v/>
      </c>
      <c r="CD16" s="136"/>
      <c r="CE16" s="124" t="str">
        <f t="shared" si="11"/>
        <v/>
      </c>
      <c r="CF16" s="125"/>
      <c r="CG16" s="1" t="s">
        <v>376</v>
      </c>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row>
    <row r="17" spans="1:115" ht="20" customHeight="1" x14ac:dyDescent="0.2">
      <c r="A17" s="147"/>
      <c r="B17" s="103"/>
      <c r="C17" s="104"/>
      <c r="D17" s="105" t="s">
        <v>38</v>
      </c>
      <c r="E17" s="28" t="s">
        <v>84</v>
      </c>
      <c r="F17" s="28" t="s">
        <v>85</v>
      </c>
      <c r="G17" s="105">
        <v>2004</v>
      </c>
      <c r="H17" s="143"/>
      <c r="I17" s="49"/>
      <c r="J17" s="50" t="s">
        <v>86</v>
      </c>
      <c r="K17" s="51"/>
      <c r="L17" s="120"/>
      <c r="M17" s="120"/>
      <c r="N17" s="120"/>
      <c r="O17" s="120"/>
      <c r="P17" s="121"/>
      <c r="Q17" s="121"/>
      <c r="R17" s="122"/>
      <c r="S17" s="123"/>
      <c r="T17" s="124"/>
      <c r="U17" s="125"/>
      <c r="V17" s="120"/>
      <c r="W17" s="120"/>
      <c r="X17" s="120"/>
      <c r="Y17" s="120"/>
      <c r="Z17" s="121"/>
      <c r="AA17" s="121"/>
      <c r="AB17" s="122"/>
      <c r="AC17" s="126"/>
      <c r="AD17" s="124"/>
      <c r="AE17" s="125"/>
      <c r="AF17" s="127"/>
      <c r="AG17" s="128"/>
      <c r="AH17" s="128"/>
      <c r="AI17" s="128"/>
      <c r="AJ17" s="129"/>
      <c r="AK17" s="130"/>
      <c r="AL17" s="131"/>
      <c r="AM17" s="132"/>
      <c r="AN17" s="124"/>
      <c r="AO17" s="133"/>
      <c r="AP17" s="134"/>
      <c r="AQ17" s="120"/>
      <c r="AR17" s="120"/>
      <c r="AS17" s="120"/>
      <c r="AT17" s="121"/>
      <c r="AU17" s="122"/>
      <c r="AV17" s="135"/>
      <c r="AW17" s="136"/>
      <c r="AX17" s="124"/>
      <c r="AY17" s="137"/>
      <c r="AZ17" s="1"/>
      <c r="BA17" s="134"/>
      <c r="BB17" s="120"/>
      <c r="BC17" s="120"/>
      <c r="BD17" s="120"/>
      <c r="BE17" s="121"/>
      <c r="BF17" s="122"/>
      <c r="BG17" s="135"/>
      <c r="BH17" s="136"/>
      <c r="BI17" s="124"/>
      <c r="BJ17" s="125"/>
      <c r="BK17" s="1"/>
      <c r="BL17" s="139"/>
      <c r="BM17" s="140"/>
      <c r="BN17" s="120"/>
      <c r="BO17" s="120"/>
      <c r="BP17" s="121"/>
      <c r="BQ17" s="122"/>
      <c r="BR17" s="135"/>
      <c r="BS17" s="136"/>
      <c r="BT17" s="124"/>
      <c r="BU17" s="125"/>
      <c r="BV17" s="1"/>
      <c r="BW17" s="139"/>
      <c r="BX17" s="140"/>
      <c r="BY17" s="120"/>
      <c r="BZ17" s="120"/>
      <c r="CA17" s="121"/>
      <c r="CB17" s="122"/>
      <c r="CC17" s="135"/>
      <c r="CD17" s="136"/>
      <c r="CE17" s="124"/>
      <c r="CF17" s="125"/>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row>
    <row r="18" spans="1:115" ht="20" customHeight="1" x14ac:dyDescent="0.2">
      <c r="A18" s="28"/>
      <c r="B18" s="106"/>
      <c r="C18" s="104"/>
      <c r="D18" s="105" t="s">
        <v>38</v>
      </c>
      <c r="E18" s="28" t="s">
        <v>87</v>
      </c>
      <c r="F18" s="28" t="s">
        <v>88</v>
      </c>
      <c r="G18" s="105">
        <v>2012</v>
      </c>
      <c r="H18" s="143"/>
      <c r="I18" s="35">
        <v>80</v>
      </c>
      <c r="J18" s="36" t="s">
        <v>62</v>
      </c>
      <c r="K18" s="144" t="s">
        <v>51</v>
      </c>
      <c r="L18" s="120">
        <v>81.209999999999994</v>
      </c>
      <c r="M18" s="120">
        <v>45.2</v>
      </c>
      <c r="N18" s="120">
        <f>IF(AND(M18-L18 &lt;&gt; 0, NOT(ISERROR(M18-L18)), L18 &lt;&gt; ""), M18-L18, "")</f>
        <v>-36.009999999999991</v>
      </c>
      <c r="O18" s="120">
        <f t="shared" si="12"/>
        <v>-44.341829823913301</v>
      </c>
      <c r="P18" s="121">
        <v>78.2</v>
      </c>
      <c r="Q18" s="121">
        <v>79.599999999999994</v>
      </c>
      <c r="R18" s="122">
        <f>IF(AND(Q18-P18 &lt;&gt; 0, NOT(ISERROR(Q18-P18)), P18 &lt;&gt; ""), Q18-P18, "")</f>
        <v>1.3999999999999915</v>
      </c>
      <c r="S18" s="123">
        <f t="shared" si="13"/>
        <v>1.7902813299232747</v>
      </c>
      <c r="T18" s="124">
        <f>IF(NOT(ISERROR(N18-R18)), N18-R18, "")</f>
        <v>-37.409999999999982</v>
      </c>
      <c r="U18" s="125"/>
      <c r="V18" s="120">
        <v>410.28</v>
      </c>
      <c r="W18" s="120">
        <v>481.1</v>
      </c>
      <c r="X18" s="120">
        <f t="shared" si="14"/>
        <v>70.82000000000005</v>
      </c>
      <c r="Y18" s="120">
        <f t="shared" si="3"/>
        <v>17.261382470507968</v>
      </c>
      <c r="Z18" s="121">
        <v>413</v>
      </c>
      <c r="AA18" s="121">
        <v>416.23</v>
      </c>
      <c r="AB18" s="122">
        <f t="shared" si="4"/>
        <v>3.2300000000000182</v>
      </c>
      <c r="AC18" s="126">
        <f t="shared" si="5"/>
        <v>0.78208232445520309</v>
      </c>
      <c r="AD18" s="124">
        <f t="shared" si="6"/>
        <v>67.590000000000032</v>
      </c>
      <c r="AE18" s="125"/>
      <c r="AF18" s="127"/>
      <c r="AG18" s="128"/>
      <c r="AH18" s="128" t="str">
        <f t="shared" si="7"/>
        <v/>
      </c>
      <c r="AI18" s="128"/>
      <c r="AJ18" s="129"/>
      <c r="AK18" s="130"/>
      <c r="AL18" s="131" t="str">
        <f t="shared" si="8"/>
        <v/>
      </c>
      <c r="AM18" s="132"/>
      <c r="AN18" s="124" t="str">
        <f t="shared" si="15"/>
        <v/>
      </c>
      <c r="AO18" s="133"/>
      <c r="AP18" s="134"/>
      <c r="AQ18" s="120"/>
      <c r="AR18" s="120"/>
      <c r="AS18" s="120"/>
      <c r="AT18" s="121"/>
      <c r="AU18" s="122"/>
      <c r="AV18" s="135"/>
      <c r="AW18" s="136"/>
      <c r="AX18" s="124"/>
      <c r="AY18" s="137"/>
      <c r="AZ18" s="1"/>
      <c r="BA18" s="134"/>
      <c r="BB18" s="120"/>
      <c r="BC18" s="120"/>
      <c r="BD18" s="120"/>
      <c r="BE18" s="121"/>
      <c r="BF18" s="122"/>
      <c r="BG18" s="135"/>
      <c r="BH18" s="136"/>
      <c r="BI18" s="124"/>
      <c r="BJ18" s="125"/>
      <c r="BK18" s="1"/>
      <c r="BL18" s="139"/>
      <c r="BM18" s="140"/>
      <c r="BN18" s="120"/>
      <c r="BO18" s="120"/>
      <c r="BP18" s="121"/>
      <c r="BQ18" s="122"/>
      <c r="BR18" s="135"/>
      <c r="BS18" s="136"/>
      <c r="BT18" s="124"/>
      <c r="BU18" s="125"/>
      <c r="BV18" s="1"/>
      <c r="BW18" s="139"/>
      <c r="BX18" s="140"/>
      <c r="BY18" s="120" t="str">
        <f t="shared" si="9"/>
        <v/>
      </c>
      <c r="BZ18" s="120"/>
      <c r="CA18" s="121"/>
      <c r="CB18" s="122"/>
      <c r="CC18" s="135" t="str">
        <f t="shared" si="10"/>
        <v/>
      </c>
      <c r="CD18" s="136"/>
      <c r="CE18" s="124" t="str">
        <f t="shared" si="11"/>
        <v/>
      </c>
      <c r="CF18" s="125"/>
      <c r="CG18" s="1" t="s">
        <v>377</v>
      </c>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row>
    <row r="19" spans="1:115" ht="20" customHeight="1" x14ac:dyDescent="0.2">
      <c r="A19" s="28"/>
      <c r="B19" s="106"/>
      <c r="C19" s="107"/>
      <c r="D19" s="105" t="s">
        <v>38</v>
      </c>
      <c r="E19" s="28" t="s">
        <v>89</v>
      </c>
      <c r="F19" s="28" t="s">
        <v>90</v>
      </c>
      <c r="G19" s="105">
        <v>2013</v>
      </c>
      <c r="H19" s="143"/>
      <c r="I19" s="35">
        <v>12</v>
      </c>
      <c r="J19" s="36" t="s">
        <v>62</v>
      </c>
      <c r="K19" s="144" t="s">
        <v>91</v>
      </c>
      <c r="L19" s="120"/>
      <c r="M19" s="120"/>
      <c r="N19" s="120" t="str">
        <f t="shared" ref="N19:N51" si="16">IF(AND(M19-L19 &lt;&gt; 0, NOT(ISERROR(M19-L19)), L19 &lt;&gt; ""), M19-L19, "")</f>
        <v/>
      </c>
      <c r="O19" s="120" t="str">
        <f t="shared" si="12"/>
        <v/>
      </c>
      <c r="P19" s="121"/>
      <c r="Q19" s="121"/>
      <c r="R19" s="122" t="str">
        <f t="shared" ref="R19:R51" si="17">IF(AND(Q19-P19 &lt;&gt; 0, NOT(ISERROR(Q19-P19)), P19 &lt;&gt; ""), Q19-P19, "")</f>
        <v/>
      </c>
      <c r="S19" s="123" t="str">
        <f t="shared" si="13"/>
        <v/>
      </c>
      <c r="T19" s="124" t="str">
        <f t="shared" ref="T19:T51" si="18">IF(NOT(ISERROR(N19-R19)), N19-R19, "")</f>
        <v/>
      </c>
      <c r="U19" s="125"/>
      <c r="V19" s="120">
        <v>432</v>
      </c>
      <c r="W19" s="120">
        <v>432</v>
      </c>
      <c r="X19" s="120">
        <f t="shared" si="14"/>
        <v>0</v>
      </c>
      <c r="Y19" s="120">
        <f t="shared" si="3"/>
        <v>0</v>
      </c>
      <c r="Z19" s="121">
        <v>432</v>
      </c>
      <c r="AA19" s="121">
        <v>432</v>
      </c>
      <c r="AB19" s="122">
        <f t="shared" si="4"/>
        <v>0</v>
      </c>
      <c r="AC19" s="126">
        <f t="shared" si="5"/>
        <v>0</v>
      </c>
      <c r="AD19" s="124">
        <f t="shared" si="6"/>
        <v>0</v>
      </c>
      <c r="AE19" s="125"/>
      <c r="AF19" s="127"/>
      <c r="AG19" s="128"/>
      <c r="AH19" s="128" t="str">
        <f t="shared" si="7"/>
        <v/>
      </c>
      <c r="AI19" s="128"/>
      <c r="AJ19" s="129"/>
      <c r="AK19" s="130"/>
      <c r="AL19" s="131" t="str">
        <f t="shared" si="8"/>
        <v/>
      </c>
      <c r="AM19" s="132"/>
      <c r="AN19" s="124" t="str">
        <f t="shared" si="15"/>
        <v/>
      </c>
      <c r="AO19" s="133"/>
      <c r="AP19" s="134"/>
      <c r="AQ19" s="120"/>
      <c r="AR19" s="120"/>
      <c r="AS19" s="120"/>
      <c r="AT19" s="121"/>
      <c r="AU19" s="122"/>
      <c r="AV19" s="135"/>
      <c r="AW19" s="136"/>
      <c r="AX19" s="124"/>
      <c r="AY19" s="137"/>
      <c r="AZ19" s="1"/>
      <c r="BA19" s="134"/>
      <c r="BB19" s="120"/>
      <c r="BC19" s="120"/>
      <c r="BD19" s="120"/>
      <c r="BE19" s="121"/>
      <c r="BF19" s="122"/>
      <c r="BG19" s="135"/>
      <c r="BH19" s="136"/>
      <c r="BI19" s="124"/>
      <c r="BJ19" s="125"/>
      <c r="BK19" s="1"/>
      <c r="BL19" s="139" t="s">
        <v>378</v>
      </c>
      <c r="BM19" s="140" t="s">
        <v>379</v>
      </c>
      <c r="BN19" s="120">
        <v>80</v>
      </c>
      <c r="BO19" s="120"/>
      <c r="BP19" s="145" t="s">
        <v>380</v>
      </c>
      <c r="BQ19" s="146" t="s">
        <v>381</v>
      </c>
      <c r="BR19" s="135">
        <v>40</v>
      </c>
      <c r="BS19" s="136"/>
      <c r="BT19" s="124">
        <v>40</v>
      </c>
      <c r="BU19" s="125"/>
      <c r="BV19" s="1"/>
      <c r="BW19" s="139"/>
      <c r="BX19" s="140"/>
      <c r="BY19" s="120" t="str">
        <f t="shared" si="9"/>
        <v/>
      </c>
      <c r="BZ19" s="120"/>
      <c r="CA19" s="145"/>
      <c r="CB19" s="146"/>
      <c r="CC19" s="135" t="str">
        <f t="shared" si="10"/>
        <v/>
      </c>
      <c r="CD19" s="136"/>
      <c r="CE19" s="124" t="str">
        <f t="shared" si="11"/>
        <v/>
      </c>
      <c r="CF19" s="125"/>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row>
    <row r="20" spans="1:115" ht="20" customHeight="1" x14ac:dyDescent="0.2">
      <c r="A20" s="28"/>
      <c r="B20" s="106"/>
      <c r="C20" s="107"/>
      <c r="D20" s="105" t="s">
        <v>38</v>
      </c>
      <c r="E20" s="28" t="s">
        <v>111</v>
      </c>
      <c r="F20" s="28" t="s">
        <v>112</v>
      </c>
      <c r="G20" s="105">
        <v>1994</v>
      </c>
      <c r="H20" s="143"/>
      <c r="I20" s="35">
        <v>20</v>
      </c>
      <c r="J20" s="36" t="s">
        <v>113</v>
      </c>
      <c r="K20" s="144"/>
      <c r="L20" s="120"/>
      <c r="M20" s="120"/>
      <c r="N20" s="120" t="str">
        <f t="shared" si="16"/>
        <v/>
      </c>
      <c r="O20" s="120" t="str">
        <f t="shared" si="12"/>
        <v/>
      </c>
      <c r="P20" s="121"/>
      <c r="Q20" s="121"/>
      <c r="R20" s="122" t="str">
        <f t="shared" si="17"/>
        <v/>
      </c>
      <c r="S20" s="123" t="str">
        <f t="shared" si="13"/>
        <v/>
      </c>
      <c r="T20" s="124" t="str">
        <f t="shared" si="18"/>
        <v/>
      </c>
      <c r="U20" s="125"/>
      <c r="V20" s="120"/>
      <c r="W20" s="120"/>
      <c r="X20" s="120" t="str">
        <f t="shared" si="14"/>
        <v/>
      </c>
      <c r="Y20" s="120" t="str">
        <f t="shared" si="3"/>
        <v/>
      </c>
      <c r="Z20" s="121"/>
      <c r="AA20" s="121"/>
      <c r="AB20" s="122" t="str">
        <f t="shared" si="4"/>
        <v/>
      </c>
      <c r="AC20" s="126" t="str">
        <f t="shared" si="5"/>
        <v/>
      </c>
      <c r="AD20" s="124" t="str">
        <f t="shared" si="6"/>
        <v/>
      </c>
      <c r="AE20" s="125"/>
      <c r="AF20" s="127"/>
      <c r="AG20" s="128"/>
      <c r="AH20" s="128" t="str">
        <f t="shared" si="7"/>
        <v/>
      </c>
      <c r="AI20" s="128"/>
      <c r="AJ20" s="129"/>
      <c r="AK20" s="130"/>
      <c r="AL20" s="131" t="str">
        <f t="shared" si="8"/>
        <v/>
      </c>
      <c r="AM20" s="132"/>
      <c r="AN20" s="124" t="str">
        <f t="shared" si="15"/>
        <v/>
      </c>
      <c r="AO20" s="133"/>
      <c r="AP20" s="134"/>
      <c r="AQ20" s="120"/>
      <c r="AR20" s="120"/>
      <c r="AS20" s="120"/>
      <c r="AT20" s="121"/>
      <c r="AU20" s="122"/>
      <c r="AV20" s="135"/>
      <c r="AW20" s="136"/>
      <c r="AX20" s="124"/>
      <c r="AY20" s="137"/>
      <c r="AZ20" s="1"/>
      <c r="BA20" s="134"/>
      <c r="BB20" s="120"/>
      <c r="BC20" s="120"/>
      <c r="BD20" s="120"/>
      <c r="BE20" s="121"/>
      <c r="BF20" s="122"/>
      <c r="BG20" s="135"/>
      <c r="BH20" s="136"/>
      <c r="BI20" s="124"/>
      <c r="BJ20" s="125"/>
      <c r="BK20" s="1"/>
      <c r="BL20" s="139"/>
      <c r="BM20" s="140"/>
      <c r="BN20" s="120"/>
      <c r="BO20" s="120"/>
      <c r="BP20" s="121"/>
      <c r="BQ20" s="122"/>
      <c r="BR20" s="135"/>
      <c r="BS20" s="136"/>
      <c r="BT20" s="124"/>
      <c r="BU20" s="125"/>
      <c r="BV20" s="1"/>
      <c r="BW20" s="139"/>
      <c r="BX20" s="140"/>
      <c r="BY20" s="120" t="str">
        <f t="shared" si="9"/>
        <v/>
      </c>
      <c r="BZ20" s="120"/>
      <c r="CA20" s="121"/>
      <c r="CB20" s="122"/>
      <c r="CC20" s="135" t="str">
        <f t="shared" si="10"/>
        <v/>
      </c>
      <c r="CD20" s="136"/>
      <c r="CE20" s="124" t="str">
        <f t="shared" si="11"/>
        <v/>
      </c>
      <c r="CF20" s="125"/>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row>
    <row r="21" spans="1:115" ht="20" customHeight="1" x14ac:dyDescent="0.2">
      <c r="A21" s="28"/>
      <c r="B21" s="106"/>
      <c r="C21" s="104"/>
      <c r="D21" s="105" t="s">
        <v>38</v>
      </c>
      <c r="E21" s="28" t="s">
        <v>115</v>
      </c>
      <c r="F21" s="28" t="s">
        <v>116</v>
      </c>
      <c r="G21" s="105">
        <v>2008</v>
      </c>
      <c r="H21" s="143"/>
      <c r="I21" s="35">
        <v>16</v>
      </c>
      <c r="J21" s="36" t="s">
        <v>70</v>
      </c>
      <c r="K21" s="144" t="s">
        <v>117</v>
      </c>
      <c r="L21" s="120"/>
      <c r="M21" s="120"/>
      <c r="N21" s="120" t="str">
        <f t="shared" si="16"/>
        <v/>
      </c>
      <c r="O21" s="120" t="str">
        <f t="shared" si="12"/>
        <v/>
      </c>
      <c r="P21" s="121"/>
      <c r="Q21" s="121"/>
      <c r="R21" s="122" t="str">
        <f t="shared" si="17"/>
        <v/>
      </c>
      <c r="S21" s="123" t="str">
        <f t="shared" si="13"/>
        <v/>
      </c>
      <c r="T21" s="124" t="str">
        <f t="shared" si="18"/>
        <v/>
      </c>
      <c r="U21" s="125"/>
      <c r="V21" s="120">
        <v>459</v>
      </c>
      <c r="W21" s="120">
        <v>489</v>
      </c>
      <c r="X21" s="120">
        <f t="shared" si="14"/>
        <v>30</v>
      </c>
      <c r="Y21" s="120">
        <f t="shared" si="3"/>
        <v>6.5359477124183059</v>
      </c>
      <c r="Z21" s="121">
        <v>493</v>
      </c>
      <c r="AA21" s="121">
        <v>521</v>
      </c>
      <c r="AB21" s="122">
        <f t="shared" si="4"/>
        <v>28</v>
      </c>
      <c r="AC21" s="126">
        <f t="shared" si="5"/>
        <v>5.6795131845841667</v>
      </c>
      <c r="AD21" s="124">
        <f t="shared" si="6"/>
        <v>2</v>
      </c>
      <c r="AE21" s="125"/>
      <c r="AF21" s="134">
        <v>42</v>
      </c>
      <c r="AG21" s="120">
        <v>40</v>
      </c>
      <c r="AH21" s="120">
        <f>IF(AND(NOT(ISERROR(AG21-AF21)), AG21&lt;&gt;"", AF21&lt;&gt;""), AG21-AF21, "")</f>
        <v>-2</v>
      </c>
      <c r="AI21" s="120"/>
      <c r="AJ21" s="121">
        <v>37</v>
      </c>
      <c r="AK21" s="122">
        <v>34</v>
      </c>
      <c r="AL21" s="135">
        <f t="shared" si="8"/>
        <v>-3</v>
      </c>
      <c r="AM21" s="136"/>
      <c r="AN21" s="124">
        <f t="shared" si="15"/>
        <v>1</v>
      </c>
      <c r="AO21" s="125"/>
      <c r="AP21" s="134"/>
      <c r="AQ21" s="120"/>
      <c r="AR21" s="120"/>
      <c r="AS21" s="120"/>
      <c r="AT21" s="121"/>
      <c r="AU21" s="122"/>
      <c r="AV21" s="135"/>
      <c r="AW21" s="136"/>
      <c r="AX21" s="124"/>
      <c r="AY21" s="137"/>
      <c r="AZ21" s="1"/>
      <c r="BA21" s="134"/>
      <c r="BB21" s="120"/>
      <c r="BC21" s="120"/>
      <c r="BD21" s="120"/>
      <c r="BE21" s="121"/>
      <c r="BF21" s="122"/>
      <c r="BG21" s="135"/>
      <c r="BH21" s="136"/>
      <c r="BI21" s="124"/>
      <c r="BJ21" s="125"/>
      <c r="BK21" s="1"/>
      <c r="BL21" s="139"/>
      <c r="BM21" s="140"/>
      <c r="BN21" s="120"/>
      <c r="BO21" s="120"/>
      <c r="BP21" s="121"/>
      <c r="BQ21" s="122"/>
      <c r="BR21" s="135"/>
      <c r="BS21" s="136"/>
      <c r="BT21" s="124"/>
      <c r="BU21" s="125"/>
      <c r="BV21" s="1"/>
      <c r="BW21" s="139"/>
      <c r="BX21" s="140"/>
      <c r="BY21" s="120" t="str">
        <f t="shared" si="9"/>
        <v/>
      </c>
      <c r="BZ21" s="120"/>
      <c r="CA21" s="121"/>
      <c r="CB21" s="122"/>
      <c r="CC21" s="135" t="str">
        <f t="shared" si="10"/>
        <v/>
      </c>
      <c r="CD21" s="136"/>
      <c r="CE21" s="124" t="str">
        <f t="shared" si="11"/>
        <v/>
      </c>
      <c r="CF21" s="125"/>
      <c r="CG21" s="1" t="s">
        <v>382</v>
      </c>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row>
    <row r="22" spans="1:115" ht="20" customHeight="1" x14ac:dyDescent="0.2">
      <c r="A22" s="28"/>
      <c r="B22" s="106"/>
      <c r="C22" s="107"/>
      <c r="D22" s="105" t="s">
        <v>38</v>
      </c>
      <c r="E22" s="28" t="s">
        <v>119</v>
      </c>
      <c r="F22" s="28" t="s">
        <v>120</v>
      </c>
      <c r="G22" s="105">
        <v>1996</v>
      </c>
      <c r="H22" s="143">
        <v>82</v>
      </c>
      <c r="I22" s="35">
        <v>15</v>
      </c>
      <c r="J22" s="36" t="s">
        <v>70</v>
      </c>
      <c r="K22" s="144" t="s">
        <v>121</v>
      </c>
      <c r="L22" s="120">
        <v>24.06</v>
      </c>
      <c r="M22" s="120">
        <v>24.55</v>
      </c>
      <c r="N22" s="120">
        <f t="shared" si="16"/>
        <v>0.49000000000000199</v>
      </c>
      <c r="O22" s="120">
        <f t="shared" si="12"/>
        <v>2.036575228595197</v>
      </c>
      <c r="P22" s="121">
        <v>24.1</v>
      </c>
      <c r="Q22" s="121">
        <v>24.39</v>
      </c>
      <c r="R22" s="122">
        <f t="shared" si="17"/>
        <v>0.28999999999999915</v>
      </c>
      <c r="S22" s="123">
        <f t="shared" si="13"/>
        <v>1.2033195020746916</v>
      </c>
      <c r="T22" s="124">
        <f t="shared" si="18"/>
        <v>0.20000000000000284</v>
      </c>
      <c r="U22" s="125"/>
      <c r="V22" s="120">
        <v>336</v>
      </c>
      <c r="W22" s="120">
        <v>316.8</v>
      </c>
      <c r="X22" s="120">
        <f t="shared" si="14"/>
        <v>-19.199999999999989</v>
      </c>
      <c r="Y22" s="120">
        <f t="shared" si="3"/>
        <v>-5.7142857142857224</v>
      </c>
      <c r="Z22" s="121">
        <v>336</v>
      </c>
      <c r="AA22" s="121">
        <v>295.2</v>
      </c>
      <c r="AB22" s="122">
        <f t="shared" si="4"/>
        <v>-40.800000000000011</v>
      </c>
      <c r="AC22" s="126">
        <f t="shared" si="5"/>
        <v>-12.142857142857139</v>
      </c>
      <c r="AD22" s="124">
        <f t="shared" si="6"/>
        <v>21.600000000000023</v>
      </c>
      <c r="AE22" s="125"/>
      <c r="AF22" s="134"/>
      <c r="AG22" s="120"/>
      <c r="AH22" s="120" t="str">
        <f t="shared" ref="AH22:AH51" si="19">IF(AND(NOT(ISERROR(AG22-AF22)), AG22&lt;&gt;"", AF22&lt;&gt;""), AG22-AF22, "")</f>
        <v/>
      </c>
      <c r="AI22" s="120"/>
      <c r="AJ22" s="121"/>
      <c r="AK22" s="122"/>
      <c r="AL22" s="135" t="str">
        <f t="shared" si="8"/>
        <v/>
      </c>
      <c r="AM22" s="136"/>
      <c r="AN22" s="124" t="str">
        <f t="shared" si="15"/>
        <v/>
      </c>
      <c r="AO22" s="125"/>
      <c r="AP22" s="134"/>
      <c r="AQ22" s="120"/>
      <c r="AR22" s="120"/>
      <c r="AS22" s="120"/>
      <c r="AT22" s="121"/>
      <c r="AU22" s="122"/>
      <c r="AV22" s="135"/>
      <c r="AW22" s="136"/>
      <c r="AX22" s="124"/>
      <c r="AY22" s="137"/>
      <c r="AZ22" s="1"/>
      <c r="BA22" s="134"/>
      <c r="BB22" s="120"/>
      <c r="BC22" s="120"/>
      <c r="BD22" s="120"/>
      <c r="BE22" s="121"/>
      <c r="BF22" s="122"/>
      <c r="BG22" s="135"/>
      <c r="BH22" s="136"/>
      <c r="BI22" s="124"/>
      <c r="BJ22" s="125"/>
      <c r="BK22" s="1"/>
      <c r="BL22" s="139"/>
      <c r="BM22" s="140"/>
      <c r="BN22" s="120"/>
      <c r="BO22" s="120"/>
      <c r="BP22" s="121"/>
      <c r="BQ22" s="122"/>
      <c r="BR22" s="135"/>
      <c r="BS22" s="136"/>
      <c r="BT22" s="124"/>
      <c r="BU22" s="125"/>
      <c r="BV22" s="1"/>
      <c r="BW22" s="134">
        <v>68</v>
      </c>
      <c r="BX22" s="120">
        <v>63</v>
      </c>
      <c r="BY22" s="120">
        <f>IF(AND(NOT(ISERROR(BX22-BW22)), BX22 &lt;&gt; "", BW22 &lt;&gt; ""), BX22 - BW22, "")</f>
        <v>-5</v>
      </c>
      <c r="BZ22" s="120"/>
      <c r="CA22" s="121">
        <v>68</v>
      </c>
      <c r="CB22" s="122">
        <v>66</v>
      </c>
      <c r="CC22" s="135">
        <f t="shared" si="10"/>
        <v>-2</v>
      </c>
      <c r="CD22" s="136"/>
      <c r="CE22" s="124">
        <f t="shared" si="11"/>
        <v>-3</v>
      </c>
      <c r="CF22" s="125"/>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row>
    <row r="23" spans="1:115" ht="20" customHeight="1" x14ac:dyDescent="0.2">
      <c r="A23" s="28"/>
      <c r="B23" s="103"/>
      <c r="C23" s="107"/>
      <c r="D23" s="105" t="s">
        <v>38</v>
      </c>
      <c r="E23" s="28" t="s">
        <v>383</v>
      </c>
      <c r="F23" s="28" t="s">
        <v>124</v>
      </c>
      <c r="G23" s="105">
        <v>1995</v>
      </c>
      <c r="H23" s="143"/>
      <c r="I23" s="35">
        <v>12</v>
      </c>
      <c r="J23" s="36" t="s">
        <v>55</v>
      </c>
      <c r="K23" s="144" t="s">
        <v>125</v>
      </c>
      <c r="L23" s="120"/>
      <c r="M23" s="120"/>
      <c r="N23" s="120" t="str">
        <f t="shared" si="16"/>
        <v/>
      </c>
      <c r="O23" s="120" t="str">
        <f t="shared" si="12"/>
        <v/>
      </c>
      <c r="P23" s="121"/>
      <c r="Q23" s="121"/>
      <c r="R23" s="122" t="str">
        <f t="shared" si="17"/>
        <v/>
      </c>
      <c r="S23" s="123" t="str">
        <f t="shared" si="13"/>
        <v/>
      </c>
      <c r="T23" s="124" t="str">
        <f t="shared" si="18"/>
        <v/>
      </c>
      <c r="U23" s="125"/>
      <c r="V23" s="120"/>
      <c r="W23" s="120"/>
      <c r="X23" s="120" t="str">
        <f t="shared" si="14"/>
        <v/>
      </c>
      <c r="Y23" s="120" t="str">
        <f t="shared" si="3"/>
        <v/>
      </c>
      <c r="Z23" s="121"/>
      <c r="AA23" s="121"/>
      <c r="AB23" s="122" t="str">
        <f t="shared" si="4"/>
        <v/>
      </c>
      <c r="AC23" s="126" t="str">
        <f t="shared" si="5"/>
        <v/>
      </c>
      <c r="AD23" s="124" t="str">
        <f t="shared" si="6"/>
        <v/>
      </c>
      <c r="AE23" s="125"/>
      <c r="AF23" s="134"/>
      <c r="AG23" s="120"/>
      <c r="AH23" s="120" t="str">
        <f t="shared" si="19"/>
        <v/>
      </c>
      <c r="AI23" s="120"/>
      <c r="AJ23" s="121"/>
      <c r="AK23" s="122"/>
      <c r="AL23" s="135" t="str">
        <f t="shared" si="8"/>
        <v/>
      </c>
      <c r="AM23" s="136"/>
      <c r="AN23" s="124" t="str">
        <f t="shared" si="15"/>
        <v/>
      </c>
      <c r="AO23" s="125"/>
      <c r="AP23" s="134"/>
      <c r="AQ23" s="120"/>
      <c r="AR23" s="120"/>
      <c r="AS23" s="120"/>
      <c r="AT23" s="121"/>
      <c r="AU23" s="122"/>
      <c r="AV23" s="135"/>
      <c r="AW23" s="136"/>
      <c r="AX23" s="124"/>
      <c r="AY23" s="137"/>
      <c r="AZ23" s="1"/>
      <c r="BA23" s="134"/>
      <c r="BB23" s="120"/>
      <c r="BC23" s="120"/>
      <c r="BD23" s="120"/>
      <c r="BE23" s="121"/>
      <c r="BF23" s="122"/>
      <c r="BG23" s="135"/>
      <c r="BH23" s="136"/>
      <c r="BI23" s="124"/>
      <c r="BJ23" s="125"/>
      <c r="BK23" s="1"/>
      <c r="BL23" s="139"/>
      <c r="BM23" s="140"/>
      <c r="BN23" s="120"/>
      <c r="BO23" s="120"/>
      <c r="BP23" s="121"/>
      <c r="BQ23" s="122"/>
      <c r="BR23" s="135"/>
      <c r="BS23" s="136"/>
      <c r="BT23" s="124"/>
      <c r="BU23" s="125"/>
      <c r="BV23" s="1"/>
      <c r="BW23" s="134"/>
      <c r="BX23" s="120">
        <v>83</v>
      </c>
      <c r="BY23" s="120" t="str">
        <f t="shared" ref="BY23:BY51" si="20">IF(AND(NOT(ISERROR(BX23-BW23)), BX23 &lt;&gt; "", BW23 &lt;&gt; ""), BX23 - BW23, "")</f>
        <v/>
      </c>
      <c r="BZ23" s="120"/>
      <c r="CA23" s="121"/>
      <c r="CB23" s="122">
        <v>75</v>
      </c>
      <c r="CC23" s="135" t="str">
        <f t="shared" si="10"/>
        <v/>
      </c>
      <c r="CD23" s="136"/>
      <c r="CE23" s="124" t="str">
        <f t="shared" si="11"/>
        <v/>
      </c>
      <c r="CF23" s="125"/>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row>
    <row r="24" spans="1:115" ht="20" customHeight="1" x14ac:dyDescent="0.2">
      <c r="A24" s="28"/>
      <c r="B24" s="106"/>
      <c r="C24" s="107"/>
      <c r="D24" s="105" t="s">
        <v>38</v>
      </c>
      <c r="E24" s="28" t="s">
        <v>384</v>
      </c>
      <c r="F24" s="28" t="s">
        <v>385</v>
      </c>
      <c r="G24" s="105">
        <v>2011</v>
      </c>
      <c r="H24" s="143"/>
      <c r="I24" s="35">
        <v>36</v>
      </c>
      <c r="J24" s="36" t="s">
        <v>55</v>
      </c>
      <c r="K24" s="144"/>
      <c r="L24" s="120"/>
      <c r="M24" s="120">
        <v>20.7</v>
      </c>
      <c r="N24" s="120" t="str">
        <f t="shared" si="16"/>
        <v/>
      </c>
      <c r="O24" s="120" t="str">
        <f t="shared" si="12"/>
        <v/>
      </c>
      <c r="P24" s="121"/>
      <c r="Q24" s="121">
        <v>18.100000000000001</v>
      </c>
      <c r="R24" s="122" t="str">
        <f t="shared" si="17"/>
        <v/>
      </c>
      <c r="S24" s="123" t="str">
        <f t="shared" si="13"/>
        <v/>
      </c>
      <c r="T24" s="124" t="str">
        <f t="shared" si="18"/>
        <v/>
      </c>
      <c r="U24" s="125"/>
      <c r="V24" s="120"/>
      <c r="W24" s="120">
        <v>355.1</v>
      </c>
      <c r="X24" s="120" t="str">
        <f t="shared" si="14"/>
        <v/>
      </c>
      <c r="Y24" s="120" t="str">
        <f t="shared" si="3"/>
        <v/>
      </c>
      <c r="Z24" s="121"/>
      <c r="AA24" s="121">
        <v>366.1</v>
      </c>
      <c r="AB24" s="122" t="str">
        <f t="shared" si="4"/>
        <v/>
      </c>
      <c r="AC24" s="126" t="str">
        <f t="shared" si="5"/>
        <v/>
      </c>
      <c r="AD24" s="124" t="str">
        <f t="shared" si="6"/>
        <v/>
      </c>
      <c r="AE24" s="125"/>
      <c r="AF24" s="134"/>
      <c r="AG24" s="120">
        <v>10.8</v>
      </c>
      <c r="AH24" s="120" t="str">
        <f t="shared" si="19"/>
        <v/>
      </c>
      <c r="AI24" s="120"/>
      <c r="AJ24" s="121"/>
      <c r="AK24" s="122">
        <v>16.5</v>
      </c>
      <c r="AL24" s="135" t="str">
        <f t="shared" si="8"/>
        <v/>
      </c>
      <c r="AM24" s="136"/>
      <c r="AN24" s="124" t="str">
        <f t="shared" si="15"/>
        <v/>
      </c>
      <c r="AO24" s="125"/>
      <c r="AP24" s="134"/>
      <c r="AQ24" s="120"/>
      <c r="AR24" s="120"/>
      <c r="AS24" s="120"/>
      <c r="AT24" s="121"/>
      <c r="AU24" s="122"/>
      <c r="AV24" s="135"/>
      <c r="AW24" s="136"/>
      <c r="AX24" s="124"/>
      <c r="AY24" s="137"/>
      <c r="AZ24" s="1"/>
      <c r="BA24" s="134"/>
      <c r="BB24" s="120"/>
      <c r="BC24" s="120"/>
      <c r="BD24" s="120"/>
      <c r="BE24" s="121"/>
      <c r="BF24" s="122"/>
      <c r="BG24" s="135"/>
      <c r="BH24" s="136"/>
      <c r="BI24" s="124"/>
      <c r="BJ24" s="125"/>
      <c r="BK24" s="1"/>
      <c r="BL24" s="139"/>
      <c r="BM24" s="140"/>
      <c r="BN24" s="120"/>
      <c r="BO24" s="120"/>
      <c r="BP24" s="121"/>
      <c r="BQ24" s="122"/>
      <c r="BR24" s="135"/>
      <c r="BS24" s="136"/>
      <c r="BT24" s="124"/>
      <c r="BU24" s="125"/>
      <c r="BV24" s="1"/>
      <c r="BW24" s="134"/>
      <c r="BX24" s="120">
        <v>83</v>
      </c>
      <c r="BY24" s="120" t="str">
        <f t="shared" si="20"/>
        <v/>
      </c>
      <c r="BZ24" s="120"/>
      <c r="CA24" s="121"/>
      <c r="CB24" s="122">
        <v>79.2</v>
      </c>
      <c r="CC24" s="135" t="str">
        <f t="shared" si="10"/>
        <v/>
      </c>
      <c r="CD24" s="136"/>
      <c r="CE24" s="124" t="str">
        <f t="shared" si="11"/>
        <v/>
      </c>
      <c r="CF24" s="125"/>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row>
    <row r="25" spans="1:115" ht="20" customHeight="1" x14ac:dyDescent="0.2">
      <c r="A25" s="28"/>
      <c r="B25" s="103"/>
      <c r="C25" s="148"/>
      <c r="D25" s="105" t="s">
        <v>38</v>
      </c>
      <c r="E25" s="28" t="s">
        <v>132</v>
      </c>
      <c r="F25" s="28" t="s">
        <v>133</v>
      </c>
      <c r="G25" s="105">
        <v>2006</v>
      </c>
      <c r="H25" s="143">
        <v>132</v>
      </c>
      <c r="I25" s="35">
        <v>7</v>
      </c>
      <c r="J25" s="36" t="s">
        <v>70</v>
      </c>
      <c r="K25" s="37" t="s">
        <v>56</v>
      </c>
      <c r="L25" s="120">
        <v>156</v>
      </c>
      <c r="M25" s="120">
        <v>63.6</v>
      </c>
      <c r="N25" s="120">
        <f t="shared" si="16"/>
        <v>-92.4</v>
      </c>
      <c r="O25" s="120">
        <f t="shared" si="12"/>
        <v>-59.230769230769234</v>
      </c>
      <c r="P25" s="121">
        <v>156</v>
      </c>
      <c r="Q25" s="121">
        <v>114.6</v>
      </c>
      <c r="R25" s="122">
        <f t="shared" si="17"/>
        <v>-41.400000000000006</v>
      </c>
      <c r="S25" s="123">
        <f t="shared" si="13"/>
        <v>-26.538461538461547</v>
      </c>
      <c r="T25" s="124">
        <f t="shared" si="18"/>
        <v>-51</v>
      </c>
      <c r="U25" s="125"/>
      <c r="V25" s="120">
        <v>483</v>
      </c>
      <c r="W25" s="120">
        <v>590.4</v>
      </c>
      <c r="X25" s="120">
        <f t="shared" si="14"/>
        <v>107.39999999999998</v>
      </c>
      <c r="Y25" s="120">
        <f t="shared" si="3"/>
        <v>22.23602484472049</v>
      </c>
      <c r="Z25" s="121">
        <v>483</v>
      </c>
      <c r="AA25" s="121">
        <v>525</v>
      </c>
      <c r="AB25" s="122">
        <f t="shared" si="4"/>
        <v>42</v>
      </c>
      <c r="AC25" s="126">
        <f t="shared" si="5"/>
        <v>8.6956521739130324</v>
      </c>
      <c r="AD25" s="124">
        <f t="shared" si="6"/>
        <v>65.399999999999977</v>
      </c>
      <c r="AE25" s="125"/>
      <c r="AF25" s="127">
        <v>0.35</v>
      </c>
      <c r="AG25" s="128">
        <v>0.08</v>
      </c>
      <c r="AH25" s="128">
        <f t="shared" si="19"/>
        <v>-0.26999999999999996</v>
      </c>
      <c r="AI25" s="128"/>
      <c r="AJ25" s="129">
        <v>0.35</v>
      </c>
      <c r="AK25" s="130">
        <v>0.26</v>
      </c>
      <c r="AL25" s="131">
        <f t="shared" si="8"/>
        <v>-8.9999999999999969E-2</v>
      </c>
      <c r="AM25" s="132"/>
      <c r="AN25" s="124">
        <f t="shared" si="15"/>
        <v>-0.18</v>
      </c>
      <c r="AO25" s="133"/>
      <c r="AP25" s="141"/>
      <c r="AQ25" s="142"/>
      <c r="AR25" s="120"/>
      <c r="AS25" s="142"/>
      <c r="AT25" s="149"/>
      <c r="AU25" s="150"/>
      <c r="AV25" s="151"/>
      <c r="AW25" s="152"/>
      <c r="AX25" s="153"/>
      <c r="AY25" s="154"/>
      <c r="AZ25" s="1"/>
      <c r="BA25" s="134"/>
      <c r="BB25" s="120"/>
      <c r="BC25" s="120"/>
      <c r="BD25" s="120"/>
      <c r="BE25" s="121"/>
      <c r="BF25" s="122"/>
      <c r="BG25" s="135"/>
      <c r="BH25" s="136"/>
      <c r="BI25" s="124"/>
      <c r="BJ25" s="125"/>
      <c r="BK25" s="1"/>
      <c r="BL25" s="139"/>
      <c r="BM25" s="140"/>
      <c r="BN25" s="120"/>
      <c r="BO25" s="120"/>
      <c r="BP25" s="121"/>
      <c r="BQ25" s="122"/>
      <c r="BR25" s="135"/>
      <c r="BS25" s="136"/>
      <c r="BT25" s="124"/>
      <c r="BU25" s="125"/>
      <c r="BV25" s="1"/>
      <c r="BW25" s="139"/>
      <c r="BX25" s="140"/>
      <c r="BY25" s="120" t="str">
        <f t="shared" si="20"/>
        <v/>
      </c>
      <c r="BZ25" s="120"/>
      <c r="CA25" s="121"/>
      <c r="CB25" s="122"/>
      <c r="CC25" s="135" t="str">
        <f t="shared" si="10"/>
        <v/>
      </c>
      <c r="CD25" s="136"/>
      <c r="CE25" s="124" t="str">
        <f t="shared" si="11"/>
        <v/>
      </c>
      <c r="CF25" s="125"/>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row>
    <row r="26" spans="1:115" ht="20" customHeight="1" x14ac:dyDescent="0.2">
      <c r="A26" s="147"/>
      <c r="B26" s="106"/>
      <c r="C26" s="104"/>
      <c r="D26" s="105" t="s">
        <v>38</v>
      </c>
      <c r="E26" s="28" t="s">
        <v>139</v>
      </c>
      <c r="F26" s="28" t="s">
        <v>386</v>
      </c>
      <c r="G26" s="105">
        <v>2012</v>
      </c>
      <c r="H26" s="143"/>
      <c r="I26" s="35">
        <v>19</v>
      </c>
      <c r="J26" s="36" t="s">
        <v>141</v>
      </c>
      <c r="K26" s="144"/>
      <c r="L26" s="120"/>
      <c r="M26" s="120">
        <v>24.3</v>
      </c>
      <c r="N26" s="120" t="str">
        <f t="shared" si="16"/>
        <v/>
      </c>
      <c r="O26" s="120" t="str">
        <f t="shared" si="12"/>
        <v/>
      </c>
      <c r="P26" s="121"/>
      <c r="Q26" s="121">
        <v>17.7</v>
      </c>
      <c r="R26" s="122" t="str">
        <f t="shared" si="17"/>
        <v/>
      </c>
      <c r="S26" s="123" t="str">
        <f t="shared" si="13"/>
        <v/>
      </c>
      <c r="T26" s="124" t="str">
        <f t="shared" si="18"/>
        <v/>
      </c>
      <c r="U26" s="125"/>
      <c r="V26" s="120"/>
      <c r="W26" s="120"/>
      <c r="X26" s="120" t="str">
        <f t="shared" si="14"/>
        <v/>
      </c>
      <c r="Y26" s="120" t="str">
        <f t="shared" si="3"/>
        <v/>
      </c>
      <c r="Z26" s="121"/>
      <c r="AA26" s="121"/>
      <c r="AB26" s="122" t="str">
        <f t="shared" si="4"/>
        <v/>
      </c>
      <c r="AC26" s="126" t="str">
        <f t="shared" si="5"/>
        <v/>
      </c>
      <c r="AD26" s="124" t="str">
        <f t="shared" si="6"/>
        <v/>
      </c>
      <c r="AE26" s="125"/>
      <c r="AF26" s="127"/>
      <c r="AG26" s="128"/>
      <c r="AH26" s="128" t="str">
        <f t="shared" si="19"/>
        <v/>
      </c>
      <c r="AI26" s="128"/>
      <c r="AJ26" s="129"/>
      <c r="AK26" s="130"/>
      <c r="AL26" s="131" t="str">
        <f t="shared" si="8"/>
        <v/>
      </c>
      <c r="AM26" s="132"/>
      <c r="AN26" s="124" t="str">
        <f t="shared" si="15"/>
        <v/>
      </c>
      <c r="AO26" s="133"/>
      <c r="AP26" s="141"/>
      <c r="AQ26" s="142"/>
      <c r="AR26" s="120"/>
      <c r="AS26" s="142"/>
      <c r="AT26" s="149"/>
      <c r="AU26" s="150"/>
      <c r="AV26" s="151"/>
      <c r="AW26" s="152"/>
      <c r="AX26" s="153"/>
      <c r="AY26" s="154"/>
      <c r="AZ26" s="1"/>
      <c r="BA26" s="134"/>
      <c r="BB26" s="120"/>
      <c r="BC26" s="120"/>
      <c r="BD26" s="120"/>
      <c r="BE26" s="121"/>
      <c r="BF26" s="122"/>
      <c r="BG26" s="135"/>
      <c r="BH26" s="136"/>
      <c r="BI26" s="124"/>
      <c r="BJ26" s="125"/>
      <c r="BK26" s="1"/>
      <c r="BL26" s="139"/>
      <c r="BM26" s="140"/>
      <c r="BN26" s="120"/>
      <c r="BO26" s="120"/>
      <c r="BP26" s="121"/>
      <c r="BQ26" s="122"/>
      <c r="BR26" s="135"/>
      <c r="BS26" s="136"/>
      <c r="BT26" s="124"/>
      <c r="BU26" s="125"/>
      <c r="BV26" s="1"/>
      <c r="BW26" s="139"/>
      <c r="BX26" s="120">
        <v>69</v>
      </c>
      <c r="BY26" s="120" t="str">
        <f t="shared" si="20"/>
        <v/>
      </c>
      <c r="BZ26" s="120"/>
      <c r="CA26" s="121"/>
      <c r="CB26" s="122">
        <v>70.2</v>
      </c>
      <c r="CC26" s="135" t="str">
        <f t="shared" si="10"/>
        <v/>
      </c>
      <c r="CD26" s="136"/>
      <c r="CE26" s="124" t="str">
        <f t="shared" si="11"/>
        <v/>
      </c>
      <c r="CF26" s="125"/>
      <c r="CG26" s="1" t="s">
        <v>387</v>
      </c>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row>
    <row r="27" spans="1:115" ht="20" customHeight="1" x14ac:dyDescent="0.2">
      <c r="A27" s="28"/>
      <c r="B27" s="106"/>
      <c r="C27" s="107"/>
      <c r="D27" s="105" t="s">
        <v>38</v>
      </c>
      <c r="E27" s="28" t="s">
        <v>154</v>
      </c>
      <c r="F27" s="28" t="s">
        <v>155</v>
      </c>
      <c r="G27" s="105">
        <v>2012</v>
      </c>
      <c r="H27" s="143">
        <v>83</v>
      </c>
      <c r="I27" s="35">
        <v>70</v>
      </c>
      <c r="J27" s="36" t="s">
        <v>50</v>
      </c>
      <c r="K27" s="144" t="s">
        <v>51</v>
      </c>
      <c r="L27" s="120">
        <v>126.8</v>
      </c>
      <c r="M27" s="120">
        <v>68.400000000000006</v>
      </c>
      <c r="N27" s="120">
        <f t="shared" si="16"/>
        <v>-58.399999999999991</v>
      </c>
      <c r="O27" s="120">
        <f t="shared" si="12"/>
        <v>-46.056782334384849</v>
      </c>
      <c r="P27" s="121">
        <v>107.8</v>
      </c>
      <c r="Q27" s="121">
        <v>104.1</v>
      </c>
      <c r="R27" s="122">
        <f t="shared" si="17"/>
        <v>-3.7000000000000028</v>
      </c>
      <c r="S27" s="123">
        <f t="shared" si="13"/>
        <v>-3.4322820037105686</v>
      </c>
      <c r="T27" s="124">
        <f t="shared" si="18"/>
        <v>-54.699999999999989</v>
      </c>
      <c r="U27" s="125"/>
      <c r="V27" s="120">
        <v>434.2</v>
      </c>
      <c r="W27" s="120">
        <v>449.9</v>
      </c>
      <c r="X27" s="120">
        <f t="shared" si="14"/>
        <v>15.699999999999989</v>
      </c>
      <c r="Y27" s="120">
        <f t="shared" si="3"/>
        <v>3.6158452326116901</v>
      </c>
      <c r="Z27" s="121">
        <v>412.3</v>
      </c>
      <c r="AA27" s="121">
        <v>420.6</v>
      </c>
      <c r="AB27" s="122">
        <f t="shared" si="4"/>
        <v>8.3000000000000114</v>
      </c>
      <c r="AC27" s="126">
        <f t="shared" si="5"/>
        <v>2.0130972592772309</v>
      </c>
      <c r="AD27" s="124">
        <f t="shared" si="6"/>
        <v>7.3999999999999773</v>
      </c>
      <c r="AE27" s="125"/>
      <c r="AF27" s="127">
        <v>0.9</v>
      </c>
      <c r="AG27" s="128">
        <v>0.8</v>
      </c>
      <c r="AH27" s="128">
        <f t="shared" si="19"/>
        <v>-9.9999999999999978E-2</v>
      </c>
      <c r="AI27" s="128"/>
      <c r="AJ27" s="129">
        <v>0.7</v>
      </c>
      <c r="AK27" s="130">
        <v>0.6</v>
      </c>
      <c r="AL27" s="131">
        <f t="shared" si="8"/>
        <v>-9.9999999999999978E-2</v>
      </c>
      <c r="AM27" s="132"/>
      <c r="AN27" s="124">
        <f t="shared" si="15"/>
        <v>0</v>
      </c>
      <c r="AO27" s="133"/>
      <c r="AP27" s="141"/>
      <c r="AQ27" s="142"/>
      <c r="AR27" s="120"/>
      <c r="AS27" s="142"/>
      <c r="AT27" s="149"/>
      <c r="AU27" s="150"/>
      <c r="AV27" s="151"/>
      <c r="AW27" s="152"/>
      <c r="AX27" s="153"/>
      <c r="AY27" s="154"/>
      <c r="AZ27" s="1"/>
      <c r="BA27" s="134"/>
      <c r="BB27" s="120"/>
      <c r="BC27" s="120"/>
      <c r="BD27" s="120"/>
      <c r="BE27" s="121"/>
      <c r="BF27" s="122"/>
      <c r="BG27" s="135"/>
      <c r="BH27" s="136"/>
      <c r="BI27" s="124"/>
      <c r="BJ27" s="125"/>
      <c r="BK27" s="1"/>
      <c r="BL27" s="139"/>
      <c r="BM27" s="140"/>
      <c r="BN27" s="120"/>
      <c r="BO27" s="120"/>
      <c r="BP27" s="121"/>
      <c r="BQ27" s="122"/>
      <c r="BR27" s="135"/>
      <c r="BS27" s="136"/>
      <c r="BT27" s="124"/>
      <c r="BU27" s="125"/>
      <c r="BV27" s="1"/>
      <c r="BW27" s="139"/>
      <c r="BX27" s="140"/>
      <c r="BY27" s="120" t="str">
        <f t="shared" si="20"/>
        <v/>
      </c>
      <c r="BZ27" s="120"/>
      <c r="CA27" s="121"/>
      <c r="CB27" s="122"/>
      <c r="CC27" s="135" t="str">
        <f t="shared" si="10"/>
        <v/>
      </c>
      <c r="CD27" s="136"/>
      <c r="CE27" s="124" t="str">
        <f t="shared" si="11"/>
        <v/>
      </c>
      <c r="CF27" s="125"/>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row>
    <row r="28" spans="1:115" ht="20" customHeight="1" x14ac:dyDescent="0.2">
      <c r="A28" s="28"/>
      <c r="B28" s="106"/>
      <c r="C28" s="104"/>
      <c r="D28" s="105" t="s">
        <v>38</v>
      </c>
      <c r="E28" s="28" t="s">
        <v>175</v>
      </c>
      <c r="F28" s="28" t="s">
        <v>176</v>
      </c>
      <c r="G28" s="105">
        <v>2015</v>
      </c>
      <c r="H28" s="143"/>
      <c r="I28" s="35">
        <v>10</v>
      </c>
      <c r="J28" s="36" t="s">
        <v>177</v>
      </c>
      <c r="K28" s="144" t="s">
        <v>178</v>
      </c>
      <c r="L28" s="120">
        <v>46.9</v>
      </c>
      <c r="M28" s="120">
        <v>33.700000000000003</v>
      </c>
      <c r="N28" s="120">
        <f t="shared" si="16"/>
        <v>-13.199999999999996</v>
      </c>
      <c r="O28" s="120">
        <f t="shared" si="12"/>
        <v>-28.144989339019176</v>
      </c>
      <c r="P28" s="121">
        <v>54.3</v>
      </c>
      <c r="Q28" s="121">
        <v>61.3</v>
      </c>
      <c r="R28" s="122">
        <f t="shared" si="17"/>
        <v>7</v>
      </c>
      <c r="S28" s="123">
        <f t="shared" si="13"/>
        <v>12.891344383057103</v>
      </c>
      <c r="T28" s="124">
        <f t="shared" si="18"/>
        <v>-20.199999999999996</v>
      </c>
      <c r="U28" s="125"/>
      <c r="V28" s="120">
        <v>348.6</v>
      </c>
      <c r="W28" s="120">
        <v>401.2</v>
      </c>
      <c r="X28" s="120">
        <f t="shared" si="14"/>
        <v>52.599999999999966</v>
      </c>
      <c r="Y28" s="120">
        <f t="shared" si="3"/>
        <v>15.088927137119896</v>
      </c>
      <c r="Z28" s="121">
        <v>354</v>
      </c>
      <c r="AA28" s="121">
        <v>367.6</v>
      </c>
      <c r="AB28" s="122">
        <f t="shared" si="4"/>
        <v>13.600000000000023</v>
      </c>
      <c r="AC28" s="126">
        <f t="shared" si="5"/>
        <v>3.8418079096045403</v>
      </c>
      <c r="AD28" s="124">
        <f t="shared" si="6"/>
        <v>38.999999999999943</v>
      </c>
      <c r="AE28" s="125"/>
      <c r="AF28" s="134">
        <v>13.8</v>
      </c>
      <c r="AG28" s="120">
        <v>6.5</v>
      </c>
      <c r="AH28" s="120">
        <f t="shared" si="19"/>
        <v>-7.3000000000000007</v>
      </c>
      <c r="AI28" s="120"/>
      <c r="AJ28" s="121">
        <v>14.4</v>
      </c>
      <c r="AK28" s="122">
        <v>13</v>
      </c>
      <c r="AL28" s="135">
        <f t="shared" si="8"/>
        <v>-1.4000000000000004</v>
      </c>
      <c r="AM28" s="136"/>
      <c r="AN28" s="124">
        <f t="shared" si="15"/>
        <v>-5.9</v>
      </c>
      <c r="AO28" s="125"/>
      <c r="AP28" s="134"/>
      <c r="AQ28" s="120"/>
      <c r="AR28" s="120"/>
      <c r="AS28" s="120"/>
      <c r="AT28" s="121"/>
      <c r="AU28" s="122"/>
      <c r="AV28" s="135"/>
      <c r="AW28" s="136"/>
      <c r="AX28" s="124"/>
      <c r="AY28" s="137"/>
      <c r="AZ28" s="1"/>
      <c r="BA28" s="134"/>
      <c r="BB28" s="120"/>
      <c r="BC28" s="120"/>
      <c r="BD28" s="120"/>
      <c r="BE28" s="121"/>
      <c r="BF28" s="122"/>
      <c r="BG28" s="135"/>
      <c r="BH28" s="136"/>
      <c r="BI28" s="124"/>
      <c r="BJ28" s="125"/>
      <c r="BK28" s="1"/>
      <c r="BL28" s="139"/>
      <c r="BM28" s="140"/>
      <c r="BN28" s="120"/>
      <c r="BO28" s="120"/>
      <c r="BP28" s="121"/>
      <c r="BQ28" s="122"/>
      <c r="BR28" s="135"/>
      <c r="BS28" s="136"/>
      <c r="BT28" s="124"/>
      <c r="BU28" s="125"/>
      <c r="BV28" s="1"/>
      <c r="BW28" s="127">
        <v>0.75</v>
      </c>
      <c r="BX28" s="128">
        <v>0.79</v>
      </c>
      <c r="BY28" s="128">
        <f t="shared" si="20"/>
        <v>4.0000000000000036E-2</v>
      </c>
      <c r="BZ28" s="128"/>
      <c r="CA28" s="129">
        <v>0.75</v>
      </c>
      <c r="CB28" s="130">
        <v>0.72</v>
      </c>
      <c r="CC28" s="131">
        <f t="shared" si="10"/>
        <v>-3.0000000000000027E-2</v>
      </c>
      <c r="CD28" s="132"/>
      <c r="CE28" s="124">
        <f t="shared" si="11"/>
        <v>7.0000000000000062E-2</v>
      </c>
      <c r="CF28" s="133"/>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row>
    <row r="29" spans="1:115" ht="20" customHeight="1" x14ac:dyDescent="0.2">
      <c r="A29" s="28"/>
      <c r="B29" s="106"/>
      <c r="C29" s="107"/>
      <c r="D29" s="105" t="s">
        <v>38</v>
      </c>
      <c r="E29" s="28" t="s">
        <v>179</v>
      </c>
      <c r="F29" s="28" t="s">
        <v>180</v>
      </c>
      <c r="G29" s="105">
        <v>2015</v>
      </c>
      <c r="H29" s="143">
        <v>10</v>
      </c>
      <c r="I29" s="35">
        <v>11</v>
      </c>
      <c r="J29" s="36" t="s">
        <v>181</v>
      </c>
      <c r="K29" s="144" t="s">
        <v>56</v>
      </c>
      <c r="L29" s="120">
        <v>23.6</v>
      </c>
      <c r="M29" s="120">
        <v>7.8</v>
      </c>
      <c r="N29" s="120">
        <f t="shared" si="16"/>
        <v>-15.8</v>
      </c>
      <c r="O29" s="120">
        <f t="shared" si="12"/>
        <v>-66.949152542372886</v>
      </c>
      <c r="P29" s="121">
        <v>23.6</v>
      </c>
      <c r="Q29" s="121">
        <v>19</v>
      </c>
      <c r="R29" s="122">
        <f t="shared" si="17"/>
        <v>-4.6000000000000014</v>
      </c>
      <c r="S29" s="123">
        <f t="shared" si="13"/>
        <v>-19.491525423728817</v>
      </c>
      <c r="T29" s="124">
        <f t="shared" si="18"/>
        <v>-11.2</v>
      </c>
      <c r="U29" s="125"/>
      <c r="V29" s="120">
        <v>454.7</v>
      </c>
      <c r="W29" s="120">
        <v>458.3</v>
      </c>
      <c r="X29" s="120">
        <f t="shared" si="14"/>
        <v>3.6000000000000227</v>
      </c>
      <c r="Y29" s="120">
        <f t="shared" si="3"/>
        <v>0.79173081152407576</v>
      </c>
      <c r="Z29" s="121">
        <v>454.7</v>
      </c>
      <c r="AA29" s="121">
        <v>496.4</v>
      </c>
      <c r="AB29" s="122">
        <f t="shared" si="4"/>
        <v>41.699999999999989</v>
      </c>
      <c r="AC29" s="126">
        <f t="shared" si="5"/>
        <v>9.1708819001539439</v>
      </c>
      <c r="AD29" s="124">
        <f t="shared" si="6"/>
        <v>-38.099999999999966</v>
      </c>
      <c r="AE29" s="125"/>
      <c r="AF29" s="134"/>
      <c r="AG29" s="120"/>
      <c r="AH29" s="120" t="str">
        <f t="shared" si="19"/>
        <v/>
      </c>
      <c r="AI29" s="120"/>
      <c r="AJ29" s="121"/>
      <c r="AK29" s="122"/>
      <c r="AL29" s="135" t="str">
        <f t="shared" si="8"/>
        <v/>
      </c>
      <c r="AM29" s="136"/>
      <c r="AN29" s="124" t="str">
        <f t="shared" si="15"/>
        <v/>
      </c>
      <c r="AO29" s="125"/>
      <c r="AP29" s="134">
        <v>60.6</v>
      </c>
      <c r="AQ29" s="120">
        <v>42.3</v>
      </c>
      <c r="AR29" s="120">
        <f t="shared" ref="AR29:AR31" si="21">AP29-AQ29</f>
        <v>18.300000000000004</v>
      </c>
      <c r="AS29" s="120"/>
      <c r="AT29" s="121">
        <v>60.6</v>
      </c>
      <c r="AU29" s="122">
        <v>57.3</v>
      </c>
      <c r="AV29" s="135">
        <f>AT29-AU29</f>
        <v>3.3000000000000043</v>
      </c>
      <c r="AW29" s="136"/>
      <c r="AX29" s="124">
        <f>AR29-AV29</f>
        <v>15</v>
      </c>
      <c r="AY29" s="137"/>
      <c r="AZ29" s="1"/>
      <c r="BA29" s="134"/>
      <c r="BB29" s="120"/>
      <c r="BC29" s="120"/>
      <c r="BD29" s="120"/>
      <c r="BE29" s="121"/>
      <c r="BF29" s="122"/>
      <c r="BG29" s="135"/>
      <c r="BH29" s="136"/>
      <c r="BI29" s="124"/>
      <c r="BJ29" s="125"/>
      <c r="BK29" s="1"/>
      <c r="BL29" s="139"/>
      <c r="BM29" s="140"/>
      <c r="BN29" s="120"/>
      <c r="BO29" s="120"/>
      <c r="BP29" s="121"/>
      <c r="BQ29" s="122"/>
      <c r="BR29" s="135"/>
      <c r="BS29" s="136"/>
      <c r="BT29" s="124"/>
      <c r="BU29" s="125"/>
      <c r="BV29" s="1"/>
      <c r="BW29" s="141">
        <v>82.9</v>
      </c>
      <c r="BX29" s="142">
        <v>89.2</v>
      </c>
      <c r="BY29" s="120">
        <f t="shared" si="20"/>
        <v>6.2999999999999972</v>
      </c>
      <c r="BZ29" s="120"/>
      <c r="CA29" s="121">
        <v>82.9</v>
      </c>
      <c r="CB29" s="122">
        <v>86.8</v>
      </c>
      <c r="CC29" s="135">
        <f t="shared" si="10"/>
        <v>3.8999999999999915</v>
      </c>
      <c r="CD29" s="136"/>
      <c r="CE29" s="124">
        <f t="shared" si="11"/>
        <v>2.4000000000000057</v>
      </c>
      <c r="CF29" s="125"/>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ht="20" customHeight="1" x14ac:dyDescent="0.2">
      <c r="A30" s="28"/>
      <c r="B30" s="106"/>
      <c r="C30" s="107"/>
      <c r="D30" s="105" t="s">
        <v>38</v>
      </c>
      <c r="E30" s="28" t="s">
        <v>185</v>
      </c>
      <c r="F30" s="28" t="s">
        <v>186</v>
      </c>
      <c r="G30" s="105">
        <v>2000</v>
      </c>
      <c r="H30" s="143"/>
      <c r="I30" s="35">
        <v>19</v>
      </c>
      <c r="J30" s="36" t="s">
        <v>177</v>
      </c>
      <c r="K30" s="144"/>
      <c r="L30" s="120"/>
      <c r="M30" s="120">
        <v>7.59</v>
      </c>
      <c r="N30" s="120" t="str">
        <f t="shared" si="16"/>
        <v/>
      </c>
      <c r="O30" s="120" t="str">
        <f t="shared" si="12"/>
        <v/>
      </c>
      <c r="P30" s="121"/>
      <c r="Q30" s="121">
        <v>6.8</v>
      </c>
      <c r="R30" s="122" t="str">
        <f t="shared" si="17"/>
        <v/>
      </c>
      <c r="S30" s="123" t="str">
        <f t="shared" si="13"/>
        <v/>
      </c>
      <c r="T30" s="124" t="str">
        <f t="shared" si="18"/>
        <v/>
      </c>
      <c r="U30" s="125"/>
      <c r="V30" s="120"/>
      <c r="W30" s="120">
        <v>379.6</v>
      </c>
      <c r="X30" s="120" t="str">
        <f t="shared" si="14"/>
        <v/>
      </c>
      <c r="Y30" s="120" t="str">
        <f t="shared" si="3"/>
        <v/>
      </c>
      <c r="Z30" s="121"/>
      <c r="AA30" s="121">
        <v>342.7</v>
      </c>
      <c r="AB30" s="122" t="str">
        <f t="shared" si="4"/>
        <v/>
      </c>
      <c r="AC30" s="126" t="str">
        <f t="shared" si="5"/>
        <v/>
      </c>
      <c r="AD30" s="124" t="str">
        <f t="shared" si="6"/>
        <v/>
      </c>
      <c r="AE30" s="125"/>
      <c r="AF30" s="134"/>
      <c r="AG30" s="120"/>
      <c r="AH30" s="120" t="str">
        <f t="shared" si="19"/>
        <v/>
      </c>
      <c r="AI30" s="120"/>
      <c r="AJ30" s="121"/>
      <c r="AK30" s="122"/>
      <c r="AL30" s="135" t="str">
        <f t="shared" si="8"/>
        <v/>
      </c>
      <c r="AM30" s="136"/>
      <c r="AN30" s="124" t="str">
        <f t="shared" si="15"/>
        <v/>
      </c>
      <c r="AO30" s="125"/>
      <c r="AP30" s="134"/>
      <c r="AQ30" s="120"/>
      <c r="AR30" s="120"/>
      <c r="AS30" s="120"/>
      <c r="AT30" s="121"/>
      <c r="AU30" s="122"/>
      <c r="AV30" s="135"/>
      <c r="AW30" s="136"/>
      <c r="AX30" s="124"/>
      <c r="AY30" s="137"/>
      <c r="AZ30" s="1"/>
      <c r="BA30" s="134"/>
      <c r="BB30" s="120"/>
      <c r="BC30" s="120"/>
      <c r="BD30" s="120"/>
      <c r="BE30" s="121"/>
      <c r="BF30" s="122"/>
      <c r="BG30" s="135"/>
      <c r="BH30" s="136"/>
      <c r="BI30" s="124"/>
      <c r="BJ30" s="125"/>
      <c r="BK30" s="1"/>
      <c r="BL30" s="139"/>
      <c r="BM30" s="140"/>
      <c r="BN30" s="120"/>
      <c r="BO30" s="120"/>
      <c r="BP30" s="121"/>
      <c r="BQ30" s="122"/>
      <c r="BR30" s="135"/>
      <c r="BS30" s="136"/>
      <c r="BT30" s="124"/>
      <c r="BU30" s="125"/>
      <c r="BV30" s="1"/>
      <c r="BW30" s="141"/>
      <c r="BX30" s="142">
        <v>91.16</v>
      </c>
      <c r="BY30" s="120" t="str">
        <f t="shared" si="20"/>
        <v/>
      </c>
      <c r="BZ30" s="120"/>
      <c r="CA30" s="121"/>
      <c r="CB30" s="130">
        <v>90.98</v>
      </c>
      <c r="CC30" s="135" t="str">
        <f t="shared" si="10"/>
        <v/>
      </c>
      <c r="CD30" s="136"/>
      <c r="CE30" s="124" t="str">
        <f t="shared" si="11"/>
        <v/>
      </c>
      <c r="CF30" s="125"/>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row>
    <row r="31" spans="1:115" ht="20" customHeight="1" x14ac:dyDescent="0.2">
      <c r="A31" s="28"/>
      <c r="B31" s="106"/>
      <c r="C31" s="104"/>
      <c r="D31" s="105" t="s">
        <v>38</v>
      </c>
      <c r="E31" s="28" t="s">
        <v>190</v>
      </c>
      <c r="F31" s="28" t="s">
        <v>191</v>
      </c>
      <c r="G31" s="105">
        <v>2001</v>
      </c>
      <c r="H31" s="143">
        <v>170</v>
      </c>
      <c r="I31" s="35">
        <v>20</v>
      </c>
      <c r="J31" s="36" t="s">
        <v>70</v>
      </c>
      <c r="K31" s="144" t="s">
        <v>56</v>
      </c>
      <c r="L31" s="120">
        <v>35.799999999999997</v>
      </c>
      <c r="M31" s="120">
        <v>20.2</v>
      </c>
      <c r="N31" s="120">
        <f t="shared" si="16"/>
        <v>-15.599999999999998</v>
      </c>
      <c r="O31" s="120">
        <f t="shared" si="12"/>
        <v>-43.575418994413404</v>
      </c>
      <c r="P31" s="121">
        <v>35.799999999999997</v>
      </c>
      <c r="Q31" s="121">
        <v>58.9</v>
      </c>
      <c r="R31" s="122">
        <f t="shared" si="17"/>
        <v>23.1</v>
      </c>
      <c r="S31" s="123">
        <f t="shared" si="13"/>
        <v>64.525139664804499</v>
      </c>
      <c r="T31" s="124">
        <f t="shared" si="18"/>
        <v>-38.700000000000003</v>
      </c>
      <c r="U31" s="125"/>
      <c r="V31" s="120">
        <v>446.1</v>
      </c>
      <c r="W31" s="120">
        <v>404.3</v>
      </c>
      <c r="X31" s="120">
        <f t="shared" si="14"/>
        <v>-41.800000000000011</v>
      </c>
      <c r="Y31" s="120">
        <f t="shared" si="3"/>
        <v>-9.3700963909437434</v>
      </c>
      <c r="Z31" s="121">
        <v>446.1</v>
      </c>
      <c r="AA31" s="121">
        <v>382</v>
      </c>
      <c r="AB31" s="122">
        <f t="shared" si="4"/>
        <v>-64.100000000000023</v>
      </c>
      <c r="AC31" s="126">
        <f t="shared" si="5"/>
        <v>-14.368975566016601</v>
      </c>
      <c r="AD31" s="124">
        <f t="shared" si="6"/>
        <v>22.300000000000011</v>
      </c>
      <c r="AE31" s="125"/>
      <c r="AF31" s="134"/>
      <c r="AG31" s="120"/>
      <c r="AH31" s="120" t="str">
        <f t="shared" si="19"/>
        <v/>
      </c>
      <c r="AI31" s="120"/>
      <c r="AJ31" s="121"/>
      <c r="AK31" s="122"/>
      <c r="AL31" s="135" t="str">
        <f t="shared" si="8"/>
        <v/>
      </c>
      <c r="AM31" s="136"/>
      <c r="AN31" s="124" t="str">
        <f t="shared" si="15"/>
        <v/>
      </c>
      <c r="AO31" s="125"/>
      <c r="AP31" s="134">
        <v>42.4</v>
      </c>
      <c r="AQ31" s="120">
        <v>42</v>
      </c>
      <c r="AR31" s="120">
        <f t="shared" si="21"/>
        <v>0.39999999999999858</v>
      </c>
      <c r="AS31" s="120"/>
      <c r="AT31" s="121">
        <v>42.4</v>
      </c>
      <c r="AU31" s="122">
        <v>42</v>
      </c>
      <c r="AV31" s="135">
        <f>AT31-AU31</f>
        <v>0.39999999999999858</v>
      </c>
      <c r="AW31" s="136"/>
      <c r="AX31" s="124">
        <f>AR31-AV31</f>
        <v>0</v>
      </c>
      <c r="AY31" s="137"/>
      <c r="AZ31" s="1"/>
      <c r="BA31" s="134"/>
      <c r="BB31" s="120"/>
      <c r="BC31" s="120"/>
      <c r="BD31" s="120"/>
      <c r="BE31" s="121"/>
      <c r="BF31" s="122"/>
      <c r="BG31" s="135"/>
      <c r="BH31" s="136"/>
      <c r="BI31" s="124"/>
      <c r="BJ31" s="125"/>
      <c r="BK31" s="1"/>
      <c r="BL31" s="139"/>
      <c r="BM31" s="140"/>
      <c r="BN31" s="120"/>
      <c r="BO31" s="120"/>
      <c r="BP31" s="121"/>
      <c r="BQ31" s="122"/>
      <c r="BR31" s="135"/>
      <c r="BS31" s="136"/>
      <c r="BT31" s="124"/>
      <c r="BU31" s="125"/>
      <c r="BV31" s="1"/>
      <c r="BW31" s="139"/>
      <c r="BX31" s="140"/>
      <c r="BY31" s="120" t="str">
        <f t="shared" si="20"/>
        <v/>
      </c>
      <c r="BZ31" s="120"/>
      <c r="CA31" s="121"/>
      <c r="CB31" s="122"/>
      <c r="CC31" s="135" t="str">
        <f t="shared" si="10"/>
        <v/>
      </c>
      <c r="CD31" s="136"/>
      <c r="CE31" s="124" t="str">
        <f t="shared" si="11"/>
        <v/>
      </c>
      <c r="CF31" s="125"/>
      <c r="CG31" s="1" t="s">
        <v>388</v>
      </c>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row>
    <row r="32" spans="1:115" ht="20" customHeight="1" x14ac:dyDescent="0.2">
      <c r="A32" s="28"/>
      <c r="B32" s="106"/>
      <c r="C32" s="104"/>
      <c r="D32" s="105" t="s">
        <v>38</v>
      </c>
      <c r="E32" s="28" t="s">
        <v>193</v>
      </c>
      <c r="F32" s="28" t="s">
        <v>194</v>
      </c>
      <c r="G32" s="105">
        <v>2009</v>
      </c>
      <c r="H32" s="143"/>
      <c r="I32" s="35">
        <v>20</v>
      </c>
      <c r="J32" s="36" t="s">
        <v>62</v>
      </c>
      <c r="K32" s="144" t="s">
        <v>51</v>
      </c>
      <c r="L32" s="120"/>
      <c r="M32" s="120">
        <v>15.5</v>
      </c>
      <c r="N32" s="120" t="str">
        <f t="shared" si="16"/>
        <v/>
      </c>
      <c r="O32" s="120" t="str">
        <f t="shared" si="12"/>
        <v/>
      </c>
      <c r="P32" s="121"/>
      <c r="Q32" s="121">
        <v>44.5</v>
      </c>
      <c r="R32" s="122" t="str">
        <f t="shared" si="17"/>
        <v/>
      </c>
      <c r="S32" s="123" t="str">
        <f t="shared" si="13"/>
        <v/>
      </c>
      <c r="T32" s="124" t="str">
        <f t="shared" si="18"/>
        <v/>
      </c>
      <c r="U32" s="125"/>
      <c r="V32" s="120"/>
      <c r="W32" s="120">
        <v>387.5</v>
      </c>
      <c r="X32" s="120" t="str">
        <f t="shared" si="14"/>
        <v/>
      </c>
      <c r="Y32" s="120" t="str">
        <f t="shared" si="3"/>
        <v/>
      </c>
      <c r="Z32" s="121"/>
      <c r="AA32" s="121">
        <v>376.7</v>
      </c>
      <c r="AB32" s="122" t="str">
        <f t="shared" si="4"/>
        <v/>
      </c>
      <c r="AC32" s="126" t="str">
        <f t="shared" si="5"/>
        <v/>
      </c>
      <c r="AD32" s="124" t="str">
        <f t="shared" si="6"/>
        <v/>
      </c>
      <c r="AE32" s="125"/>
      <c r="AF32" s="134"/>
      <c r="AG32" s="120"/>
      <c r="AH32" s="120" t="str">
        <f t="shared" si="19"/>
        <v/>
      </c>
      <c r="AI32" s="120"/>
      <c r="AJ32" s="121"/>
      <c r="AK32" s="122"/>
      <c r="AL32" s="135" t="str">
        <f t="shared" si="8"/>
        <v/>
      </c>
      <c r="AM32" s="136"/>
      <c r="AN32" s="124" t="str">
        <f t="shared" si="15"/>
        <v/>
      </c>
      <c r="AO32" s="125"/>
      <c r="AP32" s="134"/>
      <c r="AQ32" s="120"/>
      <c r="AR32" s="120"/>
      <c r="AS32" s="120"/>
      <c r="AT32" s="121"/>
      <c r="AU32" s="122"/>
      <c r="AV32" s="135"/>
      <c r="AW32" s="136"/>
      <c r="AX32" s="124"/>
      <c r="AY32" s="137"/>
      <c r="AZ32" s="1"/>
      <c r="BA32" s="134"/>
      <c r="BB32" s="120"/>
      <c r="BC32" s="120"/>
      <c r="BD32" s="120"/>
      <c r="BE32" s="121"/>
      <c r="BF32" s="122"/>
      <c r="BG32" s="135"/>
      <c r="BH32" s="136"/>
      <c r="BI32" s="124"/>
      <c r="BJ32" s="125"/>
      <c r="BK32" s="1"/>
      <c r="BL32" s="139"/>
      <c r="BM32" s="140"/>
      <c r="BN32" s="120"/>
      <c r="BO32" s="120"/>
      <c r="BP32" s="121"/>
      <c r="BQ32" s="122"/>
      <c r="BR32" s="135"/>
      <c r="BS32" s="136"/>
      <c r="BT32" s="124"/>
      <c r="BU32" s="125"/>
      <c r="BV32" s="1"/>
      <c r="BW32" s="139"/>
      <c r="BX32" s="142">
        <v>73.099999999999994</v>
      </c>
      <c r="BY32" s="120" t="str">
        <f t="shared" si="20"/>
        <v/>
      </c>
      <c r="BZ32" s="120"/>
      <c r="CA32" s="121"/>
      <c r="CB32" s="122">
        <v>67.3</v>
      </c>
      <c r="CC32" s="135" t="str">
        <f t="shared" si="10"/>
        <v/>
      </c>
      <c r="CD32" s="136"/>
      <c r="CE32" s="124" t="str">
        <f t="shared" si="11"/>
        <v/>
      </c>
      <c r="CF32" s="125"/>
      <c r="CG32" s="1" t="s">
        <v>389</v>
      </c>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row>
    <row r="33" spans="1:115" ht="20" customHeight="1" x14ac:dyDescent="0.2">
      <c r="A33" s="28"/>
      <c r="B33" s="106"/>
      <c r="C33" s="105"/>
      <c r="D33" s="105" t="s">
        <v>38</v>
      </c>
      <c r="E33" s="28" t="s">
        <v>196</v>
      </c>
      <c r="F33" s="28" t="s">
        <v>197</v>
      </c>
      <c r="G33" s="105">
        <v>2006</v>
      </c>
      <c r="H33" s="143"/>
      <c r="I33" s="35">
        <v>10</v>
      </c>
      <c r="J33" s="36" t="s">
        <v>198</v>
      </c>
      <c r="K33" s="144" t="s">
        <v>56</v>
      </c>
      <c r="L33" s="120"/>
      <c r="M33" s="120"/>
      <c r="N33" s="120" t="str">
        <f t="shared" si="16"/>
        <v/>
      </c>
      <c r="O33" s="120" t="str">
        <f t="shared" si="12"/>
        <v/>
      </c>
      <c r="P33" s="121"/>
      <c r="Q33" s="121"/>
      <c r="R33" s="122" t="str">
        <f t="shared" si="17"/>
        <v/>
      </c>
      <c r="S33" s="123" t="str">
        <f t="shared" si="13"/>
        <v/>
      </c>
      <c r="T33" s="124" t="str">
        <f t="shared" si="18"/>
        <v/>
      </c>
      <c r="U33" s="125"/>
      <c r="V33" s="120"/>
      <c r="W33" s="120"/>
      <c r="X33" s="120" t="str">
        <f t="shared" si="14"/>
        <v/>
      </c>
      <c r="Y33" s="120" t="str">
        <f t="shared" si="3"/>
        <v/>
      </c>
      <c r="Z33" s="121"/>
      <c r="AA33" s="121"/>
      <c r="AB33" s="122" t="str">
        <f t="shared" si="4"/>
        <v/>
      </c>
      <c r="AC33" s="126" t="str">
        <f t="shared" si="5"/>
        <v/>
      </c>
      <c r="AD33" s="124" t="str">
        <f t="shared" si="6"/>
        <v/>
      </c>
      <c r="AE33" s="125"/>
      <c r="AF33" s="134"/>
      <c r="AG33" s="120"/>
      <c r="AH33" s="120" t="str">
        <f t="shared" si="19"/>
        <v/>
      </c>
      <c r="AI33" s="120"/>
      <c r="AJ33" s="121"/>
      <c r="AK33" s="122"/>
      <c r="AL33" s="135" t="str">
        <f t="shared" si="8"/>
        <v/>
      </c>
      <c r="AM33" s="136"/>
      <c r="AN33" s="124" t="str">
        <f t="shared" si="15"/>
        <v/>
      </c>
      <c r="AO33" s="125"/>
      <c r="AP33" s="134"/>
      <c r="AQ33" s="120"/>
      <c r="AR33" s="120"/>
      <c r="AS33" s="120"/>
      <c r="AT33" s="121"/>
      <c r="AU33" s="122"/>
      <c r="AV33" s="135"/>
      <c r="AW33" s="136"/>
      <c r="AX33" s="124"/>
      <c r="AY33" s="137"/>
      <c r="AZ33" s="1"/>
      <c r="BA33" s="134"/>
      <c r="BB33" s="120"/>
      <c r="BC33" s="120"/>
      <c r="BD33" s="120"/>
      <c r="BE33" s="121"/>
      <c r="BF33" s="122"/>
      <c r="BG33" s="135"/>
      <c r="BH33" s="136"/>
      <c r="BI33" s="124"/>
      <c r="BJ33" s="125"/>
      <c r="BK33" s="1"/>
      <c r="BL33" s="139"/>
      <c r="BM33" s="140"/>
      <c r="BN33" s="120"/>
      <c r="BO33" s="120"/>
      <c r="BP33" s="121"/>
      <c r="BQ33" s="122"/>
      <c r="BR33" s="135"/>
      <c r="BS33" s="136"/>
      <c r="BT33" s="124"/>
      <c r="BU33" s="125"/>
      <c r="BV33" s="1"/>
      <c r="BW33" s="139"/>
      <c r="BX33" s="140"/>
      <c r="BY33" s="120" t="str">
        <f t="shared" si="20"/>
        <v/>
      </c>
      <c r="BZ33" s="120"/>
      <c r="CA33" s="121"/>
      <c r="CB33" s="122"/>
      <c r="CC33" s="135" t="str">
        <f t="shared" si="10"/>
        <v/>
      </c>
      <c r="CD33" s="136"/>
      <c r="CE33" s="124" t="str">
        <f t="shared" si="11"/>
        <v/>
      </c>
      <c r="CF33" s="125"/>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row>
    <row r="34" spans="1:115" ht="20" customHeight="1" x14ac:dyDescent="0.2">
      <c r="A34" s="147"/>
      <c r="B34" s="106"/>
      <c r="C34" s="104"/>
      <c r="D34" s="105" t="s">
        <v>38</v>
      </c>
      <c r="E34" s="28" t="s">
        <v>200</v>
      </c>
      <c r="F34" s="28" t="s">
        <v>201</v>
      </c>
      <c r="G34" s="105">
        <v>2010</v>
      </c>
      <c r="H34" s="143"/>
      <c r="I34" s="35">
        <v>8</v>
      </c>
      <c r="J34" s="36" t="s">
        <v>62</v>
      </c>
      <c r="K34" s="144" t="s">
        <v>56</v>
      </c>
      <c r="L34" s="120">
        <v>26.6</v>
      </c>
      <c r="M34" s="120">
        <v>15</v>
      </c>
      <c r="N34" s="120">
        <f t="shared" si="16"/>
        <v>-11.600000000000001</v>
      </c>
      <c r="O34" s="120">
        <f t="shared" si="12"/>
        <v>-43.609022556390975</v>
      </c>
      <c r="P34" s="121">
        <v>26.6</v>
      </c>
      <c r="Q34" s="121">
        <v>17.3</v>
      </c>
      <c r="R34" s="122">
        <f t="shared" si="17"/>
        <v>-9.3000000000000007</v>
      </c>
      <c r="S34" s="123">
        <f t="shared" si="13"/>
        <v>-34.962406015037601</v>
      </c>
      <c r="T34" s="124">
        <f t="shared" si="18"/>
        <v>-2.3000000000000007</v>
      </c>
      <c r="U34" s="125"/>
      <c r="V34" s="120">
        <v>402.2</v>
      </c>
      <c r="W34" s="120">
        <v>417</v>
      </c>
      <c r="X34" s="120">
        <f t="shared" si="14"/>
        <v>14.800000000000011</v>
      </c>
      <c r="Y34" s="120">
        <f t="shared" si="3"/>
        <v>3.6797613127797177</v>
      </c>
      <c r="Z34" s="121">
        <v>402.2</v>
      </c>
      <c r="AA34" s="121">
        <v>378.8</v>
      </c>
      <c r="AB34" s="122">
        <f t="shared" si="4"/>
        <v>-23.399999999999977</v>
      </c>
      <c r="AC34" s="126">
        <f t="shared" si="5"/>
        <v>-5.818000994530081</v>
      </c>
      <c r="AD34" s="124">
        <f t="shared" si="6"/>
        <v>38.199999999999989</v>
      </c>
      <c r="AE34" s="125"/>
      <c r="AF34" s="134"/>
      <c r="AG34" s="120"/>
      <c r="AH34" s="120" t="str">
        <f t="shared" si="19"/>
        <v/>
      </c>
      <c r="AI34" s="120"/>
      <c r="AJ34" s="121"/>
      <c r="AK34" s="122"/>
      <c r="AL34" s="135" t="str">
        <f t="shared" si="8"/>
        <v/>
      </c>
      <c r="AM34" s="136"/>
      <c r="AN34" s="124" t="str">
        <f t="shared" si="15"/>
        <v/>
      </c>
      <c r="AO34" s="125"/>
      <c r="AP34" s="134">
        <v>19.5</v>
      </c>
      <c r="AQ34" s="120">
        <v>13.3</v>
      </c>
      <c r="AR34" s="120">
        <f>AP34-AQ34</f>
        <v>6.1999999999999993</v>
      </c>
      <c r="AS34" s="120"/>
      <c r="AT34" s="121">
        <v>19.5</v>
      </c>
      <c r="AU34" s="122">
        <v>23</v>
      </c>
      <c r="AV34" s="135">
        <f>AT34-AU34</f>
        <v>-3.5</v>
      </c>
      <c r="AW34" s="136"/>
      <c r="AX34" s="124">
        <f>AR34-AV34</f>
        <v>9.6999999999999993</v>
      </c>
      <c r="AY34" s="137"/>
      <c r="AZ34" s="1"/>
      <c r="BA34" s="134"/>
      <c r="BB34" s="120"/>
      <c r="BC34" s="120"/>
      <c r="BD34" s="120"/>
      <c r="BE34" s="121"/>
      <c r="BF34" s="122"/>
      <c r="BG34" s="135"/>
      <c r="BH34" s="136"/>
      <c r="BI34" s="124"/>
      <c r="BJ34" s="125"/>
      <c r="BK34" s="1"/>
      <c r="BL34" s="139"/>
      <c r="BM34" s="140"/>
      <c r="BN34" s="120"/>
      <c r="BO34" s="120"/>
      <c r="BP34" s="121"/>
      <c r="BQ34" s="122"/>
      <c r="BR34" s="135"/>
      <c r="BS34" s="136"/>
      <c r="BT34" s="124"/>
      <c r="BU34" s="125"/>
      <c r="BV34" s="1"/>
      <c r="BW34" s="141">
        <v>79.5</v>
      </c>
      <c r="BX34" s="142">
        <v>86.4</v>
      </c>
      <c r="BY34" s="120">
        <f t="shared" si="20"/>
        <v>6.9000000000000057</v>
      </c>
      <c r="BZ34" s="120"/>
      <c r="CA34" s="121">
        <v>79.5</v>
      </c>
      <c r="CB34" s="122">
        <v>76.400000000000006</v>
      </c>
      <c r="CC34" s="135">
        <f t="shared" si="10"/>
        <v>-3.0999999999999943</v>
      </c>
      <c r="CD34" s="136"/>
      <c r="CE34" s="124">
        <f t="shared" si="11"/>
        <v>10</v>
      </c>
      <c r="CF34" s="125"/>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row>
    <row r="35" spans="1:115" ht="20" customHeight="1" x14ac:dyDescent="0.2">
      <c r="A35" s="147"/>
      <c r="B35" s="103"/>
      <c r="C35" s="105"/>
      <c r="D35" s="105" t="s">
        <v>38</v>
      </c>
      <c r="E35" s="28" t="s">
        <v>204</v>
      </c>
      <c r="F35" s="28" t="s">
        <v>205</v>
      </c>
      <c r="G35" s="105">
        <v>2003</v>
      </c>
      <c r="H35" s="143"/>
      <c r="I35" s="49"/>
      <c r="J35" s="50" t="s">
        <v>55</v>
      </c>
      <c r="K35" s="51" t="s">
        <v>125</v>
      </c>
      <c r="L35" s="120"/>
      <c r="M35" s="120"/>
      <c r="N35" s="120"/>
      <c r="O35" s="120"/>
      <c r="P35" s="121"/>
      <c r="Q35" s="121"/>
      <c r="R35" s="122"/>
      <c r="S35" s="123"/>
      <c r="T35" s="124"/>
      <c r="U35" s="125"/>
      <c r="V35" s="120"/>
      <c r="W35" s="120"/>
      <c r="X35" s="120"/>
      <c r="Y35" s="120"/>
      <c r="Z35" s="121"/>
      <c r="AA35" s="121"/>
      <c r="AB35" s="122"/>
      <c r="AC35" s="126"/>
      <c r="AD35" s="124"/>
      <c r="AE35" s="125"/>
      <c r="AF35" s="134"/>
      <c r="AG35" s="120"/>
      <c r="AH35" s="120"/>
      <c r="AI35" s="120"/>
      <c r="AJ35" s="121"/>
      <c r="AK35" s="122"/>
      <c r="AL35" s="135"/>
      <c r="AM35" s="136"/>
      <c r="AN35" s="124"/>
      <c r="AO35" s="125"/>
      <c r="AP35" s="134"/>
      <c r="AQ35" s="120"/>
      <c r="AR35" s="120"/>
      <c r="AS35" s="120"/>
      <c r="AT35" s="121"/>
      <c r="AU35" s="122"/>
      <c r="AV35" s="135"/>
      <c r="AW35" s="136"/>
      <c r="AX35" s="124"/>
      <c r="AY35" s="137"/>
      <c r="AZ35" s="1"/>
      <c r="BA35" s="134"/>
      <c r="BB35" s="120"/>
      <c r="BC35" s="120"/>
      <c r="BD35" s="120"/>
      <c r="BE35" s="121"/>
      <c r="BF35" s="122"/>
      <c r="BG35" s="135"/>
      <c r="BH35" s="136"/>
      <c r="BI35" s="124"/>
      <c r="BJ35" s="125"/>
      <c r="BK35" s="1"/>
      <c r="BL35" s="139"/>
      <c r="BM35" s="140"/>
      <c r="BN35" s="120"/>
      <c r="BO35" s="120"/>
      <c r="BP35" s="121"/>
      <c r="BQ35" s="122"/>
      <c r="BR35" s="135"/>
      <c r="BS35" s="136"/>
      <c r="BT35" s="124"/>
      <c r="BU35" s="125"/>
      <c r="BV35" s="1"/>
      <c r="BW35" s="141"/>
      <c r="BX35" s="142"/>
      <c r="BY35" s="120"/>
      <c r="BZ35" s="120"/>
      <c r="CA35" s="121"/>
      <c r="CB35" s="122"/>
      <c r="CC35" s="135"/>
      <c r="CD35" s="136"/>
      <c r="CE35" s="124"/>
      <c r="CF35" s="125"/>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row>
    <row r="36" spans="1:115" ht="20" customHeight="1" x14ac:dyDescent="0.2">
      <c r="A36" s="147"/>
      <c r="B36" s="106"/>
      <c r="C36" s="104"/>
      <c r="D36" s="105" t="s">
        <v>38</v>
      </c>
      <c r="E36" s="28" t="s">
        <v>212</v>
      </c>
      <c r="F36" s="28" t="s">
        <v>390</v>
      </c>
      <c r="G36" s="105">
        <v>1998</v>
      </c>
      <c r="H36" s="143"/>
      <c r="I36" s="35">
        <v>9</v>
      </c>
      <c r="J36" s="36" t="s">
        <v>214</v>
      </c>
      <c r="K36" s="144" t="s">
        <v>56</v>
      </c>
      <c r="L36" s="120">
        <v>42.1</v>
      </c>
      <c r="M36" s="120">
        <v>19.100000000000001</v>
      </c>
      <c r="N36" s="120">
        <f t="shared" si="16"/>
        <v>-23</v>
      </c>
      <c r="O36" s="120">
        <f t="shared" si="12"/>
        <v>-54.631828978622323</v>
      </c>
      <c r="P36" s="121"/>
      <c r="Q36" s="121"/>
      <c r="R36" s="122" t="str">
        <f t="shared" si="17"/>
        <v/>
      </c>
      <c r="S36" s="123" t="str">
        <f t="shared" si="13"/>
        <v/>
      </c>
      <c r="T36" s="124" t="str">
        <f t="shared" si="18"/>
        <v/>
      </c>
      <c r="U36" s="125"/>
      <c r="V36" s="120">
        <v>450</v>
      </c>
      <c r="W36" s="120">
        <v>479</v>
      </c>
      <c r="X36" s="120">
        <f t="shared" si="14"/>
        <v>29</v>
      </c>
      <c r="Y36" s="120">
        <f t="shared" si="3"/>
        <v>6.4444444444444571</v>
      </c>
      <c r="Z36" s="121"/>
      <c r="AA36" s="121"/>
      <c r="AB36" s="122" t="str">
        <f t="shared" si="4"/>
        <v/>
      </c>
      <c r="AC36" s="126" t="str">
        <f t="shared" si="5"/>
        <v/>
      </c>
      <c r="AD36" s="124" t="str">
        <f t="shared" si="6"/>
        <v/>
      </c>
      <c r="AE36" s="125"/>
      <c r="AF36" s="134">
        <v>14.9</v>
      </c>
      <c r="AG36" s="120">
        <v>13.3</v>
      </c>
      <c r="AH36" s="120">
        <f t="shared" si="19"/>
        <v>-1.5999999999999996</v>
      </c>
      <c r="AI36" s="120"/>
      <c r="AJ36" s="121"/>
      <c r="AK36" s="122"/>
      <c r="AL36" s="135" t="str">
        <f t="shared" si="8"/>
        <v/>
      </c>
      <c r="AM36" s="136"/>
      <c r="AN36" s="124" t="str">
        <f t="shared" si="15"/>
        <v/>
      </c>
      <c r="AO36" s="125"/>
      <c r="AP36" s="134"/>
      <c r="AQ36" s="120"/>
      <c r="AR36" s="120"/>
      <c r="AS36" s="120"/>
      <c r="AT36" s="121"/>
      <c r="AU36" s="122"/>
      <c r="AV36" s="135"/>
      <c r="AW36" s="136"/>
      <c r="AX36" s="124"/>
      <c r="AY36" s="137"/>
      <c r="AZ36" s="1"/>
      <c r="BA36" s="134"/>
      <c r="BB36" s="120"/>
      <c r="BC36" s="120"/>
      <c r="BD36" s="120"/>
      <c r="BE36" s="121"/>
      <c r="BF36" s="122"/>
      <c r="BG36" s="135"/>
      <c r="BH36" s="136"/>
      <c r="BI36" s="124"/>
      <c r="BJ36" s="125"/>
      <c r="BK36" s="1"/>
      <c r="BL36" s="139"/>
      <c r="BM36" s="140"/>
      <c r="BN36" s="120"/>
      <c r="BO36" s="120"/>
      <c r="BP36" s="121"/>
      <c r="BQ36" s="122"/>
      <c r="BR36" s="135"/>
      <c r="BS36" s="136"/>
      <c r="BT36" s="124"/>
      <c r="BU36" s="125"/>
      <c r="BV36" s="1"/>
      <c r="BW36" s="134">
        <v>68</v>
      </c>
      <c r="BX36" s="142">
        <v>72.27</v>
      </c>
      <c r="BY36" s="120">
        <f t="shared" si="20"/>
        <v>4.269999999999996</v>
      </c>
      <c r="BZ36" s="120"/>
      <c r="CA36" s="121"/>
      <c r="CB36" s="122"/>
      <c r="CC36" s="135" t="str">
        <f t="shared" si="10"/>
        <v/>
      </c>
      <c r="CD36" s="136"/>
      <c r="CE36" s="124" t="str">
        <f t="shared" si="11"/>
        <v/>
      </c>
      <c r="CF36" s="125"/>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row>
    <row r="37" spans="1:115" ht="20" customHeight="1" x14ac:dyDescent="0.2">
      <c r="A37" s="147"/>
      <c r="B37" s="103"/>
      <c r="C37" s="105"/>
      <c r="D37" s="105" t="s">
        <v>38</v>
      </c>
      <c r="E37" s="28" t="s">
        <v>215</v>
      </c>
      <c r="F37" s="28" t="s">
        <v>216</v>
      </c>
      <c r="G37" s="105">
        <v>2007</v>
      </c>
      <c r="H37" s="155"/>
      <c r="I37" s="49"/>
      <c r="J37" s="50" t="s">
        <v>62</v>
      </c>
      <c r="K37" s="51" t="s">
        <v>56</v>
      </c>
      <c r="L37" s="120"/>
      <c r="M37" s="120"/>
      <c r="N37" s="120"/>
      <c r="O37" s="120"/>
      <c r="P37" s="121"/>
      <c r="Q37" s="121"/>
      <c r="R37" s="122"/>
      <c r="S37" s="123"/>
      <c r="T37" s="124"/>
      <c r="U37" s="125"/>
      <c r="V37" s="120"/>
      <c r="W37" s="120"/>
      <c r="X37" s="120"/>
      <c r="Y37" s="120"/>
      <c r="Z37" s="121"/>
      <c r="AA37" s="121"/>
      <c r="AB37" s="122"/>
      <c r="AC37" s="126"/>
      <c r="AD37" s="124"/>
      <c r="AE37" s="125"/>
      <c r="AF37" s="134"/>
      <c r="AG37" s="120"/>
      <c r="AH37" s="120"/>
      <c r="AI37" s="120"/>
      <c r="AJ37" s="121"/>
      <c r="AK37" s="122"/>
      <c r="AL37" s="135"/>
      <c r="AM37" s="136"/>
      <c r="AN37" s="124"/>
      <c r="AO37" s="125"/>
      <c r="AP37" s="134"/>
      <c r="AQ37" s="120"/>
      <c r="AR37" s="120"/>
      <c r="AS37" s="120"/>
      <c r="AT37" s="121"/>
      <c r="AU37" s="122"/>
      <c r="AV37" s="135"/>
      <c r="AW37" s="136"/>
      <c r="AX37" s="124"/>
      <c r="AY37" s="137"/>
      <c r="AZ37" s="1"/>
      <c r="BA37" s="134"/>
      <c r="BB37" s="120"/>
      <c r="BC37" s="120"/>
      <c r="BD37" s="120"/>
      <c r="BE37" s="121"/>
      <c r="BF37" s="122"/>
      <c r="BG37" s="135"/>
      <c r="BH37" s="136"/>
      <c r="BI37" s="124"/>
      <c r="BJ37" s="125"/>
      <c r="BK37" s="1"/>
      <c r="BL37" s="139"/>
      <c r="BM37" s="140"/>
      <c r="BN37" s="120"/>
      <c r="BO37" s="120"/>
      <c r="BP37" s="121"/>
      <c r="BQ37" s="122"/>
      <c r="BR37" s="135"/>
      <c r="BS37" s="136"/>
      <c r="BT37" s="124"/>
      <c r="BU37" s="125"/>
      <c r="BV37" s="1"/>
      <c r="BW37" s="134"/>
      <c r="BX37" s="142"/>
      <c r="BY37" s="120"/>
      <c r="BZ37" s="120"/>
      <c r="CA37" s="121"/>
      <c r="CB37" s="122"/>
      <c r="CC37" s="135"/>
      <c r="CD37" s="136"/>
      <c r="CE37" s="124"/>
      <c r="CF37" s="125"/>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row>
    <row r="38" spans="1:115" ht="20" customHeight="1" x14ac:dyDescent="0.2">
      <c r="A38" s="147"/>
      <c r="B38" s="106"/>
      <c r="C38" s="4"/>
      <c r="D38" s="105" t="s">
        <v>38</v>
      </c>
      <c r="E38" s="28" t="s">
        <v>232</v>
      </c>
      <c r="F38" s="28" t="s">
        <v>233</v>
      </c>
      <c r="G38" s="105">
        <v>1998</v>
      </c>
      <c r="H38" s="143"/>
      <c r="I38" s="49">
        <v>25</v>
      </c>
      <c r="J38" s="50" t="s">
        <v>70</v>
      </c>
      <c r="K38" s="51" t="s">
        <v>105</v>
      </c>
      <c r="L38" s="120"/>
      <c r="M38" s="120"/>
      <c r="N38" s="120"/>
      <c r="O38" s="120"/>
      <c r="P38" s="121"/>
      <c r="Q38" s="121"/>
      <c r="R38" s="122"/>
      <c r="S38" s="123"/>
      <c r="T38" s="124"/>
      <c r="U38" s="125"/>
      <c r="V38" s="120"/>
      <c r="W38" s="120"/>
      <c r="X38" s="120"/>
      <c r="Y38" s="120"/>
      <c r="Z38" s="121"/>
      <c r="AA38" s="121"/>
      <c r="AB38" s="122"/>
      <c r="AC38" s="126"/>
      <c r="AD38" s="124"/>
      <c r="AE38" s="125"/>
      <c r="AF38" s="134"/>
      <c r="AG38" s="120"/>
      <c r="AH38" s="120"/>
      <c r="AI38" s="120"/>
      <c r="AJ38" s="121"/>
      <c r="AK38" s="122"/>
      <c r="AL38" s="135"/>
      <c r="AM38" s="136"/>
      <c r="AN38" s="124"/>
      <c r="AO38" s="125"/>
      <c r="AP38" s="134"/>
      <c r="AQ38" s="120"/>
      <c r="AR38" s="120"/>
      <c r="AS38" s="120"/>
      <c r="AT38" s="121"/>
      <c r="AU38" s="122"/>
      <c r="AV38" s="135"/>
      <c r="AW38" s="136"/>
      <c r="AX38" s="124"/>
      <c r="AY38" s="137"/>
      <c r="AZ38" s="1"/>
      <c r="BA38" s="134"/>
      <c r="BB38" s="120"/>
      <c r="BC38" s="120"/>
      <c r="BD38" s="120"/>
      <c r="BE38" s="121"/>
      <c r="BF38" s="122"/>
      <c r="BG38" s="135"/>
      <c r="BH38" s="136"/>
      <c r="BI38" s="124"/>
      <c r="BJ38" s="125"/>
      <c r="BK38" s="1"/>
      <c r="BL38" s="139" t="s">
        <v>391</v>
      </c>
      <c r="BM38" s="140" t="s">
        <v>392</v>
      </c>
      <c r="BN38" s="120">
        <v>98</v>
      </c>
      <c r="BO38" s="120"/>
      <c r="BP38" s="121"/>
      <c r="BQ38" s="122"/>
      <c r="BR38" s="135"/>
      <c r="BS38" s="136"/>
      <c r="BT38" s="124"/>
      <c r="BU38" s="125"/>
      <c r="BV38" s="1"/>
      <c r="BW38" s="134"/>
      <c r="BX38" s="142"/>
      <c r="BY38" s="120"/>
      <c r="BZ38" s="120"/>
      <c r="CA38" s="121"/>
      <c r="CB38" s="122"/>
      <c r="CC38" s="135"/>
      <c r="CD38" s="136"/>
      <c r="CE38" s="124"/>
      <c r="CF38" s="125"/>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row>
    <row r="39" spans="1:115" ht="20" customHeight="1" x14ac:dyDescent="0.2">
      <c r="A39" s="28"/>
      <c r="B39" s="103"/>
      <c r="C39" s="105"/>
      <c r="D39" s="105" t="s">
        <v>38</v>
      </c>
      <c r="E39" s="28" t="s">
        <v>238</v>
      </c>
      <c r="F39" s="28" t="s">
        <v>239</v>
      </c>
      <c r="G39" s="105">
        <v>1989</v>
      </c>
      <c r="H39" s="143">
        <v>27</v>
      </c>
      <c r="I39" s="35"/>
      <c r="J39" s="36" t="s">
        <v>240</v>
      </c>
      <c r="K39" s="144" t="s">
        <v>121</v>
      </c>
      <c r="L39" s="120"/>
      <c r="M39" s="120"/>
      <c r="N39" s="120" t="str">
        <f t="shared" si="16"/>
        <v/>
      </c>
      <c r="O39" s="120" t="str">
        <f t="shared" si="12"/>
        <v/>
      </c>
      <c r="P39" s="121"/>
      <c r="Q39" s="121"/>
      <c r="R39" s="122" t="str">
        <f t="shared" si="17"/>
        <v/>
      </c>
      <c r="S39" s="123" t="str">
        <f t="shared" si="13"/>
        <v/>
      </c>
      <c r="T39" s="124" t="str">
        <f t="shared" si="18"/>
        <v/>
      </c>
      <c r="U39" s="125"/>
      <c r="V39" s="120"/>
      <c r="W39" s="120"/>
      <c r="X39" s="120" t="str">
        <f t="shared" si="14"/>
        <v/>
      </c>
      <c r="Y39" s="120" t="str">
        <f t="shared" si="3"/>
        <v/>
      </c>
      <c r="Z39" s="121"/>
      <c r="AA39" s="121"/>
      <c r="AB39" s="122" t="str">
        <f t="shared" si="4"/>
        <v/>
      </c>
      <c r="AC39" s="126" t="str">
        <f t="shared" si="5"/>
        <v/>
      </c>
      <c r="AD39" s="124" t="str">
        <f t="shared" si="6"/>
        <v/>
      </c>
      <c r="AE39" s="125"/>
      <c r="AF39" s="134"/>
      <c r="AG39" s="120"/>
      <c r="AH39" s="120" t="str">
        <f t="shared" si="19"/>
        <v/>
      </c>
      <c r="AI39" s="120"/>
      <c r="AJ39" s="121"/>
      <c r="AK39" s="122"/>
      <c r="AL39" s="135" t="str">
        <f t="shared" si="8"/>
        <v/>
      </c>
      <c r="AM39" s="136"/>
      <c r="AN39" s="124" t="str">
        <f t="shared" si="15"/>
        <v/>
      </c>
      <c r="AO39" s="125"/>
      <c r="AP39" s="134"/>
      <c r="AQ39" s="120"/>
      <c r="AR39" s="120"/>
      <c r="AS39" s="120"/>
      <c r="AT39" s="121"/>
      <c r="AU39" s="122"/>
      <c r="AV39" s="135"/>
      <c r="AW39" s="136"/>
      <c r="AX39" s="124"/>
      <c r="AY39" s="137"/>
      <c r="AZ39" s="1"/>
      <c r="BA39" s="134"/>
      <c r="BB39" s="120"/>
      <c r="BC39" s="120"/>
      <c r="BD39" s="120"/>
      <c r="BE39" s="121"/>
      <c r="BF39" s="122"/>
      <c r="BG39" s="135"/>
      <c r="BH39" s="136"/>
      <c r="BI39" s="124"/>
      <c r="BJ39" s="125"/>
      <c r="BK39" s="1"/>
      <c r="BL39" s="139"/>
      <c r="BM39" s="140"/>
      <c r="BN39" s="120"/>
      <c r="BO39" s="120"/>
      <c r="BP39" s="121"/>
      <c r="BQ39" s="122"/>
      <c r="BR39" s="135"/>
      <c r="BS39" s="136"/>
      <c r="BT39" s="124"/>
      <c r="BU39" s="125"/>
      <c r="BV39" s="1"/>
      <c r="BW39" s="139"/>
      <c r="BX39" s="140"/>
      <c r="BY39" s="120" t="str">
        <f t="shared" si="20"/>
        <v/>
      </c>
      <c r="BZ39" s="120"/>
      <c r="CA39" s="121"/>
      <c r="CB39" s="122"/>
      <c r="CC39" s="135" t="str">
        <f t="shared" si="10"/>
        <v/>
      </c>
      <c r="CD39" s="136"/>
      <c r="CE39" s="124" t="str">
        <f t="shared" si="11"/>
        <v/>
      </c>
      <c r="CF39" s="125"/>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row>
    <row r="40" spans="1:115" ht="20" customHeight="1" x14ac:dyDescent="0.2">
      <c r="A40" s="147"/>
      <c r="B40" s="103"/>
      <c r="C40" s="105"/>
      <c r="D40" s="105" t="s">
        <v>38</v>
      </c>
      <c r="E40" s="28" t="s">
        <v>244</v>
      </c>
      <c r="F40" s="28" t="s">
        <v>245</v>
      </c>
      <c r="G40" s="105">
        <v>2003</v>
      </c>
      <c r="H40" s="143"/>
      <c r="I40" s="49"/>
      <c r="J40" s="50" t="s">
        <v>246</v>
      </c>
      <c r="K40" s="51" t="s">
        <v>121</v>
      </c>
      <c r="L40" s="120"/>
      <c r="M40" s="120"/>
      <c r="N40" s="120"/>
      <c r="O40" s="120"/>
      <c r="P40" s="121"/>
      <c r="Q40" s="121"/>
      <c r="R40" s="122"/>
      <c r="S40" s="123"/>
      <c r="T40" s="124"/>
      <c r="U40" s="125"/>
      <c r="V40" s="120"/>
      <c r="W40" s="120"/>
      <c r="X40" s="120"/>
      <c r="Y40" s="120"/>
      <c r="Z40" s="121"/>
      <c r="AA40" s="121"/>
      <c r="AB40" s="122"/>
      <c r="AC40" s="126"/>
      <c r="AD40" s="124"/>
      <c r="AE40" s="125"/>
      <c r="AF40" s="134"/>
      <c r="AG40" s="120"/>
      <c r="AH40" s="120"/>
      <c r="AI40" s="120"/>
      <c r="AJ40" s="121"/>
      <c r="AK40" s="122"/>
      <c r="AL40" s="135"/>
      <c r="AM40" s="136"/>
      <c r="AN40" s="124"/>
      <c r="AO40" s="125"/>
      <c r="AP40" s="134"/>
      <c r="AQ40" s="120"/>
      <c r="AR40" s="120"/>
      <c r="AS40" s="120"/>
      <c r="AT40" s="121"/>
      <c r="AU40" s="122"/>
      <c r="AV40" s="135"/>
      <c r="AW40" s="136"/>
      <c r="AX40" s="124"/>
      <c r="AY40" s="137"/>
      <c r="AZ40" s="1"/>
      <c r="BA40" s="134"/>
      <c r="BB40" s="120"/>
      <c r="BC40" s="120"/>
      <c r="BD40" s="120"/>
      <c r="BE40" s="121"/>
      <c r="BF40" s="122"/>
      <c r="BG40" s="135"/>
      <c r="BH40" s="136"/>
      <c r="BI40" s="124"/>
      <c r="BJ40" s="125"/>
      <c r="BK40" s="1"/>
      <c r="BL40" s="139"/>
      <c r="BM40" s="140"/>
      <c r="BN40" s="120"/>
      <c r="BO40" s="120"/>
      <c r="BP40" s="121"/>
      <c r="BQ40" s="122"/>
      <c r="BR40" s="135"/>
      <c r="BS40" s="136"/>
      <c r="BT40" s="124"/>
      <c r="BU40" s="125"/>
      <c r="BV40" s="1"/>
      <c r="BW40" s="139"/>
      <c r="BX40" s="140"/>
      <c r="BY40" s="120"/>
      <c r="BZ40" s="120"/>
      <c r="CA40" s="121"/>
      <c r="CB40" s="122"/>
      <c r="CC40" s="135"/>
      <c r="CD40" s="136"/>
      <c r="CE40" s="124"/>
      <c r="CF40" s="125"/>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row>
    <row r="41" spans="1:115" ht="20" customHeight="1" x14ac:dyDescent="0.2">
      <c r="A41" s="147"/>
      <c r="B41" s="103"/>
      <c r="C41" s="105"/>
      <c r="D41" s="105" t="s">
        <v>38</v>
      </c>
      <c r="E41" s="28" t="s">
        <v>393</v>
      </c>
      <c r="F41" s="28" t="s">
        <v>394</v>
      </c>
      <c r="G41" s="105">
        <v>2003</v>
      </c>
      <c r="H41" s="143"/>
      <c r="I41" s="35">
        <v>15</v>
      </c>
      <c r="J41" s="36" t="s">
        <v>62</v>
      </c>
      <c r="K41" s="37" t="s">
        <v>395</v>
      </c>
      <c r="L41" s="120">
        <v>40.020000000000003</v>
      </c>
      <c r="M41" s="120">
        <v>21.82</v>
      </c>
      <c r="N41" s="120">
        <f t="shared" ref="N41" si="22">IF(AND(M41-L41 &lt;&gt; 0, NOT(ISERROR(M41-L41)), L41 &lt;&gt; ""), M41-L41, "")</f>
        <v>-18.200000000000003</v>
      </c>
      <c r="O41" s="120">
        <f t="shared" ref="O41" si="23">IF(NOT(ISERROR(100-(M41/L41)*100)), (100-(M41/L41)*100)*-1, "")</f>
        <v>-45.47726136931535</v>
      </c>
      <c r="P41" s="121"/>
      <c r="Q41" s="121"/>
      <c r="R41" s="122"/>
      <c r="S41" s="123"/>
      <c r="T41" s="124"/>
      <c r="U41" s="125"/>
      <c r="V41" s="120">
        <v>477.4</v>
      </c>
      <c r="W41" s="120">
        <v>480.48</v>
      </c>
      <c r="X41" s="120">
        <f t="shared" ref="X41" si="24">IF(AND(NOT(ISERROR(W41-V41)), W41 &lt;&gt; "", V41 &lt;&gt; ""), W41-V41, "")</f>
        <v>3.0800000000000409</v>
      </c>
      <c r="Y41" s="120">
        <f t="shared" ref="Y41" si="25">IF(NOT(ISERROR(100-(W41/V41)*100)), (100-(W41/V41)*100)*-1, "")</f>
        <v>0.64516129032259073</v>
      </c>
      <c r="Z41" s="121"/>
      <c r="AA41" s="121"/>
      <c r="AB41" s="122"/>
      <c r="AC41" s="126"/>
      <c r="AD41" s="124"/>
      <c r="AE41" s="125"/>
      <c r="AF41" s="134"/>
      <c r="AG41" s="120"/>
      <c r="AH41" s="120"/>
      <c r="AI41" s="120"/>
      <c r="AJ41" s="121"/>
      <c r="AK41" s="122"/>
      <c r="AL41" s="135"/>
      <c r="AM41" s="136"/>
      <c r="AN41" s="124"/>
      <c r="AO41" s="125"/>
      <c r="AP41" s="134"/>
      <c r="AQ41" s="120"/>
      <c r="AR41" s="120"/>
      <c r="AS41" s="120"/>
      <c r="AT41" s="121"/>
      <c r="AU41" s="122"/>
      <c r="AV41" s="135"/>
      <c r="AW41" s="136"/>
      <c r="AX41" s="124"/>
      <c r="AY41" s="137"/>
      <c r="AZ41" s="1"/>
      <c r="BA41" s="134"/>
      <c r="BB41" s="120"/>
      <c r="BC41" s="120"/>
      <c r="BD41" s="120"/>
      <c r="BE41" s="121"/>
      <c r="BF41" s="122"/>
      <c r="BG41" s="135"/>
      <c r="BH41" s="136"/>
      <c r="BI41" s="124"/>
      <c r="BJ41" s="125"/>
      <c r="BK41" s="1"/>
      <c r="BL41" s="139"/>
      <c r="BM41" s="140"/>
      <c r="BN41" s="120"/>
      <c r="BO41" s="120"/>
      <c r="BP41" s="121"/>
      <c r="BQ41" s="122"/>
      <c r="BR41" s="135"/>
      <c r="BS41" s="136"/>
      <c r="BT41" s="124"/>
      <c r="BU41" s="125"/>
      <c r="BV41" s="1"/>
      <c r="BW41" s="139"/>
      <c r="BX41" s="140"/>
      <c r="BY41" s="120"/>
      <c r="BZ41" s="120"/>
      <c r="CA41" s="121"/>
      <c r="CB41" s="122"/>
      <c r="CC41" s="135"/>
      <c r="CD41" s="136"/>
      <c r="CE41" s="124"/>
      <c r="CF41" s="125"/>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row>
    <row r="42" spans="1:115" ht="20" customHeight="1" x14ac:dyDescent="0.2">
      <c r="A42" s="28"/>
      <c r="B42" s="106"/>
      <c r="C42" s="104"/>
      <c r="D42" s="105" t="s">
        <v>38</v>
      </c>
      <c r="E42" s="28" t="s">
        <v>270</v>
      </c>
      <c r="F42" s="28" t="s">
        <v>271</v>
      </c>
      <c r="G42" s="105">
        <v>2012</v>
      </c>
      <c r="H42" s="143"/>
      <c r="I42" s="35"/>
      <c r="J42" s="36" t="s">
        <v>272</v>
      </c>
      <c r="K42" s="144" t="s">
        <v>125</v>
      </c>
      <c r="L42" s="120"/>
      <c r="M42" s="120">
        <v>7</v>
      </c>
      <c r="N42" s="120" t="str">
        <f t="shared" si="16"/>
        <v/>
      </c>
      <c r="O42" s="120" t="str">
        <f t="shared" si="12"/>
        <v/>
      </c>
      <c r="P42" s="121"/>
      <c r="Q42" s="121">
        <v>15</v>
      </c>
      <c r="R42" s="122" t="str">
        <f t="shared" si="17"/>
        <v/>
      </c>
      <c r="S42" s="123" t="str">
        <f t="shared" si="13"/>
        <v/>
      </c>
      <c r="T42" s="124" t="str">
        <f t="shared" si="18"/>
        <v/>
      </c>
      <c r="U42" s="125"/>
      <c r="V42" s="120"/>
      <c r="W42" s="120">
        <v>424</v>
      </c>
      <c r="X42" s="120" t="str">
        <f t="shared" si="14"/>
        <v/>
      </c>
      <c r="Y42" s="120" t="str">
        <f t="shared" si="3"/>
        <v/>
      </c>
      <c r="Z42" s="121"/>
      <c r="AA42" s="121">
        <v>387</v>
      </c>
      <c r="AB42" s="122" t="str">
        <f t="shared" si="4"/>
        <v/>
      </c>
      <c r="AC42" s="126" t="str">
        <f t="shared" si="5"/>
        <v/>
      </c>
      <c r="AD42" s="124" t="str">
        <f t="shared" si="6"/>
        <v/>
      </c>
      <c r="AE42" s="125"/>
      <c r="AF42" s="134"/>
      <c r="AG42" s="120"/>
      <c r="AH42" s="120" t="str">
        <f t="shared" si="19"/>
        <v/>
      </c>
      <c r="AI42" s="120"/>
      <c r="AJ42" s="121"/>
      <c r="AK42" s="122"/>
      <c r="AL42" s="135" t="str">
        <f t="shared" si="8"/>
        <v/>
      </c>
      <c r="AM42" s="136"/>
      <c r="AN42" s="124" t="str">
        <f t="shared" si="15"/>
        <v/>
      </c>
      <c r="AO42" s="125"/>
      <c r="AP42" s="134"/>
      <c r="AQ42" s="120"/>
      <c r="AR42" s="120"/>
      <c r="AS42" s="120"/>
      <c r="AT42" s="121"/>
      <c r="AU42" s="122"/>
      <c r="AV42" s="135"/>
      <c r="AW42" s="136"/>
      <c r="AX42" s="124"/>
      <c r="AY42" s="137"/>
      <c r="AZ42" s="1"/>
      <c r="BA42" s="134"/>
      <c r="BB42" s="120"/>
      <c r="BC42" s="120"/>
      <c r="BD42" s="120"/>
      <c r="BE42" s="121"/>
      <c r="BF42" s="122"/>
      <c r="BG42" s="135"/>
      <c r="BH42" s="136"/>
      <c r="BI42" s="124"/>
      <c r="BJ42" s="125"/>
      <c r="BK42" s="1"/>
      <c r="BL42" s="139"/>
      <c r="BM42" s="140"/>
      <c r="BN42" s="120"/>
      <c r="BO42" s="120"/>
      <c r="BP42" s="121"/>
      <c r="BQ42" s="122"/>
      <c r="BR42" s="135"/>
      <c r="BS42" s="136"/>
      <c r="BT42" s="124"/>
      <c r="BU42" s="125"/>
      <c r="BV42" s="1"/>
      <c r="BW42" s="139"/>
      <c r="BX42" s="142">
        <v>88.1</v>
      </c>
      <c r="BY42" s="120" t="str">
        <f t="shared" si="20"/>
        <v/>
      </c>
      <c r="BZ42" s="120"/>
      <c r="CA42" s="121"/>
      <c r="CB42" s="122">
        <v>80.5</v>
      </c>
      <c r="CC42" s="135" t="str">
        <f t="shared" si="10"/>
        <v/>
      </c>
      <c r="CD42" s="136"/>
      <c r="CE42" s="124" t="str">
        <f t="shared" si="11"/>
        <v/>
      </c>
      <c r="CF42" s="125">
        <v>7.6</v>
      </c>
      <c r="CG42" s="1" t="s">
        <v>396</v>
      </c>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row>
    <row r="43" spans="1:115" ht="20" customHeight="1" x14ac:dyDescent="0.2">
      <c r="A43" s="28"/>
      <c r="B43" s="103"/>
      <c r="C43" s="105"/>
      <c r="D43" s="105" t="s">
        <v>38</v>
      </c>
      <c r="E43" s="28" t="s">
        <v>275</v>
      </c>
      <c r="F43" s="28" t="s">
        <v>276</v>
      </c>
      <c r="G43" s="105">
        <v>2000</v>
      </c>
      <c r="H43" s="143">
        <v>252</v>
      </c>
      <c r="I43" s="35">
        <v>30</v>
      </c>
      <c r="J43" s="36" t="s">
        <v>66</v>
      </c>
      <c r="K43" s="144" t="s">
        <v>56</v>
      </c>
      <c r="L43" s="120"/>
      <c r="M43" s="120"/>
      <c r="N43" s="120" t="str">
        <f t="shared" si="16"/>
        <v/>
      </c>
      <c r="O43" s="120" t="str">
        <f t="shared" si="12"/>
        <v/>
      </c>
      <c r="P43" s="121"/>
      <c r="Q43" s="121"/>
      <c r="R43" s="122" t="str">
        <f t="shared" si="17"/>
        <v/>
      </c>
      <c r="S43" s="123" t="str">
        <f t="shared" si="13"/>
        <v/>
      </c>
      <c r="T43" s="124" t="str">
        <f t="shared" si="18"/>
        <v/>
      </c>
      <c r="U43" s="125"/>
      <c r="V43" s="120"/>
      <c r="W43" s="120"/>
      <c r="X43" s="120" t="str">
        <f t="shared" si="14"/>
        <v/>
      </c>
      <c r="Y43" s="120" t="str">
        <f t="shared" si="3"/>
        <v/>
      </c>
      <c r="Z43" s="121"/>
      <c r="AA43" s="121"/>
      <c r="AB43" s="122" t="str">
        <f t="shared" si="4"/>
        <v/>
      </c>
      <c r="AC43" s="126" t="str">
        <f t="shared" si="5"/>
        <v/>
      </c>
      <c r="AD43" s="124" t="str">
        <f t="shared" si="6"/>
        <v/>
      </c>
      <c r="AE43" s="125"/>
      <c r="AF43" s="134"/>
      <c r="AG43" s="120"/>
      <c r="AH43" s="120" t="str">
        <f t="shared" si="19"/>
        <v/>
      </c>
      <c r="AI43" s="120"/>
      <c r="AJ43" s="121"/>
      <c r="AK43" s="122"/>
      <c r="AL43" s="135" t="str">
        <f t="shared" si="8"/>
        <v/>
      </c>
      <c r="AM43" s="136"/>
      <c r="AN43" s="124" t="str">
        <f t="shared" si="15"/>
        <v/>
      </c>
      <c r="AO43" s="125"/>
      <c r="AP43" s="134"/>
      <c r="AQ43" s="120"/>
      <c r="AR43" s="120"/>
      <c r="AS43" s="120"/>
      <c r="AT43" s="121"/>
      <c r="AU43" s="122"/>
      <c r="AV43" s="135"/>
      <c r="AW43" s="136"/>
      <c r="AX43" s="124"/>
      <c r="AY43" s="137"/>
      <c r="AZ43" s="1"/>
      <c r="BA43" s="134"/>
      <c r="BB43" s="120"/>
      <c r="BC43" s="120"/>
      <c r="BD43" s="120"/>
      <c r="BE43" s="121"/>
      <c r="BF43" s="122"/>
      <c r="BG43" s="135"/>
      <c r="BH43" s="136"/>
      <c r="BI43" s="124"/>
      <c r="BJ43" s="125"/>
      <c r="BK43" s="1"/>
      <c r="BL43" s="139"/>
      <c r="BM43" s="140"/>
      <c r="BN43" s="120"/>
      <c r="BO43" s="120"/>
      <c r="BP43" s="121"/>
      <c r="BQ43" s="122"/>
      <c r="BR43" s="135"/>
      <c r="BS43" s="136"/>
      <c r="BT43" s="124"/>
      <c r="BU43" s="125"/>
      <c r="BV43" s="1"/>
      <c r="BW43" s="139"/>
      <c r="BX43" s="140"/>
      <c r="BY43" s="120" t="str">
        <f t="shared" si="20"/>
        <v/>
      </c>
      <c r="BZ43" s="120"/>
      <c r="CA43" s="121"/>
      <c r="CB43" s="122"/>
      <c r="CC43" s="135" t="str">
        <f t="shared" si="10"/>
        <v/>
      </c>
      <c r="CD43" s="136"/>
      <c r="CE43" s="124" t="str">
        <f t="shared" si="11"/>
        <v/>
      </c>
      <c r="CF43" s="125"/>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row>
    <row r="44" spans="1:115" ht="20" customHeight="1" x14ac:dyDescent="0.2">
      <c r="A44" s="28"/>
      <c r="B44" s="106"/>
      <c r="C44" s="104"/>
      <c r="D44" s="105" t="s">
        <v>38</v>
      </c>
      <c r="E44" s="28" t="s">
        <v>280</v>
      </c>
      <c r="F44" s="28" t="s">
        <v>281</v>
      </c>
      <c r="G44" s="105">
        <v>2010</v>
      </c>
      <c r="H44" s="143"/>
      <c r="I44" s="35">
        <v>15</v>
      </c>
      <c r="J44" s="36" t="s">
        <v>59</v>
      </c>
      <c r="K44" s="37" t="s">
        <v>56</v>
      </c>
      <c r="L44" s="120">
        <v>39.799999999999997</v>
      </c>
      <c r="M44" s="120">
        <v>33.299999999999997</v>
      </c>
      <c r="N44" s="120">
        <f t="shared" si="16"/>
        <v>-6.5</v>
      </c>
      <c r="O44" s="120">
        <f t="shared" si="12"/>
        <v>-16.331658291457288</v>
      </c>
      <c r="P44" s="121">
        <v>21.9</v>
      </c>
      <c r="Q44" s="121">
        <v>28.9</v>
      </c>
      <c r="R44" s="122">
        <f t="shared" si="17"/>
        <v>7</v>
      </c>
      <c r="S44" s="123">
        <f t="shared" si="13"/>
        <v>31.963470319634723</v>
      </c>
      <c r="T44" s="124">
        <f t="shared" si="18"/>
        <v>-13.5</v>
      </c>
      <c r="U44" s="125"/>
      <c r="V44" s="120">
        <v>370.7</v>
      </c>
      <c r="W44" s="120">
        <v>385</v>
      </c>
      <c r="X44" s="120">
        <f t="shared" si="14"/>
        <v>14.300000000000011</v>
      </c>
      <c r="Y44" s="120">
        <f t="shared" si="3"/>
        <v>3.857566765578639</v>
      </c>
      <c r="Z44" s="121">
        <v>91.7</v>
      </c>
      <c r="AA44" s="121">
        <v>401.9</v>
      </c>
      <c r="AB44" s="122">
        <f t="shared" si="4"/>
        <v>310.2</v>
      </c>
      <c r="AC44" s="126">
        <f t="shared" si="5"/>
        <v>338.27699018538715</v>
      </c>
      <c r="AD44" s="124">
        <f t="shared" si="6"/>
        <v>-295.89999999999998</v>
      </c>
      <c r="AE44" s="125"/>
      <c r="AF44" s="134">
        <v>29.7</v>
      </c>
      <c r="AG44" s="120">
        <v>28.5</v>
      </c>
      <c r="AH44" s="120">
        <f t="shared" si="19"/>
        <v>-1.1999999999999993</v>
      </c>
      <c r="AI44" s="120"/>
      <c r="AJ44" s="121">
        <v>24.1</v>
      </c>
      <c r="AK44" s="122">
        <v>23.8</v>
      </c>
      <c r="AL44" s="135">
        <f t="shared" si="8"/>
        <v>-0.30000000000000071</v>
      </c>
      <c r="AM44" s="136"/>
      <c r="AN44" s="124">
        <f t="shared" si="15"/>
        <v>-0.89999999999999858</v>
      </c>
      <c r="AO44" s="125"/>
      <c r="AP44" s="134">
        <v>76</v>
      </c>
      <c r="AQ44" s="120">
        <v>70.400000000000006</v>
      </c>
      <c r="AR44" s="120">
        <f t="shared" ref="AR44" si="26">AP44-AQ44</f>
        <v>5.5999999999999943</v>
      </c>
      <c r="AS44" s="120"/>
      <c r="AT44" s="121">
        <v>47.6</v>
      </c>
      <c r="AU44" s="122">
        <v>44.4</v>
      </c>
      <c r="AV44" s="135">
        <f t="shared" ref="AV44" si="27">AT44-AU44</f>
        <v>3.2000000000000028</v>
      </c>
      <c r="AW44" s="136"/>
      <c r="AX44" s="124">
        <f>AR44-AV44</f>
        <v>2.3999999999999915</v>
      </c>
      <c r="AY44" s="137"/>
      <c r="AZ44" s="1"/>
      <c r="BA44" s="134"/>
      <c r="BB44" s="120"/>
      <c r="BC44" s="120"/>
      <c r="BD44" s="120"/>
      <c r="BE44" s="121"/>
      <c r="BF44" s="122"/>
      <c r="BG44" s="135"/>
      <c r="BH44" s="136"/>
      <c r="BI44" s="124"/>
      <c r="BJ44" s="125"/>
      <c r="BK44" s="1"/>
      <c r="BL44" s="139"/>
      <c r="BM44" s="140"/>
      <c r="BN44" s="120"/>
      <c r="BO44" s="120"/>
      <c r="BP44" s="121"/>
      <c r="BQ44" s="122"/>
      <c r="BR44" s="135"/>
      <c r="BS44" s="136"/>
      <c r="BT44" s="124"/>
      <c r="BU44" s="125"/>
      <c r="BV44" s="1"/>
      <c r="BW44" s="141">
        <v>74.7</v>
      </c>
      <c r="BX44" s="142">
        <v>78.099999999999994</v>
      </c>
      <c r="BY44" s="120">
        <f t="shared" si="20"/>
        <v>3.3999999999999915</v>
      </c>
      <c r="BZ44" s="120"/>
      <c r="CA44" s="121">
        <v>82.1</v>
      </c>
      <c r="CB44" s="122">
        <v>81.2</v>
      </c>
      <c r="CC44" s="135">
        <f t="shared" si="10"/>
        <v>-0.89999999999999147</v>
      </c>
      <c r="CD44" s="136"/>
      <c r="CE44" s="124">
        <f t="shared" si="11"/>
        <v>4.2999999999999829</v>
      </c>
      <c r="CF44" s="125"/>
      <c r="CG44" s="13" t="s">
        <v>397</v>
      </c>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row>
    <row r="45" spans="1:115" ht="20" customHeight="1" x14ac:dyDescent="0.2">
      <c r="A45" s="28"/>
      <c r="B45" s="106"/>
      <c r="C45" s="107"/>
      <c r="D45" s="105" t="s">
        <v>38</v>
      </c>
      <c r="E45" s="28" t="s">
        <v>283</v>
      </c>
      <c r="F45" s="28" t="s">
        <v>284</v>
      </c>
      <c r="G45" s="105">
        <v>2001</v>
      </c>
      <c r="H45" s="143">
        <v>192</v>
      </c>
      <c r="I45" s="35">
        <v>19</v>
      </c>
      <c r="J45" s="36" t="s">
        <v>70</v>
      </c>
      <c r="K45" s="144" t="s">
        <v>56</v>
      </c>
      <c r="L45" s="120"/>
      <c r="M45" s="120"/>
      <c r="N45" s="120" t="str">
        <f t="shared" si="16"/>
        <v/>
      </c>
      <c r="O45" s="120" t="str">
        <f t="shared" si="12"/>
        <v/>
      </c>
      <c r="P45" s="121"/>
      <c r="Q45" s="121"/>
      <c r="R45" s="122" t="str">
        <f t="shared" si="17"/>
        <v/>
      </c>
      <c r="S45" s="123" t="str">
        <f t="shared" si="13"/>
        <v/>
      </c>
      <c r="T45" s="124" t="str">
        <f t="shared" si="18"/>
        <v/>
      </c>
      <c r="U45" s="125"/>
      <c r="V45" s="120"/>
      <c r="W45" s="120"/>
      <c r="X45" s="120" t="str">
        <f t="shared" si="14"/>
        <v/>
      </c>
      <c r="Y45" s="120" t="str">
        <f t="shared" si="3"/>
        <v/>
      </c>
      <c r="Z45" s="121"/>
      <c r="AA45" s="121"/>
      <c r="AB45" s="122" t="str">
        <f t="shared" si="4"/>
        <v/>
      </c>
      <c r="AC45" s="126" t="str">
        <f t="shared" si="5"/>
        <v/>
      </c>
      <c r="AD45" s="124" t="str">
        <f t="shared" si="6"/>
        <v/>
      </c>
      <c r="AE45" s="125"/>
      <c r="AF45" s="134"/>
      <c r="AG45" s="120"/>
      <c r="AH45" s="120" t="str">
        <f t="shared" si="19"/>
        <v/>
      </c>
      <c r="AI45" s="120"/>
      <c r="AJ45" s="121"/>
      <c r="AK45" s="122"/>
      <c r="AL45" s="135" t="str">
        <f t="shared" si="8"/>
        <v/>
      </c>
      <c r="AM45" s="136"/>
      <c r="AN45" s="124" t="str">
        <f t="shared" si="15"/>
        <v/>
      </c>
      <c r="AO45" s="125"/>
      <c r="AP45" s="134"/>
      <c r="AQ45" s="120"/>
      <c r="AR45" s="120"/>
      <c r="AS45" s="120"/>
      <c r="AT45" s="121"/>
      <c r="AU45" s="122"/>
      <c r="AV45" s="135"/>
      <c r="AW45" s="136"/>
      <c r="AX45" s="124"/>
      <c r="AY45" s="137"/>
      <c r="AZ45" s="1"/>
      <c r="BA45" s="134"/>
      <c r="BB45" s="120"/>
      <c r="BC45" s="120"/>
      <c r="BD45" s="120"/>
      <c r="BE45" s="121"/>
      <c r="BF45" s="122"/>
      <c r="BG45" s="135"/>
      <c r="BH45" s="136"/>
      <c r="BI45" s="124"/>
      <c r="BJ45" s="125"/>
      <c r="BK45" s="1"/>
      <c r="BL45" s="139" t="s">
        <v>398</v>
      </c>
      <c r="BM45" s="140" t="s">
        <v>399</v>
      </c>
      <c r="BN45" s="120" t="str">
        <f>"-"&amp;23</f>
        <v>-23</v>
      </c>
      <c r="BO45" s="120"/>
      <c r="BP45" s="145" t="s">
        <v>400</v>
      </c>
      <c r="BQ45" s="146" t="s">
        <v>401</v>
      </c>
      <c r="BR45" s="135" t="str">
        <f>"-"&amp;33</f>
        <v>-33</v>
      </c>
      <c r="BS45" s="136"/>
      <c r="BT45" s="124"/>
      <c r="BU45" s="125"/>
      <c r="BV45" s="1"/>
      <c r="BW45" s="139"/>
      <c r="BX45" s="140"/>
      <c r="BY45" s="120" t="str">
        <f t="shared" si="20"/>
        <v/>
      </c>
      <c r="BZ45" s="120"/>
      <c r="CA45" s="121"/>
      <c r="CB45" s="122"/>
      <c r="CC45" s="135" t="str">
        <f t="shared" si="10"/>
        <v/>
      </c>
      <c r="CD45" s="136"/>
      <c r="CE45" s="124" t="str">
        <f t="shared" si="11"/>
        <v/>
      </c>
      <c r="CF45" s="125"/>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row>
    <row r="46" spans="1:115" ht="20" customHeight="1" x14ac:dyDescent="0.2">
      <c r="A46" s="147"/>
      <c r="B46" s="103"/>
      <c r="C46" s="105"/>
      <c r="D46" s="105" t="s">
        <v>38</v>
      </c>
      <c r="E46" s="28" t="s">
        <v>286</v>
      </c>
      <c r="F46" s="28" t="s">
        <v>287</v>
      </c>
      <c r="G46" s="105">
        <v>2003</v>
      </c>
      <c r="H46" s="143"/>
      <c r="I46" s="35"/>
      <c r="J46" s="36" t="s">
        <v>70</v>
      </c>
      <c r="K46" s="37" t="s">
        <v>56</v>
      </c>
      <c r="L46" s="120"/>
      <c r="M46" s="120"/>
      <c r="N46" s="120"/>
      <c r="O46" s="120"/>
      <c r="P46" s="121"/>
      <c r="Q46" s="121"/>
      <c r="R46" s="122"/>
      <c r="S46" s="123"/>
      <c r="T46" s="124"/>
      <c r="U46" s="125"/>
      <c r="V46" s="120"/>
      <c r="W46" s="120"/>
      <c r="X46" s="120"/>
      <c r="Y46" s="120"/>
      <c r="Z46" s="121"/>
      <c r="AA46" s="121"/>
      <c r="AB46" s="122"/>
      <c r="AC46" s="126"/>
      <c r="AD46" s="124"/>
      <c r="AE46" s="125"/>
      <c r="AF46" s="134"/>
      <c r="AG46" s="120"/>
      <c r="AH46" s="120"/>
      <c r="AI46" s="120"/>
      <c r="AJ46" s="121"/>
      <c r="AK46" s="122"/>
      <c r="AL46" s="135"/>
      <c r="AM46" s="136"/>
      <c r="AN46" s="124"/>
      <c r="AO46" s="125"/>
      <c r="AP46" s="134"/>
      <c r="AQ46" s="120"/>
      <c r="AR46" s="120"/>
      <c r="AS46" s="120"/>
      <c r="AT46" s="121"/>
      <c r="AU46" s="122"/>
      <c r="AV46" s="135"/>
      <c r="AW46" s="136"/>
      <c r="AX46" s="124"/>
      <c r="AY46" s="137"/>
      <c r="AZ46" s="1"/>
      <c r="BA46" s="134"/>
      <c r="BB46" s="120"/>
      <c r="BC46" s="120"/>
      <c r="BD46" s="120"/>
      <c r="BE46" s="121"/>
      <c r="BF46" s="122"/>
      <c r="BG46" s="135"/>
      <c r="BH46" s="136"/>
      <c r="BI46" s="124"/>
      <c r="BJ46" s="125"/>
      <c r="BK46" s="1"/>
      <c r="BL46" s="139"/>
      <c r="BM46" s="140"/>
      <c r="BN46" s="120"/>
      <c r="BO46" s="120"/>
      <c r="BP46" s="145"/>
      <c r="BQ46" s="146"/>
      <c r="BR46" s="135"/>
      <c r="BS46" s="136"/>
      <c r="BT46" s="124"/>
      <c r="BU46" s="125"/>
      <c r="BV46" s="1"/>
      <c r="BW46" s="139"/>
      <c r="BX46" s="140"/>
      <c r="BY46" s="120"/>
      <c r="BZ46" s="120"/>
      <c r="CA46" s="121"/>
      <c r="CB46" s="122"/>
      <c r="CC46" s="135"/>
      <c r="CD46" s="136"/>
      <c r="CE46" s="124"/>
      <c r="CF46" s="125"/>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row>
    <row r="47" spans="1:115" ht="20" customHeight="1" x14ac:dyDescent="0.2">
      <c r="A47" s="28"/>
      <c r="B47" s="106"/>
      <c r="C47" s="107"/>
      <c r="D47" s="105" t="s">
        <v>38</v>
      </c>
      <c r="E47" s="28" t="s">
        <v>293</v>
      </c>
      <c r="F47" s="28" t="s">
        <v>294</v>
      </c>
      <c r="G47" s="105">
        <v>2007</v>
      </c>
      <c r="H47" s="143">
        <v>240</v>
      </c>
      <c r="I47" s="35">
        <v>53</v>
      </c>
      <c r="J47" s="36" t="s">
        <v>229</v>
      </c>
      <c r="K47" s="144" t="s">
        <v>56</v>
      </c>
      <c r="L47" s="120">
        <v>53</v>
      </c>
      <c r="M47" s="120">
        <v>31.7</v>
      </c>
      <c r="N47" s="120">
        <f t="shared" si="16"/>
        <v>-21.3</v>
      </c>
      <c r="O47" s="120">
        <f t="shared" si="12"/>
        <v>-40.188679245283019</v>
      </c>
      <c r="P47" s="121">
        <v>47.3</v>
      </c>
      <c r="Q47" s="121">
        <v>50.4</v>
      </c>
      <c r="R47" s="122">
        <f t="shared" si="17"/>
        <v>3.1000000000000014</v>
      </c>
      <c r="S47" s="123">
        <f t="shared" si="13"/>
        <v>6.5539112050740016</v>
      </c>
      <c r="T47" s="124">
        <f t="shared" si="18"/>
        <v>-24.400000000000002</v>
      </c>
      <c r="U47" s="125"/>
      <c r="V47" s="120">
        <v>518.9</v>
      </c>
      <c r="W47" s="120">
        <v>538.70000000000005</v>
      </c>
      <c r="X47" s="120">
        <f t="shared" si="14"/>
        <v>19.800000000000068</v>
      </c>
      <c r="Y47" s="120">
        <f t="shared" si="3"/>
        <v>3.8157641164001035</v>
      </c>
      <c r="Z47" s="121">
        <v>533.79999999999995</v>
      </c>
      <c r="AA47" s="121">
        <v>520.20000000000005</v>
      </c>
      <c r="AB47" s="122">
        <f t="shared" si="4"/>
        <v>-13.599999999999909</v>
      </c>
      <c r="AC47" s="126">
        <f t="shared" si="5"/>
        <v>-2.5477707006369315</v>
      </c>
      <c r="AD47" s="124">
        <f t="shared" si="6"/>
        <v>33.399999999999977</v>
      </c>
      <c r="AE47" s="125"/>
      <c r="AF47" s="134"/>
      <c r="AG47" s="120"/>
      <c r="AH47" s="120" t="str">
        <f t="shared" si="19"/>
        <v/>
      </c>
      <c r="AI47" s="120"/>
      <c r="AJ47" s="121"/>
      <c r="AK47" s="122"/>
      <c r="AL47" s="135" t="str">
        <f t="shared" si="8"/>
        <v/>
      </c>
      <c r="AM47" s="136"/>
      <c r="AN47" s="124" t="str">
        <f t="shared" si="15"/>
        <v/>
      </c>
      <c r="AO47" s="125"/>
      <c r="AP47" s="134"/>
      <c r="AQ47" s="120"/>
      <c r="AR47" s="120"/>
      <c r="AS47" s="120"/>
      <c r="AT47" s="121"/>
      <c r="AU47" s="122"/>
      <c r="AV47" s="135"/>
      <c r="AW47" s="136"/>
      <c r="AX47" s="124"/>
      <c r="AY47" s="137"/>
      <c r="AZ47" s="1"/>
      <c r="BA47" s="134"/>
      <c r="BB47" s="120"/>
      <c r="BC47" s="120"/>
      <c r="BD47" s="120"/>
      <c r="BE47" s="121"/>
      <c r="BF47" s="122"/>
      <c r="BG47" s="135"/>
      <c r="BH47" s="136"/>
      <c r="BI47" s="124"/>
      <c r="BJ47" s="125"/>
      <c r="BK47" s="1"/>
      <c r="BL47" s="139" t="s">
        <v>402</v>
      </c>
      <c r="BM47" s="140" t="s">
        <v>403</v>
      </c>
      <c r="BN47" s="120">
        <v>-44</v>
      </c>
      <c r="BO47" s="120"/>
      <c r="BP47" s="145" t="s">
        <v>404</v>
      </c>
      <c r="BQ47" s="146" t="s">
        <v>405</v>
      </c>
      <c r="BR47" s="135">
        <v>13</v>
      </c>
      <c r="BS47" s="136"/>
      <c r="BT47" s="124"/>
      <c r="BU47" s="125"/>
      <c r="BV47" s="1"/>
      <c r="BW47" s="141">
        <v>80.099999999999994</v>
      </c>
      <c r="BX47" s="142">
        <v>82.7</v>
      </c>
      <c r="BY47" s="120">
        <f t="shared" si="20"/>
        <v>2.6000000000000085</v>
      </c>
      <c r="BZ47" s="120"/>
      <c r="CA47" s="121">
        <v>82.4</v>
      </c>
      <c r="CB47" s="122">
        <v>80.3</v>
      </c>
      <c r="CC47" s="135">
        <f t="shared" si="10"/>
        <v>-2.1000000000000085</v>
      </c>
      <c r="CD47" s="136"/>
      <c r="CE47" s="124">
        <f t="shared" si="11"/>
        <v>4.7000000000000171</v>
      </c>
      <c r="CF47" s="125"/>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row>
    <row r="48" spans="1:115" ht="20" customHeight="1" x14ac:dyDescent="0.2">
      <c r="A48" s="28"/>
      <c r="B48" s="106"/>
      <c r="C48" s="107"/>
      <c r="D48" s="105" t="s">
        <v>38</v>
      </c>
      <c r="E48" s="28" t="s">
        <v>296</v>
      </c>
      <c r="F48" s="28" t="s">
        <v>297</v>
      </c>
      <c r="G48" s="105">
        <v>2010</v>
      </c>
      <c r="H48" s="143"/>
      <c r="I48" s="35">
        <v>53</v>
      </c>
      <c r="J48" s="48" t="s">
        <v>298</v>
      </c>
      <c r="K48" s="144" t="s">
        <v>299</v>
      </c>
      <c r="L48" s="120"/>
      <c r="M48" s="120"/>
      <c r="N48" s="120" t="str">
        <f t="shared" si="16"/>
        <v/>
      </c>
      <c r="O48" s="120" t="str">
        <f t="shared" si="12"/>
        <v/>
      </c>
      <c r="P48" s="121"/>
      <c r="Q48" s="121"/>
      <c r="R48" s="122" t="str">
        <f t="shared" si="17"/>
        <v/>
      </c>
      <c r="S48" s="123" t="str">
        <f t="shared" si="13"/>
        <v/>
      </c>
      <c r="T48" s="124" t="str">
        <f t="shared" si="18"/>
        <v/>
      </c>
      <c r="U48" s="125"/>
      <c r="V48" s="120"/>
      <c r="W48" s="120"/>
      <c r="X48" s="120" t="str">
        <f t="shared" si="14"/>
        <v/>
      </c>
      <c r="Y48" s="120" t="str">
        <f t="shared" si="3"/>
        <v/>
      </c>
      <c r="Z48" s="121"/>
      <c r="AA48" s="121"/>
      <c r="AB48" s="122" t="str">
        <f t="shared" si="4"/>
        <v/>
      </c>
      <c r="AC48" s="126" t="str">
        <f t="shared" si="5"/>
        <v/>
      </c>
      <c r="AD48" s="124" t="str">
        <f t="shared" si="6"/>
        <v/>
      </c>
      <c r="AE48" s="125"/>
      <c r="AF48" s="134"/>
      <c r="AG48" s="120"/>
      <c r="AH48" s="120" t="str">
        <f t="shared" si="19"/>
        <v/>
      </c>
      <c r="AI48" s="120"/>
      <c r="AJ48" s="121"/>
      <c r="AK48" s="122"/>
      <c r="AL48" s="135" t="str">
        <f t="shared" si="8"/>
        <v/>
      </c>
      <c r="AM48" s="136"/>
      <c r="AN48" s="124" t="str">
        <f t="shared" si="15"/>
        <v/>
      </c>
      <c r="AO48" s="125"/>
      <c r="AP48" s="134"/>
      <c r="AQ48" s="120"/>
      <c r="AR48" s="120"/>
      <c r="AS48" s="120"/>
      <c r="AT48" s="121"/>
      <c r="AU48" s="122"/>
      <c r="AV48" s="135"/>
      <c r="AW48" s="136"/>
      <c r="AX48" s="124"/>
      <c r="AY48" s="137"/>
      <c r="AZ48" s="1"/>
      <c r="BA48" s="134"/>
      <c r="BB48" s="120"/>
      <c r="BC48" s="120"/>
      <c r="BD48" s="120"/>
      <c r="BE48" s="121"/>
      <c r="BF48" s="122"/>
      <c r="BG48" s="135"/>
      <c r="BH48" s="136"/>
      <c r="BI48" s="124"/>
      <c r="BJ48" s="125"/>
      <c r="BK48" s="1"/>
      <c r="BL48" s="139"/>
      <c r="BM48" s="140"/>
      <c r="BN48" s="120"/>
      <c r="BO48" s="120"/>
      <c r="BP48" s="121"/>
      <c r="BQ48" s="122"/>
      <c r="BR48" s="135"/>
      <c r="BS48" s="136"/>
      <c r="BT48" s="124"/>
      <c r="BU48" s="125"/>
      <c r="BV48" s="1"/>
      <c r="BW48" s="139"/>
      <c r="BX48" s="140"/>
      <c r="BY48" s="120" t="str">
        <f t="shared" si="20"/>
        <v/>
      </c>
      <c r="BZ48" s="120"/>
      <c r="CA48" s="121"/>
      <c r="CB48" s="122"/>
      <c r="CC48" s="135" t="str">
        <f t="shared" si="10"/>
        <v/>
      </c>
      <c r="CD48" s="136"/>
      <c r="CE48" s="124" t="str">
        <f t="shared" si="11"/>
        <v/>
      </c>
      <c r="CF48" s="125"/>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row>
    <row r="49" spans="1:123" ht="20" customHeight="1" x14ac:dyDescent="0.2">
      <c r="A49" s="28"/>
      <c r="B49" s="106"/>
      <c r="C49" s="107"/>
      <c r="D49" s="105" t="s">
        <v>38</v>
      </c>
      <c r="E49" s="28" t="s">
        <v>305</v>
      </c>
      <c r="F49" s="28" t="s">
        <v>306</v>
      </c>
      <c r="G49" s="105">
        <v>2010</v>
      </c>
      <c r="H49" s="143"/>
      <c r="I49" s="35">
        <v>789</v>
      </c>
      <c r="J49" s="36" t="s">
        <v>55</v>
      </c>
      <c r="K49" s="144" t="s">
        <v>307</v>
      </c>
      <c r="L49" s="120"/>
      <c r="M49" s="120"/>
      <c r="N49" s="120" t="str">
        <f t="shared" si="16"/>
        <v/>
      </c>
      <c r="O49" s="120" t="str">
        <f t="shared" si="12"/>
        <v/>
      </c>
      <c r="P49" s="121"/>
      <c r="Q49" s="121"/>
      <c r="R49" s="122" t="str">
        <f t="shared" si="17"/>
        <v/>
      </c>
      <c r="S49" s="123" t="str">
        <f t="shared" si="13"/>
        <v/>
      </c>
      <c r="T49" s="124" t="str">
        <f t="shared" si="18"/>
        <v/>
      </c>
      <c r="U49" s="125"/>
      <c r="V49" s="120"/>
      <c r="W49" s="120"/>
      <c r="X49" s="120" t="str">
        <f t="shared" si="14"/>
        <v/>
      </c>
      <c r="Y49" s="120" t="str">
        <f t="shared" si="3"/>
        <v/>
      </c>
      <c r="Z49" s="121"/>
      <c r="AA49" s="121"/>
      <c r="AB49" s="122" t="str">
        <f t="shared" si="4"/>
        <v/>
      </c>
      <c r="AC49" s="126" t="str">
        <f t="shared" si="5"/>
        <v/>
      </c>
      <c r="AD49" s="124" t="str">
        <f t="shared" si="6"/>
        <v/>
      </c>
      <c r="AE49" s="125"/>
      <c r="AF49" s="134"/>
      <c r="AG49" s="120"/>
      <c r="AH49" s="120" t="str">
        <f t="shared" si="19"/>
        <v/>
      </c>
      <c r="AI49" s="120"/>
      <c r="AJ49" s="121"/>
      <c r="AK49" s="122"/>
      <c r="AL49" s="135" t="str">
        <f t="shared" si="8"/>
        <v/>
      </c>
      <c r="AM49" s="136"/>
      <c r="AN49" s="124" t="str">
        <f t="shared" si="15"/>
        <v/>
      </c>
      <c r="AO49" s="125"/>
      <c r="AP49" s="134"/>
      <c r="AQ49" s="120"/>
      <c r="AR49" s="120"/>
      <c r="AS49" s="120"/>
      <c r="AT49" s="121"/>
      <c r="AU49" s="122"/>
      <c r="AV49" s="135"/>
      <c r="AW49" s="136"/>
      <c r="AX49" s="124"/>
      <c r="AY49" s="137"/>
      <c r="AZ49" s="1"/>
      <c r="BA49" s="134"/>
      <c r="BB49" s="120"/>
      <c r="BC49" s="120"/>
      <c r="BD49" s="120"/>
      <c r="BE49" s="121"/>
      <c r="BF49" s="122"/>
      <c r="BG49" s="135"/>
      <c r="BH49" s="136"/>
      <c r="BI49" s="124"/>
      <c r="BJ49" s="125"/>
      <c r="BK49" s="1"/>
      <c r="BL49" s="139"/>
      <c r="BM49" s="140"/>
      <c r="BN49" s="120"/>
      <c r="BO49" s="120"/>
      <c r="BP49" s="121"/>
      <c r="BQ49" s="122"/>
      <c r="BR49" s="135"/>
      <c r="BS49" s="136"/>
      <c r="BT49" s="124"/>
      <c r="BU49" s="125"/>
      <c r="BV49" s="1"/>
      <c r="BW49" s="139"/>
      <c r="BX49" s="140"/>
      <c r="BY49" s="120" t="str">
        <f t="shared" si="20"/>
        <v/>
      </c>
      <c r="BZ49" s="120"/>
      <c r="CA49" s="121"/>
      <c r="CB49" s="122"/>
      <c r="CC49" s="135" t="str">
        <f t="shared" si="10"/>
        <v/>
      </c>
      <c r="CD49" s="136"/>
      <c r="CE49" s="124" t="str">
        <f t="shared" si="11"/>
        <v/>
      </c>
      <c r="CF49" s="125"/>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row>
    <row r="50" spans="1:123" ht="20" customHeight="1" x14ac:dyDescent="0.2">
      <c r="A50" s="28"/>
      <c r="B50" s="106"/>
      <c r="C50" s="104"/>
      <c r="D50" s="105" t="s">
        <v>38</v>
      </c>
      <c r="E50" s="28" t="s">
        <v>311</v>
      </c>
      <c r="F50" s="28" t="s">
        <v>312</v>
      </c>
      <c r="G50" s="105">
        <v>2008</v>
      </c>
      <c r="H50" s="143">
        <v>156</v>
      </c>
      <c r="I50" s="35">
        <v>50</v>
      </c>
      <c r="J50" s="36" t="s">
        <v>70</v>
      </c>
      <c r="K50" s="144" t="s">
        <v>313</v>
      </c>
      <c r="L50" s="120">
        <v>76.59</v>
      </c>
      <c r="M50" s="120">
        <v>42.53</v>
      </c>
      <c r="N50" s="120">
        <f t="shared" si="16"/>
        <v>-34.06</v>
      </c>
      <c r="O50" s="120">
        <f t="shared" si="12"/>
        <v>-44.470557514035782</v>
      </c>
      <c r="P50" s="121">
        <v>76.59</v>
      </c>
      <c r="Q50" s="121">
        <v>66.790000000000006</v>
      </c>
      <c r="R50" s="122">
        <f t="shared" si="17"/>
        <v>-9.7999999999999972</v>
      </c>
      <c r="S50" s="123">
        <f t="shared" si="13"/>
        <v>-12.79540409975192</v>
      </c>
      <c r="T50" s="124">
        <f t="shared" si="18"/>
        <v>-24.260000000000005</v>
      </c>
      <c r="U50" s="125"/>
      <c r="V50" s="120">
        <v>449.27</v>
      </c>
      <c r="W50" s="120">
        <v>466.84</v>
      </c>
      <c r="X50" s="120">
        <f t="shared" si="14"/>
        <v>17.569999999999993</v>
      </c>
      <c r="Y50" s="120">
        <f t="shared" si="3"/>
        <v>3.9107886126382709</v>
      </c>
      <c r="Z50" s="121">
        <v>449.27</v>
      </c>
      <c r="AA50" s="121">
        <v>443.12</v>
      </c>
      <c r="AB50" s="122">
        <f t="shared" si="4"/>
        <v>-6.1499999999999773</v>
      </c>
      <c r="AC50" s="126">
        <f t="shared" si="5"/>
        <v>-1.3688873060742992</v>
      </c>
      <c r="AD50" s="124">
        <f t="shared" si="6"/>
        <v>23.71999999999997</v>
      </c>
      <c r="AE50" s="125"/>
      <c r="AF50" s="134">
        <v>12.08</v>
      </c>
      <c r="AG50" s="120">
        <v>11.83</v>
      </c>
      <c r="AH50" s="120">
        <f t="shared" si="19"/>
        <v>-0.25</v>
      </c>
      <c r="AI50" s="120"/>
      <c r="AJ50" s="121">
        <v>12.08</v>
      </c>
      <c r="AK50" s="122">
        <v>11.38</v>
      </c>
      <c r="AL50" s="135">
        <f t="shared" si="8"/>
        <v>-0.69999999999999929</v>
      </c>
      <c r="AM50" s="136"/>
      <c r="AN50" s="124">
        <f t="shared" si="15"/>
        <v>0.44999999999999929</v>
      </c>
      <c r="AO50" s="125"/>
      <c r="AP50" s="134"/>
      <c r="AQ50" s="120"/>
      <c r="AR50" s="120"/>
      <c r="AS50" s="120"/>
      <c r="AT50" s="121"/>
      <c r="AU50" s="122"/>
      <c r="AV50" s="135"/>
      <c r="AW50" s="136"/>
      <c r="AX50" s="124"/>
      <c r="AY50" s="137"/>
      <c r="AZ50" s="1"/>
      <c r="BA50" s="134"/>
      <c r="BB50" s="120"/>
      <c r="BC50" s="120"/>
      <c r="BD50" s="120"/>
      <c r="BE50" s="121"/>
      <c r="BF50" s="122"/>
      <c r="BG50" s="135"/>
      <c r="BH50" s="136"/>
      <c r="BI50" s="124"/>
      <c r="BJ50" s="125"/>
      <c r="BK50" s="1"/>
      <c r="BL50" s="139"/>
      <c r="BM50" s="140"/>
      <c r="BN50" s="120"/>
      <c r="BO50" s="120"/>
      <c r="BP50" s="121"/>
      <c r="BQ50" s="122"/>
      <c r="BR50" s="135"/>
      <c r="BS50" s="136"/>
      <c r="BT50" s="124"/>
      <c r="BU50" s="125"/>
      <c r="BV50" s="1"/>
      <c r="BW50" s="141">
        <v>86.04</v>
      </c>
      <c r="BX50" s="142">
        <v>85.16</v>
      </c>
      <c r="BY50" s="120">
        <f t="shared" si="20"/>
        <v>-0.88000000000000966</v>
      </c>
      <c r="BZ50" s="120"/>
      <c r="CA50" s="121">
        <v>86.04</v>
      </c>
      <c r="CB50" s="122">
        <v>84.77</v>
      </c>
      <c r="CC50" s="135">
        <f t="shared" si="10"/>
        <v>-1.2700000000000102</v>
      </c>
      <c r="CD50" s="136"/>
      <c r="CE50" s="124">
        <f t="shared" si="11"/>
        <v>0.39000000000000057</v>
      </c>
      <c r="CF50" s="125"/>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row>
    <row r="51" spans="1:123" ht="20" customHeight="1" thickBot="1" x14ac:dyDescent="0.25">
      <c r="A51" s="28"/>
      <c r="B51" s="106"/>
      <c r="C51" s="104"/>
      <c r="D51" s="105" t="s">
        <v>38</v>
      </c>
      <c r="E51" s="28" t="s">
        <v>318</v>
      </c>
      <c r="F51" s="28" t="s">
        <v>319</v>
      </c>
      <c r="G51" s="105">
        <v>2009</v>
      </c>
      <c r="H51" s="143"/>
      <c r="I51" s="156">
        <v>12</v>
      </c>
      <c r="J51" s="157" t="s">
        <v>62</v>
      </c>
      <c r="K51" s="158" t="s">
        <v>105</v>
      </c>
      <c r="L51" s="128"/>
      <c r="M51" s="128">
        <v>25.3</v>
      </c>
      <c r="N51" s="120" t="str">
        <f t="shared" si="16"/>
        <v/>
      </c>
      <c r="O51" s="120" t="str">
        <f t="shared" si="12"/>
        <v/>
      </c>
      <c r="P51" s="129"/>
      <c r="Q51" s="129">
        <v>53.35</v>
      </c>
      <c r="R51" s="122" t="str">
        <f t="shared" si="17"/>
        <v/>
      </c>
      <c r="S51" s="123" t="str">
        <f t="shared" si="13"/>
        <v/>
      </c>
      <c r="T51" s="124" t="str">
        <f t="shared" si="18"/>
        <v/>
      </c>
      <c r="U51" s="133"/>
      <c r="V51" s="128"/>
      <c r="W51" s="120">
        <v>495</v>
      </c>
      <c r="X51" s="120" t="str">
        <f t="shared" si="14"/>
        <v/>
      </c>
      <c r="Y51" s="120" t="str">
        <f t="shared" si="3"/>
        <v/>
      </c>
      <c r="Z51" s="121"/>
      <c r="AA51" s="121">
        <v>474</v>
      </c>
      <c r="AB51" s="122" t="str">
        <f t="shared" si="4"/>
        <v/>
      </c>
      <c r="AC51" s="126" t="str">
        <f t="shared" si="5"/>
        <v/>
      </c>
      <c r="AD51" s="124" t="str">
        <f t="shared" si="6"/>
        <v/>
      </c>
      <c r="AE51" s="133"/>
      <c r="AF51" s="127"/>
      <c r="AG51" s="128">
        <v>1.99</v>
      </c>
      <c r="AH51" s="128" t="str">
        <f t="shared" si="19"/>
        <v/>
      </c>
      <c r="AI51" s="128"/>
      <c r="AJ51" s="129"/>
      <c r="AK51" s="130">
        <v>2.0699999999999998</v>
      </c>
      <c r="AL51" s="131" t="str">
        <f t="shared" si="8"/>
        <v/>
      </c>
      <c r="AM51" s="132"/>
      <c r="AN51" s="124" t="str">
        <f t="shared" si="15"/>
        <v/>
      </c>
      <c r="AO51" s="133"/>
      <c r="AP51" s="134"/>
      <c r="AQ51" s="120"/>
      <c r="AR51" s="120"/>
      <c r="AS51" s="120"/>
      <c r="AT51" s="121"/>
      <c r="AU51" s="122"/>
      <c r="AV51" s="135"/>
      <c r="AW51" s="136"/>
      <c r="AX51" s="124"/>
      <c r="AY51" s="137"/>
      <c r="AZ51" s="1"/>
      <c r="BA51" s="134"/>
      <c r="BB51" s="120"/>
      <c r="BC51" s="120"/>
      <c r="BD51" s="120"/>
      <c r="BE51" s="121"/>
      <c r="BF51" s="122"/>
      <c r="BG51" s="135"/>
      <c r="BH51" s="136"/>
      <c r="BI51" s="124"/>
      <c r="BJ51" s="125"/>
      <c r="BK51" s="1"/>
      <c r="BL51" s="139"/>
      <c r="BM51" s="140"/>
      <c r="BN51" s="120"/>
      <c r="BO51" s="120"/>
      <c r="BP51" s="121"/>
      <c r="BQ51" s="122"/>
      <c r="BR51" s="135"/>
      <c r="BS51" s="136"/>
      <c r="BT51" s="124"/>
      <c r="BU51" s="125"/>
      <c r="BV51" s="1"/>
      <c r="BW51" s="139"/>
      <c r="BX51" s="140"/>
      <c r="BY51" s="120" t="str">
        <f t="shared" si="20"/>
        <v/>
      </c>
      <c r="BZ51" s="120"/>
      <c r="CA51" s="121"/>
      <c r="CB51" s="122"/>
      <c r="CC51" s="135" t="str">
        <f t="shared" si="10"/>
        <v/>
      </c>
      <c r="CD51" s="136"/>
      <c r="CE51" s="124" t="str">
        <f t="shared" si="11"/>
        <v/>
      </c>
      <c r="CF51" s="125"/>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row>
    <row r="52" spans="1:123" x14ac:dyDescent="0.2">
      <c r="F52" s="13"/>
      <c r="G52" s="13"/>
      <c r="H52" s="13"/>
      <c r="I52" s="13"/>
      <c r="J52" s="13"/>
      <c r="K52" s="13"/>
      <c r="L52" s="710" t="s">
        <v>353</v>
      </c>
      <c r="M52" s="712" t="s">
        <v>354</v>
      </c>
      <c r="N52" s="715" t="s">
        <v>355</v>
      </c>
      <c r="O52" s="715" t="s">
        <v>356</v>
      </c>
      <c r="P52" s="717" t="s">
        <v>353</v>
      </c>
      <c r="Q52" s="694" t="s">
        <v>354</v>
      </c>
      <c r="R52" s="696" t="s">
        <v>355</v>
      </c>
      <c r="S52" s="729" t="s">
        <v>356</v>
      </c>
      <c r="T52" s="700" t="s">
        <v>357</v>
      </c>
      <c r="U52" s="703" t="s">
        <v>29</v>
      </c>
      <c r="V52" s="710" t="s">
        <v>353</v>
      </c>
      <c r="W52" s="712" t="s">
        <v>354</v>
      </c>
      <c r="X52" s="715" t="s">
        <v>358</v>
      </c>
      <c r="Y52" s="715" t="s">
        <v>356</v>
      </c>
      <c r="Z52" s="717" t="s">
        <v>353</v>
      </c>
      <c r="AA52" s="694" t="s">
        <v>354</v>
      </c>
      <c r="AB52" s="696" t="s">
        <v>358</v>
      </c>
      <c r="AC52" s="729" t="s">
        <v>356</v>
      </c>
      <c r="AD52" s="700" t="s">
        <v>357</v>
      </c>
      <c r="AE52" s="703" t="s">
        <v>29</v>
      </c>
      <c r="AF52" s="710" t="s">
        <v>359</v>
      </c>
      <c r="AG52" s="712" t="s">
        <v>360</v>
      </c>
      <c r="AH52" s="715" t="s">
        <v>361</v>
      </c>
      <c r="AI52" s="715" t="s">
        <v>356</v>
      </c>
      <c r="AJ52" s="717" t="s">
        <v>359</v>
      </c>
      <c r="AK52" s="694" t="s">
        <v>360</v>
      </c>
      <c r="AL52" s="696" t="s">
        <v>361</v>
      </c>
      <c r="AM52" s="698" t="s">
        <v>356</v>
      </c>
      <c r="AN52" s="700" t="s">
        <v>28</v>
      </c>
      <c r="AO52" s="703" t="s">
        <v>29</v>
      </c>
      <c r="AP52" s="710" t="s">
        <v>362</v>
      </c>
      <c r="AQ52" s="712" t="s">
        <v>363</v>
      </c>
      <c r="AR52" s="715" t="s">
        <v>364</v>
      </c>
      <c r="AS52" s="715" t="s">
        <v>356</v>
      </c>
      <c r="AT52" s="717" t="s">
        <v>362</v>
      </c>
      <c r="AU52" s="694" t="s">
        <v>363</v>
      </c>
      <c r="AV52" s="696" t="s">
        <v>364</v>
      </c>
      <c r="AW52" s="698" t="s">
        <v>356</v>
      </c>
      <c r="AX52" s="700" t="s">
        <v>365</v>
      </c>
      <c r="AY52" s="726" t="s">
        <v>29</v>
      </c>
      <c r="AZ52" s="1"/>
      <c r="BA52" s="710" t="s">
        <v>362</v>
      </c>
      <c r="BB52" s="712" t="s">
        <v>363</v>
      </c>
      <c r="BC52" s="715" t="s">
        <v>364</v>
      </c>
      <c r="BD52" s="715" t="s">
        <v>356</v>
      </c>
      <c r="BE52" s="717" t="s">
        <v>362</v>
      </c>
      <c r="BF52" s="694" t="s">
        <v>363</v>
      </c>
      <c r="BG52" s="696" t="s">
        <v>364</v>
      </c>
      <c r="BH52" s="698" t="s">
        <v>356</v>
      </c>
      <c r="BI52" s="700" t="s">
        <v>365</v>
      </c>
      <c r="BJ52" s="703" t="s">
        <v>29</v>
      </c>
      <c r="BK52" s="1"/>
      <c r="BL52" s="724" t="s">
        <v>366</v>
      </c>
      <c r="BM52" s="712" t="s">
        <v>367</v>
      </c>
      <c r="BN52" s="715" t="s">
        <v>358</v>
      </c>
      <c r="BO52" s="715" t="s">
        <v>356</v>
      </c>
      <c r="BP52" s="717" t="s">
        <v>366</v>
      </c>
      <c r="BQ52" s="694" t="s">
        <v>367</v>
      </c>
      <c r="BR52" s="720" t="s">
        <v>358</v>
      </c>
      <c r="BS52" s="722" t="s">
        <v>356</v>
      </c>
      <c r="BT52" s="700" t="s">
        <v>358</v>
      </c>
      <c r="BU52" s="703" t="s">
        <v>356</v>
      </c>
      <c r="BV52" s="1"/>
      <c r="BW52" s="710" t="s">
        <v>368</v>
      </c>
      <c r="BX52" s="712" t="s">
        <v>369</v>
      </c>
      <c r="BY52" s="715" t="s">
        <v>356</v>
      </c>
      <c r="BZ52" s="715"/>
      <c r="CA52" s="717" t="s">
        <v>368</v>
      </c>
      <c r="CB52" s="694" t="s">
        <v>369</v>
      </c>
      <c r="CC52" s="696" t="s">
        <v>356</v>
      </c>
      <c r="CD52" s="698"/>
      <c r="CE52" s="700" t="s">
        <v>356</v>
      </c>
      <c r="CF52" s="703"/>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row>
    <row r="53" spans="1:123" x14ac:dyDescent="0.2">
      <c r="F53" s="13"/>
      <c r="G53" s="13"/>
      <c r="H53" s="13"/>
      <c r="I53" s="13"/>
      <c r="J53" s="13"/>
      <c r="K53" s="13"/>
      <c r="L53" s="710"/>
      <c r="M53" s="713"/>
      <c r="N53" s="715"/>
      <c r="O53" s="715"/>
      <c r="P53" s="718"/>
      <c r="Q53" s="694"/>
      <c r="R53" s="696"/>
      <c r="S53" s="729"/>
      <c r="T53" s="701"/>
      <c r="U53" s="704"/>
      <c r="V53" s="710"/>
      <c r="W53" s="713"/>
      <c r="X53" s="715"/>
      <c r="Y53" s="715"/>
      <c r="Z53" s="718"/>
      <c r="AA53" s="694"/>
      <c r="AB53" s="696"/>
      <c r="AC53" s="729"/>
      <c r="AD53" s="701"/>
      <c r="AE53" s="704"/>
      <c r="AF53" s="710"/>
      <c r="AG53" s="713"/>
      <c r="AH53" s="715"/>
      <c r="AI53" s="715"/>
      <c r="AJ53" s="718"/>
      <c r="AK53" s="694"/>
      <c r="AL53" s="696"/>
      <c r="AM53" s="698"/>
      <c r="AN53" s="701"/>
      <c r="AO53" s="704"/>
      <c r="AP53" s="710"/>
      <c r="AQ53" s="713"/>
      <c r="AR53" s="715"/>
      <c r="AS53" s="715"/>
      <c r="AT53" s="718"/>
      <c r="AU53" s="694"/>
      <c r="AV53" s="696"/>
      <c r="AW53" s="698"/>
      <c r="AX53" s="701"/>
      <c r="AY53" s="727"/>
      <c r="AZ53" s="1"/>
      <c r="BA53" s="710"/>
      <c r="BB53" s="713"/>
      <c r="BC53" s="715"/>
      <c r="BD53" s="715"/>
      <c r="BE53" s="718"/>
      <c r="BF53" s="694"/>
      <c r="BG53" s="696"/>
      <c r="BH53" s="698"/>
      <c r="BI53" s="701"/>
      <c r="BJ53" s="704"/>
      <c r="BK53" s="1"/>
      <c r="BL53" s="724"/>
      <c r="BM53" s="713"/>
      <c r="BN53" s="715"/>
      <c r="BO53" s="715"/>
      <c r="BP53" s="718"/>
      <c r="BQ53" s="694"/>
      <c r="BR53" s="720"/>
      <c r="BS53" s="722"/>
      <c r="BT53" s="701"/>
      <c r="BU53" s="704"/>
      <c r="BV53" s="1"/>
      <c r="BW53" s="710"/>
      <c r="BX53" s="713"/>
      <c r="BY53" s="715"/>
      <c r="BZ53" s="715"/>
      <c r="CA53" s="718"/>
      <c r="CB53" s="694"/>
      <c r="CC53" s="696"/>
      <c r="CD53" s="698"/>
      <c r="CE53" s="701"/>
      <c r="CF53" s="704"/>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row>
    <row r="54" spans="1:123" x14ac:dyDescent="0.2">
      <c r="F54" s="13"/>
      <c r="G54" s="13"/>
      <c r="H54" s="13"/>
      <c r="I54" s="13"/>
      <c r="J54" s="13"/>
      <c r="K54" s="13"/>
      <c r="L54" s="710"/>
      <c r="M54" s="713"/>
      <c r="N54" s="715"/>
      <c r="O54" s="715"/>
      <c r="P54" s="718"/>
      <c r="Q54" s="694"/>
      <c r="R54" s="696"/>
      <c r="S54" s="729"/>
      <c r="T54" s="701"/>
      <c r="U54" s="704"/>
      <c r="V54" s="710"/>
      <c r="W54" s="713"/>
      <c r="X54" s="715"/>
      <c r="Y54" s="715"/>
      <c r="Z54" s="718"/>
      <c r="AA54" s="694"/>
      <c r="AB54" s="696"/>
      <c r="AC54" s="729"/>
      <c r="AD54" s="701"/>
      <c r="AE54" s="704"/>
      <c r="AF54" s="710"/>
      <c r="AG54" s="713"/>
      <c r="AH54" s="715"/>
      <c r="AI54" s="715"/>
      <c r="AJ54" s="718"/>
      <c r="AK54" s="694"/>
      <c r="AL54" s="696"/>
      <c r="AM54" s="698"/>
      <c r="AN54" s="701"/>
      <c r="AO54" s="704"/>
      <c r="AP54" s="710"/>
      <c r="AQ54" s="713"/>
      <c r="AR54" s="715"/>
      <c r="AS54" s="715"/>
      <c r="AT54" s="718"/>
      <c r="AU54" s="694"/>
      <c r="AV54" s="696"/>
      <c r="AW54" s="698"/>
      <c r="AX54" s="701"/>
      <c r="AY54" s="727"/>
      <c r="AZ54" s="1"/>
      <c r="BA54" s="710"/>
      <c r="BB54" s="713"/>
      <c r="BC54" s="715"/>
      <c r="BD54" s="715"/>
      <c r="BE54" s="718"/>
      <c r="BF54" s="694"/>
      <c r="BG54" s="696"/>
      <c r="BH54" s="698"/>
      <c r="BI54" s="701"/>
      <c r="BJ54" s="704"/>
      <c r="BK54" s="1"/>
      <c r="BL54" s="724"/>
      <c r="BM54" s="713"/>
      <c r="BN54" s="715"/>
      <c r="BO54" s="715"/>
      <c r="BP54" s="718"/>
      <c r="BQ54" s="694"/>
      <c r="BR54" s="720"/>
      <c r="BS54" s="722"/>
      <c r="BT54" s="701"/>
      <c r="BU54" s="704"/>
      <c r="BV54" s="1"/>
      <c r="BW54" s="710"/>
      <c r="BX54" s="713"/>
      <c r="BY54" s="715"/>
      <c r="BZ54" s="715"/>
      <c r="CA54" s="718"/>
      <c r="CB54" s="694"/>
      <c r="CC54" s="696"/>
      <c r="CD54" s="698"/>
      <c r="CE54" s="701"/>
      <c r="CF54" s="704"/>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row>
    <row r="55" spans="1:123" x14ac:dyDescent="0.2">
      <c r="F55" s="13"/>
      <c r="G55" s="13"/>
      <c r="H55" s="13"/>
      <c r="I55" s="13"/>
      <c r="J55" s="13"/>
      <c r="K55" s="13"/>
      <c r="L55" s="710"/>
      <c r="M55" s="713"/>
      <c r="N55" s="715"/>
      <c r="O55" s="715"/>
      <c r="P55" s="718"/>
      <c r="Q55" s="694"/>
      <c r="R55" s="696"/>
      <c r="S55" s="729"/>
      <c r="T55" s="701"/>
      <c r="U55" s="704"/>
      <c r="V55" s="710"/>
      <c r="W55" s="713"/>
      <c r="X55" s="715"/>
      <c r="Y55" s="715"/>
      <c r="Z55" s="718"/>
      <c r="AA55" s="694"/>
      <c r="AB55" s="696"/>
      <c r="AC55" s="729"/>
      <c r="AD55" s="701"/>
      <c r="AE55" s="704"/>
      <c r="AF55" s="710"/>
      <c r="AG55" s="713"/>
      <c r="AH55" s="715"/>
      <c r="AI55" s="715"/>
      <c r="AJ55" s="718"/>
      <c r="AK55" s="694"/>
      <c r="AL55" s="696"/>
      <c r="AM55" s="698"/>
      <c r="AN55" s="701"/>
      <c r="AO55" s="704"/>
      <c r="AP55" s="710"/>
      <c r="AQ55" s="713"/>
      <c r="AR55" s="715"/>
      <c r="AS55" s="715"/>
      <c r="AT55" s="718"/>
      <c r="AU55" s="694"/>
      <c r="AV55" s="696"/>
      <c r="AW55" s="698"/>
      <c r="AX55" s="701"/>
      <c r="AY55" s="727"/>
      <c r="AZ55" s="1"/>
      <c r="BA55" s="710"/>
      <c r="BB55" s="713"/>
      <c r="BC55" s="715"/>
      <c r="BD55" s="715"/>
      <c r="BE55" s="718"/>
      <c r="BF55" s="694"/>
      <c r="BG55" s="696"/>
      <c r="BH55" s="698"/>
      <c r="BI55" s="701"/>
      <c r="BJ55" s="704"/>
      <c r="BK55" s="1"/>
      <c r="BL55" s="724"/>
      <c r="BM55" s="713"/>
      <c r="BN55" s="715"/>
      <c r="BO55" s="715"/>
      <c r="BP55" s="718"/>
      <c r="BQ55" s="694"/>
      <c r="BR55" s="720"/>
      <c r="BS55" s="722"/>
      <c r="BT55" s="701"/>
      <c r="BU55" s="704"/>
      <c r="BV55" s="1"/>
      <c r="BW55" s="710"/>
      <c r="BX55" s="713"/>
      <c r="BY55" s="715"/>
      <c r="BZ55" s="715"/>
      <c r="CA55" s="718"/>
      <c r="CB55" s="694"/>
      <c r="CC55" s="696"/>
      <c r="CD55" s="698"/>
      <c r="CE55" s="701"/>
      <c r="CF55" s="704"/>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row>
    <row r="56" spans="1:123" ht="17" thickBot="1" x14ac:dyDescent="0.25">
      <c r="F56" s="13"/>
      <c r="G56" s="13"/>
      <c r="H56" s="13"/>
      <c r="I56" s="13"/>
      <c r="J56" s="13"/>
      <c r="K56" s="13"/>
      <c r="L56" s="711"/>
      <c r="M56" s="714"/>
      <c r="N56" s="716"/>
      <c r="O56" s="716"/>
      <c r="P56" s="719"/>
      <c r="Q56" s="695"/>
      <c r="R56" s="697"/>
      <c r="S56" s="730"/>
      <c r="T56" s="702"/>
      <c r="U56" s="705"/>
      <c r="V56" s="711"/>
      <c r="W56" s="714"/>
      <c r="X56" s="716"/>
      <c r="Y56" s="716"/>
      <c r="Z56" s="719"/>
      <c r="AA56" s="695"/>
      <c r="AB56" s="697"/>
      <c r="AC56" s="730"/>
      <c r="AD56" s="702"/>
      <c r="AE56" s="705"/>
      <c r="AF56" s="711"/>
      <c r="AG56" s="714"/>
      <c r="AH56" s="716"/>
      <c r="AI56" s="716"/>
      <c r="AJ56" s="719"/>
      <c r="AK56" s="695"/>
      <c r="AL56" s="697"/>
      <c r="AM56" s="699"/>
      <c r="AN56" s="702"/>
      <c r="AO56" s="705"/>
      <c r="AP56" s="711"/>
      <c r="AQ56" s="714"/>
      <c r="AR56" s="716"/>
      <c r="AS56" s="716"/>
      <c r="AT56" s="719"/>
      <c r="AU56" s="695"/>
      <c r="AV56" s="697"/>
      <c r="AW56" s="699"/>
      <c r="AX56" s="702"/>
      <c r="AY56" s="728"/>
      <c r="AZ56" s="1"/>
      <c r="BA56" s="711"/>
      <c r="BB56" s="714"/>
      <c r="BC56" s="716"/>
      <c r="BD56" s="716"/>
      <c r="BE56" s="719"/>
      <c r="BF56" s="695"/>
      <c r="BG56" s="697"/>
      <c r="BH56" s="699"/>
      <c r="BI56" s="702"/>
      <c r="BJ56" s="705"/>
      <c r="BK56" s="1"/>
      <c r="BL56" s="725"/>
      <c r="BM56" s="714"/>
      <c r="BN56" s="716"/>
      <c r="BO56" s="716"/>
      <c r="BP56" s="719"/>
      <c r="BQ56" s="695"/>
      <c r="BR56" s="721"/>
      <c r="BS56" s="723"/>
      <c r="BT56" s="702"/>
      <c r="BU56" s="705"/>
      <c r="BV56" s="1"/>
      <c r="BW56" s="711"/>
      <c r="BX56" s="714"/>
      <c r="BY56" s="716"/>
      <c r="BZ56" s="716"/>
      <c r="CA56" s="719"/>
      <c r="CB56" s="695"/>
      <c r="CC56" s="697"/>
      <c r="CD56" s="699"/>
      <c r="CE56" s="702"/>
      <c r="CF56" s="705"/>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row>
    <row r="57" spans="1:123" ht="17" thickBot="1" x14ac:dyDescent="0.25">
      <c r="F57" s="13"/>
      <c r="G57" s="13"/>
      <c r="H57" s="13"/>
      <c r="I57" s="13"/>
      <c r="J57" s="13"/>
      <c r="K57" s="13"/>
      <c r="L57" s="401" t="s">
        <v>349</v>
      </c>
      <c r="M57" s="402"/>
      <c r="N57" s="402"/>
      <c r="O57" s="706"/>
      <c r="P57" s="707" t="s">
        <v>350</v>
      </c>
      <c r="Q57" s="708"/>
      <c r="R57" s="708"/>
      <c r="S57" s="709"/>
      <c r="T57" s="692" t="s">
        <v>351</v>
      </c>
      <c r="U57" s="693"/>
      <c r="V57" s="401" t="s">
        <v>349</v>
      </c>
      <c r="W57" s="402"/>
      <c r="X57" s="402"/>
      <c r="Y57" s="706"/>
      <c r="Z57" s="707" t="s">
        <v>350</v>
      </c>
      <c r="AA57" s="708"/>
      <c r="AB57" s="708"/>
      <c r="AC57" s="709"/>
      <c r="AD57" s="692" t="s">
        <v>351</v>
      </c>
      <c r="AE57" s="693"/>
      <c r="AF57" s="350" t="s">
        <v>349</v>
      </c>
      <c r="AG57" s="351"/>
      <c r="AH57" s="351"/>
      <c r="AI57" s="682"/>
      <c r="AJ57" s="683" t="s">
        <v>350</v>
      </c>
      <c r="AK57" s="684"/>
      <c r="AL57" s="684"/>
      <c r="AM57" s="685"/>
      <c r="AN57" s="680" t="s">
        <v>351</v>
      </c>
      <c r="AO57" s="681"/>
      <c r="AP57" s="350" t="s">
        <v>349</v>
      </c>
      <c r="AQ57" s="351"/>
      <c r="AR57" s="351"/>
      <c r="AS57" s="682"/>
      <c r="AT57" s="683" t="s">
        <v>350</v>
      </c>
      <c r="AU57" s="684"/>
      <c r="AV57" s="684"/>
      <c r="AW57" s="685"/>
      <c r="AX57" s="680" t="s">
        <v>351</v>
      </c>
      <c r="AY57" s="691"/>
      <c r="AZ57" s="1"/>
      <c r="BA57" s="350" t="s">
        <v>349</v>
      </c>
      <c r="BB57" s="351"/>
      <c r="BC57" s="351"/>
      <c r="BD57" s="682"/>
      <c r="BE57" s="683" t="s">
        <v>350</v>
      </c>
      <c r="BF57" s="684"/>
      <c r="BG57" s="684"/>
      <c r="BH57" s="685"/>
      <c r="BI57" s="680" t="s">
        <v>351</v>
      </c>
      <c r="BJ57" s="681"/>
      <c r="BK57" s="1"/>
      <c r="BL57" s="350" t="s">
        <v>349</v>
      </c>
      <c r="BM57" s="351"/>
      <c r="BN57" s="351"/>
      <c r="BO57" s="682"/>
      <c r="BP57" s="683" t="s">
        <v>350</v>
      </c>
      <c r="BQ57" s="684"/>
      <c r="BR57" s="684"/>
      <c r="BS57" s="685"/>
      <c r="BT57" s="680" t="s">
        <v>351</v>
      </c>
      <c r="BU57" s="681"/>
      <c r="BV57" s="1"/>
      <c r="BW57" s="350" t="s">
        <v>349</v>
      </c>
      <c r="BX57" s="351"/>
      <c r="BY57" s="351"/>
      <c r="BZ57" s="682"/>
      <c r="CA57" s="683" t="s">
        <v>350</v>
      </c>
      <c r="CB57" s="684"/>
      <c r="CC57" s="684"/>
      <c r="CD57" s="685"/>
      <c r="CE57" s="680" t="s">
        <v>351</v>
      </c>
      <c r="CF57" s="68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row>
    <row r="58" spans="1:123" ht="17" thickBot="1" x14ac:dyDescent="0.25">
      <c r="F58" s="13"/>
      <c r="G58" s="13"/>
      <c r="H58" s="13"/>
      <c r="I58" s="13"/>
      <c r="J58" s="13"/>
      <c r="K58" s="13"/>
      <c r="L58" s="686" t="s">
        <v>406</v>
      </c>
      <c r="M58" s="687"/>
      <c r="N58" s="687"/>
      <c r="O58" s="687"/>
      <c r="P58" s="687"/>
      <c r="Q58" s="687"/>
      <c r="R58" s="687"/>
      <c r="S58" s="687"/>
      <c r="T58" s="687"/>
      <c r="U58" s="688"/>
      <c r="V58" s="689" t="s">
        <v>342</v>
      </c>
      <c r="W58" s="687"/>
      <c r="X58" s="687"/>
      <c r="Y58" s="687"/>
      <c r="Z58" s="687"/>
      <c r="AA58" s="687"/>
      <c r="AB58" s="687"/>
      <c r="AC58" s="687"/>
      <c r="AD58" s="687"/>
      <c r="AE58" s="687"/>
      <c r="AF58" s="672" t="s">
        <v>343</v>
      </c>
      <c r="AG58" s="673"/>
      <c r="AH58" s="673"/>
      <c r="AI58" s="673"/>
      <c r="AJ58" s="673"/>
      <c r="AK58" s="673"/>
      <c r="AL58" s="673"/>
      <c r="AM58" s="673"/>
      <c r="AN58" s="673"/>
      <c r="AO58" s="674"/>
      <c r="AP58" s="672" t="s">
        <v>344</v>
      </c>
      <c r="AQ58" s="673"/>
      <c r="AR58" s="673"/>
      <c r="AS58" s="673"/>
      <c r="AT58" s="673"/>
      <c r="AU58" s="673"/>
      <c r="AV58" s="673"/>
      <c r="AW58" s="673"/>
      <c r="AX58" s="673"/>
      <c r="AY58" s="690"/>
      <c r="AZ58" s="1"/>
      <c r="BA58" s="672" t="s">
        <v>345</v>
      </c>
      <c r="BB58" s="673"/>
      <c r="BC58" s="673"/>
      <c r="BD58" s="673"/>
      <c r="BE58" s="673"/>
      <c r="BF58" s="673"/>
      <c r="BG58" s="673"/>
      <c r="BH58" s="673"/>
      <c r="BI58" s="673"/>
      <c r="BJ58" s="674"/>
      <c r="BK58" s="1"/>
      <c r="BL58" s="672" t="s">
        <v>407</v>
      </c>
      <c r="BM58" s="673"/>
      <c r="BN58" s="673"/>
      <c r="BO58" s="673"/>
      <c r="BP58" s="673"/>
      <c r="BQ58" s="673"/>
      <c r="BR58" s="673"/>
      <c r="BS58" s="673"/>
      <c r="BT58" s="673"/>
      <c r="BU58" s="674"/>
      <c r="BV58" s="1"/>
      <c r="BW58" s="672" t="s">
        <v>347</v>
      </c>
      <c r="BX58" s="673"/>
      <c r="BY58" s="673"/>
      <c r="BZ58" s="673"/>
      <c r="CA58" s="673"/>
      <c r="CB58" s="673"/>
      <c r="CC58" s="673"/>
      <c r="CD58" s="673"/>
      <c r="CE58" s="673"/>
      <c r="CF58" s="674"/>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row>
    <row r="59" spans="1:123" x14ac:dyDescent="0.2">
      <c r="F59" s="13"/>
      <c r="G59" s="13"/>
      <c r="H59" s="13"/>
      <c r="I59" s="13"/>
      <c r="J59" s="13"/>
      <c r="K59" s="13"/>
      <c r="L59" s="399" t="s">
        <v>408</v>
      </c>
      <c r="M59" s="400"/>
      <c r="N59" s="400"/>
      <c r="O59" s="400"/>
      <c r="P59" s="400"/>
      <c r="Q59" s="400"/>
      <c r="R59" s="400"/>
      <c r="S59" s="400"/>
      <c r="T59" s="400"/>
      <c r="U59" s="400"/>
      <c r="V59" s="400"/>
      <c r="W59" s="400"/>
      <c r="X59" s="400"/>
      <c r="Y59" s="400"/>
      <c r="Z59" s="400"/>
      <c r="AA59" s="400"/>
      <c r="AB59" s="400"/>
      <c r="AC59" s="400"/>
      <c r="AD59" s="400"/>
      <c r="AE59" s="400"/>
      <c r="AF59" s="400"/>
      <c r="AG59" s="400"/>
      <c r="AH59" s="400"/>
      <c r="AI59" s="400"/>
      <c r="AJ59" s="400"/>
      <c r="AK59" s="400"/>
      <c r="AL59" s="400"/>
      <c r="AM59" s="400"/>
      <c r="AN59" s="400"/>
      <c r="AO59" s="400"/>
      <c r="AP59" s="400"/>
      <c r="AQ59" s="400"/>
      <c r="AR59" s="400"/>
      <c r="AS59" s="400"/>
      <c r="AT59" s="400"/>
      <c r="AU59" s="400"/>
      <c r="AV59" s="400"/>
      <c r="AW59" s="400"/>
      <c r="AX59" s="400"/>
      <c r="AY59" s="675"/>
      <c r="AZ59" s="1"/>
      <c r="BA59" s="399"/>
      <c r="BB59" s="400"/>
      <c r="BC59" s="400"/>
      <c r="BD59" s="400"/>
      <c r="BE59" s="400"/>
      <c r="BF59" s="400"/>
      <c r="BG59" s="400"/>
      <c r="BH59" s="400"/>
      <c r="BI59" s="400"/>
      <c r="BJ59" s="427"/>
      <c r="BK59" s="1"/>
      <c r="BL59" s="399"/>
      <c r="BM59" s="400"/>
      <c r="BN59" s="400"/>
      <c r="BO59" s="400"/>
      <c r="BP59" s="400"/>
      <c r="BQ59" s="400"/>
      <c r="BR59" s="400"/>
      <c r="BS59" s="400"/>
      <c r="BT59" s="400"/>
      <c r="BU59" s="427"/>
      <c r="BV59" s="1"/>
      <c r="BW59" s="399"/>
      <c r="BX59" s="400"/>
      <c r="BY59" s="400"/>
      <c r="BZ59" s="400"/>
      <c r="CA59" s="400"/>
      <c r="CB59" s="400"/>
      <c r="CC59" s="400"/>
      <c r="CD59" s="400"/>
      <c r="CE59" s="400"/>
      <c r="CF59" s="427"/>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row>
    <row r="60" spans="1:123" ht="20" thickBot="1" x14ac:dyDescent="0.3">
      <c r="F60" s="13"/>
      <c r="G60" s="13"/>
      <c r="H60" s="13"/>
      <c r="I60" s="13"/>
      <c r="J60" s="13"/>
      <c r="K60" s="13"/>
      <c r="L60" s="676" t="s">
        <v>337</v>
      </c>
      <c r="M60" s="677"/>
      <c r="N60" s="677"/>
      <c r="O60" s="677"/>
      <c r="P60" s="677"/>
      <c r="Q60" s="677"/>
      <c r="R60" s="677"/>
      <c r="S60" s="677"/>
      <c r="T60" s="677"/>
      <c r="U60" s="677"/>
      <c r="V60" s="677"/>
      <c r="W60" s="677"/>
      <c r="X60" s="677"/>
      <c r="Y60" s="677"/>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8"/>
      <c r="AZ60" s="1"/>
      <c r="BA60" s="676"/>
      <c r="BB60" s="677"/>
      <c r="BC60" s="677"/>
      <c r="BD60" s="677"/>
      <c r="BE60" s="677"/>
      <c r="BF60" s="677"/>
      <c r="BG60" s="677"/>
      <c r="BH60" s="677"/>
      <c r="BI60" s="677"/>
      <c r="BJ60" s="679"/>
      <c r="BK60" s="1"/>
      <c r="BL60" s="676"/>
      <c r="BM60" s="677"/>
      <c r="BN60" s="677"/>
      <c r="BO60" s="677"/>
      <c r="BP60" s="677"/>
      <c r="BQ60" s="677"/>
      <c r="BR60" s="677"/>
      <c r="BS60" s="677"/>
      <c r="BT60" s="677"/>
      <c r="BU60" s="679"/>
      <c r="BV60" s="1"/>
      <c r="BW60" s="676"/>
      <c r="BX60" s="677"/>
      <c r="BY60" s="677"/>
      <c r="BZ60" s="677"/>
      <c r="CA60" s="677"/>
      <c r="CB60" s="677"/>
      <c r="CC60" s="677"/>
      <c r="CD60" s="677"/>
      <c r="CE60" s="677"/>
      <c r="CF60" s="679"/>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row>
    <row r="61" spans="1:123" x14ac:dyDescent="0.2">
      <c r="F61" s="13"/>
      <c r="G61" s="13"/>
      <c r="H61" s="13"/>
      <c r="I61" s="13"/>
      <c r="J61" s="13"/>
      <c r="K61" s="13"/>
      <c r="L61" s="100" t="s">
        <v>409</v>
      </c>
      <c r="BL61" s="100" t="s">
        <v>410</v>
      </c>
    </row>
    <row r="63" spans="1:123" ht="17" thickBot="1" x14ac:dyDescent="0.25">
      <c r="F63" s="2"/>
      <c r="K63" s="2"/>
      <c r="DL63" s="2"/>
    </row>
    <row r="64" spans="1:123" ht="19" x14ac:dyDescent="0.2">
      <c r="F64" s="2"/>
      <c r="L64" s="666" t="s">
        <v>337</v>
      </c>
      <c r="M64" s="667"/>
      <c r="N64" s="667"/>
      <c r="O64" s="667"/>
      <c r="P64" s="667"/>
      <c r="Q64" s="667"/>
      <c r="R64" s="667"/>
      <c r="S64" s="667"/>
      <c r="T64" s="667"/>
      <c r="U64" s="667"/>
      <c r="V64" s="667"/>
      <c r="W64" s="667"/>
      <c r="X64" s="667"/>
      <c r="Y64" s="667"/>
      <c r="Z64" s="667"/>
      <c r="AA64" s="667"/>
      <c r="AB64" s="667"/>
      <c r="AC64" s="667"/>
      <c r="AD64" s="667"/>
      <c r="AE64" s="667"/>
      <c r="AF64" s="667"/>
      <c r="AG64" s="667"/>
      <c r="AH64" s="667"/>
      <c r="AI64" s="667"/>
      <c r="AJ64" s="667"/>
      <c r="AK64" s="667"/>
      <c r="AL64" s="667"/>
      <c r="AM64" s="667"/>
      <c r="AN64" s="667"/>
      <c r="AO64" s="667"/>
      <c r="AP64" s="667"/>
      <c r="AQ64" s="667"/>
      <c r="AR64" s="667"/>
      <c r="AS64" s="667"/>
      <c r="AT64" s="667"/>
      <c r="AU64" s="667"/>
      <c r="AV64" s="667"/>
      <c r="AW64" s="667"/>
      <c r="AX64" s="667"/>
      <c r="AY64" s="667"/>
      <c r="AZ64" s="667"/>
      <c r="BA64" s="667"/>
      <c r="BB64" s="667"/>
      <c r="BC64" s="667"/>
      <c r="BD64" s="667"/>
      <c r="BE64" s="667"/>
      <c r="BF64" s="667"/>
      <c r="BG64" s="667"/>
      <c r="BH64" s="667"/>
      <c r="BI64" s="667"/>
      <c r="BJ64" s="667"/>
      <c r="BK64" s="667"/>
      <c r="BL64" s="667"/>
      <c r="BM64" s="667"/>
      <c r="BN64" s="667"/>
      <c r="BO64" s="667"/>
      <c r="BP64" s="667"/>
      <c r="BQ64" s="667"/>
      <c r="BR64" s="667"/>
      <c r="BS64" s="667"/>
      <c r="BT64" s="667"/>
      <c r="BU64" s="667"/>
      <c r="BV64" s="667"/>
      <c r="BW64" s="667"/>
      <c r="BX64" s="667"/>
      <c r="BY64" s="667"/>
      <c r="BZ64" s="667"/>
      <c r="CA64" s="667"/>
      <c r="CB64" s="667"/>
      <c r="CC64" s="668"/>
      <c r="CE64" s="666" t="s">
        <v>337</v>
      </c>
      <c r="CF64" s="667"/>
      <c r="CG64" s="667"/>
      <c r="CH64" s="667"/>
      <c r="CI64" s="667"/>
      <c r="CJ64" s="667"/>
      <c r="CK64" s="667"/>
      <c r="CL64" s="667"/>
      <c r="CM64" s="667"/>
      <c r="CN64" s="667"/>
      <c r="CO64" s="667"/>
      <c r="CP64" s="667"/>
      <c r="CQ64" s="667"/>
      <c r="CR64" s="667"/>
      <c r="CS64" s="667"/>
      <c r="CT64" s="667"/>
      <c r="CU64" s="667"/>
      <c r="CV64" s="667"/>
      <c r="CW64" s="667"/>
      <c r="CX64" s="667"/>
      <c r="CY64" s="667"/>
      <c r="CZ64" s="667"/>
      <c r="DA64" s="667"/>
      <c r="DB64" s="667"/>
      <c r="DC64" s="667"/>
      <c r="DD64" s="667"/>
      <c r="DE64" s="667"/>
      <c r="DF64" s="667"/>
      <c r="DG64" s="667"/>
      <c r="DH64" s="668"/>
      <c r="DI64" s="1"/>
      <c r="DJ64" s="666"/>
      <c r="DK64" s="667"/>
      <c r="DL64" s="667"/>
      <c r="DM64" s="667"/>
      <c r="DN64" s="667"/>
      <c r="DO64" s="667"/>
      <c r="DP64" s="667"/>
      <c r="DQ64" s="667"/>
      <c r="DR64" s="667"/>
      <c r="DS64" s="668"/>
    </row>
    <row r="65" spans="1:138" ht="20" customHeight="1" thickBot="1" x14ac:dyDescent="0.25">
      <c r="E65" s="2"/>
      <c r="F65" s="2"/>
      <c r="L65" s="669" t="s">
        <v>411</v>
      </c>
      <c r="M65" s="670"/>
      <c r="N65" s="670"/>
      <c r="O65" s="670"/>
      <c r="P65" s="670"/>
      <c r="Q65" s="670"/>
      <c r="R65" s="670"/>
      <c r="S65" s="670"/>
      <c r="T65" s="670"/>
      <c r="U65" s="670"/>
      <c r="V65" s="670"/>
      <c r="W65" s="670"/>
      <c r="X65" s="670"/>
      <c r="Y65" s="670"/>
      <c r="Z65" s="670"/>
      <c r="AA65" s="670"/>
      <c r="AB65" s="670"/>
      <c r="AC65" s="670"/>
      <c r="AD65" s="670"/>
      <c r="AE65" s="670"/>
      <c r="AF65" s="670"/>
      <c r="AG65" s="670"/>
      <c r="AH65" s="670"/>
      <c r="AI65" s="670"/>
      <c r="AJ65" s="670"/>
      <c r="AK65" s="670"/>
      <c r="AL65" s="670"/>
      <c r="AM65" s="670"/>
      <c r="AN65" s="670"/>
      <c r="AO65" s="670"/>
      <c r="AP65" s="670"/>
      <c r="AQ65" s="670"/>
      <c r="AR65" s="670"/>
      <c r="AS65" s="670"/>
      <c r="AT65" s="670"/>
      <c r="AU65" s="670"/>
      <c r="AV65" s="670"/>
      <c r="AW65" s="670"/>
      <c r="AX65" s="670"/>
      <c r="AY65" s="670"/>
      <c r="AZ65" s="670"/>
      <c r="BA65" s="670"/>
      <c r="BB65" s="670"/>
      <c r="BC65" s="670"/>
      <c r="BD65" s="670"/>
      <c r="BE65" s="670"/>
      <c r="BF65" s="670"/>
      <c r="BG65" s="670"/>
      <c r="BH65" s="670"/>
      <c r="BI65" s="670"/>
      <c r="BJ65" s="670"/>
      <c r="BK65" s="670"/>
      <c r="BL65" s="670"/>
      <c r="BM65" s="670"/>
      <c r="BN65" s="670"/>
      <c r="BO65" s="670"/>
      <c r="BP65" s="670"/>
      <c r="BQ65" s="670"/>
      <c r="BR65" s="670"/>
      <c r="BS65" s="670"/>
      <c r="BT65" s="670"/>
      <c r="BU65" s="670"/>
      <c r="BV65" s="670"/>
      <c r="BW65" s="670"/>
      <c r="BX65" s="670"/>
      <c r="BY65" s="670"/>
      <c r="BZ65" s="670"/>
      <c r="CA65" s="670"/>
      <c r="CB65" s="670"/>
      <c r="CC65" s="671"/>
      <c r="CE65" s="669" t="s">
        <v>412</v>
      </c>
      <c r="CF65" s="670"/>
      <c r="CG65" s="670"/>
      <c r="CH65" s="670"/>
      <c r="CI65" s="670"/>
      <c r="CJ65" s="670"/>
      <c r="CK65" s="670"/>
      <c r="CL65" s="670"/>
      <c r="CM65" s="670"/>
      <c r="CN65" s="670"/>
      <c r="CO65" s="670"/>
      <c r="CP65" s="670"/>
      <c r="CQ65" s="670"/>
      <c r="CR65" s="670"/>
      <c r="CS65" s="670"/>
      <c r="CT65" s="670"/>
      <c r="CU65" s="670"/>
      <c r="CV65" s="670"/>
      <c r="CW65" s="670"/>
      <c r="CX65" s="670"/>
      <c r="CY65" s="670"/>
      <c r="CZ65" s="670"/>
      <c r="DA65" s="670"/>
      <c r="DB65" s="670"/>
      <c r="DC65" s="670"/>
      <c r="DD65" s="670"/>
      <c r="DE65" s="670"/>
      <c r="DF65" s="670"/>
      <c r="DG65" s="670"/>
      <c r="DH65" s="671"/>
      <c r="DI65" s="1"/>
      <c r="DJ65" s="669"/>
      <c r="DK65" s="670"/>
      <c r="DL65" s="670"/>
      <c r="DM65" s="670"/>
      <c r="DN65" s="670"/>
      <c r="DO65" s="670"/>
      <c r="DP65" s="670"/>
      <c r="DQ65" s="670"/>
      <c r="DR65" s="670"/>
      <c r="DS65" s="671"/>
    </row>
    <row r="66" spans="1:138" ht="20" customHeight="1" thickBot="1" x14ac:dyDescent="0.25">
      <c r="C66" s="4"/>
      <c r="E66" s="408" t="s">
        <v>340</v>
      </c>
      <c r="F66" s="2"/>
      <c r="L66" s="542" t="s">
        <v>413</v>
      </c>
      <c r="M66" s="543"/>
      <c r="N66" s="543"/>
      <c r="O66" s="543"/>
      <c r="P66" s="543"/>
      <c r="Q66" s="543"/>
      <c r="R66" s="543"/>
      <c r="S66" s="543"/>
      <c r="T66" s="159"/>
      <c r="U66" s="159"/>
      <c r="V66" s="539" t="s">
        <v>414</v>
      </c>
      <c r="W66" s="540"/>
      <c r="X66" s="540"/>
      <c r="Y66" s="540"/>
      <c r="Z66" s="540"/>
      <c r="AA66" s="540"/>
      <c r="AB66" s="540"/>
      <c r="AC66" s="540"/>
      <c r="AD66" s="540"/>
      <c r="AE66" s="541"/>
      <c r="AF66" s="545" t="s">
        <v>415</v>
      </c>
      <c r="AG66" s="543"/>
      <c r="AH66" s="543"/>
      <c r="AI66" s="543"/>
      <c r="AJ66" s="543"/>
      <c r="AK66" s="543"/>
      <c r="AL66" s="543"/>
      <c r="AM66" s="543"/>
      <c r="AN66" s="543"/>
      <c r="AO66" s="546"/>
      <c r="AP66" s="539" t="s">
        <v>416</v>
      </c>
      <c r="AQ66" s="540"/>
      <c r="AR66" s="540"/>
      <c r="AS66" s="540"/>
      <c r="AT66" s="540"/>
      <c r="AU66" s="540"/>
      <c r="AV66" s="540"/>
      <c r="AW66" s="540"/>
      <c r="AX66" s="540"/>
      <c r="AY66" s="541"/>
      <c r="AZ66" s="539" t="s">
        <v>417</v>
      </c>
      <c r="BA66" s="540"/>
      <c r="BB66" s="540"/>
      <c r="BC66" s="540"/>
      <c r="BD66" s="540"/>
      <c r="BE66" s="540"/>
      <c r="BF66" s="540"/>
      <c r="BG66" s="540"/>
      <c r="BH66" s="540"/>
      <c r="BI66" s="541"/>
      <c r="BJ66" s="539" t="s">
        <v>418</v>
      </c>
      <c r="BK66" s="540"/>
      <c r="BL66" s="540"/>
      <c r="BM66" s="540"/>
      <c r="BN66" s="540"/>
      <c r="BO66" s="540"/>
      <c r="BP66" s="540"/>
      <c r="BQ66" s="540"/>
      <c r="BR66" s="540"/>
      <c r="BS66" s="541"/>
      <c r="BT66" s="539" t="s">
        <v>419</v>
      </c>
      <c r="BU66" s="540"/>
      <c r="BV66" s="540"/>
      <c r="BW66" s="540"/>
      <c r="BX66" s="540"/>
      <c r="BY66" s="540"/>
      <c r="BZ66" s="540"/>
      <c r="CA66" s="540"/>
      <c r="CB66" s="540"/>
      <c r="CC66" s="541"/>
      <c r="CE66" s="539" t="s">
        <v>341</v>
      </c>
      <c r="CF66" s="540"/>
      <c r="CG66" s="540"/>
      <c r="CH66" s="540"/>
      <c r="CI66" s="540"/>
      <c r="CJ66" s="540"/>
      <c r="CK66" s="540"/>
      <c r="CL66" s="540"/>
      <c r="CM66" s="540"/>
      <c r="CN66" s="541"/>
      <c r="CO66" s="539" t="s">
        <v>342</v>
      </c>
      <c r="CP66" s="540"/>
      <c r="CQ66" s="540"/>
      <c r="CR66" s="540"/>
      <c r="CS66" s="540"/>
      <c r="CT66" s="540"/>
      <c r="CU66" s="540"/>
      <c r="CV66" s="540"/>
      <c r="CW66" s="540"/>
      <c r="CX66" s="541"/>
      <c r="CY66" s="536" t="s">
        <v>420</v>
      </c>
      <c r="CZ66" s="537"/>
      <c r="DA66" s="537"/>
      <c r="DB66" s="537"/>
      <c r="DC66" s="537"/>
      <c r="DD66" s="537"/>
      <c r="DE66" s="537"/>
      <c r="DF66" s="537"/>
      <c r="DG66" s="537"/>
      <c r="DH66" s="538"/>
      <c r="DI66" s="1"/>
      <c r="DJ66" s="539" t="s">
        <v>421</v>
      </c>
      <c r="DK66" s="540"/>
      <c r="DL66" s="540"/>
      <c r="DM66" s="540"/>
      <c r="DN66" s="540"/>
      <c r="DO66" s="540"/>
      <c r="DP66" s="540"/>
      <c r="DQ66" s="540"/>
      <c r="DR66" s="540"/>
      <c r="DS66" s="541"/>
    </row>
    <row r="67" spans="1:138" ht="20" customHeight="1" thickBot="1" x14ac:dyDescent="0.25">
      <c r="B67" s="103"/>
      <c r="C67" s="104"/>
      <c r="E67" s="522"/>
      <c r="F67" s="2"/>
      <c r="H67" s="105"/>
      <c r="I67" s="105"/>
      <c r="J67" s="105"/>
      <c r="K67" s="105"/>
      <c r="L67" s="660" t="s">
        <v>349</v>
      </c>
      <c r="M67" s="661"/>
      <c r="N67" s="661"/>
      <c r="O67" s="662"/>
      <c r="P67" s="663" t="s">
        <v>350</v>
      </c>
      <c r="Q67" s="664"/>
      <c r="R67" s="664"/>
      <c r="S67" s="665"/>
      <c r="T67" s="559" t="s">
        <v>422</v>
      </c>
      <c r="U67" s="560"/>
      <c r="V67" s="651" t="s">
        <v>349</v>
      </c>
      <c r="W67" s="652"/>
      <c r="X67" s="652"/>
      <c r="Y67" s="653"/>
      <c r="Z67" s="654" t="s">
        <v>350</v>
      </c>
      <c r="AA67" s="655"/>
      <c r="AB67" s="655"/>
      <c r="AC67" s="656"/>
      <c r="AD67" s="559" t="s">
        <v>422</v>
      </c>
      <c r="AE67" s="560"/>
      <c r="AF67" s="651" t="s">
        <v>349</v>
      </c>
      <c r="AG67" s="652"/>
      <c r="AH67" s="652"/>
      <c r="AI67" s="653"/>
      <c r="AJ67" s="654" t="s">
        <v>350</v>
      </c>
      <c r="AK67" s="655"/>
      <c r="AL67" s="655"/>
      <c r="AM67" s="656"/>
      <c r="AN67" s="559" t="s">
        <v>422</v>
      </c>
      <c r="AO67" s="560"/>
      <c r="AP67" s="651" t="s">
        <v>349</v>
      </c>
      <c r="AQ67" s="652"/>
      <c r="AR67" s="652"/>
      <c r="AS67" s="653"/>
      <c r="AT67" s="654" t="s">
        <v>350</v>
      </c>
      <c r="AU67" s="655"/>
      <c r="AV67" s="655"/>
      <c r="AW67" s="656"/>
      <c r="AX67" s="559" t="s">
        <v>422</v>
      </c>
      <c r="AY67" s="560"/>
      <c r="AZ67" s="651" t="s">
        <v>349</v>
      </c>
      <c r="BA67" s="652"/>
      <c r="BB67" s="652"/>
      <c r="BC67" s="653"/>
      <c r="BD67" s="654" t="s">
        <v>350</v>
      </c>
      <c r="BE67" s="655"/>
      <c r="BF67" s="655"/>
      <c r="BG67" s="656"/>
      <c r="BH67" s="559" t="s">
        <v>422</v>
      </c>
      <c r="BI67" s="560"/>
      <c r="BJ67" s="651" t="s">
        <v>349</v>
      </c>
      <c r="BK67" s="652"/>
      <c r="BL67" s="652"/>
      <c r="BM67" s="653"/>
      <c r="BN67" s="654" t="s">
        <v>350</v>
      </c>
      <c r="BO67" s="655"/>
      <c r="BP67" s="655"/>
      <c r="BQ67" s="656"/>
      <c r="BR67" s="559" t="s">
        <v>422</v>
      </c>
      <c r="BS67" s="560"/>
      <c r="BT67" s="651" t="s">
        <v>349</v>
      </c>
      <c r="BU67" s="652"/>
      <c r="BV67" s="652"/>
      <c r="BW67" s="653"/>
      <c r="BX67" s="654" t="s">
        <v>350</v>
      </c>
      <c r="BY67" s="655"/>
      <c r="BZ67" s="655"/>
      <c r="CA67" s="656"/>
      <c r="CB67" s="559" t="s">
        <v>422</v>
      </c>
      <c r="CC67" s="560"/>
      <c r="CE67" s="651" t="s">
        <v>349</v>
      </c>
      <c r="CF67" s="652"/>
      <c r="CG67" s="652"/>
      <c r="CH67" s="653"/>
      <c r="CI67" s="654" t="s">
        <v>350</v>
      </c>
      <c r="CJ67" s="655"/>
      <c r="CK67" s="655"/>
      <c r="CL67" s="656"/>
      <c r="CM67" s="559" t="s">
        <v>422</v>
      </c>
      <c r="CN67" s="560"/>
      <c r="CO67" s="651" t="s">
        <v>349</v>
      </c>
      <c r="CP67" s="652"/>
      <c r="CQ67" s="652"/>
      <c r="CR67" s="653"/>
      <c r="CS67" s="654" t="s">
        <v>350</v>
      </c>
      <c r="CT67" s="655"/>
      <c r="CU67" s="655"/>
      <c r="CV67" s="656"/>
      <c r="CW67" s="559" t="s">
        <v>422</v>
      </c>
      <c r="CX67" s="560"/>
      <c r="CY67" s="657" t="s">
        <v>349</v>
      </c>
      <c r="CZ67" s="658"/>
      <c r="DA67" s="658"/>
      <c r="DB67" s="659"/>
      <c r="DC67" s="646" t="s">
        <v>350</v>
      </c>
      <c r="DD67" s="647"/>
      <c r="DE67" s="647"/>
      <c r="DF67" s="648"/>
      <c r="DG67" s="649" t="s">
        <v>422</v>
      </c>
      <c r="DH67" s="650"/>
      <c r="DI67" s="1"/>
      <c r="DJ67" s="651" t="s">
        <v>349</v>
      </c>
      <c r="DK67" s="652"/>
      <c r="DL67" s="652"/>
      <c r="DM67" s="653"/>
      <c r="DN67" s="654" t="s">
        <v>350</v>
      </c>
      <c r="DO67" s="655"/>
      <c r="DP67" s="655"/>
      <c r="DQ67" s="656"/>
      <c r="DR67" s="559" t="s">
        <v>422</v>
      </c>
      <c r="DS67" s="560"/>
      <c r="DT67" s="28"/>
    </row>
    <row r="68" spans="1:138" ht="20" customHeight="1" x14ac:dyDescent="0.2">
      <c r="B68" s="106"/>
      <c r="C68" s="107"/>
      <c r="E68" s="2"/>
      <c r="F68" s="2"/>
      <c r="H68" s="369" t="s">
        <v>24</v>
      </c>
      <c r="I68" s="393" t="s">
        <v>25</v>
      </c>
      <c r="J68" s="395" t="s">
        <v>26</v>
      </c>
      <c r="K68" s="512" t="s">
        <v>27</v>
      </c>
      <c r="L68" s="645" t="s">
        <v>423</v>
      </c>
      <c r="M68" s="639" t="s">
        <v>424</v>
      </c>
      <c r="N68" s="629" t="s">
        <v>364</v>
      </c>
      <c r="O68" s="629" t="s">
        <v>356</v>
      </c>
      <c r="P68" s="630" t="s">
        <v>423</v>
      </c>
      <c r="Q68" s="623" t="s">
        <v>424</v>
      </c>
      <c r="R68" s="643" t="s">
        <v>364</v>
      </c>
      <c r="S68" s="643" t="s">
        <v>356</v>
      </c>
      <c r="T68" s="632" t="s">
        <v>425</v>
      </c>
      <c r="U68" s="625" t="s">
        <v>29</v>
      </c>
      <c r="V68" s="645" t="s">
        <v>423</v>
      </c>
      <c r="W68" s="639" t="s">
        <v>424</v>
      </c>
      <c r="X68" s="629" t="s">
        <v>364</v>
      </c>
      <c r="Y68" s="629" t="s">
        <v>356</v>
      </c>
      <c r="Z68" s="630" t="s">
        <v>423</v>
      </c>
      <c r="AA68" s="623" t="s">
        <v>424</v>
      </c>
      <c r="AB68" s="643" t="s">
        <v>364</v>
      </c>
      <c r="AC68" s="643" t="s">
        <v>356</v>
      </c>
      <c r="AD68" s="632" t="s">
        <v>425</v>
      </c>
      <c r="AE68" s="625" t="s">
        <v>29</v>
      </c>
      <c r="AF68" s="645" t="s">
        <v>423</v>
      </c>
      <c r="AG68" s="639" t="s">
        <v>424</v>
      </c>
      <c r="AH68" s="629" t="s">
        <v>364</v>
      </c>
      <c r="AI68" s="629" t="s">
        <v>356</v>
      </c>
      <c r="AJ68" s="630" t="s">
        <v>423</v>
      </c>
      <c r="AK68" s="623" t="s">
        <v>424</v>
      </c>
      <c r="AL68" s="643" t="s">
        <v>364</v>
      </c>
      <c r="AM68" s="643" t="s">
        <v>356</v>
      </c>
      <c r="AN68" s="632" t="s">
        <v>425</v>
      </c>
      <c r="AO68" s="625" t="s">
        <v>29</v>
      </c>
      <c r="AP68" s="645" t="s">
        <v>423</v>
      </c>
      <c r="AQ68" s="639" t="s">
        <v>424</v>
      </c>
      <c r="AR68" s="629" t="s">
        <v>364</v>
      </c>
      <c r="AS68" s="629" t="s">
        <v>356</v>
      </c>
      <c r="AT68" s="630" t="s">
        <v>423</v>
      </c>
      <c r="AU68" s="623" t="s">
        <v>424</v>
      </c>
      <c r="AV68" s="643" t="s">
        <v>364</v>
      </c>
      <c r="AW68" s="643" t="s">
        <v>356</v>
      </c>
      <c r="AX68" s="632" t="s">
        <v>425</v>
      </c>
      <c r="AY68" s="625" t="s">
        <v>29</v>
      </c>
      <c r="AZ68" s="645" t="s">
        <v>423</v>
      </c>
      <c r="BA68" s="639" t="s">
        <v>424</v>
      </c>
      <c r="BB68" s="629" t="s">
        <v>364</v>
      </c>
      <c r="BC68" s="629" t="s">
        <v>356</v>
      </c>
      <c r="BD68" s="630" t="s">
        <v>423</v>
      </c>
      <c r="BE68" s="623" t="s">
        <v>424</v>
      </c>
      <c r="BF68" s="643" t="s">
        <v>364</v>
      </c>
      <c r="BG68" s="643" t="s">
        <v>356</v>
      </c>
      <c r="BH68" s="632" t="s">
        <v>425</v>
      </c>
      <c r="BI68" s="625" t="s">
        <v>29</v>
      </c>
      <c r="BJ68" s="645" t="s">
        <v>423</v>
      </c>
      <c r="BK68" s="639" t="s">
        <v>424</v>
      </c>
      <c r="BL68" s="629" t="s">
        <v>364</v>
      </c>
      <c r="BM68" s="629" t="s">
        <v>356</v>
      </c>
      <c r="BN68" s="630" t="s">
        <v>423</v>
      </c>
      <c r="BO68" s="623" t="s">
        <v>424</v>
      </c>
      <c r="BP68" s="643" t="s">
        <v>364</v>
      </c>
      <c r="BQ68" s="643" t="s">
        <v>356</v>
      </c>
      <c r="BR68" s="632" t="s">
        <v>425</v>
      </c>
      <c r="BS68" s="625" t="s">
        <v>29</v>
      </c>
      <c r="BT68" s="645" t="s">
        <v>423</v>
      </c>
      <c r="BU68" s="639" t="s">
        <v>424</v>
      </c>
      <c r="BV68" s="629" t="s">
        <v>364</v>
      </c>
      <c r="BW68" s="629" t="s">
        <v>356</v>
      </c>
      <c r="BX68" s="630" t="s">
        <v>423</v>
      </c>
      <c r="BY68" s="623" t="s">
        <v>424</v>
      </c>
      <c r="BZ68" s="643" t="s">
        <v>364</v>
      </c>
      <c r="CA68" s="643" t="s">
        <v>356</v>
      </c>
      <c r="CB68" s="632" t="s">
        <v>425</v>
      </c>
      <c r="CC68" s="625" t="s">
        <v>29</v>
      </c>
      <c r="CE68" s="645" t="s">
        <v>353</v>
      </c>
      <c r="CF68" s="639" t="s">
        <v>354</v>
      </c>
      <c r="CG68" s="629" t="s">
        <v>358</v>
      </c>
      <c r="CH68" s="629" t="s">
        <v>356</v>
      </c>
      <c r="CI68" s="630" t="s">
        <v>353</v>
      </c>
      <c r="CJ68" s="623" t="s">
        <v>354</v>
      </c>
      <c r="CK68" s="643" t="s">
        <v>358</v>
      </c>
      <c r="CL68" s="643" t="s">
        <v>356</v>
      </c>
      <c r="CM68" s="632" t="s">
        <v>357</v>
      </c>
      <c r="CN68" s="625" t="s">
        <v>29</v>
      </c>
      <c r="CO68" s="645" t="s">
        <v>353</v>
      </c>
      <c r="CP68" s="639" t="s">
        <v>354</v>
      </c>
      <c r="CQ68" s="629" t="s">
        <v>358</v>
      </c>
      <c r="CR68" s="629" t="s">
        <v>356</v>
      </c>
      <c r="CS68" s="630" t="s">
        <v>353</v>
      </c>
      <c r="CT68" s="623" t="s">
        <v>354</v>
      </c>
      <c r="CU68" s="643" t="s">
        <v>358</v>
      </c>
      <c r="CV68" s="643" t="s">
        <v>356</v>
      </c>
      <c r="CW68" s="632" t="s">
        <v>357</v>
      </c>
      <c r="CX68" s="625" t="s">
        <v>29</v>
      </c>
      <c r="CY68" s="644" t="s">
        <v>423</v>
      </c>
      <c r="CZ68" s="640" t="s">
        <v>424</v>
      </c>
      <c r="DA68" s="641" t="s">
        <v>364</v>
      </c>
      <c r="DB68" s="641" t="s">
        <v>356</v>
      </c>
      <c r="DC68" s="642" t="s">
        <v>423</v>
      </c>
      <c r="DD68" s="642" t="s">
        <v>424</v>
      </c>
      <c r="DE68" s="642" t="s">
        <v>364</v>
      </c>
      <c r="DF68" s="633" t="s">
        <v>356</v>
      </c>
      <c r="DG68" s="634" t="s">
        <v>425</v>
      </c>
      <c r="DH68" s="635" t="s">
        <v>29</v>
      </c>
      <c r="DI68" s="1"/>
      <c r="DJ68" s="636" t="s">
        <v>423</v>
      </c>
      <c r="DK68" s="639" t="s">
        <v>424</v>
      </c>
      <c r="DL68" s="629" t="s">
        <v>364</v>
      </c>
      <c r="DM68" s="629" t="s">
        <v>356</v>
      </c>
      <c r="DN68" s="630" t="s">
        <v>423</v>
      </c>
      <c r="DO68" s="630" t="s">
        <v>424</v>
      </c>
      <c r="DP68" s="630" t="s">
        <v>364</v>
      </c>
      <c r="DQ68" s="631" t="s">
        <v>356</v>
      </c>
      <c r="DR68" s="632" t="s">
        <v>425</v>
      </c>
      <c r="DS68" s="625" t="s">
        <v>29</v>
      </c>
      <c r="DT68" s="28"/>
    </row>
    <row r="69" spans="1:138" ht="22" customHeight="1" x14ac:dyDescent="0.2">
      <c r="A69" s="369" t="s">
        <v>30</v>
      </c>
      <c r="B69" s="369" t="s">
        <v>31</v>
      </c>
      <c r="C69" s="370" t="s">
        <v>32</v>
      </c>
      <c r="E69" s="2"/>
      <c r="F69" s="2"/>
      <c r="H69" s="369"/>
      <c r="I69" s="394"/>
      <c r="J69" s="396"/>
      <c r="K69" s="513"/>
      <c r="L69" s="620"/>
      <c r="M69" s="605"/>
      <c r="N69" s="581"/>
      <c r="O69" s="581"/>
      <c r="P69" s="584"/>
      <c r="Q69" s="623"/>
      <c r="R69" s="617"/>
      <c r="S69" s="617"/>
      <c r="T69" s="574"/>
      <c r="U69" s="577"/>
      <c r="V69" s="620"/>
      <c r="W69" s="605"/>
      <c r="X69" s="581"/>
      <c r="Y69" s="581"/>
      <c r="Z69" s="584"/>
      <c r="AA69" s="623"/>
      <c r="AB69" s="617"/>
      <c r="AC69" s="617"/>
      <c r="AD69" s="574"/>
      <c r="AE69" s="577"/>
      <c r="AF69" s="620"/>
      <c r="AG69" s="605"/>
      <c r="AH69" s="581"/>
      <c r="AI69" s="581"/>
      <c r="AJ69" s="584"/>
      <c r="AK69" s="623"/>
      <c r="AL69" s="617"/>
      <c r="AM69" s="617"/>
      <c r="AN69" s="574"/>
      <c r="AO69" s="577"/>
      <c r="AP69" s="620"/>
      <c r="AQ69" s="605"/>
      <c r="AR69" s="581"/>
      <c r="AS69" s="581"/>
      <c r="AT69" s="584"/>
      <c r="AU69" s="623"/>
      <c r="AV69" s="617"/>
      <c r="AW69" s="617"/>
      <c r="AX69" s="574"/>
      <c r="AY69" s="577"/>
      <c r="AZ69" s="620"/>
      <c r="BA69" s="605"/>
      <c r="BB69" s="581"/>
      <c r="BC69" s="581"/>
      <c r="BD69" s="584"/>
      <c r="BE69" s="623"/>
      <c r="BF69" s="617"/>
      <c r="BG69" s="617"/>
      <c r="BH69" s="574"/>
      <c r="BI69" s="577"/>
      <c r="BJ69" s="620"/>
      <c r="BK69" s="605"/>
      <c r="BL69" s="581"/>
      <c r="BM69" s="581"/>
      <c r="BN69" s="584"/>
      <c r="BO69" s="623"/>
      <c r="BP69" s="617"/>
      <c r="BQ69" s="617"/>
      <c r="BR69" s="574"/>
      <c r="BS69" s="577"/>
      <c r="BT69" s="620"/>
      <c r="BU69" s="605"/>
      <c r="BV69" s="581"/>
      <c r="BW69" s="581"/>
      <c r="BX69" s="584"/>
      <c r="BY69" s="623"/>
      <c r="BZ69" s="617"/>
      <c r="CA69" s="617"/>
      <c r="CB69" s="574"/>
      <c r="CC69" s="577"/>
      <c r="CE69" s="620"/>
      <c r="CF69" s="605"/>
      <c r="CG69" s="581"/>
      <c r="CH69" s="581"/>
      <c r="CI69" s="584"/>
      <c r="CJ69" s="623"/>
      <c r="CK69" s="617"/>
      <c r="CL69" s="617"/>
      <c r="CM69" s="574"/>
      <c r="CN69" s="577"/>
      <c r="CO69" s="620"/>
      <c r="CP69" s="605"/>
      <c r="CQ69" s="581"/>
      <c r="CR69" s="581"/>
      <c r="CS69" s="584"/>
      <c r="CT69" s="623"/>
      <c r="CU69" s="617"/>
      <c r="CV69" s="617"/>
      <c r="CW69" s="574"/>
      <c r="CX69" s="577"/>
      <c r="CY69" s="608"/>
      <c r="CZ69" s="611"/>
      <c r="DA69" s="614"/>
      <c r="DB69" s="614"/>
      <c r="DC69" s="590"/>
      <c r="DD69" s="590"/>
      <c r="DE69" s="590"/>
      <c r="DF69" s="593"/>
      <c r="DG69" s="596"/>
      <c r="DH69" s="599"/>
      <c r="DI69" s="1"/>
      <c r="DJ69" s="637"/>
      <c r="DK69" s="605"/>
      <c r="DL69" s="581"/>
      <c r="DM69" s="581"/>
      <c r="DN69" s="584"/>
      <c r="DO69" s="584"/>
      <c r="DP69" s="584"/>
      <c r="DQ69" s="587"/>
      <c r="DR69" s="574"/>
      <c r="DS69" s="577"/>
      <c r="DT69" s="28"/>
    </row>
    <row r="70" spans="1:138" ht="22" customHeight="1" x14ac:dyDescent="0.2">
      <c r="A70" s="369"/>
      <c r="B70" s="369"/>
      <c r="C70" s="370"/>
      <c r="D70" s="105"/>
      <c r="E70" s="28"/>
      <c r="F70" s="28"/>
      <c r="H70" s="369"/>
      <c r="I70" s="394"/>
      <c r="J70" s="396"/>
      <c r="K70" s="513"/>
      <c r="L70" s="620"/>
      <c r="M70" s="605"/>
      <c r="N70" s="581"/>
      <c r="O70" s="581"/>
      <c r="P70" s="584"/>
      <c r="Q70" s="623"/>
      <c r="R70" s="617"/>
      <c r="S70" s="617"/>
      <c r="T70" s="574"/>
      <c r="U70" s="577"/>
      <c r="V70" s="620"/>
      <c r="W70" s="605"/>
      <c r="X70" s="581"/>
      <c r="Y70" s="581"/>
      <c r="Z70" s="584"/>
      <c r="AA70" s="623"/>
      <c r="AB70" s="617"/>
      <c r="AC70" s="617"/>
      <c r="AD70" s="574"/>
      <c r="AE70" s="577"/>
      <c r="AF70" s="620"/>
      <c r="AG70" s="605"/>
      <c r="AH70" s="581"/>
      <c r="AI70" s="581"/>
      <c r="AJ70" s="584"/>
      <c r="AK70" s="623"/>
      <c r="AL70" s="617"/>
      <c r="AM70" s="617"/>
      <c r="AN70" s="574"/>
      <c r="AO70" s="577"/>
      <c r="AP70" s="620"/>
      <c r="AQ70" s="605"/>
      <c r="AR70" s="581"/>
      <c r="AS70" s="581"/>
      <c r="AT70" s="584"/>
      <c r="AU70" s="623"/>
      <c r="AV70" s="617"/>
      <c r="AW70" s="617"/>
      <c r="AX70" s="574"/>
      <c r="AY70" s="577"/>
      <c r="AZ70" s="620"/>
      <c r="BA70" s="605"/>
      <c r="BB70" s="581"/>
      <c r="BC70" s="581"/>
      <c r="BD70" s="584"/>
      <c r="BE70" s="623"/>
      <c r="BF70" s="617"/>
      <c r="BG70" s="617"/>
      <c r="BH70" s="574"/>
      <c r="BI70" s="577"/>
      <c r="BJ70" s="620"/>
      <c r="BK70" s="605"/>
      <c r="BL70" s="581"/>
      <c r="BM70" s="581"/>
      <c r="BN70" s="584"/>
      <c r="BO70" s="623"/>
      <c r="BP70" s="617"/>
      <c r="BQ70" s="617"/>
      <c r="BR70" s="574"/>
      <c r="BS70" s="577"/>
      <c r="BT70" s="620"/>
      <c r="BU70" s="605"/>
      <c r="BV70" s="581"/>
      <c r="BW70" s="581"/>
      <c r="BX70" s="584"/>
      <c r="BY70" s="623"/>
      <c r="BZ70" s="617"/>
      <c r="CA70" s="617"/>
      <c r="CB70" s="574"/>
      <c r="CC70" s="577"/>
      <c r="CE70" s="620"/>
      <c r="CF70" s="605"/>
      <c r="CG70" s="581"/>
      <c r="CH70" s="581"/>
      <c r="CI70" s="584"/>
      <c r="CJ70" s="623"/>
      <c r="CK70" s="617"/>
      <c r="CL70" s="617"/>
      <c r="CM70" s="574"/>
      <c r="CN70" s="577"/>
      <c r="CO70" s="620"/>
      <c r="CP70" s="605"/>
      <c r="CQ70" s="581"/>
      <c r="CR70" s="581"/>
      <c r="CS70" s="584"/>
      <c r="CT70" s="623"/>
      <c r="CU70" s="617"/>
      <c r="CV70" s="617"/>
      <c r="CW70" s="574"/>
      <c r="CX70" s="577"/>
      <c r="CY70" s="608"/>
      <c r="CZ70" s="611"/>
      <c r="DA70" s="614"/>
      <c r="DB70" s="614"/>
      <c r="DC70" s="590"/>
      <c r="DD70" s="590"/>
      <c r="DE70" s="590"/>
      <c r="DF70" s="593"/>
      <c r="DG70" s="596"/>
      <c r="DH70" s="599"/>
      <c r="DI70" s="1"/>
      <c r="DJ70" s="637"/>
      <c r="DK70" s="605"/>
      <c r="DL70" s="581"/>
      <c r="DM70" s="581"/>
      <c r="DN70" s="584"/>
      <c r="DO70" s="584"/>
      <c r="DP70" s="584"/>
      <c r="DQ70" s="587"/>
      <c r="DR70" s="574"/>
      <c r="DS70" s="577"/>
      <c r="DT70" s="28"/>
    </row>
    <row r="71" spans="1:138" ht="22" customHeight="1" x14ac:dyDescent="0.2">
      <c r="A71" s="369"/>
      <c r="B71" s="369"/>
      <c r="C71" s="370"/>
      <c r="D71" s="105"/>
      <c r="E71" s="28"/>
      <c r="F71" s="28"/>
      <c r="G71" s="105"/>
      <c r="H71" s="369"/>
      <c r="I71" s="394"/>
      <c r="J71" s="396"/>
      <c r="K71" s="513"/>
      <c r="L71" s="620"/>
      <c r="M71" s="605"/>
      <c r="N71" s="581"/>
      <c r="O71" s="581"/>
      <c r="P71" s="584"/>
      <c r="Q71" s="623"/>
      <c r="R71" s="617"/>
      <c r="S71" s="617"/>
      <c r="T71" s="574"/>
      <c r="U71" s="577"/>
      <c r="V71" s="620"/>
      <c r="W71" s="605"/>
      <c r="X71" s="581"/>
      <c r="Y71" s="581"/>
      <c r="Z71" s="584"/>
      <c r="AA71" s="623"/>
      <c r="AB71" s="617"/>
      <c r="AC71" s="617"/>
      <c r="AD71" s="574"/>
      <c r="AE71" s="577"/>
      <c r="AF71" s="620"/>
      <c r="AG71" s="605"/>
      <c r="AH71" s="581"/>
      <c r="AI71" s="581"/>
      <c r="AJ71" s="584"/>
      <c r="AK71" s="623"/>
      <c r="AL71" s="617"/>
      <c r="AM71" s="617"/>
      <c r="AN71" s="574"/>
      <c r="AO71" s="577"/>
      <c r="AP71" s="620"/>
      <c r="AQ71" s="605"/>
      <c r="AR71" s="581"/>
      <c r="AS71" s="581"/>
      <c r="AT71" s="584"/>
      <c r="AU71" s="623"/>
      <c r="AV71" s="617"/>
      <c r="AW71" s="617"/>
      <c r="AX71" s="574"/>
      <c r="AY71" s="577"/>
      <c r="AZ71" s="620"/>
      <c r="BA71" s="605"/>
      <c r="BB71" s="581"/>
      <c r="BC71" s="581"/>
      <c r="BD71" s="584"/>
      <c r="BE71" s="623"/>
      <c r="BF71" s="617"/>
      <c r="BG71" s="617"/>
      <c r="BH71" s="574"/>
      <c r="BI71" s="577"/>
      <c r="BJ71" s="620"/>
      <c r="BK71" s="605"/>
      <c r="BL71" s="581"/>
      <c r="BM71" s="581"/>
      <c r="BN71" s="584"/>
      <c r="BO71" s="623"/>
      <c r="BP71" s="617"/>
      <c r="BQ71" s="617"/>
      <c r="BR71" s="574"/>
      <c r="BS71" s="577"/>
      <c r="BT71" s="620"/>
      <c r="BU71" s="605"/>
      <c r="BV71" s="581"/>
      <c r="BW71" s="581"/>
      <c r="BX71" s="584"/>
      <c r="BY71" s="623"/>
      <c r="BZ71" s="617"/>
      <c r="CA71" s="617"/>
      <c r="CB71" s="574"/>
      <c r="CC71" s="577"/>
      <c r="CE71" s="620"/>
      <c r="CF71" s="605"/>
      <c r="CG71" s="581"/>
      <c r="CH71" s="581"/>
      <c r="CI71" s="584"/>
      <c r="CJ71" s="623"/>
      <c r="CK71" s="617"/>
      <c r="CL71" s="617"/>
      <c r="CM71" s="574"/>
      <c r="CN71" s="577"/>
      <c r="CO71" s="620"/>
      <c r="CP71" s="605"/>
      <c r="CQ71" s="581"/>
      <c r="CR71" s="581"/>
      <c r="CS71" s="584"/>
      <c r="CT71" s="623"/>
      <c r="CU71" s="617"/>
      <c r="CV71" s="617"/>
      <c r="CW71" s="574"/>
      <c r="CX71" s="577"/>
      <c r="CY71" s="608"/>
      <c r="CZ71" s="611"/>
      <c r="DA71" s="614"/>
      <c r="DB71" s="614"/>
      <c r="DC71" s="590"/>
      <c r="DD71" s="590"/>
      <c r="DE71" s="590"/>
      <c r="DF71" s="593"/>
      <c r="DG71" s="596"/>
      <c r="DH71" s="599"/>
      <c r="DI71" s="1"/>
      <c r="DJ71" s="637"/>
      <c r="DK71" s="605"/>
      <c r="DL71" s="581"/>
      <c r="DM71" s="581"/>
      <c r="DN71" s="584"/>
      <c r="DO71" s="584"/>
      <c r="DP71" s="584"/>
      <c r="DQ71" s="587"/>
      <c r="DR71" s="574"/>
      <c r="DS71" s="577"/>
      <c r="DT71" s="28"/>
    </row>
    <row r="72" spans="1:138" ht="22" customHeight="1" thickBot="1" x14ac:dyDescent="0.25">
      <c r="A72" s="499"/>
      <c r="B72" s="499"/>
      <c r="C72" s="500"/>
      <c r="D72" s="110" t="s">
        <v>33</v>
      </c>
      <c r="E72" s="111" t="s">
        <v>34</v>
      </c>
      <c r="F72" s="111" t="s">
        <v>35</v>
      </c>
      <c r="G72" s="110" t="s">
        <v>36</v>
      </c>
      <c r="H72" s="499"/>
      <c r="I72" s="510"/>
      <c r="J72" s="511"/>
      <c r="K72" s="514"/>
      <c r="L72" s="621"/>
      <c r="M72" s="606"/>
      <c r="N72" s="582"/>
      <c r="O72" s="582"/>
      <c r="P72" s="585"/>
      <c r="Q72" s="624"/>
      <c r="R72" s="618"/>
      <c r="S72" s="618"/>
      <c r="T72" s="575"/>
      <c r="U72" s="578"/>
      <c r="V72" s="621"/>
      <c r="W72" s="606"/>
      <c r="X72" s="582"/>
      <c r="Y72" s="582"/>
      <c r="Z72" s="585"/>
      <c r="AA72" s="624"/>
      <c r="AB72" s="618"/>
      <c r="AC72" s="618"/>
      <c r="AD72" s="575"/>
      <c r="AE72" s="578"/>
      <c r="AF72" s="621"/>
      <c r="AG72" s="606"/>
      <c r="AH72" s="582"/>
      <c r="AI72" s="582"/>
      <c r="AJ72" s="585"/>
      <c r="AK72" s="624"/>
      <c r="AL72" s="618"/>
      <c r="AM72" s="618"/>
      <c r="AN72" s="575"/>
      <c r="AO72" s="578"/>
      <c r="AP72" s="621"/>
      <c r="AQ72" s="606"/>
      <c r="AR72" s="582"/>
      <c r="AS72" s="582"/>
      <c r="AT72" s="585"/>
      <c r="AU72" s="624"/>
      <c r="AV72" s="618"/>
      <c r="AW72" s="618"/>
      <c r="AX72" s="575"/>
      <c r="AY72" s="578"/>
      <c r="AZ72" s="621"/>
      <c r="BA72" s="606"/>
      <c r="BB72" s="582"/>
      <c r="BC72" s="582"/>
      <c r="BD72" s="585"/>
      <c r="BE72" s="624"/>
      <c r="BF72" s="618"/>
      <c r="BG72" s="618"/>
      <c r="BH72" s="575"/>
      <c r="BI72" s="578"/>
      <c r="BJ72" s="621"/>
      <c r="BK72" s="606"/>
      <c r="BL72" s="582"/>
      <c r="BM72" s="582"/>
      <c r="BN72" s="585"/>
      <c r="BO72" s="624"/>
      <c r="BP72" s="618"/>
      <c r="BQ72" s="618"/>
      <c r="BR72" s="575"/>
      <c r="BS72" s="578"/>
      <c r="BT72" s="621"/>
      <c r="BU72" s="606"/>
      <c r="BV72" s="582"/>
      <c r="BW72" s="582"/>
      <c r="BX72" s="585"/>
      <c r="BY72" s="624"/>
      <c r="BZ72" s="618"/>
      <c r="CA72" s="618"/>
      <c r="CB72" s="575"/>
      <c r="CC72" s="578"/>
      <c r="CE72" s="621"/>
      <c r="CF72" s="606"/>
      <c r="CG72" s="582"/>
      <c r="CH72" s="582"/>
      <c r="CI72" s="585"/>
      <c r="CJ72" s="624"/>
      <c r="CK72" s="618"/>
      <c r="CL72" s="618"/>
      <c r="CM72" s="575"/>
      <c r="CN72" s="578"/>
      <c r="CO72" s="621"/>
      <c r="CP72" s="606"/>
      <c r="CQ72" s="582"/>
      <c r="CR72" s="582"/>
      <c r="CS72" s="585"/>
      <c r="CT72" s="624"/>
      <c r="CU72" s="618"/>
      <c r="CV72" s="618"/>
      <c r="CW72" s="575"/>
      <c r="CX72" s="578"/>
      <c r="CY72" s="609"/>
      <c r="CZ72" s="612"/>
      <c r="DA72" s="615"/>
      <c r="DB72" s="615"/>
      <c r="DC72" s="591"/>
      <c r="DD72" s="591"/>
      <c r="DE72" s="591"/>
      <c r="DF72" s="594"/>
      <c r="DG72" s="597"/>
      <c r="DH72" s="600"/>
      <c r="DI72" s="1"/>
      <c r="DJ72" s="638"/>
      <c r="DK72" s="606"/>
      <c r="DL72" s="582"/>
      <c r="DM72" s="582"/>
      <c r="DN72" s="585"/>
      <c r="DO72" s="585"/>
      <c r="DP72" s="585"/>
      <c r="DQ72" s="588"/>
      <c r="DR72" s="575"/>
      <c r="DS72" s="578"/>
      <c r="DT72" s="160" t="s">
        <v>37</v>
      </c>
      <c r="DU72" s="28"/>
      <c r="DV72" s="28"/>
      <c r="DW72" s="28"/>
      <c r="DX72" s="28"/>
      <c r="DY72" s="28"/>
      <c r="DZ72" s="28"/>
      <c r="EA72" s="28"/>
      <c r="EB72" s="28"/>
      <c r="EC72" s="28"/>
      <c r="ED72" s="28"/>
      <c r="EE72" s="28"/>
      <c r="EF72" s="28"/>
      <c r="EG72" s="28"/>
      <c r="EH72" s="28"/>
    </row>
    <row r="73" spans="1:138" ht="20" customHeight="1" x14ac:dyDescent="0.2">
      <c r="A73" s="112"/>
      <c r="B73" s="113"/>
      <c r="C73" s="161"/>
      <c r="D73" s="115" t="s">
        <v>38</v>
      </c>
      <c r="E73" s="112" t="s">
        <v>39</v>
      </c>
      <c r="F73" s="112" t="s">
        <v>40</v>
      </c>
      <c r="G73" s="115">
        <v>2015</v>
      </c>
      <c r="H73" s="162"/>
      <c r="I73" s="163">
        <v>40</v>
      </c>
      <c r="J73" s="164" t="s">
        <v>41</v>
      </c>
      <c r="K73" s="165" t="s">
        <v>42</v>
      </c>
      <c r="L73" s="166">
        <v>4.5</v>
      </c>
      <c r="M73" s="167"/>
      <c r="N73" s="167" t="str">
        <f t="shared" ref="N73:N74" si="28">IF(AND(NOT(ISERROR(M73-L73)), L73&lt;&gt;"", M73&lt;&gt;""), M73-L73, "")</f>
        <v/>
      </c>
      <c r="O73" s="168">
        <v>0</v>
      </c>
      <c r="P73" s="169">
        <v>5</v>
      </c>
      <c r="Q73" s="169"/>
      <c r="R73" s="170" t="str">
        <f>IF(AND(NOT(ISERROR(Q73-P73)), P73&lt;&gt;"", Q73&lt;&gt;""), Q73-P73, "")</f>
        <v/>
      </c>
      <c r="S73" s="170">
        <v>0</v>
      </c>
      <c r="T73" s="171"/>
      <c r="U73" s="172"/>
      <c r="V73" s="173"/>
      <c r="W73" s="167"/>
      <c r="X73" s="167" t="str">
        <f t="shared" ref="X73:X102" si="29">IF(AND(NOT(ISERROR(W73-V73)), V73&lt;&gt;"", W73&lt;&gt;""), W73-V73, "")</f>
        <v/>
      </c>
      <c r="Y73" s="168" t="str">
        <f t="shared" ref="Y73:Y102" si="30">IF(NOT(ISERROR(100-(W73/V73)*100)), (100-(W73/V73)*100)*-1, "")</f>
        <v/>
      </c>
      <c r="Z73" s="169"/>
      <c r="AA73" s="169"/>
      <c r="AB73" s="170" t="str">
        <f t="shared" ref="AB73:AB102" si="31">IF(AND(NOT(ISERROR(AA73-Z73)), Z73&lt;&gt;"", AA73&lt;&gt;""), AA73-Z73, "")</f>
        <v/>
      </c>
      <c r="AC73" s="170" t="str">
        <f t="shared" ref="AC73:AC102" si="32">IF(NOT(ISERROR(100-(AA73/Z73)*100)), (100-(AA73/Z73)*100)*-1, "")</f>
        <v/>
      </c>
      <c r="AD73" s="171"/>
      <c r="AE73" s="172"/>
      <c r="AF73" s="174"/>
      <c r="AG73" s="175"/>
      <c r="AH73" s="175" t="str">
        <f t="shared" ref="AH73:AH102" si="33">IF(AND(NOT(ISERROR(AG73-AF73)), AF73&lt;&gt;"", AG73&lt;&gt;""), AG73-AF73, "")</f>
        <v/>
      </c>
      <c r="AI73" s="175"/>
      <c r="AJ73" s="170"/>
      <c r="AK73" s="170"/>
      <c r="AL73" s="170" t="str">
        <f t="shared" ref="AL73:AL102" si="34">IF(AND(NOT(ISERROR(AK73-AJ73)), AJ73&lt;&gt;"", AK73&lt;&gt;""), AK73-AJ73, "")</f>
        <v/>
      </c>
      <c r="AM73" s="176"/>
      <c r="AN73" s="171"/>
      <c r="AO73" s="172"/>
      <c r="AP73" s="177"/>
      <c r="AQ73" s="175"/>
      <c r="AR73" s="175"/>
      <c r="AS73" s="175"/>
      <c r="AT73" s="170"/>
      <c r="AU73" s="170"/>
      <c r="AV73" s="170"/>
      <c r="AW73" s="170"/>
      <c r="AX73" s="171"/>
      <c r="AY73" s="172"/>
      <c r="AZ73" s="178"/>
      <c r="BA73" s="175"/>
      <c r="BB73" s="175"/>
      <c r="BC73" s="175"/>
      <c r="BD73" s="170"/>
      <c r="BE73" s="170"/>
      <c r="BF73" s="170"/>
      <c r="BG73" s="170"/>
      <c r="BH73" s="171"/>
      <c r="BI73" s="172"/>
      <c r="BJ73" s="174"/>
      <c r="BK73" s="175"/>
      <c r="BL73" s="175"/>
      <c r="BM73" s="175"/>
      <c r="BN73" s="170"/>
      <c r="BO73" s="170"/>
      <c r="BP73" s="170"/>
      <c r="BQ73" s="170"/>
      <c r="BR73" s="171"/>
      <c r="BS73" s="172"/>
      <c r="BT73" s="174"/>
      <c r="BU73" s="175"/>
      <c r="BV73" s="175"/>
      <c r="BW73" s="175"/>
      <c r="BX73" s="170"/>
      <c r="BY73" s="170"/>
      <c r="BZ73" s="170"/>
      <c r="CA73" s="170"/>
      <c r="CB73" s="171"/>
      <c r="CC73" s="172"/>
      <c r="CE73" s="174"/>
      <c r="CF73" s="175"/>
      <c r="CG73" s="175"/>
      <c r="CH73" s="175"/>
      <c r="CI73" s="170"/>
      <c r="CJ73" s="170"/>
      <c r="CK73" s="170"/>
      <c r="CL73" s="170"/>
      <c r="CM73" s="171"/>
      <c r="CN73" s="172"/>
      <c r="CO73" s="174"/>
      <c r="CP73" s="175"/>
      <c r="CQ73" s="175"/>
      <c r="CR73" s="175"/>
      <c r="CS73" s="170"/>
      <c r="CT73" s="170"/>
      <c r="CU73" s="170"/>
      <c r="CV73" s="170"/>
      <c r="CW73" s="171"/>
      <c r="CX73" s="172"/>
      <c r="CY73" s="179"/>
      <c r="CZ73" s="180"/>
      <c r="DA73" s="180"/>
      <c r="DB73" s="180"/>
      <c r="DC73" s="181"/>
      <c r="DD73" s="181"/>
      <c r="DE73" s="181"/>
      <c r="DF73" s="181"/>
      <c r="DG73" s="182"/>
      <c r="DH73" s="183"/>
      <c r="DI73" s="1"/>
      <c r="DJ73" s="174"/>
      <c r="DK73" s="175"/>
      <c r="DL73" s="175"/>
      <c r="DM73" s="175"/>
      <c r="DN73" s="170"/>
      <c r="DO73" s="170"/>
      <c r="DP73" s="170"/>
      <c r="DQ73" s="170"/>
      <c r="DR73" s="171"/>
      <c r="DS73" s="172"/>
      <c r="DT73" s="28" t="s">
        <v>426</v>
      </c>
    </row>
    <row r="74" spans="1:138" ht="20" customHeight="1" x14ac:dyDescent="0.2">
      <c r="A74" s="28"/>
      <c r="B74" s="106"/>
      <c r="C74" s="107"/>
      <c r="D74" s="105" t="s">
        <v>38</v>
      </c>
      <c r="E74" s="28" t="s">
        <v>64</v>
      </c>
      <c r="F74" s="28" t="s">
        <v>65</v>
      </c>
      <c r="G74" s="105">
        <v>2008</v>
      </c>
      <c r="H74" s="143"/>
      <c r="I74" s="35">
        <v>13</v>
      </c>
      <c r="J74" s="36" t="s">
        <v>66</v>
      </c>
      <c r="K74" s="144" t="s">
        <v>67</v>
      </c>
      <c r="L74" s="184"/>
      <c r="M74" s="185"/>
      <c r="N74" s="185" t="str">
        <f t="shared" si="28"/>
        <v/>
      </c>
      <c r="O74" s="186" t="str">
        <f t="shared" ref="O74:O102" si="35">IF(NOT(ISERROR(100-(M74/L74)*100)), (100-(M74/L74)*100)*-1, "")</f>
        <v/>
      </c>
      <c r="P74" s="187"/>
      <c r="Q74" s="187"/>
      <c r="R74" s="188" t="str">
        <f t="shared" ref="R74:R102" si="36">IF(AND(NOT(ISERROR(Q74-P74)), P74&lt;&gt;"", Q74&lt;&gt;""), Q74-P74, "")</f>
        <v/>
      </c>
      <c r="S74" s="188" t="str">
        <f t="shared" ref="S74:S102" si="37">IF(NOT(ISERROR(100-(Q74/P74)*100)), (100-(Q74/P74)*100)*-1, "")</f>
        <v/>
      </c>
      <c r="T74" s="189"/>
      <c r="U74" s="190"/>
      <c r="V74" s="191"/>
      <c r="W74" s="185"/>
      <c r="X74" s="185" t="str">
        <f t="shared" si="29"/>
        <v/>
      </c>
      <c r="Y74" s="186" t="str">
        <f t="shared" si="30"/>
        <v/>
      </c>
      <c r="Z74" s="187"/>
      <c r="AA74" s="187"/>
      <c r="AB74" s="188" t="str">
        <f t="shared" si="31"/>
        <v/>
      </c>
      <c r="AC74" s="188" t="str">
        <f t="shared" si="32"/>
        <v/>
      </c>
      <c r="AD74" s="189"/>
      <c r="AE74" s="190"/>
      <c r="AF74" s="192"/>
      <c r="AG74" s="193"/>
      <c r="AH74" s="193" t="str">
        <f t="shared" si="33"/>
        <v/>
      </c>
      <c r="AI74" s="193"/>
      <c r="AJ74" s="188"/>
      <c r="AK74" s="188"/>
      <c r="AL74" s="188" t="str">
        <f t="shared" si="34"/>
        <v/>
      </c>
      <c r="AM74" s="194"/>
      <c r="AN74" s="189"/>
      <c r="AO74" s="190"/>
      <c r="AP74" s="195"/>
      <c r="AQ74" s="193"/>
      <c r="AR74" s="193"/>
      <c r="AS74" s="193"/>
      <c r="AT74" s="188"/>
      <c r="AU74" s="188"/>
      <c r="AV74" s="188"/>
      <c r="AW74" s="188"/>
      <c r="AX74" s="189"/>
      <c r="AY74" s="190"/>
      <c r="AZ74" s="191"/>
      <c r="BA74" s="193"/>
      <c r="BB74" s="193"/>
      <c r="BC74" s="193"/>
      <c r="BD74" s="188"/>
      <c r="BE74" s="188"/>
      <c r="BF74" s="188"/>
      <c r="BG74" s="188"/>
      <c r="BH74" s="189"/>
      <c r="BI74" s="190"/>
      <c r="BJ74" s="192"/>
      <c r="BK74" s="193"/>
      <c r="BL74" s="193"/>
      <c r="BM74" s="193"/>
      <c r="BN74" s="188"/>
      <c r="BO74" s="188"/>
      <c r="BP74" s="188"/>
      <c r="BQ74" s="188"/>
      <c r="BR74" s="189"/>
      <c r="BS74" s="190"/>
      <c r="BT74" s="196"/>
      <c r="BU74" s="197">
        <v>0.41</v>
      </c>
      <c r="BV74" s="197"/>
      <c r="BW74" s="197"/>
      <c r="BX74" s="188"/>
      <c r="BY74" s="188">
        <v>0.5</v>
      </c>
      <c r="BZ74" s="188"/>
      <c r="CA74" s="188"/>
      <c r="CB74" s="198">
        <v>-0.09</v>
      </c>
      <c r="CC74" s="199"/>
      <c r="CE74" s="196"/>
      <c r="CF74" s="197"/>
      <c r="CG74" s="197"/>
      <c r="CH74" s="197"/>
      <c r="CI74" s="188"/>
      <c r="CJ74" s="188"/>
      <c r="CK74" s="188"/>
      <c r="CL74" s="188"/>
      <c r="CM74" s="198"/>
      <c r="CN74" s="199"/>
      <c r="CO74" s="196"/>
      <c r="CP74" s="197"/>
      <c r="CQ74" s="197"/>
      <c r="CR74" s="197"/>
      <c r="CS74" s="188"/>
      <c r="CT74" s="188"/>
      <c r="CU74" s="188"/>
      <c r="CV74" s="188"/>
      <c r="CW74" s="198"/>
      <c r="CX74" s="199"/>
      <c r="CY74" s="200"/>
      <c r="CZ74" s="201"/>
      <c r="DA74" s="201"/>
      <c r="DB74" s="201"/>
      <c r="DC74" s="181"/>
      <c r="DD74" s="181"/>
      <c r="DE74" s="181"/>
      <c r="DF74" s="181"/>
      <c r="DG74" s="202"/>
      <c r="DH74" s="203"/>
      <c r="DI74" s="1"/>
      <c r="DJ74" s="196"/>
      <c r="DK74" s="197">
        <v>0.45</v>
      </c>
      <c r="DL74" s="197"/>
      <c r="DM74" s="197"/>
      <c r="DN74" s="188"/>
      <c r="DO74" s="204">
        <v>0.51</v>
      </c>
      <c r="DP74" s="188"/>
      <c r="DQ74" s="188"/>
      <c r="DR74" s="198">
        <v>-0.06</v>
      </c>
      <c r="DS74" s="199"/>
    </row>
    <row r="75" spans="1:138" ht="20" customHeight="1" x14ac:dyDescent="0.2">
      <c r="A75" s="28"/>
      <c r="B75" s="106"/>
      <c r="C75" s="107"/>
      <c r="D75" s="105" t="s">
        <v>38</v>
      </c>
      <c r="E75" s="28" t="s">
        <v>72</v>
      </c>
      <c r="F75" s="28" t="s">
        <v>73</v>
      </c>
      <c r="G75" s="105">
        <v>2004</v>
      </c>
      <c r="H75" s="143">
        <v>79</v>
      </c>
      <c r="I75" s="35">
        <v>12</v>
      </c>
      <c r="J75" s="36" t="s">
        <v>74</v>
      </c>
      <c r="K75" s="144" t="s">
        <v>56</v>
      </c>
      <c r="L75" s="184">
        <v>7.4</v>
      </c>
      <c r="M75" s="185">
        <v>3.4</v>
      </c>
      <c r="N75" s="185">
        <f>IF(AND(NOT(ISERROR(M75-L75)), L75&lt;&gt;"", M75&lt;&gt;""), M75-L75, "")</f>
        <v>-4</v>
      </c>
      <c r="O75" s="186">
        <f t="shared" si="35"/>
        <v>-54.054054054054056</v>
      </c>
      <c r="P75" s="187">
        <v>8.9</v>
      </c>
      <c r="Q75" s="187">
        <v>7</v>
      </c>
      <c r="R75" s="188">
        <f t="shared" si="36"/>
        <v>-1.9000000000000004</v>
      </c>
      <c r="S75" s="188">
        <f t="shared" si="37"/>
        <v>-21.348314606741582</v>
      </c>
      <c r="T75" s="189"/>
      <c r="U75" s="190"/>
      <c r="V75" s="205">
        <v>8.9</v>
      </c>
      <c r="W75" s="206">
        <v>6</v>
      </c>
      <c r="X75" s="185">
        <f t="shared" si="29"/>
        <v>-2.9000000000000004</v>
      </c>
      <c r="Y75" s="186">
        <f t="shared" si="30"/>
        <v>-32.584269662921344</v>
      </c>
      <c r="Z75" s="207">
        <v>7.3</v>
      </c>
      <c r="AA75" s="207">
        <v>5.7</v>
      </c>
      <c r="AB75" s="188">
        <f t="shared" si="31"/>
        <v>-1.5999999999999996</v>
      </c>
      <c r="AC75" s="188">
        <f t="shared" si="32"/>
        <v>-21.917808219178085</v>
      </c>
      <c r="AD75" s="198"/>
      <c r="AE75" s="199"/>
      <c r="AF75" s="192"/>
      <c r="AG75" s="193"/>
      <c r="AH75" s="193" t="str">
        <f t="shared" si="33"/>
        <v/>
      </c>
      <c r="AI75" s="193"/>
      <c r="AJ75" s="188"/>
      <c r="AK75" s="188"/>
      <c r="AL75" s="188" t="str">
        <f t="shared" si="34"/>
        <v/>
      </c>
      <c r="AM75" s="194"/>
      <c r="AN75" s="189"/>
      <c r="AO75" s="190"/>
      <c r="AP75" s="195"/>
      <c r="AQ75" s="193"/>
      <c r="AR75" s="193"/>
      <c r="AS75" s="193"/>
      <c r="AT75" s="188"/>
      <c r="AU75" s="188"/>
      <c r="AV75" s="188"/>
      <c r="AW75" s="188"/>
      <c r="AX75" s="189"/>
      <c r="AY75" s="190"/>
      <c r="AZ75" s="191"/>
      <c r="BA75" s="193"/>
      <c r="BB75" s="193"/>
      <c r="BC75" s="193"/>
      <c r="BD75" s="188"/>
      <c r="BE75" s="188"/>
      <c r="BF75" s="188"/>
      <c r="BG75" s="188"/>
      <c r="BH75" s="189"/>
      <c r="BI75" s="190"/>
      <c r="BJ75" s="192"/>
      <c r="BK75" s="193"/>
      <c r="BL75" s="193"/>
      <c r="BM75" s="193"/>
      <c r="BN75" s="188"/>
      <c r="BO75" s="188"/>
      <c r="BP75" s="188"/>
      <c r="BQ75" s="188"/>
      <c r="BR75" s="189"/>
      <c r="BS75" s="190"/>
      <c r="BT75" s="192"/>
      <c r="BU75" s="193"/>
      <c r="BV75" s="193"/>
      <c r="BW75" s="193"/>
      <c r="BX75" s="188"/>
      <c r="BY75" s="188"/>
      <c r="BZ75" s="188"/>
      <c r="CA75" s="188"/>
      <c r="CB75" s="189"/>
      <c r="CC75" s="190"/>
      <c r="CE75" s="192"/>
      <c r="CF75" s="193"/>
      <c r="CG75" s="193"/>
      <c r="CH75" s="193"/>
      <c r="CI75" s="188"/>
      <c r="CJ75" s="188"/>
      <c r="CK75" s="188"/>
      <c r="CL75" s="188"/>
      <c r="CM75" s="189"/>
      <c r="CN75" s="190"/>
      <c r="CO75" s="192"/>
      <c r="CP75" s="193"/>
      <c r="CQ75" s="193"/>
      <c r="CR75" s="193"/>
      <c r="CS75" s="188"/>
      <c r="CT75" s="188"/>
      <c r="CU75" s="188"/>
      <c r="CV75" s="188"/>
      <c r="CW75" s="189"/>
      <c r="CX75" s="190"/>
      <c r="CY75" s="179"/>
      <c r="CZ75" s="180"/>
      <c r="DA75" s="180"/>
      <c r="DB75" s="180"/>
      <c r="DC75" s="181"/>
      <c r="DD75" s="181"/>
      <c r="DE75" s="181"/>
      <c r="DF75" s="181"/>
      <c r="DG75" s="182"/>
      <c r="DH75" s="183"/>
      <c r="DI75" s="1"/>
      <c r="DJ75" s="192"/>
      <c r="DK75" s="193"/>
      <c r="DL75" s="193"/>
      <c r="DM75" s="193"/>
      <c r="DN75" s="188"/>
      <c r="DO75" s="188"/>
      <c r="DP75" s="188"/>
      <c r="DQ75" s="188"/>
      <c r="DR75" s="189"/>
      <c r="DS75" s="190"/>
      <c r="DT75" s="1" t="s">
        <v>427</v>
      </c>
    </row>
    <row r="76" spans="1:138" ht="20" customHeight="1" x14ac:dyDescent="0.2">
      <c r="A76" s="28"/>
      <c r="B76" s="106"/>
      <c r="C76" s="104"/>
      <c r="D76" s="105" t="s">
        <v>38</v>
      </c>
      <c r="E76" s="28" t="s">
        <v>80</v>
      </c>
      <c r="F76" s="28" t="s">
        <v>81</v>
      </c>
      <c r="G76" s="105">
        <v>2014</v>
      </c>
      <c r="H76" s="143"/>
      <c r="I76" s="35">
        <v>48</v>
      </c>
      <c r="J76" s="36" t="s">
        <v>62</v>
      </c>
      <c r="K76" s="144" t="s">
        <v>82</v>
      </c>
      <c r="L76" s="184">
        <v>7.2</v>
      </c>
      <c r="M76" s="185">
        <v>5.3</v>
      </c>
      <c r="N76" s="185">
        <f t="shared" ref="N76:N102" si="38">IF(AND(NOT(ISERROR(M76-L76)), L76&lt;&gt;"", M76&lt;&gt;""), M76-L76, "")</f>
        <v>-1.9000000000000004</v>
      </c>
      <c r="O76" s="186">
        <f t="shared" si="35"/>
        <v>-26.3888888888889</v>
      </c>
      <c r="P76" s="187">
        <v>5.5</v>
      </c>
      <c r="Q76" s="187">
        <v>5.4</v>
      </c>
      <c r="R76" s="188">
        <f t="shared" si="36"/>
        <v>-9.9999999999999645E-2</v>
      </c>
      <c r="S76" s="188">
        <f t="shared" si="37"/>
        <v>-1.818181818181813</v>
      </c>
      <c r="T76" s="189"/>
      <c r="U76" s="190"/>
      <c r="V76" s="191"/>
      <c r="W76" s="185"/>
      <c r="X76" s="185" t="str">
        <f t="shared" si="29"/>
        <v/>
      </c>
      <c r="Y76" s="186" t="str">
        <f t="shared" si="30"/>
        <v/>
      </c>
      <c r="Z76" s="187"/>
      <c r="AA76" s="187"/>
      <c r="AB76" s="188" t="str">
        <f t="shared" si="31"/>
        <v/>
      </c>
      <c r="AC76" s="188" t="str">
        <f t="shared" si="32"/>
        <v/>
      </c>
      <c r="AD76" s="189"/>
      <c r="AE76" s="190"/>
      <c r="AF76" s="192"/>
      <c r="AG76" s="193"/>
      <c r="AH76" s="193" t="str">
        <f t="shared" si="33"/>
        <v/>
      </c>
      <c r="AI76" s="193"/>
      <c r="AJ76" s="188"/>
      <c r="AK76" s="188"/>
      <c r="AL76" s="188" t="str">
        <f t="shared" si="34"/>
        <v/>
      </c>
      <c r="AM76" s="194"/>
      <c r="AN76" s="189"/>
      <c r="AO76" s="190"/>
      <c r="AP76" s="195"/>
      <c r="AQ76" s="193"/>
      <c r="AR76" s="193"/>
      <c r="AS76" s="193"/>
      <c r="AT76" s="188"/>
      <c r="AU76" s="188"/>
      <c r="AV76" s="188"/>
      <c r="AW76" s="188"/>
      <c r="AX76" s="189"/>
      <c r="AY76" s="190"/>
      <c r="AZ76" s="191"/>
      <c r="BA76" s="193"/>
      <c r="BB76" s="193"/>
      <c r="BC76" s="193"/>
      <c r="BD76" s="188"/>
      <c r="BE76" s="188"/>
      <c r="BF76" s="188"/>
      <c r="BG76" s="188"/>
      <c r="BH76" s="189"/>
      <c r="BI76" s="190"/>
      <c r="BJ76" s="192"/>
      <c r="BK76" s="193"/>
      <c r="BL76" s="193"/>
      <c r="BM76" s="193"/>
      <c r="BN76" s="188"/>
      <c r="BO76" s="188"/>
      <c r="BP76" s="188"/>
      <c r="BQ76" s="188"/>
      <c r="BR76" s="189"/>
      <c r="BS76" s="190"/>
      <c r="BT76" s="192"/>
      <c r="BU76" s="193"/>
      <c r="BV76" s="193"/>
      <c r="BW76" s="193"/>
      <c r="BX76" s="188"/>
      <c r="BY76" s="188"/>
      <c r="BZ76" s="188"/>
      <c r="CA76" s="188"/>
      <c r="CB76" s="189"/>
      <c r="CC76" s="190"/>
      <c r="CE76" s="192"/>
      <c r="CF76" s="193"/>
      <c r="CG76" s="193"/>
      <c r="CH76" s="193"/>
      <c r="CI76" s="188"/>
      <c r="CJ76" s="188"/>
      <c r="CK76" s="188"/>
      <c r="CL76" s="188"/>
      <c r="CM76" s="189"/>
      <c r="CN76" s="190"/>
      <c r="CO76" s="192"/>
      <c r="CP76" s="193"/>
      <c r="CQ76" s="193"/>
      <c r="CR76" s="193"/>
      <c r="CS76" s="188"/>
      <c r="CT76" s="188"/>
      <c r="CU76" s="188"/>
      <c r="CV76" s="188"/>
      <c r="CW76" s="189"/>
      <c r="CX76" s="190"/>
      <c r="CY76" s="179"/>
      <c r="CZ76" s="180"/>
      <c r="DA76" s="180"/>
      <c r="DB76" s="180"/>
      <c r="DC76" s="181"/>
      <c r="DD76" s="181"/>
      <c r="DE76" s="181"/>
      <c r="DF76" s="181"/>
      <c r="DG76" s="182"/>
      <c r="DH76" s="183"/>
      <c r="DI76" s="1"/>
      <c r="DJ76" s="192"/>
      <c r="DK76" s="193"/>
      <c r="DL76" s="193"/>
      <c r="DM76" s="193"/>
      <c r="DN76" s="188"/>
      <c r="DO76" s="188"/>
      <c r="DP76" s="188"/>
      <c r="DQ76" s="188"/>
      <c r="DR76" s="189"/>
      <c r="DS76" s="190"/>
      <c r="DT76" s="1" t="s">
        <v>428</v>
      </c>
    </row>
    <row r="77" spans="1:138" ht="20" customHeight="1" x14ac:dyDescent="0.2">
      <c r="A77" s="28"/>
      <c r="B77" s="106"/>
      <c r="C77" s="104"/>
      <c r="D77" s="105" t="s">
        <v>38</v>
      </c>
      <c r="E77" s="28" t="s">
        <v>87</v>
      </c>
      <c r="F77" s="28" t="s">
        <v>88</v>
      </c>
      <c r="G77" s="105">
        <v>2012</v>
      </c>
      <c r="H77" s="143"/>
      <c r="I77" s="35">
        <v>80</v>
      </c>
      <c r="J77" s="36" t="s">
        <v>62</v>
      </c>
      <c r="K77" s="144" t="s">
        <v>51</v>
      </c>
      <c r="L77" s="184"/>
      <c r="M77" s="185"/>
      <c r="N77" s="185" t="str">
        <f t="shared" si="38"/>
        <v/>
      </c>
      <c r="O77" s="186" t="str">
        <f t="shared" si="35"/>
        <v/>
      </c>
      <c r="P77" s="187"/>
      <c r="Q77" s="187"/>
      <c r="R77" s="188" t="str">
        <f t="shared" si="36"/>
        <v/>
      </c>
      <c r="S77" s="188" t="str">
        <f t="shared" si="37"/>
        <v/>
      </c>
      <c r="T77" s="189"/>
      <c r="U77" s="190"/>
      <c r="V77" s="191"/>
      <c r="W77" s="185"/>
      <c r="X77" s="185" t="str">
        <f t="shared" si="29"/>
        <v/>
      </c>
      <c r="Y77" s="186" t="str">
        <f t="shared" si="30"/>
        <v/>
      </c>
      <c r="Z77" s="187"/>
      <c r="AA77" s="187"/>
      <c r="AB77" s="188" t="str">
        <f t="shared" si="31"/>
        <v/>
      </c>
      <c r="AC77" s="188" t="str">
        <f t="shared" si="32"/>
        <v/>
      </c>
      <c r="AD77" s="189"/>
      <c r="AE77" s="190"/>
      <c r="AF77" s="192">
        <v>66.67</v>
      </c>
      <c r="AG77" s="193">
        <v>54.78</v>
      </c>
      <c r="AH77" s="193">
        <f t="shared" si="33"/>
        <v>-11.89</v>
      </c>
      <c r="AI77" s="193">
        <f t="shared" ref="AI77" si="39">IF(NOT(ISERROR(100-(AG77/AF77)*100)), (100-(AG77/AF77)*100)*-1, "")</f>
        <v>-17.834108294585278</v>
      </c>
      <c r="AJ77" s="188">
        <v>64.2</v>
      </c>
      <c r="AK77" s="188">
        <v>64.8</v>
      </c>
      <c r="AL77" s="188">
        <f t="shared" si="34"/>
        <v>0.59999999999999432</v>
      </c>
      <c r="AM77" s="194">
        <f t="shared" ref="AM77" si="40">IF(NOT(ISERROR(100-(AK77/AJ77)*100)), (100-(AK77/AJ77)*100)*-1, "")</f>
        <v>0.93457943925233167</v>
      </c>
      <c r="AN77" s="189"/>
      <c r="AO77" s="190"/>
      <c r="AP77" s="195"/>
      <c r="AQ77" s="193"/>
      <c r="AR77" s="193"/>
      <c r="AS77" s="193"/>
      <c r="AT77" s="188"/>
      <c r="AU77" s="188"/>
      <c r="AV77" s="188"/>
      <c r="AW77" s="188"/>
      <c r="AX77" s="189"/>
      <c r="AY77" s="190"/>
      <c r="AZ77" s="191"/>
      <c r="BA77" s="193"/>
      <c r="BB77" s="193"/>
      <c r="BC77" s="193"/>
      <c r="BD77" s="188"/>
      <c r="BE77" s="188"/>
      <c r="BF77" s="188"/>
      <c r="BG77" s="188"/>
      <c r="BH77" s="189"/>
      <c r="BI77" s="190"/>
      <c r="BJ77" s="192"/>
      <c r="BK77" s="193"/>
      <c r="BL77" s="193"/>
      <c r="BM77" s="193"/>
      <c r="BN77" s="188"/>
      <c r="BO77" s="188"/>
      <c r="BP77" s="188"/>
      <c r="BQ77" s="188"/>
      <c r="BR77" s="189"/>
      <c r="BS77" s="190"/>
      <c r="BT77" s="192"/>
      <c r="BU77" s="193"/>
      <c r="BV77" s="193"/>
      <c r="BW77" s="193"/>
      <c r="BX77" s="188"/>
      <c r="BY77" s="188"/>
      <c r="BZ77" s="188"/>
      <c r="CA77" s="188"/>
      <c r="CB77" s="189"/>
      <c r="CC77" s="190"/>
      <c r="CE77" s="192"/>
      <c r="CF77" s="193"/>
      <c r="CG77" s="193"/>
      <c r="CH77" s="193"/>
      <c r="CI77" s="188"/>
      <c r="CJ77" s="188"/>
      <c r="CK77" s="188"/>
      <c r="CL77" s="188"/>
      <c r="CM77" s="189"/>
      <c r="CN77" s="190"/>
      <c r="CO77" s="192"/>
      <c r="CP77" s="193"/>
      <c r="CQ77" s="193"/>
      <c r="CR77" s="193"/>
      <c r="CS77" s="188"/>
      <c r="CT77" s="188"/>
      <c r="CU77" s="188"/>
      <c r="CV77" s="188"/>
      <c r="CW77" s="189"/>
      <c r="CX77" s="190"/>
      <c r="CY77" s="179"/>
      <c r="CZ77" s="180"/>
      <c r="DA77" s="180"/>
      <c r="DB77" s="180"/>
      <c r="DC77" s="181"/>
      <c r="DD77" s="181"/>
      <c r="DE77" s="181"/>
      <c r="DF77" s="181"/>
      <c r="DG77" s="182"/>
      <c r="DH77" s="183"/>
      <c r="DI77" s="1"/>
      <c r="DJ77" s="192"/>
      <c r="DK77" s="193"/>
      <c r="DL77" s="193"/>
      <c r="DM77" s="193"/>
      <c r="DN77" s="188"/>
      <c r="DO77" s="188"/>
      <c r="DP77" s="188"/>
      <c r="DQ77" s="188"/>
      <c r="DR77" s="189"/>
      <c r="DS77" s="190"/>
      <c r="DT77" s="1" t="s">
        <v>377</v>
      </c>
    </row>
    <row r="78" spans="1:138" ht="20" customHeight="1" x14ac:dyDescent="0.2">
      <c r="A78" s="28"/>
      <c r="B78" s="106"/>
      <c r="C78" s="107"/>
      <c r="D78" s="105" t="s">
        <v>38</v>
      </c>
      <c r="E78" s="28" t="s">
        <v>89</v>
      </c>
      <c r="F78" s="28" t="s">
        <v>90</v>
      </c>
      <c r="G78" s="105">
        <v>2013</v>
      </c>
      <c r="H78" s="143"/>
      <c r="I78" s="35">
        <v>12</v>
      </c>
      <c r="J78" s="36" t="s">
        <v>62</v>
      </c>
      <c r="K78" s="144" t="s">
        <v>91</v>
      </c>
      <c r="L78" s="184"/>
      <c r="M78" s="185"/>
      <c r="N78" s="185" t="str">
        <f t="shared" si="38"/>
        <v/>
      </c>
      <c r="O78" s="186" t="str">
        <f t="shared" si="35"/>
        <v/>
      </c>
      <c r="P78" s="187"/>
      <c r="Q78" s="187"/>
      <c r="R78" s="188" t="str">
        <f t="shared" si="36"/>
        <v/>
      </c>
      <c r="S78" s="188" t="str">
        <f t="shared" si="37"/>
        <v/>
      </c>
      <c r="T78" s="189"/>
      <c r="U78" s="190"/>
      <c r="V78" s="191"/>
      <c r="W78" s="185"/>
      <c r="X78" s="185" t="str">
        <f t="shared" si="29"/>
        <v/>
      </c>
      <c r="Y78" s="186" t="str">
        <f t="shared" si="30"/>
        <v/>
      </c>
      <c r="Z78" s="187"/>
      <c r="AA78" s="187"/>
      <c r="AB78" s="188" t="str">
        <f t="shared" si="31"/>
        <v/>
      </c>
      <c r="AC78" s="188" t="str">
        <f t="shared" si="32"/>
        <v/>
      </c>
      <c r="AD78" s="189"/>
      <c r="AE78" s="190"/>
      <c r="AF78" s="192"/>
      <c r="AG78" s="193"/>
      <c r="AH78" s="193" t="str">
        <f t="shared" si="33"/>
        <v/>
      </c>
      <c r="AI78" s="193"/>
      <c r="AJ78" s="188"/>
      <c r="AK78" s="188"/>
      <c r="AL78" s="188" t="str">
        <f t="shared" si="34"/>
        <v/>
      </c>
      <c r="AM78" s="194"/>
      <c r="AN78" s="189"/>
      <c r="AO78" s="190"/>
      <c r="AP78" s="195"/>
      <c r="AQ78" s="193"/>
      <c r="AR78" s="193"/>
      <c r="AS78" s="193"/>
      <c r="AT78" s="188"/>
      <c r="AU78" s="188"/>
      <c r="AV78" s="188"/>
      <c r="AW78" s="188"/>
      <c r="AX78" s="189"/>
      <c r="AY78" s="190"/>
      <c r="AZ78" s="191"/>
      <c r="BA78" s="193"/>
      <c r="BB78" s="193"/>
      <c r="BC78" s="193"/>
      <c r="BD78" s="188"/>
      <c r="BE78" s="188"/>
      <c r="BF78" s="188"/>
      <c r="BG78" s="188"/>
      <c r="BH78" s="189"/>
      <c r="BI78" s="190"/>
      <c r="BJ78" s="192"/>
      <c r="BK78" s="193"/>
      <c r="BL78" s="193"/>
      <c r="BM78" s="193"/>
      <c r="BN78" s="188"/>
      <c r="BO78" s="188"/>
      <c r="BP78" s="188"/>
      <c r="BQ78" s="188"/>
      <c r="BR78" s="189"/>
      <c r="BS78" s="190"/>
      <c r="BT78" s="192"/>
      <c r="BU78" s="193"/>
      <c r="BV78" s="193"/>
      <c r="BW78" s="193"/>
      <c r="BX78" s="188"/>
      <c r="BY78" s="188"/>
      <c r="BZ78" s="188"/>
      <c r="CA78" s="188"/>
      <c r="CB78" s="189"/>
      <c r="CC78" s="190"/>
      <c r="CE78" s="192"/>
      <c r="CF78" s="193"/>
      <c r="CG78" s="193"/>
      <c r="CH78" s="193"/>
      <c r="CI78" s="188"/>
      <c r="CJ78" s="188"/>
      <c r="CK78" s="188"/>
      <c r="CL78" s="188"/>
      <c r="CM78" s="189"/>
      <c r="CN78" s="190"/>
      <c r="CO78" s="192"/>
      <c r="CP78" s="193"/>
      <c r="CQ78" s="193"/>
      <c r="CR78" s="193"/>
      <c r="CS78" s="188"/>
      <c r="CT78" s="188"/>
      <c r="CU78" s="188"/>
      <c r="CV78" s="188"/>
      <c r="CW78" s="189"/>
      <c r="CX78" s="190"/>
      <c r="CY78" s="179"/>
      <c r="CZ78" s="180"/>
      <c r="DA78" s="180"/>
      <c r="DB78" s="180"/>
      <c r="DC78" s="181"/>
      <c r="DD78" s="181"/>
      <c r="DE78" s="181"/>
      <c r="DF78" s="181"/>
      <c r="DG78" s="182"/>
      <c r="DH78" s="183"/>
      <c r="DI78" s="1"/>
      <c r="DJ78" s="192"/>
      <c r="DK78" s="193"/>
      <c r="DL78" s="193"/>
      <c r="DM78" s="193"/>
      <c r="DN78" s="188"/>
      <c r="DO78" s="188"/>
      <c r="DP78" s="188"/>
      <c r="DQ78" s="188"/>
      <c r="DR78" s="189"/>
      <c r="DS78" s="190"/>
    </row>
    <row r="79" spans="1:138" ht="20" customHeight="1" x14ac:dyDescent="0.2">
      <c r="A79" s="28"/>
      <c r="B79" s="106"/>
      <c r="C79" s="107"/>
      <c r="D79" s="105" t="s">
        <v>38</v>
      </c>
      <c r="E79" s="28" t="s">
        <v>111</v>
      </c>
      <c r="F79" s="28" t="s">
        <v>112</v>
      </c>
      <c r="G79" s="105">
        <v>1994</v>
      </c>
      <c r="H79" s="143"/>
      <c r="I79" s="35">
        <v>20</v>
      </c>
      <c r="J79" s="36" t="s">
        <v>113</v>
      </c>
      <c r="K79" s="144"/>
      <c r="L79" s="184"/>
      <c r="M79" s="185"/>
      <c r="N79" s="185" t="str">
        <f t="shared" si="38"/>
        <v/>
      </c>
      <c r="O79" s="186" t="str">
        <f t="shared" si="35"/>
        <v/>
      </c>
      <c r="P79" s="187"/>
      <c r="Q79" s="187"/>
      <c r="R79" s="188" t="str">
        <f t="shared" si="36"/>
        <v/>
      </c>
      <c r="S79" s="188" t="str">
        <f t="shared" si="37"/>
        <v/>
      </c>
      <c r="T79" s="189"/>
      <c r="U79" s="190"/>
      <c r="V79" s="191"/>
      <c r="W79" s="185"/>
      <c r="X79" s="185" t="str">
        <f t="shared" si="29"/>
        <v/>
      </c>
      <c r="Y79" s="186" t="str">
        <f t="shared" si="30"/>
        <v/>
      </c>
      <c r="Z79" s="187"/>
      <c r="AA79" s="187"/>
      <c r="AB79" s="188" t="str">
        <f t="shared" si="31"/>
        <v/>
      </c>
      <c r="AC79" s="188" t="str">
        <f t="shared" si="32"/>
        <v/>
      </c>
      <c r="AD79" s="189"/>
      <c r="AE79" s="190"/>
      <c r="AF79" s="192"/>
      <c r="AG79" s="193"/>
      <c r="AH79" s="193" t="str">
        <f t="shared" si="33"/>
        <v/>
      </c>
      <c r="AI79" s="193"/>
      <c r="AJ79" s="188"/>
      <c r="AK79" s="188"/>
      <c r="AL79" s="188" t="str">
        <f t="shared" si="34"/>
        <v/>
      </c>
      <c r="AM79" s="194"/>
      <c r="AN79" s="189"/>
      <c r="AO79" s="190"/>
      <c r="AP79" s="195">
        <v>3.61</v>
      </c>
      <c r="AQ79" s="193"/>
      <c r="AR79" s="193"/>
      <c r="AS79" s="193"/>
      <c r="AT79" s="188">
        <v>3.15</v>
      </c>
      <c r="AU79" s="188"/>
      <c r="AV79" s="188"/>
      <c r="AW79" s="188"/>
      <c r="AX79" s="189"/>
      <c r="AY79" s="190"/>
      <c r="AZ79" s="191"/>
      <c r="BA79" s="193"/>
      <c r="BB79" s="193"/>
      <c r="BC79" s="193"/>
      <c r="BD79" s="188"/>
      <c r="BE79" s="188"/>
      <c r="BF79" s="188"/>
      <c r="BG79" s="188"/>
      <c r="BH79" s="189"/>
      <c r="BI79" s="190"/>
      <c r="BJ79" s="192"/>
      <c r="BK79" s="193"/>
      <c r="BL79" s="193"/>
      <c r="BM79" s="193"/>
      <c r="BN79" s="188"/>
      <c r="BO79" s="188"/>
      <c r="BP79" s="188"/>
      <c r="BQ79" s="188"/>
      <c r="BR79" s="189"/>
      <c r="BS79" s="190"/>
      <c r="BT79" s="192"/>
      <c r="BU79" s="193"/>
      <c r="BV79" s="193"/>
      <c r="BW79" s="193"/>
      <c r="BX79" s="188"/>
      <c r="BY79" s="188"/>
      <c r="BZ79" s="188"/>
      <c r="CA79" s="188"/>
      <c r="CB79" s="189"/>
      <c r="CC79" s="190"/>
      <c r="CE79" s="192"/>
      <c r="CF79" s="193"/>
      <c r="CG79" s="193"/>
      <c r="CH79" s="193"/>
      <c r="CI79" s="188"/>
      <c r="CJ79" s="188"/>
      <c r="CK79" s="188"/>
      <c r="CL79" s="188"/>
      <c r="CM79" s="189"/>
      <c r="CN79" s="190"/>
      <c r="CO79" s="192"/>
      <c r="CP79" s="193"/>
      <c r="CQ79" s="193"/>
      <c r="CR79" s="193"/>
      <c r="CS79" s="188"/>
      <c r="CT79" s="188"/>
      <c r="CU79" s="188"/>
      <c r="CV79" s="188"/>
      <c r="CW79" s="189"/>
      <c r="CX79" s="190"/>
      <c r="CY79" s="179"/>
      <c r="CZ79" s="180"/>
      <c r="DA79" s="180"/>
      <c r="DB79" s="180"/>
      <c r="DC79" s="181"/>
      <c r="DD79" s="181"/>
      <c r="DE79" s="181"/>
      <c r="DF79" s="181"/>
      <c r="DG79" s="182"/>
      <c r="DH79" s="183"/>
      <c r="DI79" s="1"/>
      <c r="DJ79" s="192"/>
      <c r="DK79" s="193"/>
      <c r="DL79" s="193"/>
      <c r="DM79" s="193"/>
      <c r="DN79" s="188"/>
      <c r="DO79" s="188"/>
      <c r="DP79" s="188"/>
      <c r="DQ79" s="188"/>
      <c r="DR79" s="189"/>
      <c r="DS79" s="190"/>
    </row>
    <row r="80" spans="1:138" ht="20" customHeight="1" x14ac:dyDescent="0.2">
      <c r="A80" s="28"/>
      <c r="B80" s="106"/>
      <c r="C80" s="104"/>
      <c r="D80" s="105" t="s">
        <v>38</v>
      </c>
      <c r="E80" s="28" t="s">
        <v>135</v>
      </c>
      <c r="F80" s="28" t="s">
        <v>136</v>
      </c>
      <c r="G80" s="105">
        <v>2009</v>
      </c>
      <c r="H80" s="143">
        <v>49</v>
      </c>
      <c r="I80" s="35">
        <v>22</v>
      </c>
      <c r="J80" s="36" t="s">
        <v>70</v>
      </c>
      <c r="K80" s="144" t="s">
        <v>137</v>
      </c>
      <c r="L80" s="184"/>
      <c r="M80" s="185"/>
      <c r="N80" s="185" t="str">
        <f t="shared" si="38"/>
        <v/>
      </c>
      <c r="O80" s="186" t="str">
        <f t="shared" si="35"/>
        <v/>
      </c>
      <c r="P80" s="187"/>
      <c r="Q80" s="187"/>
      <c r="R80" s="188" t="str">
        <f t="shared" si="36"/>
        <v/>
      </c>
      <c r="S80" s="188" t="str">
        <f t="shared" si="37"/>
        <v/>
      </c>
      <c r="T80" s="189"/>
      <c r="U80" s="190"/>
      <c r="V80" s="191"/>
      <c r="W80" s="185"/>
      <c r="X80" s="185" t="str">
        <f t="shared" si="29"/>
        <v/>
      </c>
      <c r="Y80" s="186" t="str">
        <f t="shared" si="30"/>
        <v/>
      </c>
      <c r="Z80" s="187"/>
      <c r="AA80" s="187"/>
      <c r="AB80" s="188" t="str">
        <f t="shared" si="31"/>
        <v/>
      </c>
      <c r="AC80" s="188" t="str">
        <f t="shared" si="32"/>
        <v/>
      </c>
      <c r="AD80" s="189"/>
      <c r="AE80" s="190"/>
      <c r="AF80" s="192"/>
      <c r="AG80" s="193"/>
      <c r="AH80" s="193" t="str">
        <f t="shared" si="33"/>
        <v/>
      </c>
      <c r="AI80" s="193"/>
      <c r="AJ80" s="188"/>
      <c r="AK80" s="188"/>
      <c r="AL80" s="188" t="str">
        <f t="shared" si="34"/>
        <v/>
      </c>
      <c r="AM80" s="194"/>
      <c r="AN80" s="189"/>
      <c r="AO80" s="190"/>
      <c r="AP80" s="195"/>
      <c r="AQ80" s="193"/>
      <c r="AR80" s="193"/>
      <c r="AS80" s="193"/>
      <c r="AT80" s="188"/>
      <c r="AU80" s="188"/>
      <c r="AV80" s="188"/>
      <c r="AW80" s="188"/>
      <c r="AX80" s="189"/>
      <c r="AY80" s="190"/>
      <c r="AZ80" s="191">
        <v>3.72</v>
      </c>
      <c r="BA80" s="193">
        <v>1.78</v>
      </c>
      <c r="BB80" s="197">
        <f t="shared" ref="BB80" si="41">IF(AND(NOT(ISERROR(BA80-AZ80)), AZ80&lt;&gt;"", BA80&lt;&gt;""), BA80-AZ80, "")</f>
        <v>-1.9400000000000002</v>
      </c>
      <c r="BC80" s="193">
        <f t="shared" ref="BC80" si="42">IF(NOT(ISERROR(100-(BA80/AZ80)*100)), (100-(BA80/AZ80)*100)*-1, "")</f>
        <v>-52.150537634408607</v>
      </c>
      <c r="BD80" s="188">
        <v>3.72</v>
      </c>
      <c r="BE80" s="188">
        <v>3.44</v>
      </c>
      <c r="BF80" s="204">
        <f t="shared" ref="BF80" si="43">IF(AND(NOT(ISERROR(BE80-BD80)), BD80&lt;&gt;"", BE80&lt;&gt;""), BE80-BD80, "")</f>
        <v>-0.28000000000000025</v>
      </c>
      <c r="BG80" s="188">
        <f t="shared" ref="BG80" si="44">IF(NOT(ISERROR(100-(BE80/BD80)*100)), (100-(BE80/BD80)*100)*-1, "")</f>
        <v>-7.5268817204301115</v>
      </c>
      <c r="BH80" s="189"/>
      <c r="BI80" s="190"/>
      <c r="BJ80" s="192"/>
      <c r="BK80" s="193"/>
      <c r="BL80" s="193"/>
      <c r="BM80" s="193"/>
      <c r="BN80" s="188"/>
      <c r="BO80" s="188"/>
      <c r="BP80" s="204"/>
      <c r="BQ80" s="188"/>
      <c r="BR80" s="189"/>
      <c r="BS80" s="190"/>
      <c r="BT80" s="192"/>
      <c r="BU80" s="193"/>
      <c r="BV80" s="193"/>
      <c r="BW80" s="193"/>
      <c r="BX80" s="188"/>
      <c r="BY80" s="188"/>
      <c r="BZ80" s="204"/>
      <c r="CA80" s="188"/>
      <c r="CB80" s="189"/>
      <c r="CC80" s="190"/>
      <c r="CE80" s="192"/>
      <c r="CF80" s="193"/>
      <c r="CG80" s="193"/>
      <c r="CH80" s="193"/>
      <c r="CI80" s="188"/>
      <c r="CJ80" s="188"/>
      <c r="CK80" s="204"/>
      <c r="CL80" s="188"/>
      <c r="CM80" s="189"/>
      <c r="CN80" s="190"/>
      <c r="CO80" s="192"/>
      <c r="CP80" s="193"/>
      <c r="CQ80" s="193"/>
      <c r="CR80" s="193"/>
      <c r="CS80" s="188"/>
      <c r="CT80" s="188"/>
      <c r="CU80" s="204"/>
      <c r="CV80" s="188"/>
      <c r="CW80" s="189"/>
      <c r="CX80" s="190"/>
      <c r="CY80" s="179"/>
      <c r="CZ80" s="180"/>
      <c r="DA80" s="180"/>
      <c r="DB80" s="180"/>
      <c r="DC80" s="181"/>
      <c r="DD80" s="181"/>
      <c r="DE80" s="208"/>
      <c r="DF80" s="181"/>
      <c r="DG80" s="182"/>
      <c r="DH80" s="183"/>
      <c r="DI80" s="1"/>
      <c r="DJ80" s="192"/>
      <c r="DK80" s="193"/>
      <c r="DL80" s="193"/>
      <c r="DM80" s="193"/>
      <c r="DN80" s="188"/>
      <c r="DO80" s="188"/>
      <c r="DP80" s="204"/>
      <c r="DQ80" s="188"/>
      <c r="DR80" s="189"/>
      <c r="DS80" s="190"/>
    </row>
    <row r="81" spans="1:124" ht="20" customHeight="1" x14ac:dyDescent="0.2">
      <c r="A81" s="147"/>
      <c r="B81" s="106"/>
      <c r="C81" s="104"/>
      <c r="D81" s="105" t="s">
        <v>38</v>
      </c>
      <c r="E81" s="28" t="s">
        <v>139</v>
      </c>
      <c r="F81" s="28" t="s">
        <v>386</v>
      </c>
      <c r="G81" s="105">
        <v>2012</v>
      </c>
      <c r="H81" s="143"/>
      <c r="I81" s="35">
        <v>19</v>
      </c>
      <c r="J81" s="36" t="s">
        <v>141</v>
      </c>
      <c r="K81" s="144"/>
      <c r="L81" s="184"/>
      <c r="M81" s="185">
        <v>11.2</v>
      </c>
      <c r="N81" s="185" t="str">
        <f t="shared" si="38"/>
        <v/>
      </c>
      <c r="O81" s="186" t="str">
        <f t="shared" si="35"/>
        <v/>
      </c>
      <c r="P81" s="187"/>
      <c r="Q81" s="187">
        <v>10.6</v>
      </c>
      <c r="R81" s="188" t="str">
        <f t="shared" si="36"/>
        <v/>
      </c>
      <c r="S81" s="188" t="str">
        <f t="shared" si="37"/>
        <v/>
      </c>
      <c r="T81" s="189"/>
      <c r="U81" s="190"/>
      <c r="V81" s="191"/>
      <c r="W81" s="185"/>
      <c r="X81" s="185" t="str">
        <f t="shared" si="29"/>
        <v/>
      </c>
      <c r="Y81" s="186" t="str">
        <f t="shared" si="30"/>
        <v/>
      </c>
      <c r="Z81" s="187"/>
      <c r="AA81" s="187"/>
      <c r="AB81" s="188" t="str">
        <f t="shared" si="31"/>
        <v/>
      </c>
      <c r="AC81" s="188" t="str">
        <f t="shared" si="32"/>
        <v/>
      </c>
      <c r="AD81" s="189"/>
      <c r="AE81" s="190"/>
      <c r="AF81" s="192"/>
      <c r="AG81" s="193"/>
      <c r="AH81" s="193" t="str">
        <f t="shared" si="33"/>
        <v/>
      </c>
      <c r="AI81" s="193"/>
      <c r="AJ81" s="188"/>
      <c r="AK81" s="188"/>
      <c r="AL81" s="188" t="str">
        <f t="shared" si="34"/>
        <v/>
      </c>
      <c r="AM81" s="194"/>
      <c r="AN81" s="189"/>
      <c r="AO81" s="190"/>
      <c r="AP81" s="195"/>
      <c r="AQ81" s="193"/>
      <c r="AR81" s="193"/>
      <c r="AS81" s="193"/>
      <c r="AT81" s="188"/>
      <c r="AU81" s="188"/>
      <c r="AV81" s="188"/>
      <c r="AW81" s="188"/>
      <c r="AX81" s="189"/>
      <c r="AY81" s="190"/>
      <c r="AZ81" s="191"/>
      <c r="BA81" s="193"/>
      <c r="BB81" s="193"/>
      <c r="BC81" s="193"/>
      <c r="BD81" s="188"/>
      <c r="BE81" s="188"/>
      <c r="BF81" s="188"/>
      <c r="BG81" s="188"/>
      <c r="BH81" s="189"/>
      <c r="BI81" s="190"/>
      <c r="BJ81" s="192"/>
      <c r="BK81" s="193"/>
      <c r="BL81" s="193"/>
      <c r="BM81" s="193"/>
      <c r="BN81" s="188"/>
      <c r="BO81" s="188"/>
      <c r="BP81" s="188"/>
      <c r="BQ81" s="188"/>
      <c r="BR81" s="189"/>
      <c r="BS81" s="190"/>
      <c r="BT81" s="192"/>
      <c r="BU81" s="193"/>
      <c r="BV81" s="193"/>
      <c r="BW81" s="193"/>
      <c r="BX81" s="188"/>
      <c r="BY81" s="188"/>
      <c r="BZ81" s="188"/>
      <c r="CA81" s="188"/>
      <c r="CB81" s="189"/>
      <c r="CC81" s="190"/>
      <c r="CE81" s="192"/>
      <c r="CF81" s="193"/>
      <c r="CG81" s="193"/>
      <c r="CH81" s="193"/>
      <c r="CI81" s="188"/>
      <c r="CJ81" s="188"/>
      <c r="CK81" s="188"/>
      <c r="CL81" s="188"/>
      <c r="CM81" s="189"/>
      <c r="CN81" s="190"/>
      <c r="CO81" s="192"/>
      <c r="CP81" s="193"/>
      <c r="CQ81" s="193"/>
      <c r="CR81" s="193"/>
      <c r="CS81" s="188"/>
      <c r="CT81" s="188"/>
      <c r="CU81" s="188"/>
      <c r="CV81" s="188"/>
      <c r="CW81" s="189"/>
      <c r="CX81" s="190"/>
      <c r="CY81" s="179"/>
      <c r="CZ81" s="180"/>
      <c r="DA81" s="180"/>
      <c r="DB81" s="180"/>
      <c r="DC81" s="181"/>
      <c r="DD81" s="181"/>
      <c r="DE81" s="181"/>
      <c r="DF81" s="181"/>
      <c r="DG81" s="182"/>
      <c r="DH81" s="183"/>
      <c r="DI81" s="1"/>
      <c r="DJ81" s="192"/>
      <c r="DK81" s="193"/>
      <c r="DL81" s="193"/>
      <c r="DM81" s="193"/>
      <c r="DN81" s="188"/>
      <c r="DO81" s="188"/>
      <c r="DP81" s="188"/>
      <c r="DQ81" s="188"/>
      <c r="DR81" s="189"/>
      <c r="DS81" s="190"/>
      <c r="DT81" s="1" t="s">
        <v>429</v>
      </c>
    </row>
    <row r="82" spans="1:124" ht="20" customHeight="1" x14ac:dyDescent="0.2">
      <c r="A82" s="28"/>
      <c r="B82" s="106"/>
      <c r="C82" s="107"/>
      <c r="D82" s="105" t="s">
        <v>38</v>
      </c>
      <c r="E82" s="28" t="s">
        <v>154</v>
      </c>
      <c r="F82" s="28" t="s">
        <v>155</v>
      </c>
      <c r="G82" s="105">
        <v>2012</v>
      </c>
      <c r="H82" s="143">
        <v>83</v>
      </c>
      <c r="I82" s="35">
        <v>70</v>
      </c>
      <c r="J82" s="36" t="s">
        <v>50</v>
      </c>
      <c r="K82" s="144" t="s">
        <v>51</v>
      </c>
      <c r="L82" s="184"/>
      <c r="M82" s="185"/>
      <c r="N82" s="185" t="str">
        <f t="shared" si="38"/>
        <v/>
      </c>
      <c r="O82" s="186" t="str">
        <f t="shared" si="35"/>
        <v/>
      </c>
      <c r="P82" s="187"/>
      <c r="Q82" s="187"/>
      <c r="R82" s="188" t="str">
        <f t="shared" si="36"/>
        <v/>
      </c>
      <c r="S82" s="188" t="str">
        <f t="shared" si="37"/>
        <v/>
      </c>
      <c r="T82" s="189"/>
      <c r="U82" s="190"/>
      <c r="V82" s="191"/>
      <c r="W82" s="185"/>
      <c r="X82" s="185" t="str">
        <f t="shared" si="29"/>
        <v/>
      </c>
      <c r="Y82" s="186" t="str">
        <f t="shared" si="30"/>
        <v/>
      </c>
      <c r="Z82" s="187"/>
      <c r="AA82" s="187"/>
      <c r="AB82" s="188" t="str">
        <f t="shared" si="31"/>
        <v/>
      </c>
      <c r="AC82" s="188" t="str">
        <f t="shared" si="32"/>
        <v/>
      </c>
      <c r="AD82" s="189"/>
      <c r="AE82" s="190"/>
      <c r="AF82" s="192"/>
      <c r="AG82" s="193"/>
      <c r="AH82" s="193" t="str">
        <f t="shared" si="33"/>
        <v/>
      </c>
      <c r="AI82" s="193"/>
      <c r="AJ82" s="188"/>
      <c r="AK82" s="188"/>
      <c r="AL82" s="188" t="str">
        <f t="shared" si="34"/>
        <v/>
      </c>
      <c r="AM82" s="194"/>
      <c r="AN82" s="189"/>
      <c r="AO82" s="190"/>
      <c r="AP82" s="195"/>
      <c r="AQ82" s="193"/>
      <c r="AR82" s="193"/>
      <c r="AS82" s="193"/>
      <c r="AT82" s="188"/>
      <c r="AU82" s="188"/>
      <c r="AV82" s="188"/>
      <c r="AW82" s="188"/>
      <c r="AX82" s="189"/>
      <c r="AY82" s="190"/>
      <c r="AZ82" s="191"/>
      <c r="BA82" s="193"/>
      <c r="BB82" s="193"/>
      <c r="BC82" s="193"/>
      <c r="BD82" s="188"/>
      <c r="BE82" s="188"/>
      <c r="BF82" s="188"/>
      <c r="BG82" s="188"/>
      <c r="BH82" s="189"/>
      <c r="BI82" s="190"/>
      <c r="BJ82" s="192"/>
      <c r="BK82" s="193"/>
      <c r="BL82" s="193"/>
      <c r="BM82" s="193"/>
      <c r="BN82" s="188"/>
      <c r="BO82" s="188"/>
      <c r="BP82" s="188"/>
      <c r="BQ82" s="188"/>
      <c r="BR82" s="189"/>
      <c r="BS82" s="190"/>
      <c r="BT82" s="192"/>
      <c r="BU82" s="193"/>
      <c r="BV82" s="193"/>
      <c r="BW82" s="193"/>
      <c r="BX82" s="188"/>
      <c r="BY82" s="188"/>
      <c r="BZ82" s="188"/>
      <c r="CA82" s="188"/>
      <c r="CB82" s="189"/>
      <c r="CC82" s="190"/>
      <c r="CE82" s="192"/>
      <c r="CF82" s="193"/>
      <c r="CG82" s="193"/>
      <c r="CH82" s="193"/>
      <c r="CI82" s="188"/>
      <c r="CJ82" s="188"/>
      <c r="CK82" s="188"/>
      <c r="CL82" s="188"/>
      <c r="CM82" s="189"/>
      <c r="CN82" s="190"/>
      <c r="CO82" s="192"/>
      <c r="CP82" s="193"/>
      <c r="CQ82" s="193"/>
      <c r="CR82" s="193"/>
      <c r="CS82" s="188"/>
      <c r="CT82" s="188"/>
      <c r="CU82" s="188"/>
      <c r="CV82" s="188"/>
      <c r="CW82" s="189"/>
      <c r="CX82" s="190"/>
      <c r="CY82" s="179"/>
      <c r="CZ82" s="180"/>
      <c r="DA82" s="180"/>
      <c r="DB82" s="180"/>
      <c r="DC82" s="181"/>
      <c r="DD82" s="181"/>
      <c r="DE82" s="181"/>
      <c r="DF82" s="181"/>
      <c r="DG82" s="182"/>
      <c r="DH82" s="183"/>
      <c r="DI82" s="1"/>
      <c r="DJ82" s="192"/>
      <c r="DK82" s="193"/>
      <c r="DL82" s="193"/>
      <c r="DM82" s="193"/>
      <c r="DN82" s="188"/>
      <c r="DO82" s="188"/>
      <c r="DP82" s="188"/>
      <c r="DQ82" s="188"/>
      <c r="DR82" s="189"/>
      <c r="DS82" s="190"/>
    </row>
    <row r="83" spans="1:124" ht="20" customHeight="1" x14ac:dyDescent="0.2">
      <c r="A83" s="28"/>
      <c r="B83" s="106"/>
      <c r="C83" s="104"/>
      <c r="D83" s="105" t="s">
        <v>38</v>
      </c>
      <c r="E83" s="28" t="s">
        <v>163</v>
      </c>
      <c r="F83" s="28" t="s">
        <v>164</v>
      </c>
      <c r="G83" s="105">
        <v>2013</v>
      </c>
      <c r="H83" s="143"/>
      <c r="I83" s="35">
        <v>23</v>
      </c>
      <c r="J83" s="36"/>
      <c r="K83" s="144"/>
      <c r="L83" s="184">
        <v>11.63</v>
      </c>
      <c r="M83" s="185">
        <v>8.6999999999999993</v>
      </c>
      <c r="N83" s="185">
        <f t="shared" si="38"/>
        <v>-2.9300000000000015</v>
      </c>
      <c r="O83" s="186">
        <f t="shared" si="35"/>
        <v>-25.193465176268276</v>
      </c>
      <c r="P83" s="187">
        <v>10.66</v>
      </c>
      <c r="Q83" s="187">
        <v>10.11</v>
      </c>
      <c r="R83" s="188">
        <f t="shared" si="36"/>
        <v>-0.55000000000000071</v>
      </c>
      <c r="S83" s="188">
        <f t="shared" si="37"/>
        <v>-5.1594746716697983</v>
      </c>
      <c r="T83" s="189"/>
      <c r="U83" s="190"/>
      <c r="V83" s="191">
        <v>7.04</v>
      </c>
      <c r="W83" s="185"/>
      <c r="X83" s="185" t="str">
        <f t="shared" si="29"/>
        <v/>
      </c>
      <c r="Y83" s="186"/>
      <c r="Z83" s="187">
        <v>6.33</v>
      </c>
      <c r="AA83" s="187"/>
      <c r="AB83" s="188" t="str">
        <f t="shared" si="31"/>
        <v/>
      </c>
      <c r="AC83" s="188"/>
      <c r="AD83" s="189"/>
      <c r="AE83" s="190"/>
      <c r="AF83" s="192"/>
      <c r="AG83" s="193"/>
      <c r="AH83" s="193" t="str">
        <f t="shared" si="33"/>
        <v/>
      </c>
      <c r="AI83" s="193"/>
      <c r="AJ83" s="188"/>
      <c r="AK83" s="188"/>
      <c r="AL83" s="188" t="str">
        <f t="shared" si="34"/>
        <v/>
      </c>
      <c r="AM83" s="194"/>
      <c r="AN83" s="189"/>
      <c r="AO83" s="190"/>
      <c r="AP83" s="195"/>
      <c r="AQ83" s="193"/>
      <c r="AR83" s="193"/>
      <c r="AS83" s="193"/>
      <c r="AT83" s="188"/>
      <c r="AU83" s="188"/>
      <c r="AV83" s="188"/>
      <c r="AW83" s="188"/>
      <c r="AX83" s="189"/>
      <c r="AY83" s="190"/>
      <c r="AZ83" s="191"/>
      <c r="BA83" s="193"/>
      <c r="BB83" s="193"/>
      <c r="BC83" s="193"/>
      <c r="BD83" s="188"/>
      <c r="BE83" s="188"/>
      <c r="BF83" s="188"/>
      <c r="BG83" s="188"/>
      <c r="BH83" s="189"/>
      <c r="BI83" s="190"/>
      <c r="BJ83" s="192"/>
      <c r="BK83" s="193"/>
      <c r="BL83" s="193"/>
      <c r="BM83" s="193"/>
      <c r="BN83" s="188"/>
      <c r="BO83" s="188"/>
      <c r="BP83" s="188"/>
      <c r="BQ83" s="188"/>
      <c r="BR83" s="189"/>
      <c r="BS83" s="190"/>
      <c r="BT83" s="192"/>
      <c r="BU83" s="193"/>
      <c r="BV83" s="193"/>
      <c r="BW83" s="193"/>
      <c r="BX83" s="188"/>
      <c r="BY83" s="188"/>
      <c r="BZ83" s="188"/>
      <c r="CA83" s="188"/>
      <c r="CB83" s="189"/>
      <c r="CC83" s="190"/>
      <c r="CE83" s="192"/>
      <c r="CF83" s="193"/>
      <c r="CG83" s="193"/>
      <c r="CH83" s="193"/>
      <c r="CI83" s="188"/>
      <c r="CJ83" s="188"/>
      <c r="CK83" s="188"/>
      <c r="CL83" s="188"/>
      <c r="CM83" s="189"/>
      <c r="CN83" s="190"/>
      <c r="CO83" s="192"/>
      <c r="CP83" s="193"/>
      <c r="CQ83" s="193"/>
      <c r="CR83" s="193"/>
      <c r="CS83" s="188"/>
      <c r="CT83" s="188"/>
      <c r="CU83" s="188"/>
      <c r="CV83" s="188"/>
      <c r="CW83" s="189"/>
      <c r="CX83" s="190"/>
      <c r="CY83" s="179"/>
      <c r="CZ83" s="180"/>
      <c r="DA83" s="180"/>
      <c r="DB83" s="180"/>
      <c r="DC83" s="181"/>
      <c r="DD83" s="181"/>
      <c r="DE83" s="181"/>
      <c r="DF83" s="181"/>
      <c r="DG83" s="182"/>
      <c r="DH83" s="183"/>
      <c r="DI83" s="1"/>
      <c r="DJ83" s="192"/>
      <c r="DK83" s="193"/>
      <c r="DL83" s="193"/>
      <c r="DM83" s="193"/>
      <c r="DN83" s="188"/>
      <c r="DO83" s="188"/>
      <c r="DP83" s="188"/>
      <c r="DQ83" s="188"/>
      <c r="DR83" s="189"/>
      <c r="DS83" s="190"/>
    </row>
    <row r="84" spans="1:124" ht="20" customHeight="1" x14ac:dyDescent="0.2">
      <c r="A84" s="28"/>
      <c r="B84" s="106"/>
      <c r="C84" s="107"/>
      <c r="D84" s="105" t="s">
        <v>38</v>
      </c>
      <c r="E84" s="28" t="s">
        <v>179</v>
      </c>
      <c r="F84" s="28" t="s">
        <v>180</v>
      </c>
      <c r="G84" s="105">
        <v>2015</v>
      </c>
      <c r="H84" s="143">
        <v>10</v>
      </c>
      <c r="I84" s="35">
        <v>11</v>
      </c>
      <c r="J84" s="36" t="s">
        <v>181</v>
      </c>
      <c r="K84" s="144" t="s">
        <v>56</v>
      </c>
      <c r="L84" s="184"/>
      <c r="M84" s="185"/>
      <c r="N84" s="185" t="str">
        <f t="shared" si="38"/>
        <v/>
      </c>
      <c r="O84" s="186" t="str">
        <f t="shared" si="35"/>
        <v/>
      </c>
      <c r="P84" s="187"/>
      <c r="Q84" s="187"/>
      <c r="R84" s="188" t="str">
        <f t="shared" si="36"/>
        <v/>
      </c>
      <c r="S84" s="188" t="str">
        <f t="shared" si="37"/>
        <v/>
      </c>
      <c r="T84" s="189"/>
      <c r="U84" s="190"/>
      <c r="V84" s="191"/>
      <c r="W84" s="185"/>
      <c r="X84" s="185" t="str">
        <f t="shared" si="29"/>
        <v/>
      </c>
      <c r="Y84" s="186" t="str">
        <f t="shared" si="30"/>
        <v/>
      </c>
      <c r="Z84" s="187"/>
      <c r="AA84" s="187"/>
      <c r="AB84" s="188" t="str">
        <f t="shared" si="31"/>
        <v/>
      </c>
      <c r="AC84" s="188" t="str">
        <f t="shared" si="32"/>
        <v/>
      </c>
      <c r="AD84" s="189"/>
      <c r="AE84" s="190"/>
      <c r="AF84" s="192"/>
      <c r="AG84" s="193"/>
      <c r="AH84" s="193" t="str">
        <f t="shared" si="33"/>
        <v/>
      </c>
      <c r="AI84" s="193"/>
      <c r="AJ84" s="188"/>
      <c r="AK84" s="188"/>
      <c r="AL84" s="188" t="str">
        <f t="shared" si="34"/>
        <v/>
      </c>
      <c r="AM84" s="194"/>
      <c r="AN84" s="189"/>
      <c r="AO84" s="190"/>
      <c r="AP84" s="195"/>
      <c r="AQ84" s="193"/>
      <c r="AR84" s="193"/>
      <c r="AS84" s="193"/>
      <c r="AT84" s="188"/>
      <c r="AU84" s="188"/>
      <c r="AV84" s="188"/>
      <c r="AW84" s="188"/>
      <c r="AX84" s="189"/>
      <c r="AY84" s="190"/>
      <c r="AZ84" s="191"/>
      <c r="BA84" s="193"/>
      <c r="BB84" s="193"/>
      <c r="BC84" s="193"/>
      <c r="BD84" s="188"/>
      <c r="BE84" s="188"/>
      <c r="BF84" s="188"/>
      <c r="BG84" s="188"/>
      <c r="BH84" s="189"/>
      <c r="BI84" s="190"/>
      <c r="BJ84" s="192">
        <v>59.2</v>
      </c>
      <c r="BK84" s="193">
        <v>52.4</v>
      </c>
      <c r="BL84" s="197">
        <f t="shared" ref="BL84" si="45">IF(AND(NOT(ISERROR(BK84-BJ84)), BJ84&lt;&gt;"", BK84&lt;&gt;""), BK84-BJ84, "")</f>
        <v>-6.8000000000000043</v>
      </c>
      <c r="BM84" s="193">
        <f t="shared" ref="BM84" si="46">IF(NOT(ISERROR(100-(BK84/BJ84)*100)), (100-(BK84/BJ84)*100)*-1, "")</f>
        <v>-11.486486486486484</v>
      </c>
      <c r="BN84" s="188">
        <v>59.2</v>
      </c>
      <c r="BO84" s="188">
        <v>48.3</v>
      </c>
      <c r="BP84" s="188">
        <f t="shared" ref="BP84" si="47">IF(AND(NOT(ISERROR(BO84-BN84)), BN84&lt;&gt;"", BO84&lt;&gt;""), BO84-BN84, "")</f>
        <v>-10.900000000000006</v>
      </c>
      <c r="BQ84" s="188">
        <f t="shared" ref="BQ84" si="48">IF(NOT(ISERROR(100-(BO84/BN84)*100)), (100-(BO84/BN84)*100)*-1, "")</f>
        <v>-18.412162162162176</v>
      </c>
      <c r="BR84" s="189"/>
      <c r="BS84" s="190"/>
      <c r="BT84" s="192"/>
      <c r="BU84" s="193"/>
      <c r="BV84" s="193"/>
      <c r="BW84" s="193"/>
      <c r="BX84" s="188"/>
      <c r="BY84" s="188"/>
      <c r="BZ84" s="188"/>
      <c r="CA84" s="188"/>
      <c r="CB84" s="189"/>
      <c r="CC84" s="190"/>
      <c r="CE84" s="192"/>
      <c r="CF84" s="193"/>
      <c r="CG84" s="193"/>
      <c r="CH84" s="193"/>
      <c r="CI84" s="188"/>
      <c r="CJ84" s="188"/>
      <c r="CK84" s="188"/>
      <c r="CL84" s="188"/>
      <c r="CM84" s="189"/>
      <c r="CN84" s="190"/>
      <c r="CO84" s="192"/>
      <c r="CP84" s="193"/>
      <c r="CQ84" s="193"/>
      <c r="CR84" s="193"/>
      <c r="CS84" s="188"/>
      <c r="CT84" s="188"/>
      <c r="CU84" s="188"/>
      <c r="CV84" s="188"/>
      <c r="CW84" s="189"/>
      <c r="CX84" s="190"/>
      <c r="CY84" s="179"/>
      <c r="CZ84" s="180"/>
      <c r="DA84" s="180"/>
      <c r="DB84" s="180"/>
      <c r="DC84" s="181"/>
      <c r="DD84" s="181"/>
      <c r="DE84" s="181"/>
      <c r="DF84" s="181"/>
      <c r="DG84" s="182"/>
      <c r="DH84" s="183"/>
      <c r="DI84" s="1"/>
      <c r="DJ84" s="192"/>
      <c r="DK84" s="193"/>
      <c r="DL84" s="193"/>
      <c r="DM84" s="193"/>
      <c r="DN84" s="188"/>
      <c r="DO84" s="188"/>
      <c r="DP84" s="188"/>
      <c r="DQ84" s="188"/>
      <c r="DR84" s="189"/>
      <c r="DS84" s="190"/>
    </row>
    <row r="85" spans="1:124" ht="20" customHeight="1" x14ac:dyDescent="0.2">
      <c r="A85" s="28"/>
      <c r="B85" s="106"/>
      <c r="C85" s="105"/>
      <c r="D85" s="105" t="s">
        <v>38</v>
      </c>
      <c r="E85" s="28" t="s">
        <v>430</v>
      </c>
      <c r="F85" s="28" t="s">
        <v>186</v>
      </c>
      <c r="G85" s="105">
        <v>2000</v>
      </c>
      <c r="H85" s="143"/>
      <c r="I85" s="35">
        <v>19</v>
      </c>
      <c r="J85" s="36" t="s">
        <v>177</v>
      </c>
      <c r="K85" s="144"/>
      <c r="L85" s="184"/>
      <c r="M85" s="185"/>
      <c r="N85" s="185" t="str">
        <f t="shared" si="38"/>
        <v/>
      </c>
      <c r="O85" s="186" t="str">
        <f t="shared" si="35"/>
        <v/>
      </c>
      <c r="P85" s="187"/>
      <c r="Q85" s="187"/>
      <c r="R85" s="188" t="str">
        <f t="shared" si="36"/>
        <v/>
      </c>
      <c r="S85" s="188" t="str">
        <f t="shared" si="37"/>
        <v/>
      </c>
      <c r="T85" s="189"/>
      <c r="U85" s="190"/>
      <c r="V85" s="191"/>
      <c r="W85" s="185"/>
      <c r="X85" s="185" t="str">
        <f t="shared" si="29"/>
        <v/>
      </c>
      <c r="Y85" s="186" t="str">
        <f t="shared" si="30"/>
        <v/>
      </c>
      <c r="Z85" s="187"/>
      <c r="AA85" s="187"/>
      <c r="AB85" s="188" t="str">
        <f t="shared" si="31"/>
        <v/>
      </c>
      <c r="AC85" s="188" t="str">
        <f t="shared" si="32"/>
        <v/>
      </c>
      <c r="AD85" s="189"/>
      <c r="AE85" s="190"/>
      <c r="AF85" s="192"/>
      <c r="AG85" s="193"/>
      <c r="AH85" s="193" t="str">
        <f t="shared" si="33"/>
        <v/>
      </c>
      <c r="AI85" s="193"/>
      <c r="AJ85" s="188"/>
      <c r="AK85" s="188"/>
      <c r="AL85" s="188" t="str">
        <f t="shared" si="34"/>
        <v/>
      </c>
      <c r="AM85" s="194"/>
      <c r="AN85" s="189"/>
      <c r="AO85" s="190"/>
      <c r="AP85" s="209">
        <v>1.8846000000000001</v>
      </c>
      <c r="AQ85" s="197">
        <v>2.2570999999999999</v>
      </c>
      <c r="AR85" s="197">
        <f t="shared" ref="AR85" si="49">IF(AND(NOT(ISERROR(AQ85-AP85)), AP85&lt;&gt;"", AQ85&lt;&gt;""), AQ85-AP85, "")</f>
        <v>0.37249999999999983</v>
      </c>
      <c r="AS85" s="193">
        <f t="shared" ref="AS85" si="50">IF(NOT(ISERROR(100-(AQ85/AP85)*100)), (100-(AQ85/AP85)*100)*-1, "")</f>
        <v>19.765467473203842</v>
      </c>
      <c r="AT85" s="204">
        <v>1.88</v>
      </c>
      <c r="AU85" s="204">
        <v>2.1282000000000001</v>
      </c>
      <c r="AV85" s="204">
        <f t="shared" ref="AV85" si="51">IF(AND(NOT(ISERROR(AU85-AT85)), AT85&lt;&gt;"", AU85&lt;&gt;""), AU85-AT85, "")</f>
        <v>0.2482000000000002</v>
      </c>
      <c r="AW85" s="188">
        <f t="shared" ref="AW85" si="52">IF(NOT(ISERROR(100-(AU85/AT85)*100)), (100-(AU85/AT85)*100)*-1, "")</f>
        <v>13.202127659574472</v>
      </c>
      <c r="AX85" s="198"/>
      <c r="AY85" s="199"/>
      <c r="AZ85" s="191"/>
      <c r="BA85" s="193"/>
      <c r="BB85" s="193"/>
      <c r="BC85" s="193"/>
      <c r="BD85" s="188"/>
      <c r="BE85" s="188"/>
      <c r="BF85" s="188"/>
      <c r="BG85" s="188"/>
      <c r="BH85" s="189"/>
      <c r="BI85" s="190"/>
      <c r="BJ85" s="192"/>
      <c r="BK85" s="193"/>
      <c r="BL85" s="193"/>
      <c r="BM85" s="193"/>
      <c r="BN85" s="188"/>
      <c r="BO85" s="188"/>
      <c r="BP85" s="188"/>
      <c r="BQ85" s="188"/>
      <c r="BR85" s="189"/>
      <c r="BS85" s="190"/>
      <c r="BT85" s="192"/>
      <c r="BU85" s="193"/>
      <c r="BV85" s="193"/>
      <c r="BW85" s="193"/>
      <c r="BX85" s="188"/>
      <c r="BY85" s="188"/>
      <c r="BZ85" s="188"/>
      <c r="CA85" s="188"/>
      <c r="CB85" s="189"/>
      <c r="CC85" s="190"/>
      <c r="CE85" s="192"/>
      <c r="CF85" s="193"/>
      <c r="CG85" s="193"/>
      <c r="CH85" s="193"/>
      <c r="CI85" s="188"/>
      <c r="CJ85" s="188"/>
      <c r="CK85" s="188"/>
      <c r="CL85" s="188"/>
      <c r="CM85" s="189"/>
      <c r="CN85" s="190"/>
      <c r="CO85" s="192"/>
      <c r="CP85" s="193"/>
      <c r="CQ85" s="193"/>
      <c r="CR85" s="193"/>
      <c r="CS85" s="188"/>
      <c r="CT85" s="188"/>
      <c r="CU85" s="188"/>
      <c r="CV85" s="188"/>
      <c r="CW85" s="189"/>
      <c r="CX85" s="190"/>
      <c r="CY85" s="179"/>
      <c r="CZ85" s="180"/>
      <c r="DA85" s="180"/>
      <c r="DB85" s="180"/>
      <c r="DC85" s="181"/>
      <c r="DD85" s="181"/>
      <c r="DE85" s="181"/>
      <c r="DF85" s="181"/>
      <c r="DG85" s="182"/>
      <c r="DH85" s="183"/>
      <c r="DI85" s="1"/>
      <c r="DJ85" s="192"/>
      <c r="DK85" s="193"/>
      <c r="DL85" s="193"/>
      <c r="DM85" s="193"/>
      <c r="DN85" s="188"/>
      <c r="DO85" s="188"/>
      <c r="DP85" s="188"/>
      <c r="DQ85" s="188"/>
      <c r="DR85" s="189"/>
      <c r="DS85" s="190"/>
    </row>
    <row r="86" spans="1:124" ht="20" customHeight="1" x14ac:dyDescent="0.2">
      <c r="A86" s="28"/>
      <c r="B86" s="106"/>
      <c r="C86" s="104"/>
      <c r="D86" s="105" t="s">
        <v>38</v>
      </c>
      <c r="E86" s="28" t="s">
        <v>190</v>
      </c>
      <c r="F86" s="28" t="s">
        <v>191</v>
      </c>
      <c r="G86" s="105">
        <v>2001</v>
      </c>
      <c r="H86" s="143">
        <v>170</v>
      </c>
      <c r="I86" s="35">
        <v>20</v>
      </c>
      <c r="J86" s="36" t="s">
        <v>70</v>
      </c>
      <c r="K86" s="144" t="s">
        <v>56</v>
      </c>
      <c r="L86" s="184"/>
      <c r="M86" s="185"/>
      <c r="N86" s="185"/>
      <c r="O86" s="186"/>
      <c r="P86" s="187"/>
      <c r="Q86" s="187"/>
      <c r="R86" s="188"/>
      <c r="S86" s="188"/>
      <c r="T86" s="189"/>
      <c r="U86" s="190"/>
      <c r="V86" s="191"/>
      <c r="W86" s="185"/>
      <c r="X86" s="185"/>
      <c r="Y86" s="186"/>
      <c r="Z86" s="187"/>
      <c r="AA86" s="187"/>
      <c r="AB86" s="188"/>
      <c r="AC86" s="188"/>
      <c r="AD86" s="189"/>
      <c r="AE86" s="190"/>
      <c r="AF86" s="192"/>
      <c r="AG86" s="193"/>
      <c r="AH86" s="193"/>
      <c r="AI86" s="193"/>
      <c r="AJ86" s="188"/>
      <c r="AK86" s="188"/>
      <c r="AL86" s="188"/>
      <c r="AM86" s="194"/>
      <c r="AN86" s="189"/>
      <c r="AO86" s="190"/>
      <c r="AP86" s="209"/>
      <c r="AQ86" s="197"/>
      <c r="AR86" s="197"/>
      <c r="AS86" s="193"/>
      <c r="AT86" s="204"/>
      <c r="AU86" s="204"/>
      <c r="AV86" s="204"/>
      <c r="AW86" s="188"/>
      <c r="AX86" s="198"/>
      <c r="AY86" s="199"/>
      <c r="AZ86" s="191"/>
      <c r="BA86" s="193"/>
      <c r="BB86" s="193"/>
      <c r="BC86" s="193"/>
      <c r="BD86" s="188"/>
      <c r="BE86" s="188"/>
      <c r="BF86" s="188"/>
      <c r="BG86" s="188"/>
      <c r="BH86" s="189"/>
      <c r="BI86" s="190"/>
      <c r="BJ86" s="192"/>
      <c r="BK86" s="193"/>
      <c r="BL86" s="193"/>
      <c r="BM86" s="193"/>
      <c r="BN86" s="188"/>
      <c r="BO86" s="188"/>
      <c r="BP86" s="188"/>
      <c r="BQ86" s="188"/>
      <c r="BR86" s="189"/>
      <c r="BS86" s="190"/>
      <c r="BT86" s="192"/>
      <c r="BU86" s="193"/>
      <c r="BV86" s="193"/>
      <c r="BW86" s="193"/>
      <c r="BX86" s="188"/>
      <c r="BY86" s="188"/>
      <c r="BZ86" s="188"/>
      <c r="CA86" s="188"/>
      <c r="CB86" s="189"/>
      <c r="CC86" s="190"/>
      <c r="CE86" s="192"/>
      <c r="CF86" s="193"/>
      <c r="CG86" s="193"/>
      <c r="CH86" s="193"/>
      <c r="CI86" s="188"/>
      <c r="CJ86" s="188"/>
      <c r="CK86" s="188"/>
      <c r="CL86" s="188"/>
      <c r="CM86" s="189"/>
      <c r="CN86" s="190"/>
      <c r="CO86" s="192"/>
      <c r="CP86" s="193"/>
      <c r="CQ86" s="193"/>
      <c r="CR86" s="193"/>
      <c r="CS86" s="188"/>
      <c r="CT86" s="188"/>
      <c r="CU86" s="188"/>
      <c r="CV86" s="188"/>
      <c r="CW86" s="189"/>
      <c r="CX86" s="190"/>
      <c r="CY86" s="179"/>
      <c r="CZ86" s="180"/>
      <c r="DA86" s="180"/>
      <c r="DB86" s="180"/>
      <c r="DC86" s="181"/>
      <c r="DD86" s="181"/>
      <c r="DE86" s="181"/>
      <c r="DF86" s="181"/>
      <c r="DG86" s="182"/>
      <c r="DH86" s="183"/>
      <c r="DI86" s="1"/>
      <c r="DJ86" s="192"/>
      <c r="DK86" s="193"/>
      <c r="DL86" s="193"/>
      <c r="DM86" s="193"/>
      <c r="DN86" s="188"/>
      <c r="DO86" s="188"/>
      <c r="DP86" s="188"/>
      <c r="DQ86" s="188"/>
      <c r="DR86" s="189"/>
      <c r="DS86" s="190"/>
      <c r="DT86" s="1" t="s">
        <v>388</v>
      </c>
    </row>
    <row r="87" spans="1:124" ht="20" customHeight="1" x14ac:dyDescent="0.2">
      <c r="A87" s="28"/>
      <c r="B87" s="103"/>
      <c r="C87" s="105"/>
      <c r="D87" s="105" t="s">
        <v>38</v>
      </c>
      <c r="E87" s="28" t="s">
        <v>202</v>
      </c>
      <c r="F87" s="28" t="s">
        <v>203</v>
      </c>
      <c r="G87" s="105">
        <v>2016</v>
      </c>
      <c r="H87" s="143"/>
      <c r="I87" s="35">
        <v>25</v>
      </c>
      <c r="J87" s="36" t="s">
        <v>62</v>
      </c>
      <c r="K87" s="144" t="s">
        <v>105</v>
      </c>
      <c r="L87" s="184"/>
      <c r="M87" s="185"/>
      <c r="N87" s="185" t="str">
        <f t="shared" si="38"/>
        <v/>
      </c>
      <c r="O87" s="186" t="str">
        <f t="shared" si="35"/>
        <v/>
      </c>
      <c r="P87" s="187"/>
      <c r="Q87" s="187"/>
      <c r="R87" s="188" t="str">
        <f t="shared" si="36"/>
        <v/>
      </c>
      <c r="S87" s="188" t="str">
        <f t="shared" si="37"/>
        <v/>
      </c>
      <c r="T87" s="189"/>
      <c r="U87" s="190"/>
      <c r="V87" s="191"/>
      <c r="W87" s="185"/>
      <c r="X87" s="185" t="str">
        <f t="shared" si="29"/>
        <v/>
      </c>
      <c r="Y87" s="186" t="str">
        <f t="shared" si="30"/>
        <v/>
      </c>
      <c r="Z87" s="187"/>
      <c r="AA87" s="187"/>
      <c r="AB87" s="188" t="str">
        <f t="shared" si="31"/>
        <v/>
      </c>
      <c r="AC87" s="188" t="str">
        <f t="shared" si="32"/>
        <v/>
      </c>
      <c r="AD87" s="189"/>
      <c r="AE87" s="190"/>
      <c r="AF87" s="192"/>
      <c r="AG87" s="193"/>
      <c r="AH87" s="193" t="str">
        <f t="shared" si="33"/>
        <v/>
      </c>
      <c r="AI87" s="193"/>
      <c r="AJ87" s="188"/>
      <c r="AK87" s="188"/>
      <c r="AL87" s="188" t="str">
        <f t="shared" si="34"/>
        <v/>
      </c>
      <c r="AM87" s="194"/>
      <c r="AN87" s="189"/>
      <c r="AO87" s="190"/>
      <c r="AP87" s="195"/>
      <c r="AQ87" s="193"/>
      <c r="AR87" s="193"/>
      <c r="AS87" s="193"/>
      <c r="AT87" s="188"/>
      <c r="AU87" s="188"/>
      <c r="AV87" s="188"/>
      <c r="AW87" s="188"/>
      <c r="AX87" s="189"/>
      <c r="AY87" s="190"/>
      <c r="AZ87" s="191"/>
      <c r="BA87" s="193"/>
      <c r="BB87" s="193"/>
      <c r="BC87" s="193"/>
      <c r="BD87" s="188"/>
      <c r="BE87" s="188"/>
      <c r="BF87" s="188"/>
      <c r="BG87" s="188"/>
      <c r="BH87" s="189"/>
      <c r="BI87" s="190"/>
      <c r="BJ87" s="192"/>
      <c r="BK87" s="193"/>
      <c r="BL87" s="193"/>
      <c r="BM87" s="193"/>
      <c r="BN87" s="188"/>
      <c r="BO87" s="188"/>
      <c r="BP87" s="188"/>
      <c r="BQ87" s="188"/>
      <c r="BR87" s="189"/>
      <c r="BS87" s="190"/>
      <c r="BT87" s="192"/>
      <c r="BU87" s="193"/>
      <c r="BV87" s="193"/>
      <c r="BW87" s="193"/>
      <c r="BX87" s="188"/>
      <c r="BY87" s="188"/>
      <c r="BZ87" s="188"/>
      <c r="CA87" s="188"/>
      <c r="CB87" s="189"/>
      <c r="CC87" s="190"/>
      <c r="CE87" s="192"/>
      <c r="CF87" s="193"/>
      <c r="CG87" s="193"/>
      <c r="CH87" s="193"/>
      <c r="CI87" s="188"/>
      <c r="CJ87" s="188"/>
      <c r="CK87" s="188"/>
      <c r="CL87" s="188"/>
      <c r="CM87" s="189"/>
      <c r="CN87" s="190"/>
      <c r="CO87" s="192"/>
      <c r="CP87" s="193"/>
      <c r="CQ87" s="193"/>
      <c r="CR87" s="193"/>
      <c r="CS87" s="188"/>
      <c r="CT87" s="188"/>
      <c r="CU87" s="188"/>
      <c r="CV87" s="188"/>
      <c r="CW87" s="189"/>
      <c r="CX87" s="190"/>
      <c r="CY87" s="179"/>
      <c r="CZ87" s="180"/>
      <c r="DA87" s="180"/>
      <c r="DB87" s="180"/>
      <c r="DC87" s="181"/>
      <c r="DD87" s="181"/>
      <c r="DE87" s="181"/>
      <c r="DF87" s="181"/>
      <c r="DG87" s="182"/>
      <c r="DH87" s="183"/>
      <c r="DI87" s="1"/>
      <c r="DJ87" s="192"/>
      <c r="DK87" s="193"/>
      <c r="DL87" s="193"/>
      <c r="DM87" s="193"/>
      <c r="DN87" s="188"/>
      <c r="DO87" s="188"/>
      <c r="DP87" s="188"/>
      <c r="DQ87" s="188"/>
      <c r="DR87" s="189"/>
      <c r="DS87" s="190"/>
    </row>
    <row r="88" spans="1:124" ht="20" customHeight="1" x14ac:dyDescent="0.2">
      <c r="A88" s="147"/>
      <c r="B88" s="103"/>
      <c r="C88" s="105"/>
      <c r="D88" s="105" t="s">
        <v>38</v>
      </c>
      <c r="E88" s="28" t="s">
        <v>215</v>
      </c>
      <c r="F88" s="28" t="s">
        <v>216</v>
      </c>
      <c r="G88" s="105">
        <v>2007</v>
      </c>
      <c r="H88" s="155"/>
      <c r="I88" s="49"/>
      <c r="J88" s="50" t="s">
        <v>62</v>
      </c>
      <c r="K88" s="51" t="s">
        <v>56</v>
      </c>
      <c r="L88" s="184"/>
      <c r="M88" s="185"/>
      <c r="N88" s="185"/>
      <c r="O88" s="186"/>
      <c r="P88" s="187"/>
      <c r="Q88" s="187"/>
      <c r="R88" s="188"/>
      <c r="S88" s="188"/>
      <c r="T88" s="189"/>
      <c r="U88" s="190"/>
      <c r="V88" s="191"/>
      <c r="W88" s="185"/>
      <c r="X88" s="185"/>
      <c r="Y88" s="186"/>
      <c r="Z88" s="187"/>
      <c r="AA88" s="187"/>
      <c r="AB88" s="188"/>
      <c r="AC88" s="188"/>
      <c r="AD88" s="189"/>
      <c r="AE88" s="190"/>
      <c r="AF88" s="192"/>
      <c r="AG88" s="193"/>
      <c r="AH88" s="193"/>
      <c r="AI88" s="193"/>
      <c r="AJ88" s="188"/>
      <c r="AK88" s="188"/>
      <c r="AL88" s="188"/>
      <c r="AM88" s="194"/>
      <c r="AN88" s="189"/>
      <c r="AO88" s="190"/>
      <c r="AP88" s="195"/>
      <c r="AQ88" s="193"/>
      <c r="AR88" s="193"/>
      <c r="AS88" s="193"/>
      <c r="AT88" s="188"/>
      <c r="AU88" s="188"/>
      <c r="AV88" s="188"/>
      <c r="AW88" s="188"/>
      <c r="AX88" s="189"/>
      <c r="AY88" s="190"/>
      <c r="AZ88" s="191"/>
      <c r="BA88" s="193"/>
      <c r="BB88" s="193"/>
      <c r="BC88" s="193"/>
      <c r="BD88" s="188"/>
      <c r="BE88" s="188"/>
      <c r="BF88" s="188"/>
      <c r="BG88" s="188"/>
      <c r="BH88" s="189"/>
      <c r="BI88" s="190"/>
      <c r="BJ88" s="192"/>
      <c r="BK88" s="193"/>
      <c r="BL88" s="193"/>
      <c r="BM88" s="193"/>
      <c r="BN88" s="188"/>
      <c r="BO88" s="188"/>
      <c r="BP88" s="188"/>
      <c r="BQ88" s="188"/>
      <c r="BR88" s="189"/>
      <c r="BS88" s="190"/>
      <c r="BT88" s="192"/>
      <c r="BU88" s="193"/>
      <c r="BV88" s="193"/>
      <c r="BW88" s="193"/>
      <c r="BX88" s="188"/>
      <c r="BY88" s="188"/>
      <c r="BZ88" s="188"/>
      <c r="CA88" s="188"/>
      <c r="CB88" s="189"/>
      <c r="CC88" s="190"/>
      <c r="CE88" s="192"/>
      <c r="CF88" s="193"/>
      <c r="CG88" s="193"/>
      <c r="CH88" s="193"/>
      <c r="CI88" s="188"/>
      <c r="CJ88" s="188"/>
      <c r="CK88" s="188"/>
      <c r="CL88" s="188"/>
      <c r="CM88" s="189"/>
      <c r="CN88" s="190"/>
      <c r="CO88" s="192"/>
      <c r="CP88" s="193"/>
      <c r="CQ88" s="193"/>
      <c r="CR88" s="193"/>
      <c r="CS88" s="188"/>
      <c r="CT88" s="188"/>
      <c r="CU88" s="188"/>
      <c r="CV88" s="188"/>
      <c r="CW88" s="189"/>
      <c r="CX88" s="190"/>
      <c r="CY88" s="179"/>
      <c r="CZ88" s="180"/>
      <c r="DA88" s="180"/>
      <c r="DB88" s="180"/>
      <c r="DC88" s="181"/>
      <c r="DD88" s="181"/>
      <c r="DE88" s="181"/>
      <c r="DF88" s="181"/>
      <c r="DG88" s="182"/>
      <c r="DH88" s="183"/>
      <c r="DI88" s="1"/>
      <c r="DJ88" s="192"/>
      <c r="DK88" s="193"/>
      <c r="DL88" s="193"/>
      <c r="DM88" s="193"/>
      <c r="DN88" s="188"/>
      <c r="DO88" s="188"/>
      <c r="DP88" s="188"/>
      <c r="DQ88" s="188"/>
      <c r="DR88" s="189"/>
      <c r="DS88" s="190"/>
    </row>
    <row r="89" spans="1:124" ht="20" customHeight="1" x14ac:dyDescent="0.2">
      <c r="A89" s="147"/>
      <c r="B89" s="103"/>
      <c r="C89" s="105"/>
      <c r="D89" s="105" t="s">
        <v>38</v>
      </c>
      <c r="E89" s="28" t="s">
        <v>227</v>
      </c>
      <c r="F89" s="28" t="s">
        <v>228</v>
      </c>
      <c r="G89" s="105">
        <v>2012</v>
      </c>
      <c r="H89" s="143"/>
      <c r="I89" s="35">
        <v>26</v>
      </c>
      <c r="J89" s="36" t="s">
        <v>229</v>
      </c>
      <c r="K89" s="37" t="s">
        <v>230</v>
      </c>
      <c r="L89" s="184"/>
      <c r="M89" s="185"/>
      <c r="N89" s="185"/>
      <c r="O89" s="186"/>
      <c r="P89" s="187"/>
      <c r="Q89" s="187"/>
      <c r="R89" s="188"/>
      <c r="S89" s="188"/>
      <c r="T89" s="189"/>
      <c r="U89" s="190"/>
      <c r="V89" s="191"/>
      <c r="W89" s="185"/>
      <c r="X89" s="185"/>
      <c r="Y89" s="186"/>
      <c r="Z89" s="187"/>
      <c r="AA89" s="187"/>
      <c r="AB89" s="188"/>
      <c r="AC89" s="188"/>
      <c r="AD89" s="189"/>
      <c r="AE89" s="190"/>
      <c r="AF89" s="192"/>
      <c r="AG89" s="193"/>
      <c r="AH89" s="193"/>
      <c r="AI89" s="193"/>
      <c r="AJ89" s="188"/>
      <c r="AK89" s="188"/>
      <c r="AL89" s="188"/>
      <c r="AM89" s="194"/>
      <c r="AN89" s="189"/>
      <c r="AO89" s="190"/>
      <c r="AP89" s="195"/>
      <c r="AQ89" s="193"/>
      <c r="AR89" s="193"/>
      <c r="AS89" s="193"/>
      <c r="AT89" s="188"/>
      <c r="AU89" s="188"/>
      <c r="AV89" s="188"/>
      <c r="AW89" s="188"/>
      <c r="AX89" s="189"/>
      <c r="AY89" s="190"/>
      <c r="AZ89" s="191"/>
      <c r="BA89" s="193"/>
      <c r="BB89" s="193"/>
      <c r="BC89" s="193"/>
      <c r="BD89" s="188"/>
      <c r="BE89" s="188"/>
      <c r="BF89" s="188"/>
      <c r="BG89" s="188"/>
      <c r="BH89" s="189"/>
      <c r="BI89" s="190"/>
      <c r="BJ89" s="192"/>
      <c r="BK89" s="193"/>
      <c r="BL89" s="193"/>
      <c r="BM89" s="193"/>
      <c r="BN89" s="188"/>
      <c r="BO89" s="188"/>
      <c r="BP89" s="188"/>
      <c r="BQ89" s="188"/>
      <c r="BR89" s="189"/>
      <c r="BS89" s="190"/>
      <c r="BT89" s="192"/>
      <c r="BU89" s="193"/>
      <c r="BV89" s="193"/>
      <c r="BW89" s="193"/>
      <c r="BX89" s="188"/>
      <c r="BY89" s="188"/>
      <c r="BZ89" s="188"/>
      <c r="CA89" s="188"/>
      <c r="CB89" s="189"/>
      <c r="CC89" s="190"/>
      <c r="CE89" s="192">
        <v>23.15</v>
      </c>
      <c r="CF89" s="193">
        <v>17.96</v>
      </c>
      <c r="CG89" s="193">
        <f t="shared" ref="CG89" si="53">IF(AND(CF89-CE89 &lt;&gt; 0, NOT(ISERROR(CF89-CE89)), CE89 &lt;&gt; ""), CF89-CE89, "")</f>
        <v>-5.1899999999999977</v>
      </c>
      <c r="CH89" s="193">
        <f t="shared" ref="CH89" si="54">IF(NOT(ISERROR(100-(CF89/CE89)*100)), (100-(CF89/CE89)*100)*-1, "")</f>
        <v>-22.419006479481624</v>
      </c>
      <c r="CI89" s="188">
        <v>21.37</v>
      </c>
      <c r="CJ89" s="188">
        <v>26.37</v>
      </c>
      <c r="CK89" s="188">
        <f t="shared" ref="CK89" si="55">IF(AND(CJ89-CI89 &lt;&gt; 0, NOT(ISERROR(CJ89-CI89)), CI89 &lt;&gt; ""), CJ89-CI89, "")</f>
        <v>5</v>
      </c>
      <c r="CL89" s="188">
        <f t="shared" ref="CL89" si="56">IF(NOT(ISERROR(100-(CJ89/CI89)*100)), (100-(CJ89/CI89)*100)*-1, "")</f>
        <v>23.397285914833873</v>
      </c>
      <c r="CM89" s="189">
        <f t="shared" ref="CM89" si="57">IF(NOT(ISERROR(CG89-CK89)), CG89-CK89, "")</f>
        <v>-10.189999999999998</v>
      </c>
      <c r="CN89" s="190"/>
      <c r="CO89" s="192">
        <v>480</v>
      </c>
      <c r="CP89" s="193">
        <v>513.66</v>
      </c>
      <c r="CQ89" s="193">
        <f t="shared" ref="CQ89" si="58">IF(AND(NOT(ISERROR(CP89-CO89)), CP89 &lt;&gt; "", CO89 &lt;&gt; ""), CP89-CO89, "")</f>
        <v>33.659999999999968</v>
      </c>
      <c r="CR89" s="193">
        <f t="shared" ref="CR89" si="59">IF(NOT(ISERROR(100-(CP89/CO89)*100)), (100-(CP89/CO89)*100)*-1, "")</f>
        <v>7.0125000000000028</v>
      </c>
      <c r="CS89" s="188">
        <v>526.20000000000005</v>
      </c>
      <c r="CT89" s="188">
        <v>496.2</v>
      </c>
      <c r="CU89" s="188">
        <f t="shared" ref="CU89" si="60">IF(AND(NOT(ISERROR(CT89-CS89)), CT89 &lt;&gt; "", CS89 &lt;&gt; ""), CT89-CS89, "")</f>
        <v>-30.000000000000057</v>
      </c>
      <c r="CV89" s="188">
        <f t="shared" ref="CV89" si="61">IF(NOT(ISERROR(100-(CT89/CS89)*100)), (100-(CT89/CS89)*100)*-1, "")</f>
        <v>-5.7012542759407125</v>
      </c>
      <c r="CW89" s="189">
        <f t="shared" ref="CW89" si="62">IF(NOT(ISERROR(CQ89-CU89)), CQ89-CU89, "")</f>
        <v>63.660000000000025</v>
      </c>
      <c r="CX89" s="190"/>
      <c r="CY89" s="179">
        <v>48.84</v>
      </c>
      <c r="CZ89" s="180">
        <v>41.3</v>
      </c>
      <c r="DA89" s="201">
        <f t="shared" ref="DA89" si="63">IF(AND(NOT(ISERROR(CZ89-CY89)), CY89&lt;&gt;"", CZ89&lt;&gt;""), CZ89-CY89, "")</f>
        <v>-7.5400000000000063</v>
      </c>
      <c r="DB89" s="180">
        <f t="shared" ref="DB89" si="64">IF(NOT(ISERROR(100-(CZ89/CY89)*100)), (100-(CZ89/CY89)*100)*-1, "")</f>
        <v>-15.438165438165456</v>
      </c>
      <c r="DC89" s="181">
        <v>47.2</v>
      </c>
      <c r="DD89" s="181">
        <v>45.5</v>
      </c>
      <c r="DE89" s="208">
        <f t="shared" ref="DE89" si="65">IF(AND(NOT(ISERROR(DD89-DC89)), DC89&lt;&gt;"", DD89&lt;&gt;""), DD89-DC89, "")</f>
        <v>-1.7000000000000028</v>
      </c>
      <c r="DF89" s="181">
        <f t="shared" ref="DF89" si="66">IF(NOT(ISERROR(100-(DD89/DC89)*100)), (100-(DD89/DC89)*100)*-1, "")</f>
        <v>-3.6016949152542423</v>
      </c>
      <c r="DG89" s="182"/>
      <c r="DH89" s="183"/>
      <c r="DI89" s="1"/>
      <c r="DJ89" s="192"/>
      <c r="DK89" s="193"/>
      <c r="DL89" s="193"/>
      <c r="DM89" s="193"/>
      <c r="DN89" s="188"/>
      <c r="DO89" s="188"/>
      <c r="DP89" s="188"/>
      <c r="DQ89" s="188"/>
      <c r="DR89" s="189"/>
      <c r="DS89" s="190"/>
    </row>
    <row r="90" spans="1:124" ht="20" customHeight="1" x14ac:dyDescent="0.2">
      <c r="A90" s="28"/>
      <c r="B90" s="103"/>
      <c r="C90" s="104"/>
      <c r="D90" s="105" t="s">
        <v>38</v>
      </c>
      <c r="E90" s="28" t="s">
        <v>241</v>
      </c>
      <c r="F90" s="28" t="s">
        <v>242</v>
      </c>
      <c r="G90" s="105">
        <v>2011</v>
      </c>
      <c r="H90" s="143"/>
      <c r="I90" s="35"/>
      <c r="J90" s="36"/>
      <c r="K90" s="144"/>
      <c r="L90" s="184"/>
      <c r="M90" s="185"/>
      <c r="N90" s="185" t="str">
        <f t="shared" si="38"/>
        <v/>
      </c>
      <c r="O90" s="186" t="str">
        <f t="shared" si="35"/>
        <v/>
      </c>
      <c r="P90" s="187"/>
      <c r="Q90" s="187"/>
      <c r="R90" s="188" t="str">
        <f t="shared" si="36"/>
        <v/>
      </c>
      <c r="S90" s="188" t="str">
        <f t="shared" si="37"/>
        <v/>
      </c>
      <c r="T90" s="189"/>
      <c r="U90" s="190"/>
      <c r="V90" s="191"/>
      <c r="W90" s="185"/>
      <c r="X90" s="185" t="str">
        <f t="shared" si="29"/>
        <v/>
      </c>
      <c r="Y90" s="186" t="str">
        <f t="shared" si="30"/>
        <v/>
      </c>
      <c r="Z90" s="187"/>
      <c r="AA90" s="187"/>
      <c r="AB90" s="188" t="str">
        <f t="shared" si="31"/>
        <v/>
      </c>
      <c r="AC90" s="188" t="str">
        <f t="shared" si="32"/>
        <v/>
      </c>
      <c r="AD90" s="189"/>
      <c r="AE90" s="190"/>
      <c r="AF90" s="192"/>
      <c r="AG90" s="193"/>
      <c r="AH90" s="193" t="str">
        <f t="shared" si="33"/>
        <v/>
      </c>
      <c r="AI90" s="193"/>
      <c r="AJ90" s="188"/>
      <c r="AK90" s="188"/>
      <c r="AL90" s="188" t="str">
        <f t="shared" si="34"/>
        <v/>
      </c>
      <c r="AM90" s="194"/>
      <c r="AN90" s="189"/>
      <c r="AO90" s="190"/>
      <c r="AP90" s="195"/>
      <c r="AQ90" s="193"/>
      <c r="AR90" s="193"/>
      <c r="AS90" s="193"/>
      <c r="AT90" s="188"/>
      <c r="AU90" s="188"/>
      <c r="AV90" s="188"/>
      <c r="AW90" s="188"/>
      <c r="AX90" s="189"/>
      <c r="AY90" s="190"/>
      <c r="AZ90" s="191"/>
      <c r="BA90" s="193"/>
      <c r="BB90" s="193"/>
      <c r="BC90" s="193"/>
      <c r="BD90" s="188"/>
      <c r="BE90" s="188"/>
      <c r="BF90" s="188"/>
      <c r="BG90" s="188"/>
      <c r="BH90" s="189"/>
      <c r="BI90" s="190"/>
      <c r="BJ90" s="192"/>
      <c r="BK90" s="193"/>
      <c r="BL90" s="193"/>
      <c r="BM90" s="193"/>
      <c r="BN90" s="188"/>
      <c r="BO90" s="188"/>
      <c r="BP90" s="188"/>
      <c r="BQ90" s="188"/>
      <c r="BR90" s="189"/>
      <c r="BS90" s="190"/>
      <c r="BT90" s="192"/>
      <c r="BU90" s="193"/>
      <c r="BV90" s="193"/>
      <c r="BW90" s="193"/>
      <c r="BX90" s="188"/>
      <c r="BY90" s="188"/>
      <c r="BZ90" s="188"/>
      <c r="CA90" s="188"/>
      <c r="CB90" s="189"/>
      <c r="CC90" s="190"/>
      <c r="CE90" s="192"/>
      <c r="CF90" s="193"/>
      <c r="CG90" s="193"/>
      <c r="CH90" s="193"/>
      <c r="CI90" s="188"/>
      <c r="CJ90" s="188"/>
      <c r="CK90" s="188"/>
      <c r="CL90" s="188"/>
      <c r="CM90" s="189"/>
      <c r="CN90" s="190"/>
      <c r="CO90" s="192"/>
      <c r="CP90" s="193"/>
      <c r="CQ90" s="193"/>
      <c r="CR90" s="193"/>
      <c r="CS90" s="188"/>
      <c r="CT90" s="188"/>
      <c r="CU90" s="188"/>
      <c r="CV90" s="188"/>
      <c r="CW90" s="189"/>
      <c r="CX90" s="190"/>
      <c r="CY90" s="179"/>
      <c r="CZ90" s="180"/>
      <c r="DA90" s="180"/>
      <c r="DB90" s="180"/>
      <c r="DC90" s="181"/>
      <c r="DD90" s="181"/>
      <c r="DE90" s="181"/>
      <c r="DF90" s="181"/>
      <c r="DG90" s="182"/>
      <c r="DH90" s="183"/>
      <c r="DI90" s="1"/>
      <c r="DJ90" s="192"/>
      <c r="DK90" s="193"/>
      <c r="DL90" s="193"/>
      <c r="DM90" s="193"/>
      <c r="DN90" s="188"/>
      <c r="DO90" s="188"/>
      <c r="DP90" s="188"/>
      <c r="DQ90" s="188"/>
      <c r="DR90" s="189"/>
      <c r="DS90" s="190"/>
    </row>
    <row r="91" spans="1:124" ht="20" customHeight="1" x14ac:dyDescent="0.2">
      <c r="A91" s="28"/>
      <c r="B91" s="106"/>
      <c r="C91" s="107"/>
      <c r="D91" s="105" t="s">
        <v>38</v>
      </c>
      <c r="E91" s="28" t="s">
        <v>247</v>
      </c>
      <c r="F91" s="28" t="s">
        <v>248</v>
      </c>
      <c r="G91" s="105">
        <v>2008</v>
      </c>
      <c r="H91" s="143">
        <v>54</v>
      </c>
      <c r="I91" s="35">
        <v>12</v>
      </c>
      <c r="J91" s="36" t="s">
        <v>74</v>
      </c>
      <c r="K91" s="144" t="s">
        <v>125</v>
      </c>
      <c r="L91" s="210">
        <v>7.75</v>
      </c>
      <c r="M91" s="206">
        <v>4.58</v>
      </c>
      <c r="N91" s="185">
        <f t="shared" si="38"/>
        <v>-3.17</v>
      </c>
      <c r="O91" s="186">
        <f t="shared" si="35"/>
        <v>-40.903225806451616</v>
      </c>
      <c r="P91" s="207">
        <v>6.38</v>
      </c>
      <c r="Q91" s="207">
        <v>5.54</v>
      </c>
      <c r="R91" s="188">
        <f t="shared" si="36"/>
        <v>-0.83999999999999986</v>
      </c>
      <c r="S91" s="188">
        <f t="shared" si="37"/>
        <v>-13.16614420062696</v>
      </c>
      <c r="T91" s="198"/>
      <c r="U91" s="199"/>
      <c r="V91" s="205">
        <v>7.83</v>
      </c>
      <c r="W91" s="206">
        <v>7.17</v>
      </c>
      <c r="X91" s="185">
        <f t="shared" si="29"/>
        <v>-0.66000000000000014</v>
      </c>
      <c r="Y91" s="186">
        <f t="shared" si="30"/>
        <v>-8.4291187739463709</v>
      </c>
      <c r="Z91" s="207">
        <v>7.31</v>
      </c>
      <c r="AA91" s="207">
        <v>8.08</v>
      </c>
      <c r="AB91" s="188">
        <f t="shared" si="31"/>
        <v>0.77000000000000046</v>
      </c>
      <c r="AC91" s="188">
        <f t="shared" si="32"/>
        <v>10.533515731874161</v>
      </c>
      <c r="AD91" s="198"/>
      <c r="AE91" s="199"/>
      <c r="AF91" s="192"/>
      <c r="AG91" s="193"/>
      <c r="AH91" s="193" t="str">
        <f t="shared" si="33"/>
        <v/>
      </c>
      <c r="AI91" s="193"/>
      <c r="AJ91" s="188"/>
      <c r="AK91" s="188"/>
      <c r="AL91" s="188" t="str">
        <f t="shared" si="34"/>
        <v/>
      </c>
      <c r="AM91" s="194"/>
      <c r="AN91" s="189"/>
      <c r="AO91" s="190"/>
      <c r="AP91" s="195"/>
      <c r="AQ91" s="193"/>
      <c r="AR91" s="193"/>
      <c r="AS91" s="193"/>
      <c r="AT91" s="188"/>
      <c r="AU91" s="188"/>
      <c r="AV91" s="188"/>
      <c r="AW91" s="188"/>
      <c r="AX91" s="189"/>
      <c r="AY91" s="190"/>
      <c r="AZ91" s="191"/>
      <c r="BA91" s="193"/>
      <c r="BB91" s="193"/>
      <c r="BC91" s="193"/>
      <c r="BD91" s="188"/>
      <c r="BE91" s="188"/>
      <c r="BF91" s="188"/>
      <c r="BG91" s="188"/>
      <c r="BH91" s="189"/>
      <c r="BI91" s="190"/>
      <c r="BJ91" s="192"/>
      <c r="BK91" s="193"/>
      <c r="BL91" s="193"/>
      <c r="BM91" s="193"/>
      <c r="BN91" s="188"/>
      <c r="BO91" s="188"/>
      <c r="BP91" s="188"/>
      <c r="BQ91" s="188"/>
      <c r="BR91" s="189"/>
      <c r="BS91" s="190"/>
      <c r="BT91" s="192"/>
      <c r="BU91" s="193"/>
      <c r="BV91" s="193"/>
      <c r="BW91" s="193"/>
      <c r="BX91" s="188"/>
      <c r="BY91" s="188"/>
      <c r="BZ91" s="188"/>
      <c r="CA91" s="188"/>
      <c r="CB91" s="189"/>
      <c r="CC91" s="190"/>
      <c r="CE91" s="192"/>
      <c r="CF91" s="193"/>
      <c r="CG91" s="193"/>
      <c r="CH91" s="193"/>
      <c r="CI91" s="188"/>
      <c r="CJ91" s="188"/>
      <c r="CK91" s="188"/>
      <c r="CL91" s="188"/>
      <c r="CM91" s="189"/>
      <c r="CN91" s="190"/>
      <c r="CO91" s="192"/>
      <c r="CP91" s="193"/>
      <c r="CQ91" s="193"/>
      <c r="CR91" s="193"/>
      <c r="CS91" s="188"/>
      <c r="CT91" s="188"/>
      <c r="CU91" s="188"/>
      <c r="CV91" s="188"/>
      <c r="CW91" s="189"/>
      <c r="CX91" s="190"/>
      <c r="CY91" s="179"/>
      <c r="CZ91" s="180"/>
      <c r="DA91" s="180"/>
      <c r="DB91" s="180"/>
      <c r="DC91" s="181"/>
      <c r="DD91" s="181"/>
      <c r="DE91" s="181"/>
      <c r="DF91" s="181"/>
      <c r="DG91" s="182"/>
      <c r="DH91" s="183"/>
      <c r="DI91" s="1"/>
      <c r="DJ91" s="192"/>
      <c r="DK91" s="193"/>
      <c r="DL91" s="193"/>
      <c r="DM91" s="193"/>
      <c r="DN91" s="188"/>
      <c r="DO91" s="188"/>
      <c r="DP91" s="188"/>
      <c r="DQ91" s="188"/>
      <c r="DR91" s="189"/>
      <c r="DS91" s="190"/>
    </row>
    <row r="92" spans="1:124" ht="20" customHeight="1" x14ac:dyDescent="0.2">
      <c r="A92" s="147"/>
      <c r="B92" s="103"/>
      <c r="C92" s="105"/>
      <c r="D92" s="105" t="s">
        <v>38</v>
      </c>
      <c r="E92" s="28" t="s">
        <v>393</v>
      </c>
      <c r="F92" s="28" t="s">
        <v>394</v>
      </c>
      <c r="G92" s="105">
        <v>2003</v>
      </c>
      <c r="H92" s="143"/>
      <c r="I92" s="35">
        <v>15</v>
      </c>
      <c r="J92" s="36" t="s">
        <v>62</v>
      </c>
      <c r="K92" s="37" t="s">
        <v>395</v>
      </c>
      <c r="L92" s="210"/>
      <c r="M92" s="206"/>
      <c r="N92" s="185"/>
      <c r="O92" s="186"/>
      <c r="P92" s="207"/>
      <c r="Q92" s="207"/>
      <c r="R92" s="188"/>
      <c r="S92" s="188"/>
      <c r="T92" s="198"/>
      <c r="U92" s="199"/>
      <c r="V92" s="205"/>
      <c r="W92" s="206"/>
      <c r="X92" s="185"/>
      <c r="Y92" s="186"/>
      <c r="Z92" s="207"/>
      <c r="AA92" s="207"/>
      <c r="AB92" s="188"/>
      <c r="AC92" s="188"/>
      <c r="AD92" s="198"/>
      <c r="AE92" s="199"/>
      <c r="AF92" s="192"/>
      <c r="AG92" s="193"/>
      <c r="AH92" s="193"/>
      <c r="AI92" s="193"/>
      <c r="AJ92" s="188"/>
      <c r="AK92" s="188"/>
      <c r="AL92" s="188"/>
      <c r="AM92" s="194"/>
      <c r="AN92" s="189"/>
      <c r="AO92" s="190"/>
      <c r="AP92" s="195"/>
      <c r="AQ92" s="193"/>
      <c r="AR92" s="193"/>
      <c r="AS92" s="193"/>
      <c r="AT92" s="188"/>
      <c r="AU92" s="188"/>
      <c r="AV92" s="188"/>
      <c r="AW92" s="188"/>
      <c r="AX92" s="189"/>
      <c r="AY92" s="190"/>
      <c r="AZ92" s="191"/>
      <c r="BA92" s="193"/>
      <c r="BB92" s="193"/>
      <c r="BC92" s="193"/>
      <c r="BD92" s="188"/>
      <c r="BE92" s="188"/>
      <c r="BF92" s="188"/>
      <c r="BG92" s="188"/>
      <c r="BH92" s="189"/>
      <c r="BI92" s="190"/>
      <c r="BJ92" s="192"/>
      <c r="BK92" s="193"/>
      <c r="BL92" s="193"/>
      <c r="BM92" s="193"/>
      <c r="BN92" s="188"/>
      <c r="BO92" s="188"/>
      <c r="BP92" s="188"/>
      <c r="BQ92" s="188"/>
      <c r="BR92" s="189"/>
      <c r="BS92" s="190"/>
      <c r="BT92" s="192"/>
      <c r="BU92" s="193"/>
      <c r="BV92" s="193"/>
      <c r="BW92" s="193"/>
      <c r="BX92" s="188"/>
      <c r="BY92" s="188"/>
      <c r="BZ92" s="188"/>
      <c r="CA92" s="188"/>
      <c r="CB92" s="189"/>
      <c r="CC92" s="190"/>
      <c r="CE92" s="192"/>
      <c r="CF92" s="193"/>
      <c r="CG92" s="193"/>
      <c r="CH92" s="193"/>
      <c r="CI92" s="188"/>
      <c r="CJ92" s="188"/>
      <c r="CK92" s="188"/>
      <c r="CL92" s="188"/>
      <c r="CM92" s="189"/>
      <c r="CN92" s="190"/>
      <c r="CO92" s="192"/>
      <c r="CP92" s="193"/>
      <c r="CQ92" s="193"/>
      <c r="CR92" s="193"/>
      <c r="CS92" s="188"/>
      <c r="CT92" s="188"/>
      <c r="CU92" s="188"/>
      <c r="CV92" s="188"/>
      <c r="CW92" s="189"/>
      <c r="CX92" s="190"/>
      <c r="CY92" s="179"/>
      <c r="CZ92" s="180"/>
      <c r="DA92" s="180"/>
      <c r="DB92" s="180"/>
      <c r="DC92" s="181"/>
      <c r="DD92" s="181"/>
      <c r="DE92" s="181"/>
      <c r="DF92" s="181"/>
      <c r="DG92" s="182"/>
      <c r="DH92" s="183"/>
      <c r="DI92" s="1"/>
      <c r="DJ92" s="192"/>
      <c r="DK92" s="193"/>
      <c r="DL92" s="193"/>
      <c r="DM92" s="193"/>
      <c r="DN92" s="188"/>
      <c r="DO92" s="188"/>
      <c r="DP92" s="188"/>
      <c r="DQ92" s="188"/>
      <c r="DR92" s="189"/>
      <c r="DS92" s="190"/>
    </row>
    <row r="93" spans="1:124" ht="20" customHeight="1" x14ac:dyDescent="0.2">
      <c r="A93" s="147"/>
      <c r="B93" s="103"/>
      <c r="C93" s="105"/>
      <c r="D93" s="105" t="s">
        <v>38</v>
      </c>
      <c r="E93" s="28" t="s">
        <v>250</v>
      </c>
      <c r="F93" s="28" t="s">
        <v>251</v>
      </c>
      <c r="G93" s="105"/>
      <c r="H93" s="143"/>
      <c r="I93" s="35"/>
      <c r="J93" s="36" t="s">
        <v>177</v>
      </c>
      <c r="K93" s="37" t="s">
        <v>56</v>
      </c>
      <c r="L93" s="210"/>
      <c r="M93" s="206"/>
      <c r="N93" s="185"/>
      <c r="O93" s="186"/>
      <c r="P93" s="207"/>
      <c r="Q93" s="207"/>
      <c r="R93" s="188"/>
      <c r="S93" s="188"/>
      <c r="T93" s="198"/>
      <c r="U93" s="199"/>
      <c r="V93" s="205"/>
      <c r="W93" s="206"/>
      <c r="X93" s="185"/>
      <c r="Y93" s="186"/>
      <c r="Z93" s="207"/>
      <c r="AA93" s="207"/>
      <c r="AB93" s="188"/>
      <c r="AC93" s="188"/>
      <c r="AD93" s="198"/>
      <c r="AE93" s="199"/>
      <c r="AF93" s="192"/>
      <c r="AG93" s="193"/>
      <c r="AH93" s="193"/>
      <c r="AI93" s="193"/>
      <c r="AJ93" s="188"/>
      <c r="AK93" s="188"/>
      <c r="AL93" s="188"/>
      <c r="AM93" s="194"/>
      <c r="AN93" s="189"/>
      <c r="AO93" s="190"/>
      <c r="AP93" s="195"/>
      <c r="AQ93" s="193"/>
      <c r="AR93" s="193"/>
      <c r="AS93" s="193"/>
      <c r="AT93" s="188"/>
      <c r="AU93" s="188"/>
      <c r="AV93" s="188"/>
      <c r="AW93" s="188"/>
      <c r="AX93" s="189"/>
      <c r="AY93" s="190"/>
      <c r="AZ93" s="191"/>
      <c r="BA93" s="193"/>
      <c r="BB93" s="193"/>
      <c r="BC93" s="193"/>
      <c r="BD93" s="188"/>
      <c r="BE93" s="188"/>
      <c r="BF93" s="188"/>
      <c r="BG93" s="188"/>
      <c r="BH93" s="189"/>
      <c r="BI93" s="190"/>
      <c r="BJ93" s="192"/>
      <c r="BK93" s="193"/>
      <c r="BL93" s="193"/>
      <c r="BM93" s="193"/>
      <c r="BN93" s="188"/>
      <c r="BO93" s="188"/>
      <c r="BP93" s="188"/>
      <c r="BQ93" s="188"/>
      <c r="BR93" s="189"/>
      <c r="BS93" s="190"/>
      <c r="BT93" s="192"/>
      <c r="BU93" s="193"/>
      <c r="BV93" s="193"/>
      <c r="BW93" s="193"/>
      <c r="BX93" s="188"/>
      <c r="BY93" s="188"/>
      <c r="BZ93" s="188"/>
      <c r="CA93" s="188"/>
      <c r="CB93" s="189"/>
      <c r="CC93" s="190"/>
      <c r="CE93" s="192"/>
      <c r="CF93" s="193"/>
      <c r="CG93" s="193"/>
      <c r="CH93" s="193"/>
      <c r="CI93" s="188"/>
      <c r="CJ93" s="188"/>
      <c r="CK93" s="188"/>
      <c r="CL93" s="188"/>
      <c r="CM93" s="189"/>
      <c r="CN93" s="190"/>
      <c r="CO93" s="192"/>
      <c r="CP93" s="193"/>
      <c r="CQ93" s="193"/>
      <c r="CR93" s="193"/>
      <c r="CS93" s="188"/>
      <c r="CT93" s="188"/>
      <c r="CU93" s="188"/>
      <c r="CV93" s="188"/>
      <c r="CW93" s="189"/>
      <c r="CX93" s="190"/>
      <c r="CY93" s="179"/>
      <c r="CZ93" s="180"/>
      <c r="DA93" s="180"/>
      <c r="DB93" s="180"/>
      <c r="DC93" s="181"/>
      <c r="DD93" s="181"/>
      <c r="DE93" s="181"/>
      <c r="DF93" s="181"/>
      <c r="DG93" s="182"/>
      <c r="DH93" s="183"/>
      <c r="DI93" s="1"/>
      <c r="DJ93" s="192"/>
      <c r="DK93" s="193"/>
      <c r="DL93" s="193"/>
      <c r="DM93" s="193"/>
      <c r="DN93" s="188"/>
      <c r="DO93" s="188"/>
      <c r="DP93" s="188"/>
      <c r="DQ93" s="188"/>
      <c r="DR93" s="189"/>
      <c r="DS93" s="190"/>
    </row>
    <row r="94" spans="1:124" ht="20" customHeight="1" x14ac:dyDescent="0.2">
      <c r="A94" s="28"/>
      <c r="B94" s="106"/>
      <c r="C94" s="107"/>
      <c r="D94" s="105" t="s">
        <v>38</v>
      </c>
      <c r="E94" s="28" t="s">
        <v>257</v>
      </c>
      <c r="F94" s="28" t="s">
        <v>258</v>
      </c>
      <c r="G94" s="105">
        <v>2003</v>
      </c>
      <c r="H94" s="143">
        <v>45</v>
      </c>
      <c r="I94" s="35">
        <v>16</v>
      </c>
      <c r="J94" s="36" t="s">
        <v>70</v>
      </c>
      <c r="K94" s="144" t="s">
        <v>259</v>
      </c>
      <c r="L94" s="184"/>
      <c r="M94" s="185"/>
      <c r="N94" s="185" t="str">
        <f t="shared" si="38"/>
        <v/>
      </c>
      <c r="O94" s="186" t="str">
        <f t="shared" si="35"/>
        <v/>
      </c>
      <c r="P94" s="187"/>
      <c r="Q94" s="187"/>
      <c r="R94" s="188" t="str">
        <f t="shared" si="36"/>
        <v/>
      </c>
      <c r="S94" s="188" t="str">
        <f t="shared" si="37"/>
        <v/>
      </c>
      <c r="T94" s="189"/>
      <c r="U94" s="190"/>
      <c r="V94" s="191"/>
      <c r="W94" s="185"/>
      <c r="X94" s="185" t="str">
        <f t="shared" si="29"/>
        <v/>
      </c>
      <c r="Y94" s="186" t="str">
        <f t="shared" si="30"/>
        <v/>
      </c>
      <c r="Z94" s="187"/>
      <c r="AA94" s="187"/>
      <c r="AB94" s="188" t="str">
        <f t="shared" si="31"/>
        <v/>
      </c>
      <c r="AC94" s="188" t="str">
        <f t="shared" si="32"/>
        <v/>
      </c>
      <c r="AD94" s="189"/>
      <c r="AE94" s="190"/>
      <c r="AF94" s="192"/>
      <c r="AG94" s="193"/>
      <c r="AH94" s="193" t="str">
        <f t="shared" si="33"/>
        <v/>
      </c>
      <c r="AI94" s="193"/>
      <c r="AJ94" s="188"/>
      <c r="AK94" s="188"/>
      <c r="AL94" s="188" t="str">
        <f t="shared" si="34"/>
        <v/>
      </c>
      <c r="AM94" s="194"/>
      <c r="AN94" s="189"/>
      <c r="AO94" s="190"/>
      <c r="AP94" s="195"/>
      <c r="AQ94" s="193"/>
      <c r="AR94" s="193"/>
      <c r="AS94" s="193"/>
      <c r="AT94" s="188"/>
      <c r="AU94" s="188"/>
      <c r="AV94" s="188"/>
      <c r="AW94" s="188"/>
      <c r="AX94" s="189"/>
      <c r="AY94" s="190"/>
      <c r="AZ94" s="191"/>
      <c r="BA94" s="193"/>
      <c r="BB94" s="193"/>
      <c r="BC94" s="193"/>
      <c r="BD94" s="188"/>
      <c r="BE94" s="188"/>
      <c r="BF94" s="188"/>
      <c r="BG94" s="188"/>
      <c r="BH94" s="189"/>
      <c r="BI94" s="190"/>
      <c r="BJ94" s="192"/>
      <c r="BK94" s="193"/>
      <c r="BL94" s="193"/>
      <c r="BM94" s="193"/>
      <c r="BN94" s="188"/>
      <c r="BO94" s="188"/>
      <c r="BP94" s="188"/>
      <c r="BQ94" s="188"/>
      <c r="BR94" s="189"/>
      <c r="BS94" s="190"/>
      <c r="BT94" s="192"/>
      <c r="BU94" s="193"/>
      <c r="BV94" s="193"/>
      <c r="BW94" s="193"/>
      <c r="BX94" s="188"/>
      <c r="BY94" s="188"/>
      <c r="BZ94" s="188"/>
      <c r="CA94" s="188"/>
      <c r="CB94" s="189"/>
      <c r="CC94" s="190"/>
      <c r="CE94" s="192"/>
      <c r="CF94" s="193"/>
      <c r="CG94" s="193"/>
      <c r="CH94" s="193"/>
      <c r="CI94" s="188"/>
      <c r="CJ94" s="188"/>
      <c r="CK94" s="188"/>
      <c r="CL94" s="188"/>
      <c r="CM94" s="189"/>
      <c r="CN94" s="190"/>
      <c r="CO94" s="192"/>
      <c r="CP94" s="193"/>
      <c r="CQ94" s="193"/>
      <c r="CR94" s="193"/>
      <c r="CS94" s="188"/>
      <c r="CT94" s="188"/>
      <c r="CU94" s="188"/>
      <c r="CV94" s="188"/>
      <c r="CW94" s="189"/>
      <c r="CX94" s="190"/>
      <c r="CY94" s="179"/>
      <c r="CZ94" s="180"/>
      <c r="DA94" s="180"/>
      <c r="DB94" s="180"/>
      <c r="DC94" s="181"/>
      <c r="DD94" s="181"/>
      <c r="DE94" s="181"/>
      <c r="DF94" s="181"/>
      <c r="DG94" s="182"/>
      <c r="DH94" s="183"/>
      <c r="DI94" s="1"/>
      <c r="DJ94" s="192"/>
      <c r="DK94" s="193"/>
      <c r="DL94" s="193"/>
      <c r="DM94" s="193"/>
      <c r="DN94" s="188"/>
      <c r="DO94" s="188"/>
      <c r="DP94" s="188"/>
      <c r="DQ94" s="188"/>
      <c r="DR94" s="189"/>
      <c r="DS94" s="190"/>
    </row>
    <row r="95" spans="1:124" ht="20" customHeight="1" x14ac:dyDescent="0.2">
      <c r="A95" s="147"/>
      <c r="B95" s="103"/>
      <c r="C95" s="105"/>
      <c r="D95" s="105" t="s">
        <v>38</v>
      </c>
      <c r="E95" s="28" t="s">
        <v>265</v>
      </c>
      <c r="F95" s="28" t="s">
        <v>266</v>
      </c>
      <c r="G95" s="105">
        <v>1991</v>
      </c>
      <c r="H95" s="143"/>
      <c r="I95" s="35">
        <v>5</v>
      </c>
      <c r="J95" s="36" t="s">
        <v>70</v>
      </c>
      <c r="K95" s="37" t="s">
        <v>125</v>
      </c>
      <c r="L95" s="184"/>
      <c r="M95" s="185"/>
      <c r="N95" s="185"/>
      <c r="O95" s="186"/>
      <c r="P95" s="187"/>
      <c r="Q95" s="187"/>
      <c r="R95" s="188"/>
      <c r="S95" s="188"/>
      <c r="T95" s="189"/>
      <c r="U95" s="190"/>
      <c r="V95" s="191"/>
      <c r="W95" s="185"/>
      <c r="X95" s="185"/>
      <c r="Y95" s="186"/>
      <c r="Z95" s="187"/>
      <c r="AA95" s="187"/>
      <c r="AB95" s="188"/>
      <c r="AC95" s="188"/>
      <c r="AD95" s="189"/>
      <c r="AE95" s="190"/>
      <c r="AF95" s="192"/>
      <c r="AG95" s="193"/>
      <c r="AH95" s="193"/>
      <c r="AI95" s="193"/>
      <c r="AJ95" s="188"/>
      <c r="AK95" s="188"/>
      <c r="AL95" s="188"/>
      <c r="AM95" s="194"/>
      <c r="AN95" s="189"/>
      <c r="AO95" s="190"/>
      <c r="AP95" s="195"/>
      <c r="AQ95" s="193"/>
      <c r="AR95" s="193"/>
      <c r="AS95" s="193"/>
      <c r="AT95" s="188"/>
      <c r="AU95" s="188"/>
      <c r="AV95" s="188"/>
      <c r="AW95" s="188"/>
      <c r="AX95" s="189"/>
      <c r="AY95" s="190"/>
      <c r="AZ95" s="191"/>
      <c r="BA95" s="193"/>
      <c r="BB95" s="193"/>
      <c r="BC95" s="193"/>
      <c r="BD95" s="188"/>
      <c r="BE95" s="188"/>
      <c r="BF95" s="188"/>
      <c r="BG95" s="188"/>
      <c r="BH95" s="189"/>
      <c r="BI95" s="190"/>
      <c r="BJ95" s="192"/>
      <c r="BK95" s="193"/>
      <c r="BL95" s="193"/>
      <c r="BM95" s="193"/>
      <c r="BN95" s="188"/>
      <c r="BO95" s="188"/>
      <c r="BP95" s="188"/>
      <c r="BQ95" s="188"/>
      <c r="BR95" s="189"/>
      <c r="BS95" s="190"/>
      <c r="BT95" s="192"/>
      <c r="BU95" s="193"/>
      <c r="BV95" s="193"/>
      <c r="BW95" s="193"/>
      <c r="BX95" s="188"/>
      <c r="BY95" s="188"/>
      <c r="BZ95" s="188"/>
      <c r="CA95" s="188"/>
      <c r="CB95" s="189"/>
      <c r="CC95" s="190"/>
      <c r="CE95" s="192"/>
      <c r="CF95" s="193"/>
      <c r="CG95" s="193"/>
      <c r="CH95" s="193"/>
      <c r="CI95" s="188"/>
      <c r="CJ95" s="188"/>
      <c r="CK95" s="188"/>
      <c r="CL95" s="188"/>
      <c r="CM95" s="189"/>
      <c r="CN95" s="190"/>
      <c r="CO95" s="192"/>
      <c r="CP95" s="193"/>
      <c r="CQ95" s="193"/>
      <c r="CR95" s="193"/>
      <c r="CS95" s="188"/>
      <c r="CT95" s="188"/>
      <c r="CU95" s="188"/>
      <c r="CV95" s="188"/>
      <c r="CW95" s="189"/>
      <c r="CX95" s="190"/>
      <c r="CY95" s="179"/>
      <c r="CZ95" s="180"/>
      <c r="DA95" s="180"/>
      <c r="DB95" s="180"/>
      <c r="DC95" s="181"/>
      <c r="DD95" s="181"/>
      <c r="DE95" s="181"/>
      <c r="DF95" s="181"/>
      <c r="DG95" s="182"/>
      <c r="DH95" s="183"/>
      <c r="DI95" s="1"/>
      <c r="DJ95" s="192"/>
      <c r="DK95" s="193"/>
      <c r="DL95" s="193"/>
      <c r="DM95" s="193"/>
      <c r="DN95" s="188"/>
      <c r="DO95" s="188"/>
      <c r="DP95" s="188"/>
      <c r="DQ95" s="188"/>
      <c r="DR95" s="189"/>
      <c r="DS95" s="190"/>
    </row>
    <row r="96" spans="1:124" ht="20" customHeight="1" x14ac:dyDescent="0.2">
      <c r="A96" s="28"/>
      <c r="B96" s="103"/>
      <c r="C96" s="105"/>
      <c r="D96" s="105" t="s">
        <v>38</v>
      </c>
      <c r="E96" s="28" t="s">
        <v>275</v>
      </c>
      <c r="F96" s="28" t="s">
        <v>276</v>
      </c>
      <c r="G96" s="105">
        <v>2000</v>
      </c>
      <c r="H96" s="143">
        <v>252</v>
      </c>
      <c r="I96" s="35">
        <v>30</v>
      </c>
      <c r="J96" s="36" t="s">
        <v>66</v>
      </c>
      <c r="K96" s="144" t="s">
        <v>56</v>
      </c>
      <c r="L96" s="184"/>
      <c r="M96" s="185"/>
      <c r="N96" s="185" t="str">
        <f t="shared" si="38"/>
        <v/>
      </c>
      <c r="O96" s="186" t="str">
        <f t="shared" si="35"/>
        <v/>
      </c>
      <c r="P96" s="187"/>
      <c r="Q96" s="187"/>
      <c r="R96" s="188" t="str">
        <f t="shared" si="36"/>
        <v/>
      </c>
      <c r="S96" s="188" t="str">
        <f t="shared" si="37"/>
        <v/>
      </c>
      <c r="T96" s="189"/>
      <c r="U96" s="190"/>
      <c r="V96" s="191"/>
      <c r="W96" s="185"/>
      <c r="X96" s="185" t="str">
        <f t="shared" si="29"/>
        <v/>
      </c>
      <c r="Y96" s="186" t="str">
        <f t="shared" si="30"/>
        <v/>
      </c>
      <c r="Z96" s="187"/>
      <c r="AA96" s="187"/>
      <c r="AB96" s="188" t="str">
        <f t="shared" si="31"/>
        <v/>
      </c>
      <c r="AC96" s="188" t="str">
        <f t="shared" si="32"/>
        <v/>
      </c>
      <c r="AD96" s="189"/>
      <c r="AE96" s="190"/>
      <c r="AF96" s="192"/>
      <c r="AG96" s="193"/>
      <c r="AH96" s="193" t="str">
        <f t="shared" si="33"/>
        <v/>
      </c>
      <c r="AI96" s="193"/>
      <c r="AJ96" s="188"/>
      <c r="AK96" s="188"/>
      <c r="AL96" s="188" t="str">
        <f t="shared" si="34"/>
        <v/>
      </c>
      <c r="AM96" s="194"/>
      <c r="AN96" s="189"/>
      <c r="AO96" s="190"/>
      <c r="AP96" s="195"/>
      <c r="AQ96" s="193"/>
      <c r="AR96" s="193"/>
      <c r="AS96" s="193"/>
      <c r="AT96" s="188"/>
      <c r="AU96" s="188"/>
      <c r="AV96" s="188"/>
      <c r="AW96" s="188"/>
      <c r="AX96" s="189"/>
      <c r="AY96" s="190"/>
      <c r="AZ96" s="191"/>
      <c r="BA96" s="193"/>
      <c r="BB96" s="193"/>
      <c r="BC96" s="193"/>
      <c r="BD96" s="188"/>
      <c r="BE96" s="188"/>
      <c r="BF96" s="188"/>
      <c r="BG96" s="188"/>
      <c r="BH96" s="189"/>
      <c r="BI96" s="190"/>
      <c r="BJ96" s="192"/>
      <c r="BK96" s="193"/>
      <c r="BL96" s="193"/>
      <c r="BM96" s="193"/>
      <c r="BN96" s="188"/>
      <c r="BO96" s="188"/>
      <c r="BP96" s="188"/>
      <c r="BQ96" s="188"/>
      <c r="BR96" s="189"/>
      <c r="BS96" s="190"/>
      <c r="BT96" s="192"/>
      <c r="BU96" s="193"/>
      <c r="BV96" s="193"/>
      <c r="BW96" s="193"/>
      <c r="BX96" s="188"/>
      <c r="BY96" s="188"/>
      <c r="BZ96" s="188"/>
      <c r="CA96" s="188"/>
      <c r="CB96" s="189"/>
      <c r="CC96" s="190"/>
      <c r="CE96" s="192"/>
      <c r="CF96" s="193"/>
      <c r="CG96" s="193"/>
      <c r="CH96" s="193"/>
      <c r="CI96" s="188"/>
      <c r="CJ96" s="188"/>
      <c r="CK96" s="188"/>
      <c r="CL96" s="188"/>
      <c r="CM96" s="189"/>
      <c r="CN96" s="190"/>
      <c r="CO96" s="192"/>
      <c r="CP96" s="193"/>
      <c r="CQ96" s="193"/>
      <c r="CR96" s="193"/>
      <c r="CS96" s="188"/>
      <c r="CT96" s="188"/>
      <c r="CU96" s="188"/>
      <c r="CV96" s="188"/>
      <c r="CW96" s="189"/>
      <c r="CX96" s="190"/>
      <c r="CY96" s="179"/>
      <c r="CZ96" s="180"/>
      <c r="DA96" s="180"/>
      <c r="DB96" s="180"/>
      <c r="DC96" s="181"/>
      <c r="DD96" s="181"/>
      <c r="DE96" s="181"/>
      <c r="DF96" s="181"/>
      <c r="DG96" s="182"/>
      <c r="DH96" s="183"/>
      <c r="DI96" s="1"/>
      <c r="DJ96" s="192"/>
      <c r="DK96" s="193"/>
      <c r="DL96" s="193"/>
      <c r="DM96" s="193"/>
      <c r="DN96" s="188"/>
      <c r="DO96" s="188"/>
      <c r="DP96" s="188"/>
      <c r="DQ96" s="188"/>
      <c r="DR96" s="189"/>
      <c r="DS96" s="190"/>
    </row>
    <row r="97" spans="1:124" ht="20" customHeight="1" x14ac:dyDescent="0.2">
      <c r="A97" s="147"/>
      <c r="B97" s="103"/>
      <c r="C97" s="105"/>
      <c r="D97" s="105" t="s">
        <v>38</v>
      </c>
      <c r="E97" s="28" t="s">
        <v>286</v>
      </c>
      <c r="F97" s="28" t="s">
        <v>287</v>
      </c>
      <c r="G97" s="105">
        <v>2003</v>
      </c>
      <c r="H97" s="143"/>
      <c r="I97" s="35"/>
      <c r="J97" s="36" t="s">
        <v>70</v>
      </c>
      <c r="K97" s="37" t="s">
        <v>56</v>
      </c>
      <c r="L97" s="184"/>
      <c r="M97" s="185"/>
      <c r="N97" s="185"/>
      <c r="O97" s="186"/>
      <c r="P97" s="187"/>
      <c r="Q97" s="187"/>
      <c r="R97" s="188"/>
      <c r="S97" s="188"/>
      <c r="T97" s="189"/>
      <c r="U97" s="190"/>
      <c r="V97" s="191"/>
      <c r="W97" s="185"/>
      <c r="X97" s="185"/>
      <c r="Y97" s="186"/>
      <c r="Z97" s="187"/>
      <c r="AA97" s="187"/>
      <c r="AB97" s="188"/>
      <c r="AC97" s="188"/>
      <c r="AD97" s="189"/>
      <c r="AE97" s="190"/>
      <c r="AF97" s="192"/>
      <c r="AG97" s="193"/>
      <c r="AH97" s="193"/>
      <c r="AI97" s="193"/>
      <c r="AJ97" s="188"/>
      <c r="AK97" s="188"/>
      <c r="AL97" s="188"/>
      <c r="AM97" s="194"/>
      <c r="AN97" s="189"/>
      <c r="AO97" s="190"/>
      <c r="AP97" s="195"/>
      <c r="AQ97" s="193"/>
      <c r="AR97" s="193"/>
      <c r="AS97" s="193"/>
      <c r="AT97" s="188"/>
      <c r="AU97" s="188"/>
      <c r="AV97" s="188"/>
      <c r="AW97" s="188"/>
      <c r="AX97" s="189"/>
      <c r="AY97" s="190"/>
      <c r="AZ97" s="191"/>
      <c r="BA97" s="193"/>
      <c r="BB97" s="193"/>
      <c r="BC97" s="193"/>
      <c r="BD97" s="188"/>
      <c r="BE97" s="188"/>
      <c r="BF97" s="188"/>
      <c r="BG97" s="188"/>
      <c r="BH97" s="189"/>
      <c r="BI97" s="190"/>
      <c r="BJ97" s="192"/>
      <c r="BK97" s="193"/>
      <c r="BL97" s="193"/>
      <c r="BM97" s="193"/>
      <c r="BN97" s="188"/>
      <c r="BO97" s="188"/>
      <c r="BP97" s="188"/>
      <c r="BQ97" s="188"/>
      <c r="BR97" s="189"/>
      <c r="BS97" s="190"/>
      <c r="BT97" s="192"/>
      <c r="BU97" s="193"/>
      <c r="BV97" s="193"/>
      <c r="BW97" s="193"/>
      <c r="BX97" s="188"/>
      <c r="BY97" s="188"/>
      <c r="BZ97" s="188"/>
      <c r="CA97" s="188"/>
      <c r="CB97" s="189"/>
      <c r="CC97" s="190"/>
      <c r="CE97" s="192"/>
      <c r="CF97" s="193"/>
      <c r="CG97" s="193"/>
      <c r="CH97" s="193"/>
      <c r="CI97" s="188"/>
      <c r="CJ97" s="188"/>
      <c r="CK97" s="188"/>
      <c r="CL97" s="188"/>
      <c r="CM97" s="189"/>
      <c r="CN97" s="190"/>
      <c r="CO97" s="192"/>
      <c r="CP97" s="193"/>
      <c r="CQ97" s="193"/>
      <c r="CR97" s="193"/>
      <c r="CS97" s="188"/>
      <c r="CT97" s="188"/>
      <c r="CU97" s="188"/>
      <c r="CV97" s="188"/>
      <c r="CW97" s="189"/>
      <c r="CX97" s="190"/>
      <c r="CY97" s="179"/>
      <c r="CZ97" s="180"/>
      <c r="DA97" s="180"/>
      <c r="DB97" s="180"/>
      <c r="DC97" s="181"/>
      <c r="DD97" s="181"/>
      <c r="DE97" s="181"/>
      <c r="DF97" s="181"/>
      <c r="DG97" s="182"/>
      <c r="DH97" s="183"/>
      <c r="DI97" s="1"/>
      <c r="DJ97" s="192"/>
      <c r="DK97" s="193"/>
      <c r="DL97" s="193"/>
      <c r="DM97" s="193"/>
      <c r="DN97" s="188"/>
      <c r="DO97" s="188"/>
      <c r="DP97" s="188"/>
      <c r="DQ97" s="188"/>
      <c r="DR97" s="189"/>
      <c r="DS97" s="190"/>
    </row>
    <row r="98" spans="1:124" ht="20" customHeight="1" x14ac:dyDescent="0.2">
      <c r="A98" s="28"/>
      <c r="B98" s="106"/>
      <c r="C98" s="107"/>
      <c r="D98" s="105" t="s">
        <v>38</v>
      </c>
      <c r="E98" s="28" t="s">
        <v>296</v>
      </c>
      <c r="F98" s="28" t="s">
        <v>297</v>
      </c>
      <c r="G98" s="105">
        <v>2010</v>
      </c>
      <c r="H98" s="143"/>
      <c r="I98" s="35">
        <v>53</v>
      </c>
      <c r="J98" s="48" t="s">
        <v>298</v>
      </c>
      <c r="K98" s="144" t="s">
        <v>299</v>
      </c>
      <c r="L98" s="184"/>
      <c r="M98" s="185"/>
      <c r="N98" s="185" t="str">
        <f t="shared" si="38"/>
        <v/>
      </c>
      <c r="O98" s="186" t="str">
        <f t="shared" si="35"/>
        <v/>
      </c>
      <c r="P98" s="187"/>
      <c r="Q98" s="187"/>
      <c r="R98" s="188" t="str">
        <f t="shared" si="36"/>
        <v/>
      </c>
      <c r="S98" s="188" t="str">
        <f t="shared" si="37"/>
        <v/>
      </c>
      <c r="T98" s="189"/>
      <c r="U98" s="190"/>
      <c r="V98" s="191"/>
      <c r="W98" s="185"/>
      <c r="X98" s="185" t="str">
        <f t="shared" si="29"/>
        <v/>
      </c>
      <c r="Y98" s="186" t="str">
        <f t="shared" si="30"/>
        <v/>
      </c>
      <c r="Z98" s="187"/>
      <c r="AA98" s="187"/>
      <c r="AB98" s="188" t="str">
        <f t="shared" si="31"/>
        <v/>
      </c>
      <c r="AC98" s="188" t="str">
        <f t="shared" si="32"/>
        <v/>
      </c>
      <c r="AD98" s="189"/>
      <c r="AE98" s="190"/>
      <c r="AF98" s="192"/>
      <c r="AG98" s="193"/>
      <c r="AH98" s="193" t="str">
        <f t="shared" si="33"/>
        <v/>
      </c>
      <c r="AI98" s="193"/>
      <c r="AJ98" s="188"/>
      <c r="AK98" s="188"/>
      <c r="AL98" s="188" t="str">
        <f t="shared" si="34"/>
        <v/>
      </c>
      <c r="AM98" s="194"/>
      <c r="AN98" s="189"/>
      <c r="AO98" s="190"/>
      <c r="AP98" s="195"/>
      <c r="AQ98" s="193"/>
      <c r="AR98" s="193"/>
      <c r="AS98" s="193"/>
      <c r="AT98" s="188"/>
      <c r="AU98" s="188"/>
      <c r="AV98" s="188"/>
      <c r="AW98" s="188"/>
      <c r="AX98" s="189"/>
      <c r="AY98" s="190"/>
      <c r="AZ98" s="191"/>
      <c r="BA98" s="193"/>
      <c r="BB98" s="193"/>
      <c r="BC98" s="193"/>
      <c r="BD98" s="188"/>
      <c r="BE98" s="188"/>
      <c r="BF98" s="188"/>
      <c r="BG98" s="188"/>
      <c r="BH98" s="189"/>
      <c r="BI98" s="190"/>
      <c r="BJ98" s="192"/>
      <c r="BK98" s="193"/>
      <c r="BL98" s="193"/>
      <c r="BM98" s="193"/>
      <c r="BN98" s="188"/>
      <c r="BO98" s="188"/>
      <c r="BP98" s="188"/>
      <c r="BQ98" s="188"/>
      <c r="BR98" s="189"/>
      <c r="BS98" s="190"/>
      <c r="BT98" s="192"/>
      <c r="BU98" s="193"/>
      <c r="BV98" s="193"/>
      <c r="BW98" s="193"/>
      <c r="BX98" s="188"/>
      <c r="BY98" s="188"/>
      <c r="BZ98" s="188"/>
      <c r="CA98" s="188"/>
      <c r="CB98" s="189"/>
      <c r="CC98" s="190"/>
      <c r="CE98" s="192"/>
      <c r="CF98" s="193"/>
      <c r="CG98" s="193"/>
      <c r="CH98" s="193"/>
      <c r="CI98" s="188"/>
      <c r="CJ98" s="188"/>
      <c r="CK98" s="188"/>
      <c r="CL98" s="188"/>
      <c r="CM98" s="189"/>
      <c r="CN98" s="190"/>
      <c r="CO98" s="192"/>
      <c r="CP98" s="193"/>
      <c r="CQ98" s="193"/>
      <c r="CR98" s="193"/>
      <c r="CS98" s="188"/>
      <c r="CT98" s="188"/>
      <c r="CU98" s="188"/>
      <c r="CV98" s="188"/>
      <c r="CW98" s="189"/>
      <c r="CX98" s="190"/>
      <c r="CY98" s="179"/>
      <c r="CZ98" s="180"/>
      <c r="DA98" s="180"/>
      <c r="DB98" s="180"/>
      <c r="DC98" s="181"/>
      <c r="DD98" s="181"/>
      <c r="DE98" s="181"/>
      <c r="DF98" s="181"/>
      <c r="DG98" s="182"/>
      <c r="DH98" s="183"/>
      <c r="DI98" s="1"/>
      <c r="DJ98" s="192"/>
      <c r="DK98" s="193"/>
      <c r="DL98" s="193"/>
      <c r="DM98" s="193"/>
      <c r="DN98" s="188"/>
      <c r="DO98" s="188"/>
      <c r="DP98" s="188"/>
      <c r="DQ98" s="188"/>
      <c r="DR98" s="189"/>
      <c r="DS98" s="190"/>
    </row>
    <row r="99" spans="1:124" ht="20" customHeight="1" x14ac:dyDescent="0.2">
      <c r="A99" s="28"/>
      <c r="B99" s="106"/>
      <c r="C99" s="107"/>
      <c r="D99" s="105" t="s">
        <v>38</v>
      </c>
      <c r="E99" s="28" t="s">
        <v>301</v>
      </c>
      <c r="F99" s="28" t="s">
        <v>302</v>
      </c>
      <c r="G99" s="105">
        <v>2014</v>
      </c>
      <c r="H99" s="143"/>
      <c r="I99" s="35">
        <v>39</v>
      </c>
      <c r="J99" s="36" t="s">
        <v>55</v>
      </c>
      <c r="K99" s="144" t="s">
        <v>303</v>
      </c>
      <c r="L99" s="184">
        <v>4.6100000000000003</v>
      </c>
      <c r="M99" s="185"/>
      <c r="N99" s="185" t="str">
        <f t="shared" si="38"/>
        <v/>
      </c>
      <c r="O99" s="186"/>
      <c r="P99" s="187">
        <v>4.03</v>
      </c>
      <c r="Q99" s="187"/>
      <c r="R99" s="188" t="str">
        <f t="shared" si="36"/>
        <v/>
      </c>
      <c r="S99" s="188"/>
      <c r="T99" s="189"/>
      <c r="U99" s="190"/>
      <c r="V99" s="191"/>
      <c r="W99" s="185"/>
      <c r="X99" s="185" t="str">
        <f t="shared" si="29"/>
        <v/>
      </c>
      <c r="Y99" s="186" t="str">
        <f t="shared" si="30"/>
        <v/>
      </c>
      <c r="Z99" s="187"/>
      <c r="AA99" s="187"/>
      <c r="AB99" s="188" t="str">
        <f t="shared" si="31"/>
        <v/>
      </c>
      <c r="AC99" s="188" t="str">
        <f t="shared" si="32"/>
        <v/>
      </c>
      <c r="AD99" s="189"/>
      <c r="AE99" s="190"/>
      <c r="AF99" s="192"/>
      <c r="AG99" s="193"/>
      <c r="AH99" s="193" t="str">
        <f t="shared" si="33"/>
        <v/>
      </c>
      <c r="AI99" s="193"/>
      <c r="AJ99" s="188"/>
      <c r="AK99" s="188"/>
      <c r="AL99" s="188" t="str">
        <f t="shared" si="34"/>
        <v/>
      </c>
      <c r="AM99" s="194"/>
      <c r="AN99" s="189"/>
      <c r="AO99" s="190"/>
      <c r="AP99" s="195"/>
      <c r="AQ99" s="193"/>
      <c r="AR99" s="193"/>
      <c r="AS99" s="193"/>
      <c r="AT99" s="188"/>
      <c r="AU99" s="188"/>
      <c r="AV99" s="188"/>
      <c r="AW99" s="188"/>
      <c r="AX99" s="189"/>
      <c r="AY99" s="190"/>
      <c r="AZ99" s="191"/>
      <c r="BA99" s="193"/>
      <c r="BB99" s="193"/>
      <c r="BC99" s="193"/>
      <c r="BD99" s="188"/>
      <c r="BE99" s="188"/>
      <c r="BF99" s="188"/>
      <c r="BG99" s="188"/>
      <c r="BH99" s="189"/>
      <c r="BI99" s="190"/>
      <c r="BJ99" s="192"/>
      <c r="BK99" s="193"/>
      <c r="BL99" s="193"/>
      <c r="BM99" s="193"/>
      <c r="BN99" s="188"/>
      <c r="BO99" s="188"/>
      <c r="BP99" s="188"/>
      <c r="BQ99" s="188"/>
      <c r="BR99" s="189"/>
      <c r="BS99" s="190"/>
      <c r="BT99" s="192"/>
      <c r="BU99" s="193"/>
      <c r="BV99" s="193"/>
      <c r="BW99" s="193"/>
      <c r="BX99" s="188"/>
      <c r="BY99" s="188"/>
      <c r="BZ99" s="188"/>
      <c r="CA99" s="188"/>
      <c r="CB99" s="189"/>
      <c r="CC99" s="190"/>
      <c r="CE99" s="192"/>
      <c r="CF99" s="193"/>
      <c r="CG99" s="193"/>
      <c r="CH99" s="193"/>
      <c r="CI99" s="188"/>
      <c r="CJ99" s="188"/>
      <c r="CK99" s="188"/>
      <c r="CL99" s="188"/>
      <c r="CM99" s="189"/>
      <c r="CN99" s="190"/>
      <c r="CO99" s="192"/>
      <c r="CP99" s="193"/>
      <c r="CQ99" s="193"/>
      <c r="CR99" s="193"/>
      <c r="CS99" s="188"/>
      <c r="CT99" s="188"/>
      <c r="CU99" s="188"/>
      <c r="CV99" s="188"/>
      <c r="CW99" s="189"/>
      <c r="CX99" s="190"/>
      <c r="CY99" s="179"/>
      <c r="CZ99" s="180"/>
      <c r="DA99" s="180"/>
      <c r="DB99" s="180"/>
      <c r="DC99" s="181"/>
      <c r="DD99" s="181"/>
      <c r="DE99" s="181"/>
      <c r="DF99" s="181"/>
      <c r="DG99" s="182"/>
      <c r="DH99" s="183"/>
      <c r="DI99" s="1"/>
      <c r="DJ99" s="192"/>
      <c r="DK99" s="193"/>
      <c r="DL99" s="193"/>
      <c r="DM99" s="193"/>
      <c r="DN99" s="188"/>
      <c r="DO99" s="188"/>
      <c r="DP99" s="188"/>
      <c r="DQ99" s="188"/>
      <c r="DR99" s="189"/>
      <c r="DS99" s="190"/>
      <c r="DT99" s="1" t="s">
        <v>431</v>
      </c>
    </row>
    <row r="100" spans="1:124" ht="20" customHeight="1" x14ac:dyDescent="0.2">
      <c r="A100" s="28"/>
      <c r="B100" s="106"/>
      <c r="C100" s="107"/>
      <c r="D100" s="105" t="s">
        <v>38</v>
      </c>
      <c r="E100" s="28" t="s">
        <v>305</v>
      </c>
      <c r="F100" s="28" t="s">
        <v>306</v>
      </c>
      <c r="G100" s="105">
        <v>2010</v>
      </c>
      <c r="H100" s="143"/>
      <c r="I100" s="35">
        <v>789</v>
      </c>
      <c r="J100" s="36" t="s">
        <v>55</v>
      </c>
      <c r="K100" s="144" t="s">
        <v>307</v>
      </c>
      <c r="L100" s="184"/>
      <c r="M100" s="185"/>
      <c r="N100" s="185" t="str">
        <f t="shared" si="38"/>
        <v/>
      </c>
      <c r="O100" s="186" t="str">
        <f t="shared" si="35"/>
        <v/>
      </c>
      <c r="P100" s="187"/>
      <c r="Q100" s="187"/>
      <c r="R100" s="188" t="str">
        <f t="shared" si="36"/>
        <v/>
      </c>
      <c r="S100" s="188" t="str">
        <f t="shared" si="37"/>
        <v/>
      </c>
      <c r="T100" s="189"/>
      <c r="U100" s="190"/>
      <c r="V100" s="191"/>
      <c r="W100" s="185"/>
      <c r="X100" s="185" t="str">
        <f t="shared" si="29"/>
        <v/>
      </c>
      <c r="Y100" s="186" t="str">
        <f t="shared" si="30"/>
        <v/>
      </c>
      <c r="Z100" s="187"/>
      <c r="AA100" s="187"/>
      <c r="AB100" s="188" t="str">
        <f t="shared" si="31"/>
        <v/>
      </c>
      <c r="AC100" s="188" t="str">
        <f t="shared" si="32"/>
        <v/>
      </c>
      <c r="AD100" s="189"/>
      <c r="AE100" s="190"/>
      <c r="AF100" s="192"/>
      <c r="AG100" s="193"/>
      <c r="AH100" s="193" t="str">
        <f t="shared" si="33"/>
        <v/>
      </c>
      <c r="AI100" s="193"/>
      <c r="AJ100" s="188"/>
      <c r="AK100" s="188"/>
      <c r="AL100" s="188" t="str">
        <f t="shared" si="34"/>
        <v/>
      </c>
      <c r="AM100" s="194"/>
      <c r="AN100" s="189"/>
      <c r="AO100" s="190"/>
      <c r="AP100" s="195"/>
      <c r="AQ100" s="193"/>
      <c r="AR100" s="193"/>
      <c r="AS100" s="193"/>
      <c r="AT100" s="188"/>
      <c r="AU100" s="188"/>
      <c r="AV100" s="188"/>
      <c r="AW100" s="188"/>
      <c r="AX100" s="189"/>
      <c r="AY100" s="190"/>
      <c r="AZ100" s="191"/>
      <c r="BA100" s="193"/>
      <c r="BB100" s="193"/>
      <c r="BC100" s="193"/>
      <c r="BD100" s="188"/>
      <c r="BE100" s="188"/>
      <c r="BF100" s="188"/>
      <c r="BG100" s="188"/>
      <c r="BH100" s="189"/>
      <c r="BI100" s="190"/>
      <c r="BJ100" s="192"/>
      <c r="BK100" s="193"/>
      <c r="BL100" s="193"/>
      <c r="BM100" s="193"/>
      <c r="BN100" s="188"/>
      <c r="BO100" s="188"/>
      <c r="BP100" s="188"/>
      <c r="BQ100" s="188"/>
      <c r="BR100" s="189"/>
      <c r="BS100" s="190"/>
      <c r="BT100" s="192"/>
      <c r="BU100" s="193"/>
      <c r="BV100" s="193"/>
      <c r="BW100" s="193"/>
      <c r="BX100" s="188"/>
      <c r="BY100" s="188"/>
      <c r="BZ100" s="188"/>
      <c r="CA100" s="188"/>
      <c r="CB100" s="189"/>
      <c r="CC100" s="190"/>
      <c r="CE100" s="192"/>
      <c r="CF100" s="193"/>
      <c r="CG100" s="193"/>
      <c r="CH100" s="193"/>
      <c r="CI100" s="188"/>
      <c r="CJ100" s="188"/>
      <c r="CK100" s="188"/>
      <c r="CL100" s="188"/>
      <c r="CM100" s="189"/>
      <c r="CN100" s="190"/>
      <c r="CO100" s="192"/>
      <c r="CP100" s="193"/>
      <c r="CQ100" s="193"/>
      <c r="CR100" s="193"/>
      <c r="CS100" s="188"/>
      <c r="CT100" s="188"/>
      <c r="CU100" s="188"/>
      <c r="CV100" s="188"/>
      <c r="CW100" s="189"/>
      <c r="CX100" s="190"/>
      <c r="CY100" s="179"/>
      <c r="CZ100" s="180"/>
      <c r="DA100" s="180"/>
      <c r="DB100" s="180"/>
      <c r="DC100" s="181"/>
      <c r="DD100" s="181"/>
      <c r="DE100" s="181"/>
      <c r="DF100" s="181"/>
      <c r="DG100" s="182"/>
      <c r="DH100" s="183"/>
      <c r="DI100" s="1"/>
      <c r="DJ100" s="192"/>
      <c r="DK100" s="193"/>
      <c r="DL100" s="193"/>
      <c r="DM100" s="193"/>
      <c r="DN100" s="188"/>
      <c r="DO100" s="188"/>
      <c r="DP100" s="188"/>
      <c r="DQ100" s="188"/>
      <c r="DR100" s="189"/>
      <c r="DS100" s="190"/>
    </row>
    <row r="101" spans="1:124" ht="20" customHeight="1" x14ac:dyDescent="0.2">
      <c r="A101" s="147"/>
      <c r="B101" s="103"/>
      <c r="C101" s="105"/>
      <c r="D101" s="105" t="s">
        <v>38</v>
      </c>
      <c r="E101" s="28" t="s">
        <v>309</v>
      </c>
      <c r="F101" s="28" t="s">
        <v>310</v>
      </c>
      <c r="G101" s="105">
        <v>2007</v>
      </c>
      <c r="H101" s="143"/>
      <c r="I101" s="35">
        <v>171</v>
      </c>
      <c r="J101" s="36"/>
      <c r="K101" s="37" t="s">
        <v>125</v>
      </c>
      <c r="L101" s="185"/>
      <c r="M101" s="185"/>
      <c r="N101" s="185"/>
      <c r="O101" s="186"/>
      <c r="P101" s="187"/>
      <c r="Q101" s="187"/>
      <c r="R101" s="188"/>
      <c r="S101" s="188"/>
      <c r="T101" s="189"/>
      <c r="U101" s="190"/>
      <c r="V101" s="191"/>
      <c r="W101" s="185"/>
      <c r="X101" s="185"/>
      <c r="Y101" s="186"/>
      <c r="Z101" s="187"/>
      <c r="AA101" s="187"/>
      <c r="AB101" s="188"/>
      <c r="AC101" s="188"/>
      <c r="AD101" s="189"/>
      <c r="AE101" s="190"/>
      <c r="AF101" s="192"/>
      <c r="AG101" s="193"/>
      <c r="AH101" s="193"/>
      <c r="AI101" s="193"/>
      <c r="AJ101" s="188"/>
      <c r="AK101" s="188"/>
      <c r="AL101" s="188"/>
      <c r="AM101" s="194"/>
      <c r="AN101" s="189"/>
      <c r="AO101" s="190"/>
      <c r="AP101" s="195"/>
      <c r="AQ101" s="193"/>
      <c r="AR101" s="193"/>
      <c r="AS101" s="193"/>
      <c r="AT101" s="188"/>
      <c r="AU101" s="188"/>
      <c r="AV101" s="188"/>
      <c r="AW101" s="188"/>
      <c r="AX101" s="189"/>
      <c r="AY101" s="190"/>
      <c r="AZ101" s="191"/>
      <c r="BA101" s="193"/>
      <c r="BB101" s="193"/>
      <c r="BC101" s="193"/>
      <c r="BD101" s="188"/>
      <c r="BE101" s="188"/>
      <c r="BF101" s="188"/>
      <c r="BG101" s="188"/>
      <c r="BH101" s="189"/>
      <c r="BI101" s="190"/>
      <c r="BJ101" s="192"/>
      <c r="BK101" s="193"/>
      <c r="BL101" s="193"/>
      <c r="BM101" s="193"/>
      <c r="BN101" s="188"/>
      <c r="BO101" s="188"/>
      <c r="BP101" s="188"/>
      <c r="BQ101" s="188"/>
      <c r="BR101" s="189"/>
      <c r="BS101" s="190"/>
      <c r="BT101" s="192"/>
      <c r="BU101" s="193"/>
      <c r="BV101" s="193"/>
      <c r="BW101" s="193"/>
      <c r="BX101" s="188"/>
      <c r="BY101" s="188"/>
      <c r="BZ101" s="188"/>
      <c r="CA101" s="188"/>
      <c r="CB101" s="189"/>
      <c r="CC101" s="190"/>
      <c r="CE101" s="192"/>
      <c r="CF101" s="193"/>
      <c r="CG101" s="193"/>
      <c r="CH101" s="193"/>
      <c r="CI101" s="188"/>
      <c r="CJ101" s="188"/>
      <c r="CK101" s="188"/>
      <c r="CL101" s="188"/>
      <c r="CM101" s="189"/>
      <c r="CN101" s="190"/>
      <c r="CO101" s="192"/>
      <c r="CP101" s="193"/>
      <c r="CQ101" s="193"/>
      <c r="CR101" s="193"/>
      <c r="CS101" s="188"/>
      <c r="CT101" s="188"/>
      <c r="CU101" s="188"/>
      <c r="CV101" s="188"/>
      <c r="CW101" s="189"/>
      <c r="CX101" s="190"/>
      <c r="CY101" s="179"/>
      <c r="CZ101" s="180"/>
      <c r="DA101" s="180"/>
      <c r="DB101" s="180"/>
      <c r="DC101" s="181"/>
      <c r="DD101" s="181"/>
      <c r="DE101" s="181"/>
      <c r="DF101" s="181"/>
      <c r="DG101" s="182"/>
      <c r="DH101" s="183"/>
      <c r="DI101" s="1"/>
      <c r="DJ101" s="192"/>
      <c r="DK101" s="193"/>
      <c r="DL101" s="193"/>
      <c r="DM101" s="193"/>
      <c r="DN101" s="188"/>
      <c r="DO101" s="188"/>
      <c r="DP101" s="188"/>
      <c r="DQ101" s="188"/>
      <c r="DR101" s="189"/>
      <c r="DS101" s="190"/>
    </row>
    <row r="102" spans="1:124" ht="20" customHeight="1" thickBot="1" x14ac:dyDescent="0.25">
      <c r="A102" s="28"/>
      <c r="B102" s="106"/>
      <c r="C102" s="104"/>
      <c r="D102" s="105" t="s">
        <v>38</v>
      </c>
      <c r="E102" s="28" t="s">
        <v>318</v>
      </c>
      <c r="F102" s="28" t="s">
        <v>319</v>
      </c>
      <c r="G102" s="105">
        <v>2009</v>
      </c>
      <c r="H102" s="143"/>
      <c r="I102" s="156">
        <v>12</v>
      </c>
      <c r="J102" s="157" t="s">
        <v>62</v>
      </c>
      <c r="K102" s="158" t="s">
        <v>105</v>
      </c>
      <c r="L102" s="211"/>
      <c r="M102" s="185"/>
      <c r="N102" s="185" t="str">
        <f t="shared" si="38"/>
        <v/>
      </c>
      <c r="O102" s="186" t="str">
        <f t="shared" si="35"/>
        <v/>
      </c>
      <c r="P102" s="187"/>
      <c r="Q102" s="187"/>
      <c r="R102" s="188" t="str">
        <f t="shared" si="36"/>
        <v/>
      </c>
      <c r="S102" s="188" t="str">
        <f t="shared" si="37"/>
        <v/>
      </c>
      <c r="T102" s="189"/>
      <c r="U102" s="190"/>
      <c r="V102" s="191"/>
      <c r="W102" s="185"/>
      <c r="X102" s="185" t="str">
        <f t="shared" si="29"/>
        <v/>
      </c>
      <c r="Y102" s="186" t="str">
        <f t="shared" si="30"/>
        <v/>
      </c>
      <c r="Z102" s="187"/>
      <c r="AA102" s="187"/>
      <c r="AB102" s="188" t="str">
        <f t="shared" si="31"/>
        <v/>
      </c>
      <c r="AC102" s="188" t="str">
        <f t="shared" si="32"/>
        <v/>
      </c>
      <c r="AD102" s="189"/>
      <c r="AE102" s="190"/>
      <c r="AF102" s="192"/>
      <c r="AG102" s="193"/>
      <c r="AH102" s="193" t="str">
        <f t="shared" si="33"/>
        <v/>
      </c>
      <c r="AI102" s="193"/>
      <c r="AJ102" s="188"/>
      <c r="AK102" s="188"/>
      <c r="AL102" s="188" t="str">
        <f t="shared" si="34"/>
        <v/>
      </c>
      <c r="AM102" s="194"/>
      <c r="AN102" s="189"/>
      <c r="AO102" s="190"/>
      <c r="AP102" s="195"/>
      <c r="AQ102" s="193"/>
      <c r="AR102" s="193"/>
      <c r="AS102" s="193"/>
      <c r="AT102" s="188"/>
      <c r="AU102" s="188"/>
      <c r="AV102" s="188"/>
      <c r="AW102" s="188"/>
      <c r="AX102" s="189"/>
      <c r="AY102" s="190"/>
      <c r="AZ102" s="191"/>
      <c r="BA102" s="193"/>
      <c r="BB102" s="193"/>
      <c r="BC102" s="193"/>
      <c r="BD102" s="188"/>
      <c r="BE102" s="188"/>
      <c r="BF102" s="188"/>
      <c r="BG102" s="188"/>
      <c r="BH102" s="189"/>
      <c r="BI102" s="190"/>
      <c r="BJ102" s="192"/>
      <c r="BK102" s="193"/>
      <c r="BL102" s="193"/>
      <c r="BM102" s="193"/>
      <c r="BN102" s="188"/>
      <c r="BO102" s="188"/>
      <c r="BP102" s="188"/>
      <c r="BQ102" s="188"/>
      <c r="BR102" s="189"/>
      <c r="BS102" s="190"/>
      <c r="BT102" s="192"/>
      <c r="BU102" s="193"/>
      <c r="BV102" s="193"/>
      <c r="BW102" s="193"/>
      <c r="BX102" s="188"/>
      <c r="BY102" s="188"/>
      <c r="BZ102" s="188"/>
      <c r="CA102" s="188"/>
      <c r="CB102" s="189"/>
      <c r="CC102" s="190"/>
      <c r="CE102" s="192"/>
      <c r="CF102" s="193"/>
      <c r="CG102" s="193"/>
      <c r="CH102" s="186"/>
      <c r="CI102" s="188"/>
      <c r="CJ102" s="188"/>
      <c r="CK102" s="188"/>
      <c r="CL102" s="188"/>
      <c r="CM102" s="189"/>
      <c r="CN102" s="190"/>
      <c r="CO102" s="192"/>
      <c r="CP102" s="193"/>
      <c r="CQ102" s="193"/>
      <c r="CR102" s="193"/>
      <c r="CS102" s="188"/>
      <c r="CT102" s="188"/>
      <c r="CU102" s="188"/>
      <c r="CV102" s="188"/>
      <c r="CW102" s="189"/>
      <c r="CX102" s="190"/>
      <c r="CY102" s="179"/>
      <c r="CZ102" s="180"/>
      <c r="DA102" s="180"/>
      <c r="DB102" s="180"/>
      <c r="DC102" s="181"/>
      <c r="DD102" s="181"/>
      <c r="DE102" s="181"/>
      <c r="DF102" s="181"/>
      <c r="DG102" s="182"/>
      <c r="DH102" s="183"/>
      <c r="DI102" s="1"/>
      <c r="DJ102" s="192"/>
      <c r="DK102" s="193"/>
      <c r="DL102" s="193"/>
      <c r="DM102" s="193"/>
      <c r="DN102" s="188"/>
      <c r="DO102" s="188"/>
      <c r="DP102" s="188"/>
      <c r="DQ102" s="188"/>
      <c r="DR102" s="189"/>
      <c r="DS102" s="190"/>
    </row>
    <row r="103" spans="1:124" x14ac:dyDescent="0.2">
      <c r="F103" s="13"/>
      <c r="G103" s="13"/>
      <c r="H103" s="13"/>
      <c r="I103" s="13"/>
      <c r="J103" s="13"/>
      <c r="K103" s="13"/>
      <c r="L103" s="626" t="s">
        <v>423</v>
      </c>
      <c r="M103" s="604" t="s">
        <v>424</v>
      </c>
      <c r="N103" s="580" t="s">
        <v>364</v>
      </c>
      <c r="O103" s="580" t="s">
        <v>356</v>
      </c>
      <c r="P103" s="583" t="s">
        <v>423</v>
      </c>
      <c r="Q103" s="622" t="s">
        <v>424</v>
      </c>
      <c r="R103" s="616" t="s">
        <v>364</v>
      </c>
      <c r="S103" s="616" t="s">
        <v>356</v>
      </c>
      <c r="T103" s="573" t="s">
        <v>425</v>
      </c>
      <c r="U103" s="576" t="s">
        <v>29</v>
      </c>
      <c r="V103" s="619" t="s">
        <v>423</v>
      </c>
      <c r="W103" s="604" t="s">
        <v>424</v>
      </c>
      <c r="X103" s="580" t="s">
        <v>364</v>
      </c>
      <c r="Y103" s="580" t="s">
        <v>356</v>
      </c>
      <c r="Z103" s="583" t="s">
        <v>423</v>
      </c>
      <c r="AA103" s="622" t="s">
        <v>424</v>
      </c>
      <c r="AB103" s="616" t="s">
        <v>364</v>
      </c>
      <c r="AC103" s="616" t="s">
        <v>356</v>
      </c>
      <c r="AD103" s="573" t="s">
        <v>425</v>
      </c>
      <c r="AE103" s="576" t="s">
        <v>29</v>
      </c>
      <c r="AF103" s="619" t="s">
        <v>423</v>
      </c>
      <c r="AG103" s="604" t="s">
        <v>424</v>
      </c>
      <c r="AH103" s="580" t="s">
        <v>364</v>
      </c>
      <c r="AI103" s="580" t="s">
        <v>356</v>
      </c>
      <c r="AJ103" s="583" t="s">
        <v>423</v>
      </c>
      <c r="AK103" s="622" t="s">
        <v>424</v>
      </c>
      <c r="AL103" s="616" t="s">
        <v>364</v>
      </c>
      <c r="AM103" s="616" t="s">
        <v>356</v>
      </c>
      <c r="AN103" s="573" t="s">
        <v>425</v>
      </c>
      <c r="AO103" s="576" t="s">
        <v>29</v>
      </c>
      <c r="AP103" s="619" t="s">
        <v>423</v>
      </c>
      <c r="AQ103" s="604" t="s">
        <v>424</v>
      </c>
      <c r="AR103" s="580" t="s">
        <v>364</v>
      </c>
      <c r="AS103" s="580" t="s">
        <v>356</v>
      </c>
      <c r="AT103" s="583" t="s">
        <v>423</v>
      </c>
      <c r="AU103" s="622" t="s">
        <v>424</v>
      </c>
      <c r="AV103" s="616" t="s">
        <v>364</v>
      </c>
      <c r="AW103" s="616" t="s">
        <v>356</v>
      </c>
      <c r="AX103" s="573" t="s">
        <v>425</v>
      </c>
      <c r="AY103" s="576" t="s">
        <v>29</v>
      </c>
      <c r="AZ103" s="619" t="s">
        <v>423</v>
      </c>
      <c r="BA103" s="604" t="s">
        <v>424</v>
      </c>
      <c r="BB103" s="580" t="s">
        <v>364</v>
      </c>
      <c r="BC103" s="580" t="s">
        <v>356</v>
      </c>
      <c r="BD103" s="583" t="s">
        <v>423</v>
      </c>
      <c r="BE103" s="622" t="s">
        <v>424</v>
      </c>
      <c r="BF103" s="616" t="s">
        <v>364</v>
      </c>
      <c r="BG103" s="616" t="s">
        <v>356</v>
      </c>
      <c r="BH103" s="573" t="s">
        <v>425</v>
      </c>
      <c r="BI103" s="576" t="s">
        <v>29</v>
      </c>
      <c r="BJ103" s="619" t="s">
        <v>423</v>
      </c>
      <c r="BK103" s="604" t="s">
        <v>424</v>
      </c>
      <c r="BL103" s="580" t="s">
        <v>364</v>
      </c>
      <c r="BM103" s="580" t="s">
        <v>356</v>
      </c>
      <c r="BN103" s="583" t="s">
        <v>423</v>
      </c>
      <c r="BO103" s="622" t="s">
        <v>424</v>
      </c>
      <c r="BP103" s="616" t="s">
        <v>364</v>
      </c>
      <c r="BQ103" s="616" t="s">
        <v>356</v>
      </c>
      <c r="BR103" s="573" t="s">
        <v>425</v>
      </c>
      <c r="BS103" s="576" t="s">
        <v>29</v>
      </c>
      <c r="BT103" s="619" t="s">
        <v>423</v>
      </c>
      <c r="BU103" s="604" t="s">
        <v>424</v>
      </c>
      <c r="BV103" s="580" t="s">
        <v>364</v>
      </c>
      <c r="BW103" s="580" t="s">
        <v>356</v>
      </c>
      <c r="BX103" s="583" t="s">
        <v>423</v>
      </c>
      <c r="BY103" s="622" t="s">
        <v>424</v>
      </c>
      <c r="BZ103" s="616" t="s">
        <v>364</v>
      </c>
      <c r="CA103" s="616" t="s">
        <v>356</v>
      </c>
      <c r="CB103" s="573" t="s">
        <v>425</v>
      </c>
      <c r="CC103" s="576" t="s">
        <v>29</v>
      </c>
      <c r="CE103" s="607" t="s">
        <v>353</v>
      </c>
      <c r="CF103" s="610" t="s">
        <v>354</v>
      </c>
      <c r="CG103" s="613" t="s">
        <v>358</v>
      </c>
      <c r="CH103" s="613" t="s">
        <v>356</v>
      </c>
      <c r="CI103" s="589" t="s">
        <v>353</v>
      </c>
      <c r="CJ103" s="589" t="s">
        <v>354</v>
      </c>
      <c r="CK103" s="589" t="s">
        <v>358</v>
      </c>
      <c r="CL103" s="592" t="s">
        <v>356</v>
      </c>
      <c r="CM103" s="595" t="s">
        <v>357</v>
      </c>
      <c r="CN103" s="598" t="s">
        <v>29</v>
      </c>
      <c r="CO103" s="607" t="s">
        <v>353</v>
      </c>
      <c r="CP103" s="610" t="s">
        <v>354</v>
      </c>
      <c r="CQ103" s="613" t="s">
        <v>358</v>
      </c>
      <c r="CR103" s="613" t="s">
        <v>356</v>
      </c>
      <c r="CS103" s="589" t="s">
        <v>353</v>
      </c>
      <c r="CT103" s="589" t="s">
        <v>354</v>
      </c>
      <c r="CU103" s="589" t="s">
        <v>358</v>
      </c>
      <c r="CV103" s="592" t="s">
        <v>356</v>
      </c>
      <c r="CW103" s="595" t="s">
        <v>357</v>
      </c>
      <c r="CX103" s="598" t="s">
        <v>29</v>
      </c>
      <c r="CY103" s="607" t="s">
        <v>423</v>
      </c>
      <c r="CZ103" s="610" t="s">
        <v>424</v>
      </c>
      <c r="DA103" s="613" t="s">
        <v>364</v>
      </c>
      <c r="DB103" s="613" t="s">
        <v>356</v>
      </c>
      <c r="DC103" s="589" t="s">
        <v>423</v>
      </c>
      <c r="DD103" s="589" t="s">
        <v>424</v>
      </c>
      <c r="DE103" s="589" t="s">
        <v>364</v>
      </c>
      <c r="DF103" s="592" t="s">
        <v>356</v>
      </c>
      <c r="DG103" s="595" t="s">
        <v>425</v>
      </c>
      <c r="DH103" s="598" t="s">
        <v>29</v>
      </c>
      <c r="DI103" s="1"/>
      <c r="DJ103" s="601" t="s">
        <v>423</v>
      </c>
      <c r="DK103" s="604" t="s">
        <v>424</v>
      </c>
      <c r="DL103" s="580" t="s">
        <v>364</v>
      </c>
      <c r="DM103" s="580" t="s">
        <v>356</v>
      </c>
      <c r="DN103" s="583" t="s">
        <v>423</v>
      </c>
      <c r="DO103" s="583" t="s">
        <v>424</v>
      </c>
      <c r="DP103" s="583" t="s">
        <v>364</v>
      </c>
      <c r="DQ103" s="586" t="s">
        <v>356</v>
      </c>
      <c r="DR103" s="573" t="s">
        <v>425</v>
      </c>
      <c r="DS103" s="576" t="s">
        <v>29</v>
      </c>
    </row>
    <row r="104" spans="1:124" x14ac:dyDescent="0.2">
      <c r="F104" s="13"/>
      <c r="G104" s="13"/>
      <c r="H104" s="13"/>
      <c r="I104" s="13"/>
      <c r="J104" s="13"/>
      <c r="K104" s="13"/>
      <c r="L104" s="627"/>
      <c r="M104" s="605"/>
      <c r="N104" s="581"/>
      <c r="O104" s="581"/>
      <c r="P104" s="584"/>
      <c r="Q104" s="623"/>
      <c r="R104" s="617"/>
      <c r="S104" s="617"/>
      <c r="T104" s="574"/>
      <c r="U104" s="577"/>
      <c r="V104" s="620"/>
      <c r="W104" s="605"/>
      <c r="X104" s="581"/>
      <c r="Y104" s="581"/>
      <c r="Z104" s="584"/>
      <c r="AA104" s="623"/>
      <c r="AB104" s="617"/>
      <c r="AC104" s="617"/>
      <c r="AD104" s="574"/>
      <c r="AE104" s="577"/>
      <c r="AF104" s="620"/>
      <c r="AG104" s="605"/>
      <c r="AH104" s="581"/>
      <c r="AI104" s="581"/>
      <c r="AJ104" s="584"/>
      <c r="AK104" s="623"/>
      <c r="AL104" s="617"/>
      <c r="AM104" s="617"/>
      <c r="AN104" s="574"/>
      <c r="AO104" s="577"/>
      <c r="AP104" s="620"/>
      <c r="AQ104" s="605"/>
      <c r="AR104" s="581"/>
      <c r="AS104" s="581"/>
      <c r="AT104" s="584"/>
      <c r="AU104" s="623"/>
      <c r="AV104" s="617"/>
      <c r="AW104" s="617"/>
      <c r="AX104" s="574"/>
      <c r="AY104" s="577"/>
      <c r="AZ104" s="620"/>
      <c r="BA104" s="605"/>
      <c r="BB104" s="581"/>
      <c r="BC104" s="581"/>
      <c r="BD104" s="584"/>
      <c r="BE104" s="623"/>
      <c r="BF104" s="617"/>
      <c r="BG104" s="617"/>
      <c r="BH104" s="574"/>
      <c r="BI104" s="577"/>
      <c r="BJ104" s="620"/>
      <c r="BK104" s="605"/>
      <c r="BL104" s="581"/>
      <c r="BM104" s="581"/>
      <c r="BN104" s="584"/>
      <c r="BO104" s="623"/>
      <c r="BP104" s="617"/>
      <c r="BQ104" s="617"/>
      <c r="BR104" s="574"/>
      <c r="BS104" s="577"/>
      <c r="BT104" s="620"/>
      <c r="BU104" s="605"/>
      <c r="BV104" s="581"/>
      <c r="BW104" s="581"/>
      <c r="BX104" s="584"/>
      <c r="BY104" s="623"/>
      <c r="BZ104" s="617"/>
      <c r="CA104" s="617"/>
      <c r="CB104" s="574"/>
      <c r="CC104" s="577"/>
      <c r="CE104" s="608"/>
      <c r="CF104" s="611"/>
      <c r="CG104" s="614"/>
      <c r="CH104" s="614"/>
      <c r="CI104" s="590"/>
      <c r="CJ104" s="590"/>
      <c r="CK104" s="590"/>
      <c r="CL104" s="593"/>
      <c r="CM104" s="596"/>
      <c r="CN104" s="599"/>
      <c r="CO104" s="608"/>
      <c r="CP104" s="611"/>
      <c r="CQ104" s="614"/>
      <c r="CR104" s="614"/>
      <c r="CS104" s="590"/>
      <c r="CT104" s="590"/>
      <c r="CU104" s="590"/>
      <c r="CV104" s="593"/>
      <c r="CW104" s="596"/>
      <c r="CX104" s="599"/>
      <c r="CY104" s="608"/>
      <c r="CZ104" s="611"/>
      <c r="DA104" s="614"/>
      <c r="DB104" s="614"/>
      <c r="DC104" s="590"/>
      <c r="DD104" s="590"/>
      <c r="DE104" s="590"/>
      <c r="DF104" s="593"/>
      <c r="DG104" s="596"/>
      <c r="DH104" s="599"/>
      <c r="DI104" s="1"/>
      <c r="DJ104" s="602"/>
      <c r="DK104" s="605"/>
      <c r="DL104" s="581"/>
      <c r="DM104" s="581"/>
      <c r="DN104" s="584"/>
      <c r="DO104" s="584"/>
      <c r="DP104" s="584"/>
      <c r="DQ104" s="587"/>
      <c r="DR104" s="574"/>
      <c r="DS104" s="577"/>
    </row>
    <row r="105" spans="1:124" x14ac:dyDescent="0.2">
      <c r="F105" s="13"/>
      <c r="G105" s="13"/>
      <c r="H105" s="13"/>
      <c r="I105" s="13"/>
      <c r="J105" s="13"/>
      <c r="K105" s="13"/>
      <c r="L105" s="627"/>
      <c r="M105" s="605"/>
      <c r="N105" s="581"/>
      <c r="O105" s="581"/>
      <c r="P105" s="584"/>
      <c r="Q105" s="623"/>
      <c r="R105" s="617"/>
      <c r="S105" s="617"/>
      <c r="T105" s="574"/>
      <c r="U105" s="577"/>
      <c r="V105" s="620"/>
      <c r="W105" s="605"/>
      <c r="X105" s="581"/>
      <c r="Y105" s="581"/>
      <c r="Z105" s="584"/>
      <c r="AA105" s="623"/>
      <c r="AB105" s="617"/>
      <c r="AC105" s="617"/>
      <c r="AD105" s="574"/>
      <c r="AE105" s="577"/>
      <c r="AF105" s="620"/>
      <c r="AG105" s="605"/>
      <c r="AH105" s="581"/>
      <c r="AI105" s="581"/>
      <c r="AJ105" s="584"/>
      <c r="AK105" s="623"/>
      <c r="AL105" s="617"/>
      <c r="AM105" s="617"/>
      <c r="AN105" s="574"/>
      <c r="AO105" s="577"/>
      <c r="AP105" s="620"/>
      <c r="AQ105" s="605"/>
      <c r="AR105" s="581"/>
      <c r="AS105" s="581"/>
      <c r="AT105" s="584"/>
      <c r="AU105" s="623"/>
      <c r="AV105" s="617"/>
      <c r="AW105" s="617"/>
      <c r="AX105" s="574"/>
      <c r="AY105" s="577"/>
      <c r="AZ105" s="620"/>
      <c r="BA105" s="605"/>
      <c r="BB105" s="581"/>
      <c r="BC105" s="581"/>
      <c r="BD105" s="584"/>
      <c r="BE105" s="623"/>
      <c r="BF105" s="617"/>
      <c r="BG105" s="617"/>
      <c r="BH105" s="574"/>
      <c r="BI105" s="577"/>
      <c r="BJ105" s="620"/>
      <c r="BK105" s="605"/>
      <c r="BL105" s="581"/>
      <c r="BM105" s="581"/>
      <c r="BN105" s="584"/>
      <c r="BO105" s="623"/>
      <c r="BP105" s="617"/>
      <c r="BQ105" s="617"/>
      <c r="BR105" s="574"/>
      <c r="BS105" s="577"/>
      <c r="BT105" s="620"/>
      <c r="BU105" s="605"/>
      <c r="BV105" s="581"/>
      <c r="BW105" s="581"/>
      <c r="BX105" s="584"/>
      <c r="BY105" s="623"/>
      <c r="BZ105" s="617"/>
      <c r="CA105" s="617"/>
      <c r="CB105" s="574"/>
      <c r="CC105" s="577"/>
      <c r="CE105" s="608"/>
      <c r="CF105" s="611"/>
      <c r="CG105" s="614"/>
      <c r="CH105" s="614"/>
      <c r="CI105" s="590"/>
      <c r="CJ105" s="590"/>
      <c r="CK105" s="590"/>
      <c r="CL105" s="593"/>
      <c r="CM105" s="596"/>
      <c r="CN105" s="599"/>
      <c r="CO105" s="608"/>
      <c r="CP105" s="611"/>
      <c r="CQ105" s="614"/>
      <c r="CR105" s="614"/>
      <c r="CS105" s="590"/>
      <c r="CT105" s="590"/>
      <c r="CU105" s="590"/>
      <c r="CV105" s="593"/>
      <c r="CW105" s="596"/>
      <c r="CX105" s="599"/>
      <c r="CY105" s="608"/>
      <c r="CZ105" s="611"/>
      <c r="DA105" s="614"/>
      <c r="DB105" s="614"/>
      <c r="DC105" s="590"/>
      <c r="DD105" s="590"/>
      <c r="DE105" s="590"/>
      <c r="DF105" s="593"/>
      <c r="DG105" s="596"/>
      <c r="DH105" s="599"/>
      <c r="DI105" s="1"/>
      <c r="DJ105" s="602"/>
      <c r="DK105" s="605"/>
      <c r="DL105" s="581"/>
      <c r="DM105" s="581"/>
      <c r="DN105" s="584"/>
      <c r="DO105" s="584"/>
      <c r="DP105" s="584"/>
      <c r="DQ105" s="587"/>
      <c r="DR105" s="574"/>
      <c r="DS105" s="577"/>
    </row>
    <row r="106" spans="1:124" x14ac:dyDescent="0.2">
      <c r="F106" s="13"/>
      <c r="G106" s="13"/>
      <c r="H106" s="13"/>
      <c r="I106" s="13"/>
      <c r="J106" s="13"/>
      <c r="K106" s="13"/>
      <c r="L106" s="627"/>
      <c r="M106" s="605"/>
      <c r="N106" s="581"/>
      <c r="O106" s="581"/>
      <c r="P106" s="584"/>
      <c r="Q106" s="623"/>
      <c r="R106" s="617"/>
      <c r="S106" s="617"/>
      <c r="T106" s="574"/>
      <c r="U106" s="577"/>
      <c r="V106" s="620"/>
      <c r="W106" s="605"/>
      <c r="X106" s="581"/>
      <c r="Y106" s="581"/>
      <c r="Z106" s="584"/>
      <c r="AA106" s="623"/>
      <c r="AB106" s="617"/>
      <c r="AC106" s="617"/>
      <c r="AD106" s="574"/>
      <c r="AE106" s="577"/>
      <c r="AF106" s="620"/>
      <c r="AG106" s="605"/>
      <c r="AH106" s="581"/>
      <c r="AI106" s="581"/>
      <c r="AJ106" s="584"/>
      <c r="AK106" s="623"/>
      <c r="AL106" s="617"/>
      <c r="AM106" s="617"/>
      <c r="AN106" s="574"/>
      <c r="AO106" s="577"/>
      <c r="AP106" s="620"/>
      <c r="AQ106" s="605"/>
      <c r="AR106" s="581"/>
      <c r="AS106" s="581"/>
      <c r="AT106" s="584"/>
      <c r="AU106" s="623"/>
      <c r="AV106" s="617"/>
      <c r="AW106" s="617"/>
      <c r="AX106" s="574"/>
      <c r="AY106" s="577"/>
      <c r="AZ106" s="620"/>
      <c r="BA106" s="605"/>
      <c r="BB106" s="581"/>
      <c r="BC106" s="581"/>
      <c r="BD106" s="584"/>
      <c r="BE106" s="623"/>
      <c r="BF106" s="617"/>
      <c r="BG106" s="617"/>
      <c r="BH106" s="574"/>
      <c r="BI106" s="577"/>
      <c r="BJ106" s="620"/>
      <c r="BK106" s="605"/>
      <c r="BL106" s="581"/>
      <c r="BM106" s="581"/>
      <c r="BN106" s="584"/>
      <c r="BO106" s="623"/>
      <c r="BP106" s="617"/>
      <c r="BQ106" s="617"/>
      <c r="BR106" s="574"/>
      <c r="BS106" s="577"/>
      <c r="BT106" s="620"/>
      <c r="BU106" s="605"/>
      <c r="BV106" s="581"/>
      <c r="BW106" s="581"/>
      <c r="BX106" s="584"/>
      <c r="BY106" s="623"/>
      <c r="BZ106" s="617"/>
      <c r="CA106" s="617"/>
      <c r="CB106" s="574"/>
      <c r="CC106" s="577"/>
      <c r="CE106" s="608"/>
      <c r="CF106" s="611"/>
      <c r="CG106" s="614"/>
      <c r="CH106" s="614"/>
      <c r="CI106" s="590"/>
      <c r="CJ106" s="590"/>
      <c r="CK106" s="590"/>
      <c r="CL106" s="593"/>
      <c r="CM106" s="596"/>
      <c r="CN106" s="599"/>
      <c r="CO106" s="608"/>
      <c r="CP106" s="611"/>
      <c r="CQ106" s="614"/>
      <c r="CR106" s="614"/>
      <c r="CS106" s="590"/>
      <c r="CT106" s="590"/>
      <c r="CU106" s="590"/>
      <c r="CV106" s="593"/>
      <c r="CW106" s="596"/>
      <c r="CX106" s="599"/>
      <c r="CY106" s="608"/>
      <c r="CZ106" s="611"/>
      <c r="DA106" s="614"/>
      <c r="DB106" s="614"/>
      <c r="DC106" s="590"/>
      <c r="DD106" s="590"/>
      <c r="DE106" s="590"/>
      <c r="DF106" s="593"/>
      <c r="DG106" s="596"/>
      <c r="DH106" s="599"/>
      <c r="DI106" s="1"/>
      <c r="DJ106" s="602"/>
      <c r="DK106" s="605"/>
      <c r="DL106" s="581"/>
      <c r="DM106" s="581"/>
      <c r="DN106" s="584"/>
      <c r="DO106" s="584"/>
      <c r="DP106" s="584"/>
      <c r="DQ106" s="587"/>
      <c r="DR106" s="574"/>
      <c r="DS106" s="577"/>
    </row>
    <row r="107" spans="1:124" ht="17" thickBot="1" x14ac:dyDescent="0.25">
      <c r="F107" s="13"/>
      <c r="G107" s="13"/>
      <c r="H107" s="13"/>
      <c r="I107" s="13"/>
      <c r="J107" s="13"/>
      <c r="K107" s="13"/>
      <c r="L107" s="628"/>
      <c r="M107" s="606"/>
      <c r="N107" s="582"/>
      <c r="O107" s="582"/>
      <c r="P107" s="585"/>
      <c r="Q107" s="624"/>
      <c r="R107" s="618"/>
      <c r="S107" s="618"/>
      <c r="T107" s="575"/>
      <c r="U107" s="578"/>
      <c r="V107" s="621"/>
      <c r="W107" s="606"/>
      <c r="X107" s="582"/>
      <c r="Y107" s="582"/>
      <c r="Z107" s="585"/>
      <c r="AA107" s="624"/>
      <c r="AB107" s="618"/>
      <c r="AC107" s="618"/>
      <c r="AD107" s="575"/>
      <c r="AE107" s="578"/>
      <c r="AF107" s="621"/>
      <c r="AG107" s="606"/>
      <c r="AH107" s="582"/>
      <c r="AI107" s="582"/>
      <c r="AJ107" s="585"/>
      <c r="AK107" s="624"/>
      <c r="AL107" s="618"/>
      <c r="AM107" s="618"/>
      <c r="AN107" s="575"/>
      <c r="AO107" s="578"/>
      <c r="AP107" s="621"/>
      <c r="AQ107" s="606"/>
      <c r="AR107" s="582"/>
      <c r="AS107" s="582"/>
      <c r="AT107" s="585"/>
      <c r="AU107" s="624"/>
      <c r="AV107" s="618"/>
      <c r="AW107" s="618"/>
      <c r="AX107" s="575"/>
      <c r="AY107" s="578"/>
      <c r="AZ107" s="621"/>
      <c r="BA107" s="606"/>
      <c r="BB107" s="582"/>
      <c r="BC107" s="582"/>
      <c r="BD107" s="585"/>
      <c r="BE107" s="624"/>
      <c r="BF107" s="618"/>
      <c r="BG107" s="618"/>
      <c r="BH107" s="575"/>
      <c r="BI107" s="578"/>
      <c r="BJ107" s="621"/>
      <c r="BK107" s="606"/>
      <c r="BL107" s="582"/>
      <c r="BM107" s="582"/>
      <c r="BN107" s="585"/>
      <c r="BO107" s="624"/>
      <c r="BP107" s="618"/>
      <c r="BQ107" s="618"/>
      <c r="BR107" s="575"/>
      <c r="BS107" s="578"/>
      <c r="BT107" s="621"/>
      <c r="BU107" s="606"/>
      <c r="BV107" s="582"/>
      <c r="BW107" s="582"/>
      <c r="BX107" s="585"/>
      <c r="BY107" s="624"/>
      <c r="BZ107" s="618"/>
      <c r="CA107" s="618"/>
      <c r="CB107" s="575"/>
      <c r="CC107" s="578"/>
      <c r="CE107" s="609"/>
      <c r="CF107" s="612"/>
      <c r="CG107" s="615"/>
      <c r="CH107" s="615"/>
      <c r="CI107" s="591"/>
      <c r="CJ107" s="591"/>
      <c r="CK107" s="591"/>
      <c r="CL107" s="594"/>
      <c r="CM107" s="597"/>
      <c r="CN107" s="600"/>
      <c r="CO107" s="609"/>
      <c r="CP107" s="612"/>
      <c r="CQ107" s="615"/>
      <c r="CR107" s="615"/>
      <c r="CS107" s="591"/>
      <c r="CT107" s="591"/>
      <c r="CU107" s="591"/>
      <c r="CV107" s="594"/>
      <c r="CW107" s="597"/>
      <c r="CX107" s="600"/>
      <c r="CY107" s="609"/>
      <c r="CZ107" s="612"/>
      <c r="DA107" s="615"/>
      <c r="DB107" s="615"/>
      <c r="DC107" s="591"/>
      <c r="DD107" s="591"/>
      <c r="DE107" s="591"/>
      <c r="DF107" s="594"/>
      <c r="DG107" s="597"/>
      <c r="DH107" s="600"/>
      <c r="DI107" s="1"/>
      <c r="DJ107" s="603"/>
      <c r="DK107" s="606"/>
      <c r="DL107" s="582"/>
      <c r="DM107" s="582"/>
      <c r="DN107" s="585"/>
      <c r="DO107" s="585"/>
      <c r="DP107" s="585"/>
      <c r="DQ107" s="588"/>
      <c r="DR107" s="575"/>
      <c r="DS107" s="578"/>
    </row>
    <row r="108" spans="1:124" ht="17" thickBot="1" x14ac:dyDescent="0.25">
      <c r="F108" s="13"/>
      <c r="G108" s="13"/>
      <c r="H108" s="13"/>
      <c r="I108" s="13"/>
      <c r="J108" s="13"/>
      <c r="K108" s="13"/>
      <c r="L108" s="579" t="s">
        <v>349</v>
      </c>
      <c r="M108" s="540"/>
      <c r="N108" s="540"/>
      <c r="O108" s="567"/>
      <c r="P108" s="568" t="s">
        <v>350</v>
      </c>
      <c r="Q108" s="569"/>
      <c r="R108" s="569"/>
      <c r="S108" s="569"/>
      <c r="T108" s="559" t="s">
        <v>422</v>
      </c>
      <c r="U108" s="560"/>
      <c r="V108" s="539" t="s">
        <v>349</v>
      </c>
      <c r="W108" s="540"/>
      <c r="X108" s="540"/>
      <c r="Y108" s="567"/>
      <c r="Z108" s="568" t="s">
        <v>350</v>
      </c>
      <c r="AA108" s="569"/>
      <c r="AB108" s="569"/>
      <c r="AC108" s="569"/>
      <c r="AD108" s="559" t="s">
        <v>422</v>
      </c>
      <c r="AE108" s="560"/>
      <c r="AF108" s="539" t="s">
        <v>349</v>
      </c>
      <c r="AG108" s="540"/>
      <c r="AH108" s="540"/>
      <c r="AI108" s="567"/>
      <c r="AJ108" s="571" t="s">
        <v>350</v>
      </c>
      <c r="AK108" s="572"/>
      <c r="AL108" s="572"/>
      <c r="AM108" s="572"/>
      <c r="AN108" s="559" t="s">
        <v>422</v>
      </c>
      <c r="AO108" s="560"/>
      <c r="AP108" s="539" t="s">
        <v>349</v>
      </c>
      <c r="AQ108" s="540"/>
      <c r="AR108" s="540"/>
      <c r="AS108" s="567"/>
      <c r="AT108" s="571" t="s">
        <v>350</v>
      </c>
      <c r="AU108" s="572"/>
      <c r="AV108" s="572"/>
      <c r="AW108" s="572"/>
      <c r="AX108" s="559" t="s">
        <v>422</v>
      </c>
      <c r="AY108" s="560"/>
      <c r="AZ108" s="539" t="s">
        <v>349</v>
      </c>
      <c r="BA108" s="540"/>
      <c r="BB108" s="540"/>
      <c r="BC108" s="567"/>
      <c r="BD108" s="571" t="s">
        <v>350</v>
      </c>
      <c r="BE108" s="572"/>
      <c r="BF108" s="572"/>
      <c r="BG108" s="572"/>
      <c r="BH108" s="559" t="s">
        <v>422</v>
      </c>
      <c r="BI108" s="560"/>
      <c r="BJ108" s="539" t="s">
        <v>349</v>
      </c>
      <c r="BK108" s="540"/>
      <c r="BL108" s="540"/>
      <c r="BM108" s="567"/>
      <c r="BN108" s="568" t="s">
        <v>350</v>
      </c>
      <c r="BO108" s="569"/>
      <c r="BP108" s="569"/>
      <c r="BQ108" s="570"/>
      <c r="BR108" s="559" t="s">
        <v>422</v>
      </c>
      <c r="BS108" s="560"/>
      <c r="BT108" s="539" t="s">
        <v>349</v>
      </c>
      <c r="BU108" s="540"/>
      <c r="BV108" s="540"/>
      <c r="BW108" s="567"/>
      <c r="BX108" s="568" t="s">
        <v>350</v>
      </c>
      <c r="BY108" s="569"/>
      <c r="BZ108" s="569"/>
      <c r="CA108" s="570"/>
      <c r="CB108" s="559" t="s">
        <v>422</v>
      </c>
      <c r="CC108" s="560"/>
      <c r="CE108" s="539" t="s">
        <v>349</v>
      </c>
      <c r="CF108" s="540"/>
      <c r="CG108" s="540"/>
      <c r="CH108" s="567"/>
      <c r="CI108" s="568" t="s">
        <v>350</v>
      </c>
      <c r="CJ108" s="569"/>
      <c r="CK108" s="569"/>
      <c r="CL108" s="570"/>
      <c r="CM108" s="559" t="s">
        <v>422</v>
      </c>
      <c r="CN108" s="560"/>
      <c r="CO108" s="539" t="s">
        <v>349</v>
      </c>
      <c r="CP108" s="540"/>
      <c r="CQ108" s="540"/>
      <c r="CR108" s="567"/>
      <c r="CS108" s="568" t="s">
        <v>350</v>
      </c>
      <c r="CT108" s="569"/>
      <c r="CU108" s="569"/>
      <c r="CV108" s="570"/>
      <c r="CW108" s="559" t="s">
        <v>422</v>
      </c>
      <c r="CX108" s="560"/>
      <c r="CY108" s="536" t="s">
        <v>349</v>
      </c>
      <c r="CZ108" s="537"/>
      <c r="DA108" s="537"/>
      <c r="DB108" s="561"/>
      <c r="DC108" s="562" t="s">
        <v>350</v>
      </c>
      <c r="DD108" s="563"/>
      <c r="DE108" s="563"/>
      <c r="DF108" s="564"/>
      <c r="DG108" s="565" t="s">
        <v>422</v>
      </c>
      <c r="DH108" s="566"/>
      <c r="DI108" s="1"/>
      <c r="DJ108" s="539" t="s">
        <v>349</v>
      </c>
      <c r="DK108" s="540"/>
      <c r="DL108" s="540"/>
      <c r="DM108" s="567"/>
      <c r="DN108" s="568" t="s">
        <v>350</v>
      </c>
      <c r="DO108" s="569"/>
      <c r="DP108" s="569"/>
      <c r="DQ108" s="570"/>
      <c r="DR108" s="553" t="s">
        <v>422</v>
      </c>
      <c r="DS108" s="554"/>
    </row>
    <row r="109" spans="1:124" ht="17" thickBot="1" x14ac:dyDescent="0.25">
      <c r="F109" s="13"/>
      <c r="G109" s="13"/>
      <c r="H109" s="13"/>
      <c r="I109" s="13"/>
      <c r="J109" s="13"/>
      <c r="K109" s="13"/>
      <c r="L109" s="555" t="s">
        <v>432</v>
      </c>
      <c r="M109" s="556"/>
      <c r="N109" s="556"/>
      <c r="O109" s="556"/>
      <c r="P109" s="556"/>
      <c r="Q109" s="556"/>
      <c r="R109" s="556"/>
      <c r="S109" s="556"/>
      <c r="T109" s="556"/>
      <c r="U109" s="557"/>
      <c r="V109" s="558" t="s">
        <v>414</v>
      </c>
      <c r="W109" s="556"/>
      <c r="X109" s="556"/>
      <c r="Y109" s="556"/>
      <c r="Z109" s="556"/>
      <c r="AA109" s="556"/>
      <c r="AB109" s="556"/>
      <c r="AC109" s="556"/>
      <c r="AD109" s="556"/>
      <c r="AE109" s="557"/>
      <c r="AF109" s="558" t="s">
        <v>415</v>
      </c>
      <c r="AG109" s="556"/>
      <c r="AH109" s="556"/>
      <c r="AI109" s="556"/>
      <c r="AJ109" s="556"/>
      <c r="AK109" s="556"/>
      <c r="AL109" s="556"/>
      <c r="AM109" s="556"/>
      <c r="AN109" s="556"/>
      <c r="AO109" s="557"/>
      <c r="AP109" s="558" t="s">
        <v>416</v>
      </c>
      <c r="AQ109" s="556"/>
      <c r="AR109" s="556"/>
      <c r="AS109" s="556"/>
      <c r="AT109" s="556"/>
      <c r="AU109" s="556"/>
      <c r="AV109" s="556"/>
      <c r="AW109" s="556"/>
      <c r="AX109" s="556"/>
      <c r="AY109" s="557"/>
      <c r="AZ109" s="558" t="s">
        <v>417</v>
      </c>
      <c r="BA109" s="556"/>
      <c r="BB109" s="556"/>
      <c r="BC109" s="556"/>
      <c r="BD109" s="556"/>
      <c r="BE109" s="556"/>
      <c r="BF109" s="556"/>
      <c r="BG109" s="556"/>
      <c r="BH109" s="556"/>
      <c r="BI109" s="557"/>
      <c r="BJ109" s="539" t="s">
        <v>418</v>
      </c>
      <c r="BK109" s="540"/>
      <c r="BL109" s="540"/>
      <c r="BM109" s="540"/>
      <c r="BN109" s="540"/>
      <c r="BO109" s="540"/>
      <c r="BP109" s="540"/>
      <c r="BQ109" s="540"/>
      <c r="BR109" s="540"/>
      <c r="BS109" s="541"/>
      <c r="BT109" s="539" t="s">
        <v>419</v>
      </c>
      <c r="BU109" s="540"/>
      <c r="BV109" s="540"/>
      <c r="BW109" s="540"/>
      <c r="BX109" s="540"/>
      <c r="BY109" s="540"/>
      <c r="BZ109" s="540"/>
      <c r="CA109" s="540"/>
      <c r="CB109" s="540"/>
      <c r="CC109" s="541"/>
      <c r="CE109" s="539" t="s">
        <v>341</v>
      </c>
      <c r="CF109" s="540"/>
      <c r="CG109" s="540"/>
      <c r="CH109" s="540"/>
      <c r="CI109" s="540"/>
      <c r="CJ109" s="540"/>
      <c r="CK109" s="540"/>
      <c r="CL109" s="540"/>
      <c r="CM109" s="540"/>
      <c r="CN109" s="541"/>
      <c r="CO109" s="539" t="s">
        <v>342</v>
      </c>
      <c r="CP109" s="540"/>
      <c r="CQ109" s="540"/>
      <c r="CR109" s="540"/>
      <c r="CS109" s="540"/>
      <c r="CT109" s="540"/>
      <c r="CU109" s="540"/>
      <c r="CV109" s="540"/>
      <c r="CW109" s="540"/>
      <c r="CX109" s="541"/>
      <c r="CY109" s="536" t="s">
        <v>420</v>
      </c>
      <c r="CZ109" s="537"/>
      <c r="DA109" s="537"/>
      <c r="DB109" s="537"/>
      <c r="DC109" s="537"/>
      <c r="DD109" s="537"/>
      <c r="DE109" s="537"/>
      <c r="DF109" s="537"/>
      <c r="DG109" s="537"/>
      <c r="DH109" s="538"/>
      <c r="DI109" s="1"/>
      <c r="DJ109" s="539" t="s">
        <v>421</v>
      </c>
      <c r="DK109" s="540"/>
      <c r="DL109" s="540"/>
      <c r="DM109" s="540"/>
      <c r="DN109" s="540"/>
      <c r="DO109" s="540"/>
      <c r="DP109" s="540"/>
      <c r="DQ109" s="540"/>
      <c r="DR109" s="540"/>
      <c r="DS109" s="541"/>
    </row>
    <row r="110" spans="1:124" x14ac:dyDescent="0.2">
      <c r="F110" s="13"/>
      <c r="G110" s="13"/>
      <c r="H110" s="13"/>
      <c r="I110" s="13"/>
      <c r="J110" s="13"/>
      <c r="K110" s="13"/>
      <c r="L110" s="542" t="s">
        <v>411</v>
      </c>
      <c r="M110" s="543"/>
      <c r="N110" s="543"/>
      <c r="O110" s="543"/>
      <c r="P110" s="543"/>
      <c r="Q110" s="543"/>
      <c r="R110" s="543"/>
      <c r="S110" s="543"/>
      <c r="T110" s="543"/>
      <c r="U110" s="543"/>
      <c r="V110" s="543"/>
      <c r="W110" s="543"/>
      <c r="X110" s="543"/>
      <c r="Y110" s="543"/>
      <c r="Z110" s="543"/>
      <c r="AA110" s="543"/>
      <c r="AB110" s="543"/>
      <c r="AC110" s="543"/>
      <c r="AD110" s="543"/>
      <c r="AE110" s="543"/>
      <c r="AF110" s="543"/>
      <c r="AG110" s="543"/>
      <c r="AH110" s="543"/>
      <c r="AI110" s="543"/>
      <c r="AJ110" s="543"/>
      <c r="AK110" s="543"/>
      <c r="AL110" s="543"/>
      <c r="AM110" s="543"/>
      <c r="AN110" s="543"/>
      <c r="AO110" s="543"/>
      <c r="AP110" s="543"/>
      <c r="AQ110" s="543"/>
      <c r="AR110" s="543"/>
      <c r="AS110" s="543"/>
      <c r="AT110" s="543"/>
      <c r="AU110" s="543"/>
      <c r="AV110" s="543"/>
      <c r="AW110" s="543"/>
      <c r="AX110" s="543"/>
      <c r="AY110" s="543"/>
      <c r="AZ110" s="543"/>
      <c r="BA110" s="543"/>
      <c r="BB110" s="543"/>
      <c r="BC110" s="543"/>
      <c r="BD110" s="543"/>
      <c r="BE110" s="543"/>
      <c r="BF110" s="543"/>
      <c r="BG110" s="543"/>
      <c r="BH110" s="543"/>
      <c r="BI110" s="543"/>
      <c r="BJ110" s="543"/>
      <c r="BK110" s="543"/>
      <c r="BL110" s="543"/>
      <c r="BM110" s="543"/>
      <c r="BN110" s="543"/>
      <c r="BO110" s="543"/>
      <c r="BP110" s="543"/>
      <c r="BQ110" s="543"/>
      <c r="BR110" s="543"/>
      <c r="BS110" s="543"/>
      <c r="BT110" s="543"/>
      <c r="BU110" s="543"/>
      <c r="BV110" s="543"/>
      <c r="BW110" s="543"/>
      <c r="BX110" s="543"/>
      <c r="BY110" s="543"/>
      <c r="BZ110" s="543"/>
      <c r="CA110" s="543"/>
      <c r="CB110" s="543"/>
      <c r="CC110" s="544"/>
      <c r="CE110" s="545" t="s">
        <v>412</v>
      </c>
      <c r="CF110" s="543"/>
      <c r="CG110" s="543"/>
      <c r="CH110" s="543"/>
      <c r="CI110" s="543"/>
      <c r="CJ110" s="543"/>
      <c r="CK110" s="543"/>
      <c r="CL110" s="543"/>
      <c r="CM110" s="543"/>
      <c r="CN110" s="543"/>
      <c r="CO110" s="543"/>
      <c r="CP110" s="543"/>
      <c r="CQ110" s="543"/>
      <c r="CR110" s="543"/>
      <c r="CS110" s="543"/>
      <c r="CT110" s="543"/>
      <c r="CU110" s="543"/>
      <c r="CV110" s="543"/>
      <c r="CW110" s="543"/>
      <c r="CX110" s="543"/>
      <c r="CY110" s="543"/>
      <c r="CZ110" s="543"/>
      <c r="DA110" s="543"/>
      <c r="DB110" s="543"/>
      <c r="DC110" s="543"/>
      <c r="DD110" s="543"/>
      <c r="DE110" s="543"/>
      <c r="DF110" s="543"/>
      <c r="DG110" s="543"/>
      <c r="DH110" s="546"/>
      <c r="DI110" s="1"/>
      <c r="DJ110" s="545"/>
      <c r="DK110" s="543"/>
      <c r="DL110" s="543"/>
      <c r="DM110" s="543"/>
      <c r="DN110" s="543"/>
      <c r="DO110" s="543"/>
      <c r="DP110" s="543"/>
      <c r="DQ110" s="543"/>
      <c r="DR110" s="543"/>
      <c r="DS110" s="546"/>
    </row>
    <row r="111" spans="1:124" ht="20" thickBot="1" x14ac:dyDescent="0.25">
      <c r="F111" s="13"/>
      <c r="G111" s="13"/>
      <c r="H111" s="13"/>
      <c r="I111" s="13"/>
      <c r="J111" s="13"/>
      <c r="K111" s="13"/>
      <c r="L111" s="547" t="s">
        <v>337</v>
      </c>
      <c r="M111" s="548"/>
      <c r="N111" s="548"/>
      <c r="O111" s="548"/>
      <c r="P111" s="548"/>
      <c r="Q111" s="548"/>
      <c r="R111" s="548"/>
      <c r="S111" s="548"/>
      <c r="T111" s="548"/>
      <c r="U111" s="548"/>
      <c r="V111" s="548"/>
      <c r="W111" s="548"/>
      <c r="X111" s="548"/>
      <c r="Y111" s="548"/>
      <c r="Z111" s="548"/>
      <c r="AA111" s="548"/>
      <c r="AB111" s="548"/>
      <c r="AC111" s="548"/>
      <c r="AD111" s="548"/>
      <c r="AE111" s="548"/>
      <c r="AF111" s="548"/>
      <c r="AG111" s="548"/>
      <c r="AH111" s="548"/>
      <c r="AI111" s="548"/>
      <c r="AJ111" s="548"/>
      <c r="AK111" s="548"/>
      <c r="AL111" s="548"/>
      <c r="AM111" s="548"/>
      <c r="AN111" s="548"/>
      <c r="AO111" s="548"/>
      <c r="AP111" s="548"/>
      <c r="AQ111" s="548"/>
      <c r="AR111" s="548"/>
      <c r="AS111" s="548"/>
      <c r="AT111" s="548"/>
      <c r="AU111" s="548"/>
      <c r="AV111" s="548"/>
      <c r="AW111" s="548"/>
      <c r="AX111" s="548"/>
      <c r="AY111" s="548"/>
      <c r="AZ111" s="548"/>
      <c r="BA111" s="548"/>
      <c r="BB111" s="548"/>
      <c r="BC111" s="548"/>
      <c r="BD111" s="548"/>
      <c r="BE111" s="548"/>
      <c r="BF111" s="548"/>
      <c r="BG111" s="548"/>
      <c r="BH111" s="548"/>
      <c r="BI111" s="548"/>
      <c r="BJ111" s="548"/>
      <c r="BK111" s="548"/>
      <c r="BL111" s="548"/>
      <c r="BM111" s="548"/>
      <c r="BN111" s="548"/>
      <c r="BO111" s="548"/>
      <c r="BP111" s="548"/>
      <c r="BQ111" s="548"/>
      <c r="BR111" s="548"/>
      <c r="BS111" s="548"/>
      <c r="BT111" s="548"/>
      <c r="BU111" s="548"/>
      <c r="BV111" s="548"/>
      <c r="BW111" s="548"/>
      <c r="BX111" s="548"/>
      <c r="BY111" s="548"/>
      <c r="BZ111" s="548"/>
      <c r="CA111" s="548"/>
      <c r="CB111" s="548"/>
      <c r="CC111" s="549"/>
      <c r="CE111" s="550" t="s">
        <v>337</v>
      </c>
      <c r="CF111" s="551"/>
      <c r="CG111" s="551"/>
      <c r="CH111" s="551"/>
      <c r="CI111" s="551"/>
      <c r="CJ111" s="551"/>
      <c r="CK111" s="551"/>
      <c r="CL111" s="551"/>
      <c r="CM111" s="551"/>
      <c r="CN111" s="551"/>
      <c r="CO111" s="551"/>
      <c r="CP111" s="551"/>
      <c r="CQ111" s="551"/>
      <c r="CR111" s="551"/>
      <c r="CS111" s="551"/>
      <c r="CT111" s="551"/>
      <c r="CU111" s="551"/>
      <c r="CV111" s="551"/>
      <c r="CW111" s="551"/>
      <c r="CX111" s="551"/>
      <c r="CY111" s="551"/>
      <c r="CZ111" s="551"/>
      <c r="DA111" s="551"/>
      <c r="DB111" s="551"/>
      <c r="DC111" s="551"/>
      <c r="DD111" s="551"/>
      <c r="DE111" s="551"/>
      <c r="DF111" s="551"/>
      <c r="DG111" s="551"/>
      <c r="DH111" s="552"/>
      <c r="DI111" s="1"/>
      <c r="DJ111" s="550"/>
      <c r="DK111" s="551"/>
      <c r="DL111" s="551"/>
      <c r="DM111" s="551"/>
      <c r="DN111" s="551"/>
      <c r="DO111" s="551"/>
      <c r="DP111" s="551"/>
      <c r="DQ111" s="551"/>
      <c r="DR111" s="551"/>
      <c r="DS111" s="552"/>
    </row>
    <row r="112" spans="1:124" x14ac:dyDescent="0.2">
      <c r="H112" s="13"/>
      <c r="I112" s="13"/>
      <c r="J112" s="13"/>
      <c r="K112" s="13"/>
      <c r="L112" s="100" t="s">
        <v>409</v>
      </c>
      <c r="DL112" s="2"/>
      <c r="DM112" s="2"/>
    </row>
    <row r="114" spans="1:116" ht="17" thickBot="1" x14ac:dyDescent="0.25">
      <c r="F114" s="2"/>
      <c r="K114" s="2"/>
      <c r="DL114" s="2"/>
    </row>
    <row r="115" spans="1:116" ht="19" x14ac:dyDescent="0.2">
      <c r="F115" s="2"/>
      <c r="L115" s="527" t="s">
        <v>337</v>
      </c>
      <c r="M115" s="528"/>
      <c r="N115" s="528"/>
      <c r="O115" s="528"/>
      <c r="P115" s="528"/>
      <c r="Q115" s="528"/>
      <c r="R115" s="528"/>
      <c r="S115" s="528"/>
      <c r="T115" s="528"/>
      <c r="U115" s="528"/>
      <c r="V115" s="528"/>
      <c r="W115" s="528"/>
      <c r="X115" s="528"/>
      <c r="Y115" s="528"/>
      <c r="Z115" s="528"/>
      <c r="AA115" s="528"/>
      <c r="AB115" s="528"/>
      <c r="AC115" s="528"/>
      <c r="AD115" s="528"/>
      <c r="AE115" s="528"/>
      <c r="AF115" s="528"/>
      <c r="AG115" s="528"/>
      <c r="AH115" s="528"/>
      <c r="AI115" s="528"/>
      <c r="AJ115" s="528"/>
      <c r="AK115" s="528"/>
      <c r="AL115" s="528"/>
      <c r="AM115" s="528"/>
      <c r="AN115" s="528"/>
      <c r="AO115" s="528"/>
      <c r="AP115" s="528"/>
      <c r="AQ115" s="528"/>
      <c r="AR115" s="528"/>
      <c r="AS115" s="528"/>
      <c r="AT115" s="528"/>
      <c r="AU115" s="528"/>
      <c r="AV115" s="528"/>
      <c r="AW115" s="528"/>
      <c r="AX115" s="528"/>
      <c r="AY115" s="529"/>
      <c r="AZ115" s="1"/>
      <c r="BA115" s="527"/>
      <c r="BB115" s="528"/>
      <c r="BC115" s="528"/>
      <c r="BD115" s="528"/>
      <c r="BE115" s="528"/>
      <c r="BF115" s="528"/>
      <c r="BG115" s="528"/>
      <c r="BH115" s="528"/>
      <c r="BI115" s="528"/>
      <c r="BJ115" s="529"/>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row>
    <row r="116" spans="1:116" ht="17" thickBot="1" x14ac:dyDescent="0.25">
      <c r="E116" s="2"/>
      <c r="F116" s="2"/>
      <c r="L116" s="530" t="s">
        <v>433</v>
      </c>
      <c r="M116" s="531"/>
      <c r="N116" s="531"/>
      <c r="O116" s="531"/>
      <c r="P116" s="531"/>
      <c r="Q116" s="531"/>
      <c r="R116" s="531"/>
      <c r="S116" s="531"/>
      <c r="T116" s="531"/>
      <c r="U116" s="531"/>
      <c r="V116" s="531"/>
      <c r="W116" s="531"/>
      <c r="X116" s="531"/>
      <c r="Y116" s="531"/>
      <c r="Z116" s="531"/>
      <c r="AA116" s="531"/>
      <c r="AB116" s="531"/>
      <c r="AC116" s="531"/>
      <c r="AD116" s="531"/>
      <c r="AE116" s="531"/>
      <c r="AF116" s="531"/>
      <c r="AG116" s="531"/>
      <c r="AH116" s="531"/>
      <c r="AI116" s="531"/>
      <c r="AJ116" s="531"/>
      <c r="AK116" s="531"/>
      <c r="AL116" s="531"/>
      <c r="AM116" s="531"/>
      <c r="AN116" s="531"/>
      <c r="AO116" s="531"/>
      <c r="AP116" s="531"/>
      <c r="AQ116" s="531"/>
      <c r="AR116" s="531"/>
      <c r="AS116" s="531"/>
      <c r="AT116" s="531"/>
      <c r="AU116" s="531"/>
      <c r="AV116" s="531"/>
      <c r="AW116" s="531"/>
      <c r="AX116" s="531"/>
      <c r="AY116" s="532"/>
      <c r="AZ116" s="1"/>
      <c r="BA116" s="530"/>
      <c r="BB116" s="531"/>
      <c r="BC116" s="531"/>
      <c r="BD116" s="531"/>
      <c r="BE116" s="531"/>
      <c r="BF116" s="531"/>
      <c r="BG116" s="531"/>
      <c r="BH116" s="531"/>
      <c r="BI116" s="531"/>
      <c r="BJ116" s="532"/>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row>
    <row r="117" spans="1:116" ht="20" customHeight="1" thickBot="1" x14ac:dyDescent="0.25">
      <c r="C117" s="4"/>
      <c r="E117" s="408" t="s">
        <v>348</v>
      </c>
      <c r="F117" s="2"/>
      <c r="L117" s="523" t="s">
        <v>341</v>
      </c>
      <c r="M117" s="524"/>
      <c r="N117" s="524"/>
      <c r="O117" s="524"/>
      <c r="P117" s="524"/>
      <c r="Q117" s="524"/>
      <c r="R117" s="524"/>
      <c r="S117" s="524"/>
      <c r="T117" s="524"/>
      <c r="U117" s="524"/>
      <c r="V117" s="524" t="s">
        <v>342</v>
      </c>
      <c r="W117" s="524"/>
      <c r="X117" s="524"/>
      <c r="Y117" s="524"/>
      <c r="Z117" s="524"/>
      <c r="AA117" s="524"/>
      <c r="AB117" s="524"/>
      <c r="AC117" s="524"/>
      <c r="AD117" s="524"/>
      <c r="AE117" s="524"/>
      <c r="AF117" s="524" t="s">
        <v>343</v>
      </c>
      <c r="AG117" s="524"/>
      <c r="AH117" s="524"/>
      <c r="AI117" s="524"/>
      <c r="AJ117" s="524"/>
      <c r="AK117" s="524"/>
      <c r="AL117" s="524"/>
      <c r="AM117" s="524"/>
      <c r="AN117" s="524"/>
      <c r="AO117" s="525"/>
      <c r="AP117" s="524" t="s">
        <v>434</v>
      </c>
      <c r="AQ117" s="524"/>
      <c r="AR117" s="524"/>
      <c r="AS117" s="524"/>
      <c r="AT117" s="524"/>
      <c r="AU117" s="524"/>
      <c r="AV117" s="524"/>
      <c r="AW117" s="524"/>
      <c r="AX117" s="524"/>
      <c r="AY117" s="525"/>
      <c r="AZ117" s="1"/>
      <c r="BA117" s="523" t="s">
        <v>347</v>
      </c>
      <c r="BB117" s="524"/>
      <c r="BC117" s="524"/>
      <c r="BD117" s="524"/>
      <c r="BE117" s="524"/>
      <c r="BF117" s="524"/>
      <c r="BG117" s="524"/>
      <c r="BH117" s="524"/>
      <c r="BI117" s="524"/>
      <c r="BJ117" s="525"/>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row>
    <row r="118" spans="1:116" ht="20" customHeight="1" thickBot="1" x14ac:dyDescent="0.25">
      <c r="B118" s="103"/>
      <c r="C118" s="104"/>
      <c r="E118" s="522"/>
      <c r="F118" s="2"/>
      <c r="H118" s="105"/>
      <c r="I118" s="105"/>
      <c r="J118" s="105"/>
      <c r="K118" s="105"/>
      <c r="L118" s="526" t="s">
        <v>349</v>
      </c>
      <c r="M118" s="519"/>
      <c r="N118" s="519"/>
      <c r="O118" s="519"/>
      <c r="P118" s="520" t="s">
        <v>350</v>
      </c>
      <c r="Q118" s="520"/>
      <c r="R118" s="520"/>
      <c r="S118" s="521"/>
      <c r="T118" s="508" t="s">
        <v>422</v>
      </c>
      <c r="U118" s="509"/>
      <c r="V118" s="518" t="s">
        <v>349</v>
      </c>
      <c r="W118" s="519"/>
      <c r="X118" s="519"/>
      <c r="Y118" s="519"/>
      <c r="Z118" s="520" t="s">
        <v>350</v>
      </c>
      <c r="AA118" s="520"/>
      <c r="AB118" s="520"/>
      <c r="AC118" s="521"/>
      <c r="AD118" s="508" t="s">
        <v>422</v>
      </c>
      <c r="AE118" s="509"/>
      <c r="AF118" s="518" t="s">
        <v>349</v>
      </c>
      <c r="AG118" s="519"/>
      <c r="AH118" s="519"/>
      <c r="AI118" s="519"/>
      <c r="AJ118" s="520" t="s">
        <v>350</v>
      </c>
      <c r="AK118" s="520"/>
      <c r="AL118" s="520"/>
      <c r="AM118" s="521"/>
      <c r="AN118" s="508" t="s">
        <v>422</v>
      </c>
      <c r="AO118" s="509"/>
      <c r="AP118" s="518" t="s">
        <v>349</v>
      </c>
      <c r="AQ118" s="519"/>
      <c r="AR118" s="519"/>
      <c r="AS118" s="519"/>
      <c r="AT118" s="520" t="s">
        <v>350</v>
      </c>
      <c r="AU118" s="520"/>
      <c r="AV118" s="520"/>
      <c r="AW118" s="521"/>
      <c r="AX118" s="508" t="s">
        <v>422</v>
      </c>
      <c r="AY118" s="509"/>
      <c r="AZ118" s="1"/>
      <c r="BA118" s="526" t="s">
        <v>349</v>
      </c>
      <c r="BB118" s="519"/>
      <c r="BC118" s="519"/>
      <c r="BD118" s="519"/>
      <c r="BE118" s="520" t="s">
        <v>350</v>
      </c>
      <c r="BF118" s="520"/>
      <c r="BG118" s="520"/>
      <c r="BH118" s="521"/>
      <c r="BI118" s="508" t="s">
        <v>422</v>
      </c>
      <c r="BJ118" s="509"/>
      <c r="BK118" s="28"/>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row>
    <row r="119" spans="1:116" ht="20" customHeight="1" x14ac:dyDescent="0.2">
      <c r="A119" s="7"/>
      <c r="B119" s="106"/>
      <c r="C119" s="107"/>
      <c r="E119" s="2"/>
      <c r="F119" s="2"/>
      <c r="H119" s="369" t="s">
        <v>24</v>
      </c>
      <c r="I119" s="393" t="s">
        <v>25</v>
      </c>
      <c r="J119" s="395" t="s">
        <v>26</v>
      </c>
      <c r="K119" s="512" t="s">
        <v>27</v>
      </c>
      <c r="L119" s="515" t="s">
        <v>353</v>
      </c>
      <c r="M119" s="504" t="s">
        <v>354</v>
      </c>
      <c r="N119" s="506" t="s">
        <v>358</v>
      </c>
      <c r="O119" s="506" t="s">
        <v>356</v>
      </c>
      <c r="P119" s="491" t="s">
        <v>353</v>
      </c>
      <c r="Q119" s="491" t="s">
        <v>354</v>
      </c>
      <c r="R119" s="491" t="s">
        <v>358</v>
      </c>
      <c r="S119" s="493" t="s">
        <v>356</v>
      </c>
      <c r="T119" s="495" t="s">
        <v>357</v>
      </c>
      <c r="U119" s="497" t="s">
        <v>29</v>
      </c>
      <c r="V119" s="501" t="s">
        <v>353</v>
      </c>
      <c r="W119" s="504" t="s">
        <v>354</v>
      </c>
      <c r="X119" s="506" t="s">
        <v>358</v>
      </c>
      <c r="Y119" s="506" t="s">
        <v>356</v>
      </c>
      <c r="Z119" s="491" t="s">
        <v>353</v>
      </c>
      <c r="AA119" s="491" t="s">
        <v>354</v>
      </c>
      <c r="AB119" s="491" t="s">
        <v>358</v>
      </c>
      <c r="AC119" s="493" t="s">
        <v>356</v>
      </c>
      <c r="AD119" s="495" t="s">
        <v>357</v>
      </c>
      <c r="AE119" s="497" t="s">
        <v>29</v>
      </c>
      <c r="AF119" s="501" t="s">
        <v>423</v>
      </c>
      <c r="AG119" s="504" t="s">
        <v>424</v>
      </c>
      <c r="AH119" s="506" t="s">
        <v>435</v>
      </c>
      <c r="AI119" s="506" t="s">
        <v>356</v>
      </c>
      <c r="AJ119" s="491" t="s">
        <v>423</v>
      </c>
      <c r="AK119" s="491" t="s">
        <v>424</v>
      </c>
      <c r="AL119" s="491" t="s">
        <v>435</v>
      </c>
      <c r="AM119" s="493" t="s">
        <v>356</v>
      </c>
      <c r="AN119" s="495" t="s">
        <v>28</v>
      </c>
      <c r="AO119" s="497" t="s">
        <v>29</v>
      </c>
      <c r="AP119" s="501" t="s">
        <v>353</v>
      </c>
      <c r="AQ119" s="504" t="s">
        <v>354</v>
      </c>
      <c r="AR119" s="506" t="s">
        <v>358</v>
      </c>
      <c r="AS119" s="506" t="s">
        <v>356</v>
      </c>
      <c r="AT119" s="491" t="s">
        <v>353</v>
      </c>
      <c r="AU119" s="491" t="s">
        <v>354</v>
      </c>
      <c r="AV119" s="491" t="s">
        <v>358</v>
      </c>
      <c r="AW119" s="493" t="s">
        <v>356</v>
      </c>
      <c r="AX119" s="495" t="s">
        <v>357</v>
      </c>
      <c r="AY119" s="497" t="s">
        <v>29</v>
      </c>
      <c r="AZ119" s="1"/>
      <c r="BA119" s="533" t="s">
        <v>368</v>
      </c>
      <c r="BB119" s="504" t="s">
        <v>369</v>
      </c>
      <c r="BC119" s="506"/>
      <c r="BD119" s="506" t="s">
        <v>356</v>
      </c>
      <c r="BE119" s="491" t="s">
        <v>368</v>
      </c>
      <c r="BF119" s="491" t="s">
        <v>369</v>
      </c>
      <c r="BG119" s="491"/>
      <c r="BH119" s="493" t="s">
        <v>356</v>
      </c>
      <c r="BI119" s="495"/>
      <c r="BJ119" s="497" t="s">
        <v>29</v>
      </c>
      <c r="BK119" s="28"/>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row>
    <row r="120" spans="1:116" ht="22" customHeight="1" x14ac:dyDescent="0.2">
      <c r="A120" s="369" t="s">
        <v>30</v>
      </c>
      <c r="B120" s="369" t="s">
        <v>31</v>
      </c>
      <c r="C120" s="370" t="s">
        <v>32</v>
      </c>
      <c r="D120" s="105"/>
      <c r="E120" s="28"/>
      <c r="F120" s="28"/>
      <c r="H120" s="369"/>
      <c r="I120" s="394"/>
      <c r="J120" s="396"/>
      <c r="K120" s="513"/>
      <c r="L120" s="516"/>
      <c r="M120" s="504"/>
      <c r="N120" s="506"/>
      <c r="O120" s="506"/>
      <c r="P120" s="491"/>
      <c r="Q120" s="491"/>
      <c r="R120" s="491"/>
      <c r="S120" s="493"/>
      <c r="T120" s="495"/>
      <c r="U120" s="497"/>
      <c r="V120" s="502"/>
      <c r="W120" s="504"/>
      <c r="X120" s="506"/>
      <c r="Y120" s="506"/>
      <c r="Z120" s="491"/>
      <c r="AA120" s="491"/>
      <c r="AB120" s="491"/>
      <c r="AC120" s="493"/>
      <c r="AD120" s="495"/>
      <c r="AE120" s="497"/>
      <c r="AF120" s="502"/>
      <c r="AG120" s="504"/>
      <c r="AH120" s="506"/>
      <c r="AI120" s="506"/>
      <c r="AJ120" s="491"/>
      <c r="AK120" s="491"/>
      <c r="AL120" s="491"/>
      <c r="AM120" s="493"/>
      <c r="AN120" s="495"/>
      <c r="AO120" s="497"/>
      <c r="AP120" s="502"/>
      <c r="AQ120" s="504"/>
      <c r="AR120" s="506"/>
      <c r="AS120" s="506"/>
      <c r="AT120" s="491"/>
      <c r="AU120" s="491"/>
      <c r="AV120" s="491"/>
      <c r="AW120" s="493"/>
      <c r="AX120" s="495"/>
      <c r="AY120" s="497"/>
      <c r="AZ120" s="1"/>
      <c r="BA120" s="534"/>
      <c r="BB120" s="504"/>
      <c r="BC120" s="506"/>
      <c r="BD120" s="506"/>
      <c r="BE120" s="491"/>
      <c r="BF120" s="491"/>
      <c r="BG120" s="491"/>
      <c r="BH120" s="493"/>
      <c r="BI120" s="495"/>
      <c r="BJ120" s="497"/>
      <c r="BK120" s="28"/>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row>
    <row r="121" spans="1:116" ht="22" customHeight="1" x14ac:dyDescent="0.2">
      <c r="A121" s="369"/>
      <c r="B121" s="369"/>
      <c r="C121" s="370"/>
      <c r="D121" s="105"/>
      <c r="E121" s="28"/>
      <c r="F121" s="28"/>
      <c r="H121" s="369"/>
      <c r="I121" s="394"/>
      <c r="J121" s="396"/>
      <c r="K121" s="513"/>
      <c r="L121" s="516"/>
      <c r="M121" s="504"/>
      <c r="N121" s="506"/>
      <c r="O121" s="506"/>
      <c r="P121" s="491"/>
      <c r="Q121" s="491"/>
      <c r="R121" s="491"/>
      <c r="S121" s="493"/>
      <c r="T121" s="495"/>
      <c r="U121" s="497"/>
      <c r="V121" s="502"/>
      <c r="W121" s="504"/>
      <c r="X121" s="506"/>
      <c r="Y121" s="506"/>
      <c r="Z121" s="491"/>
      <c r="AA121" s="491"/>
      <c r="AB121" s="491"/>
      <c r="AC121" s="493"/>
      <c r="AD121" s="495"/>
      <c r="AE121" s="497"/>
      <c r="AF121" s="502"/>
      <c r="AG121" s="504"/>
      <c r="AH121" s="506"/>
      <c r="AI121" s="506"/>
      <c r="AJ121" s="491"/>
      <c r="AK121" s="491"/>
      <c r="AL121" s="491"/>
      <c r="AM121" s="493"/>
      <c r="AN121" s="495"/>
      <c r="AO121" s="497"/>
      <c r="AP121" s="502"/>
      <c r="AQ121" s="504"/>
      <c r="AR121" s="506"/>
      <c r="AS121" s="506"/>
      <c r="AT121" s="491"/>
      <c r="AU121" s="491"/>
      <c r="AV121" s="491"/>
      <c r="AW121" s="493"/>
      <c r="AX121" s="495"/>
      <c r="AY121" s="497"/>
      <c r="AZ121" s="1"/>
      <c r="BA121" s="534"/>
      <c r="BB121" s="504"/>
      <c r="BC121" s="506"/>
      <c r="BD121" s="506"/>
      <c r="BE121" s="491"/>
      <c r="BF121" s="491"/>
      <c r="BG121" s="491"/>
      <c r="BH121" s="493"/>
      <c r="BI121" s="495"/>
      <c r="BJ121" s="497"/>
      <c r="BK121" s="28"/>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row>
    <row r="122" spans="1:116" ht="22" customHeight="1" x14ac:dyDescent="0.2">
      <c r="A122" s="369"/>
      <c r="B122" s="369"/>
      <c r="C122" s="370"/>
      <c r="D122" s="105"/>
      <c r="E122" s="28"/>
      <c r="F122" s="28"/>
      <c r="G122" s="105"/>
      <c r="H122" s="369"/>
      <c r="I122" s="394"/>
      <c r="J122" s="396"/>
      <c r="K122" s="513"/>
      <c r="L122" s="516"/>
      <c r="M122" s="504"/>
      <c r="N122" s="506"/>
      <c r="O122" s="506"/>
      <c r="P122" s="491"/>
      <c r="Q122" s="491"/>
      <c r="R122" s="491"/>
      <c r="S122" s="493"/>
      <c r="T122" s="495"/>
      <c r="U122" s="497"/>
      <c r="V122" s="502"/>
      <c r="W122" s="504"/>
      <c r="X122" s="506"/>
      <c r="Y122" s="506"/>
      <c r="Z122" s="491"/>
      <c r="AA122" s="491"/>
      <c r="AB122" s="491"/>
      <c r="AC122" s="493"/>
      <c r="AD122" s="495"/>
      <c r="AE122" s="497"/>
      <c r="AF122" s="502"/>
      <c r="AG122" s="504"/>
      <c r="AH122" s="506"/>
      <c r="AI122" s="506"/>
      <c r="AJ122" s="491"/>
      <c r="AK122" s="491"/>
      <c r="AL122" s="491"/>
      <c r="AM122" s="493"/>
      <c r="AN122" s="495"/>
      <c r="AO122" s="497"/>
      <c r="AP122" s="502"/>
      <c r="AQ122" s="504"/>
      <c r="AR122" s="506"/>
      <c r="AS122" s="506"/>
      <c r="AT122" s="491"/>
      <c r="AU122" s="491"/>
      <c r="AV122" s="491"/>
      <c r="AW122" s="493"/>
      <c r="AX122" s="495"/>
      <c r="AY122" s="497"/>
      <c r="AZ122" s="1"/>
      <c r="BA122" s="534"/>
      <c r="BB122" s="504"/>
      <c r="BC122" s="506"/>
      <c r="BD122" s="506"/>
      <c r="BE122" s="491"/>
      <c r="BF122" s="491"/>
      <c r="BG122" s="491"/>
      <c r="BH122" s="493"/>
      <c r="BI122" s="495"/>
      <c r="BJ122" s="497"/>
      <c r="BK122" s="28"/>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row>
    <row r="123" spans="1:116" ht="22" customHeight="1" thickBot="1" x14ac:dyDescent="0.25">
      <c r="A123" s="499"/>
      <c r="B123" s="499"/>
      <c r="C123" s="500"/>
      <c r="D123" s="110" t="s">
        <v>33</v>
      </c>
      <c r="E123" s="111" t="s">
        <v>34</v>
      </c>
      <c r="F123" s="111" t="s">
        <v>35</v>
      </c>
      <c r="G123" s="110" t="s">
        <v>36</v>
      </c>
      <c r="H123" s="499"/>
      <c r="I123" s="510"/>
      <c r="J123" s="511"/>
      <c r="K123" s="514"/>
      <c r="L123" s="517"/>
      <c r="M123" s="505"/>
      <c r="N123" s="507"/>
      <c r="O123" s="507"/>
      <c r="P123" s="492"/>
      <c r="Q123" s="492"/>
      <c r="R123" s="492"/>
      <c r="S123" s="494"/>
      <c r="T123" s="496"/>
      <c r="U123" s="498"/>
      <c r="V123" s="503"/>
      <c r="W123" s="505"/>
      <c r="X123" s="507"/>
      <c r="Y123" s="507"/>
      <c r="Z123" s="492"/>
      <c r="AA123" s="492"/>
      <c r="AB123" s="492"/>
      <c r="AC123" s="494"/>
      <c r="AD123" s="496"/>
      <c r="AE123" s="498"/>
      <c r="AF123" s="503"/>
      <c r="AG123" s="505"/>
      <c r="AH123" s="507"/>
      <c r="AI123" s="507"/>
      <c r="AJ123" s="492"/>
      <c r="AK123" s="492"/>
      <c r="AL123" s="492"/>
      <c r="AM123" s="494"/>
      <c r="AN123" s="496"/>
      <c r="AO123" s="498"/>
      <c r="AP123" s="503"/>
      <c r="AQ123" s="505"/>
      <c r="AR123" s="507"/>
      <c r="AS123" s="507"/>
      <c r="AT123" s="492"/>
      <c r="AU123" s="492"/>
      <c r="AV123" s="492"/>
      <c r="AW123" s="494"/>
      <c r="AX123" s="496"/>
      <c r="AY123" s="498"/>
      <c r="AZ123" s="1"/>
      <c r="BA123" s="535"/>
      <c r="BB123" s="505"/>
      <c r="BC123" s="507"/>
      <c r="BD123" s="507"/>
      <c r="BE123" s="492"/>
      <c r="BF123" s="492"/>
      <c r="BG123" s="492"/>
      <c r="BH123" s="494"/>
      <c r="BI123" s="496"/>
      <c r="BJ123" s="498"/>
      <c r="BK123" s="212" t="s">
        <v>37</v>
      </c>
      <c r="BL123" s="28"/>
      <c r="BM123" s="28"/>
      <c r="BN123" s="28"/>
      <c r="BO123" s="28"/>
      <c r="BP123" s="28"/>
      <c r="BQ123" s="28"/>
      <c r="BR123" s="28"/>
      <c r="BS123" s="28"/>
      <c r="BT123" s="28"/>
      <c r="BU123" s="28"/>
      <c r="BV123" s="28"/>
      <c r="BW123" s="28"/>
      <c r="BX123" s="28"/>
      <c r="BY123" s="28"/>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row>
    <row r="124" spans="1:116" ht="20" customHeight="1" x14ac:dyDescent="0.2">
      <c r="A124" s="112"/>
      <c r="B124" s="113"/>
      <c r="C124" s="114"/>
      <c r="D124" s="115" t="s">
        <v>38</v>
      </c>
      <c r="E124" s="112" t="s">
        <v>370</v>
      </c>
      <c r="F124" s="112" t="s">
        <v>371</v>
      </c>
      <c r="G124" s="115">
        <v>2012</v>
      </c>
      <c r="H124" s="116"/>
      <c r="I124" s="213"/>
      <c r="J124" s="118" t="s">
        <v>50</v>
      </c>
      <c r="K124" s="119" t="s">
        <v>51</v>
      </c>
      <c r="L124" s="214">
        <v>101.98</v>
      </c>
      <c r="M124" s="215">
        <v>54.82</v>
      </c>
      <c r="N124" s="216">
        <f t="shared" ref="N124:N150" si="67">IF(AND(NOT(ISERROR(M124-L124)), L124&lt;&gt;"", M124&lt;&gt;""), M124-L124, "")</f>
        <v>-47.160000000000004</v>
      </c>
      <c r="O124" s="216">
        <f t="shared" ref="O124:O150" si="68">IF(NOT(ISERROR(100-(M124/L124)*100)), (100-(M124/L124)*100)*-1, "")</f>
        <v>-46.244361639537168</v>
      </c>
      <c r="P124" s="217">
        <v>102.09</v>
      </c>
      <c r="Q124" s="217">
        <v>92.36</v>
      </c>
      <c r="R124" s="218">
        <f t="shared" ref="R124:R150" si="69">IF(AND(NOT(ISERROR(Q124-P124)), P124&lt;&gt;"", Q124&lt;&gt;""), Q124-P124, "")</f>
        <v>-9.730000000000004</v>
      </c>
      <c r="S124" s="219">
        <f t="shared" ref="S124:S150" si="70">IF(NOT(ISERROR(100-(Q124/P124)*100)), (100-(Q124/P124)*100)*-1, "")</f>
        <v>-9.5308061514350157</v>
      </c>
      <c r="T124" s="220">
        <v>22.43</v>
      </c>
      <c r="U124" s="221"/>
      <c r="V124" s="214">
        <v>530.80999999999995</v>
      </c>
      <c r="W124" s="215">
        <v>571.26</v>
      </c>
      <c r="X124" s="216">
        <f t="shared" ref="X124:X138" si="71">IF(AND(NOT(ISERROR(W124-V124)), V124&lt;&gt;"", W124&lt;&gt;""), W124-V124, "")</f>
        <v>40.450000000000045</v>
      </c>
      <c r="Y124" s="216">
        <f t="shared" ref="Y124:Y138" si="72">IF(NOT(ISERROR(100-(W124/V124)*100)), (100-(W124/V124)*100)*-1, "")</f>
        <v>7.6204291554416983</v>
      </c>
      <c r="Z124" s="217">
        <v>545.49</v>
      </c>
      <c r="AA124" s="217">
        <v>558.03</v>
      </c>
      <c r="AB124" s="218">
        <f t="shared" ref="AB124:AB139" si="73">IF(AND(NOT(ISERROR(AA124-Z124)), Z124&lt;&gt;"", AA124&lt;&gt;""), AA124-Z124, "")</f>
        <v>12.539999999999964</v>
      </c>
      <c r="AC124" s="219">
        <f t="shared" ref="AC124:AC139" si="74">IF(NOT(ISERROR(100-(AA124/Z124)*100)), (100-(AA124/Z124)*100)*-1, "")</f>
        <v>2.2988505747126453</v>
      </c>
      <c r="AD124" s="222">
        <f t="shared" ref="AD124:AD150" si="75">IF(NOT(ISERROR(X124-AB124)), X124-AB124, "")</f>
        <v>27.910000000000082</v>
      </c>
      <c r="AE124" s="221"/>
      <c r="AF124" s="214"/>
      <c r="AG124" s="215"/>
      <c r="AH124" s="223" t="str">
        <f t="shared" ref="AH124:AH125" si="76">IF(AND(NOT(ISERROR(AG124-AF124)), AG124&lt;&gt;"", AF124&lt;&gt;""), AG124-AF124, "")</f>
        <v/>
      </c>
      <c r="AI124" s="224"/>
      <c r="AJ124" s="217"/>
      <c r="AK124" s="217"/>
      <c r="AL124" s="225" t="str">
        <f t="shared" ref="AL124:AL125" si="77">IF(AND(NOT(ISERROR(AK124-AJ124)), AK124&lt;&gt;"", AJ124&lt;&gt;""), AK124-AJ124, "")</f>
        <v/>
      </c>
      <c r="AM124" s="226"/>
      <c r="AN124" s="220"/>
      <c r="AO124" s="221"/>
      <c r="AP124" s="214"/>
      <c r="AQ124" s="215"/>
      <c r="AR124" s="223" t="str">
        <f t="shared" ref="AR124:AR150" si="78">IF(AND(NOT(ISERROR(AQ124-AP124)), AQ124&lt;&gt;"", AP124&lt;&gt;""), AQ124-AP124, "")</f>
        <v/>
      </c>
      <c r="AS124" s="224"/>
      <c r="AT124" s="217"/>
      <c r="AU124" s="217"/>
      <c r="AV124" s="225" t="str">
        <f t="shared" ref="AV124:AV150" si="79">IF(AND(NOT(ISERROR(AU124-AT124)), AU124&lt;&gt;"", AT124&lt;&gt;""), AU124-AT124, "")</f>
        <v/>
      </c>
      <c r="AW124" s="226"/>
      <c r="AX124" s="220"/>
      <c r="AY124" s="221"/>
      <c r="AZ124" s="1"/>
      <c r="BA124" s="227"/>
      <c r="BB124" s="215"/>
      <c r="BC124" s="224"/>
      <c r="BD124" s="224"/>
      <c r="BE124" s="217"/>
      <c r="BF124" s="217"/>
      <c r="BG124" s="217"/>
      <c r="BH124" s="226"/>
      <c r="BI124" s="220"/>
      <c r="BJ124" s="221"/>
      <c r="BK124" s="11"/>
      <c r="BL124" s="28"/>
      <c r="BM124" s="28"/>
      <c r="BN124" s="28"/>
      <c r="BO124" s="28"/>
      <c r="BP124" s="28"/>
      <c r="BQ124" s="28"/>
      <c r="BR124" s="28"/>
      <c r="BS124" s="28"/>
      <c r="BT124" s="28"/>
      <c r="BU124" s="28"/>
      <c r="BV124" s="28"/>
      <c r="BW124" s="28"/>
      <c r="BX124" s="28"/>
      <c r="BY124" s="28"/>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row>
    <row r="125" spans="1:116" ht="20" customHeight="1" x14ac:dyDescent="0.2">
      <c r="A125" s="28"/>
      <c r="B125" s="106"/>
      <c r="C125" s="107"/>
      <c r="D125" s="105" t="s">
        <v>38</v>
      </c>
      <c r="E125" s="28" t="s">
        <v>64</v>
      </c>
      <c r="F125" s="28" t="s">
        <v>65</v>
      </c>
      <c r="G125" s="105">
        <v>2008</v>
      </c>
      <c r="H125" s="143"/>
      <c r="I125" s="35">
        <v>13</v>
      </c>
      <c r="J125" s="36" t="s">
        <v>66</v>
      </c>
      <c r="K125" s="144" t="s">
        <v>67</v>
      </c>
      <c r="L125" s="228"/>
      <c r="M125" s="229"/>
      <c r="N125" s="229" t="str">
        <f t="shared" si="67"/>
        <v/>
      </c>
      <c r="O125" s="229" t="str">
        <f t="shared" si="68"/>
        <v/>
      </c>
      <c r="P125" s="230"/>
      <c r="Q125" s="230"/>
      <c r="R125" s="230" t="str">
        <f t="shared" si="69"/>
        <v/>
      </c>
      <c r="S125" s="231" t="str">
        <f t="shared" si="70"/>
        <v/>
      </c>
      <c r="T125" s="232" t="str">
        <f t="shared" ref="T125:T130" si="80">IF(NOT(ISERROR(N125-R125)), N125-R125, "")</f>
        <v/>
      </c>
      <c r="U125" s="233"/>
      <c r="V125" s="228"/>
      <c r="W125" s="229"/>
      <c r="X125" s="229" t="str">
        <f t="shared" si="71"/>
        <v/>
      </c>
      <c r="Y125" s="229" t="str">
        <f t="shared" si="72"/>
        <v/>
      </c>
      <c r="Z125" s="230"/>
      <c r="AA125" s="230"/>
      <c r="AB125" s="230" t="str">
        <f t="shared" si="73"/>
        <v/>
      </c>
      <c r="AC125" s="231" t="str">
        <f t="shared" si="74"/>
        <v/>
      </c>
      <c r="AD125" s="232" t="str">
        <f t="shared" si="75"/>
        <v/>
      </c>
      <c r="AE125" s="233"/>
      <c r="AF125" s="228"/>
      <c r="AG125" s="229"/>
      <c r="AH125" s="234" t="str">
        <f t="shared" si="76"/>
        <v/>
      </c>
      <c r="AI125" s="229"/>
      <c r="AJ125" s="230"/>
      <c r="AK125" s="230"/>
      <c r="AL125" s="235" t="str">
        <f t="shared" si="77"/>
        <v/>
      </c>
      <c r="AM125" s="231"/>
      <c r="AN125" s="232"/>
      <c r="AO125" s="233"/>
      <c r="AP125" s="228"/>
      <c r="AQ125" s="229"/>
      <c r="AR125" s="234" t="str">
        <f t="shared" si="78"/>
        <v/>
      </c>
      <c r="AS125" s="229"/>
      <c r="AT125" s="230"/>
      <c r="AU125" s="230"/>
      <c r="AV125" s="235" t="str">
        <f t="shared" si="79"/>
        <v/>
      </c>
      <c r="AW125" s="231"/>
      <c r="AX125" s="232"/>
      <c r="AY125" s="233"/>
      <c r="AZ125" s="1"/>
      <c r="BA125" s="236"/>
      <c r="BB125" s="229"/>
      <c r="BC125" s="229"/>
      <c r="BD125" s="229"/>
      <c r="BE125" s="230"/>
      <c r="BF125" s="230"/>
      <c r="BG125" s="230"/>
      <c r="BH125" s="231"/>
      <c r="BI125" s="232"/>
      <c r="BJ125" s="233"/>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row>
    <row r="126" spans="1:116" ht="20" customHeight="1" x14ac:dyDescent="0.2">
      <c r="A126" s="28"/>
      <c r="B126" s="103"/>
      <c r="C126" s="107"/>
      <c r="D126" s="105" t="s">
        <v>38</v>
      </c>
      <c r="E126" s="28" t="s">
        <v>68</v>
      </c>
      <c r="F126" s="28" t="s">
        <v>69</v>
      </c>
      <c r="G126" s="105">
        <v>2008</v>
      </c>
      <c r="H126" s="143">
        <v>40</v>
      </c>
      <c r="I126" s="35">
        <v>29</v>
      </c>
      <c r="J126" s="36" t="s">
        <v>70</v>
      </c>
      <c r="K126" s="144" t="s">
        <v>56</v>
      </c>
      <c r="L126" s="228">
        <v>73.33</v>
      </c>
      <c r="M126" s="229">
        <v>31.25</v>
      </c>
      <c r="N126" s="229">
        <f t="shared" si="67"/>
        <v>-42.08</v>
      </c>
      <c r="O126" s="229">
        <f t="shared" si="68"/>
        <v>-57.384426564843857</v>
      </c>
      <c r="P126" s="230">
        <v>63.2</v>
      </c>
      <c r="Q126" s="230">
        <v>50.6</v>
      </c>
      <c r="R126" s="230">
        <f t="shared" si="69"/>
        <v>-12.600000000000001</v>
      </c>
      <c r="S126" s="231">
        <f t="shared" si="70"/>
        <v>-19.936708860759495</v>
      </c>
      <c r="T126" s="232">
        <f t="shared" si="80"/>
        <v>-29.479999999999997</v>
      </c>
      <c r="U126" s="233"/>
      <c r="V126" s="237">
        <v>514</v>
      </c>
      <c r="W126" s="238">
        <v>584</v>
      </c>
      <c r="X126" s="229">
        <f t="shared" si="71"/>
        <v>70</v>
      </c>
      <c r="Y126" s="229">
        <f t="shared" si="72"/>
        <v>13.618677042801551</v>
      </c>
      <c r="Z126" s="239">
        <v>549</v>
      </c>
      <c r="AA126" s="239">
        <v>571</v>
      </c>
      <c r="AB126" s="230">
        <f t="shared" si="73"/>
        <v>22</v>
      </c>
      <c r="AC126" s="231">
        <f t="shared" si="74"/>
        <v>4.0072859744990836</v>
      </c>
      <c r="AD126" s="232">
        <f t="shared" si="75"/>
        <v>48</v>
      </c>
      <c r="AE126" s="233"/>
      <c r="AF126" s="240">
        <v>1.65</v>
      </c>
      <c r="AG126" s="234">
        <v>1.29</v>
      </c>
      <c r="AH126" s="234">
        <f>IF(AND(NOT(ISERROR(AG126-AF126)), AG126&lt;&gt;"", AF126&lt;&gt;""), AG126-AF126, "")</f>
        <v>-0.35999999999999988</v>
      </c>
      <c r="AI126" s="234"/>
      <c r="AJ126" s="235">
        <v>1.43</v>
      </c>
      <c r="AK126" s="235">
        <v>1.49</v>
      </c>
      <c r="AL126" s="235">
        <f>IF(AND(NOT(ISERROR(AK126-AJ126)), AK126&lt;&gt;"", AJ126&lt;&gt;""), AK126-AJ126, "")</f>
        <v>6.0000000000000053E-2</v>
      </c>
      <c r="AM126" s="241"/>
      <c r="AN126" s="242">
        <f>AH126-AL126</f>
        <v>-0.41999999999999993</v>
      </c>
      <c r="AO126" s="243"/>
      <c r="AP126" s="240">
        <v>43.92</v>
      </c>
      <c r="AQ126" s="234">
        <v>25.17</v>
      </c>
      <c r="AR126" s="234">
        <f t="shared" si="78"/>
        <v>-18.75</v>
      </c>
      <c r="AS126" s="234"/>
      <c r="AT126" s="235">
        <v>13.52</v>
      </c>
      <c r="AU126" s="235">
        <v>12.05</v>
      </c>
      <c r="AV126" s="235">
        <f t="shared" si="79"/>
        <v>-1.4699999999999989</v>
      </c>
      <c r="AW126" s="241"/>
      <c r="AX126" s="242">
        <v>17.28</v>
      </c>
      <c r="AY126" s="243"/>
      <c r="AZ126" s="1"/>
      <c r="BA126" s="244"/>
      <c r="BB126" s="234"/>
      <c r="BC126" s="234"/>
      <c r="BD126" s="234"/>
      <c r="BE126" s="235"/>
      <c r="BF126" s="235"/>
      <c r="BG126" s="235"/>
      <c r="BH126" s="241"/>
      <c r="BI126" s="242"/>
      <c r="BJ126" s="243"/>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row>
    <row r="127" spans="1:116" ht="20" customHeight="1" x14ac:dyDescent="0.2">
      <c r="A127" s="28"/>
      <c r="B127" s="106"/>
      <c r="C127" s="104"/>
      <c r="D127" s="105" t="s">
        <v>38</v>
      </c>
      <c r="E127" s="28" t="s">
        <v>87</v>
      </c>
      <c r="F127" s="28" t="s">
        <v>88</v>
      </c>
      <c r="G127" s="105">
        <v>2012</v>
      </c>
      <c r="H127" s="143"/>
      <c r="I127" s="35">
        <v>80</v>
      </c>
      <c r="J127" s="36" t="s">
        <v>62</v>
      </c>
      <c r="K127" s="144" t="s">
        <v>51</v>
      </c>
      <c r="L127" s="228"/>
      <c r="M127" s="229"/>
      <c r="N127" s="229" t="str">
        <f t="shared" si="67"/>
        <v/>
      </c>
      <c r="O127" s="229" t="str">
        <f t="shared" si="68"/>
        <v/>
      </c>
      <c r="P127" s="230"/>
      <c r="Q127" s="230"/>
      <c r="R127" s="230" t="str">
        <f t="shared" si="69"/>
        <v/>
      </c>
      <c r="S127" s="231" t="str">
        <f t="shared" si="70"/>
        <v/>
      </c>
      <c r="T127" s="232" t="str">
        <f t="shared" si="80"/>
        <v/>
      </c>
      <c r="U127" s="233"/>
      <c r="V127" s="228"/>
      <c r="W127" s="229"/>
      <c r="X127" s="229" t="str">
        <f t="shared" si="71"/>
        <v/>
      </c>
      <c r="Y127" s="229" t="str">
        <f t="shared" si="72"/>
        <v/>
      </c>
      <c r="Z127" s="230"/>
      <c r="AA127" s="230"/>
      <c r="AB127" s="230" t="str">
        <f t="shared" si="73"/>
        <v/>
      </c>
      <c r="AC127" s="231" t="str">
        <f t="shared" si="74"/>
        <v/>
      </c>
      <c r="AD127" s="232" t="str">
        <f t="shared" si="75"/>
        <v/>
      </c>
      <c r="AE127" s="233"/>
      <c r="AF127" s="228"/>
      <c r="AG127" s="229"/>
      <c r="AH127" s="234" t="str">
        <f t="shared" ref="AH127:AH150" si="81">IF(AND(NOT(ISERROR(AG127-AF127)), AG127&lt;&gt;"", AF127&lt;&gt;""), AG127-AF127, "")</f>
        <v/>
      </c>
      <c r="AI127" s="229"/>
      <c r="AJ127" s="230"/>
      <c r="AK127" s="230"/>
      <c r="AL127" s="235" t="str">
        <f t="shared" ref="AL127:AL150" si="82">IF(AND(NOT(ISERROR(AK127-AJ127)), AK127&lt;&gt;"", AJ127&lt;&gt;""), AK127-AJ127, "")</f>
        <v/>
      </c>
      <c r="AM127" s="231"/>
      <c r="AN127" s="232"/>
      <c r="AO127" s="233"/>
      <c r="AP127" s="228"/>
      <c r="AQ127" s="229"/>
      <c r="AR127" s="234" t="str">
        <f t="shared" si="78"/>
        <v/>
      </c>
      <c r="AS127" s="229"/>
      <c r="AT127" s="230"/>
      <c r="AU127" s="230"/>
      <c r="AV127" s="235" t="str">
        <f t="shared" si="79"/>
        <v/>
      </c>
      <c r="AW127" s="231"/>
      <c r="AX127" s="232"/>
      <c r="AY127" s="233"/>
      <c r="AZ127" s="1"/>
      <c r="BA127" s="236"/>
      <c r="BB127" s="229"/>
      <c r="BC127" s="229"/>
      <c r="BD127" s="229"/>
      <c r="BE127" s="230"/>
      <c r="BF127" s="230"/>
      <c r="BG127" s="230"/>
      <c r="BH127" s="231"/>
      <c r="BI127" s="232"/>
      <c r="BJ127" s="233"/>
      <c r="BK127" s="1" t="s">
        <v>377</v>
      </c>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row>
    <row r="128" spans="1:116" ht="20" customHeight="1" x14ac:dyDescent="0.2">
      <c r="A128" s="28"/>
      <c r="B128" s="106"/>
      <c r="C128" s="104"/>
      <c r="D128" s="105" t="s">
        <v>38</v>
      </c>
      <c r="E128" s="28" t="s">
        <v>103</v>
      </c>
      <c r="F128" s="28" t="s">
        <v>104</v>
      </c>
      <c r="G128" s="105">
        <v>2001</v>
      </c>
      <c r="H128" s="143">
        <v>118</v>
      </c>
      <c r="I128" s="35">
        <v>20</v>
      </c>
      <c r="J128" s="36" t="s">
        <v>70</v>
      </c>
      <c r="K128" s="144" t="s">
        <v>105</v>
      </c>
      <c r="L128" s="228">
        <v>78</v>
      </c>
      <c r="M128" s="229">
        <v>42</v>
      </c>
      <c r="N128" s="229">
        <f t="shared" si="67"/>
        <v>-36</v>
      </c>
      <c r="O128" s="229">
        <f t="shared" si="68"/>
        <v>-46.153846153846153</v>
      </c>
      <c r="P128" s="230">
        <v>72</v>
      </c>
      <c r="Q128" s="230">
        <v>72</v>
      </c>
      <c r="R128" s="230">
        <f t="shared" si="69"/>
        <v>0</v>
      </c>
      <c r="S128" s="231">
        <f t="shared" si="70"/>
        <v>0</v>
      </c>
      <c r="T128" s="232">
        <f t="shared" si="80"/>
        <v>-36</v>
      </c>
      <c r="U128" s="233"/>
      <c r="V128" s="228">
        <v>450</v>
      </c>
      <c r="W128" s="229">
        <v>486</v>
      </c>
      <c r="X128" s="229">
        <f t="shared" si="71"/>
        <v>36</v>
      </c>
      <c r="Y128" s="229">
        <f t="shared" si="72"/>
        <v>8</v>
      </c>
      <c r="Z128" s="230">
        <v>426</v>
      </c>
      <c r="AA128" s="230">
        <v>468</v>
      </c>
      <c r="AB128" s="230">
        <f t="shared" si="73"/>
        <v>42</v>
      </c>
      <c r="AC128" s="231">
        <f t="shared" si="74"/>
        <v>9.8591549295774712</v>
      </c>
      <c r="AD128" s="232">
        <f t="shared" si="75"/>
        <v>-6</v>
      </c>
      <c r="AE128" s="233"/>
      <c r="AF128" s="228">
        <v>0.7</v>
      </c>
      <c r="AG128" s="229">
        <v>0.9</v>
      </c>
      <c r="AH128" s="234">
        <f t="shared" si="81"/>
        <v>0.20000000000000007</v>
      </c>
      <c r="AI128" s="229"/>
      <c r="AJ128" s="230">
        <v>0.9</v>
      </c>
      <c r="AK128" s="230">
        <v>0.7</v>
      </c>
      <c r="AL128" s="235">
        <f t="shared" si="82"/>
        <v>-0.20000000000000007</v>
      </c>
      <c r="AM128" s="231"/>
      <c r="AN128" s="232">
        <f>AH128-AL128</f>
        <v>0.40000000000000013</v>
      </c>
      <c r="AO128" s="233"/>
      <c r="AP128" s="228"/>
      <c r="AQ128" s="229"/>
      <c r="AR128" s="234" t="str">
        <f t="shared" si="78"/>
        <v/>
      </c>
      <c r="AS128" s="229"/>
      <c r="AT128" s="230"/>
      <c r="AU128" s="230"/>
      <c r="AV128" s="235" t="str">
        <f t="shared" si="79"/>
        <v/>
      </c>
      <c r="AW128" s="231"/>
      <c r="AX128" s="232"/>
      <c r="AY128" s="233"/>
      <c r="AZ128" s="1"/>
      <c r="BA128" s="236"/>
      <c r="BB128" s="229"/>
      <c r="BC128" s="229"/>
      <c r="BD128" s="229"/>
      <c r="BE128" s="230"/>
      <c r="BF128" s="230"/>
      <c r="BG128" s="230"/>
      <c r="BH128" s="231"/>
      <c r="BI128" s="232"/>
      <c r="BJ128" s="233"/>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row>
    <row r="129" spans="1:115" ht="20" customHeight="1" x14ac:dyDescent="0.2">
      <c r="A129" s="28"/>
      <c r="B129" s="106"/>
      <c r="C129" s="107"/>
      <c r="D129" s="105" t="s">
        <v>38</v>
      </c>
      <c r="E129" s="28" t="s">
        <v>111</v>
      </c>
      <c r="F129" s="28" t="s">
        <v>112</v>
      </c>
      <c r="G129" s="105">
        <v>1994</v>
      </c>
      <c r="H129" s="143"/>
      <c r="I129" s="35">
        <v>20</v>
      </c>
      <c r="J129" s="36" t="s">
        <v>113</v>
      </c>
      <c r="K129" s="144"/>
      <c r="L129" s="228"/>
      <c r="M129" s="229"/>
      <c r="N129" s="229" t="str">
        <f t="shared" si="67"/>
        <v/>
      </c>
      <c r="O129" s="229" t="str">
        <f t="shared" si="68"/>
        <v/>
      </c>
      <c r="P129" s="230"/>
      <c r="Q129" s="230"/>
      <c r="R129" s="230" t="str">
        <f t="shared" si="69"/>
        <v/>
      </c>
      <c r="S129" s="231" t="str">
        <f t="shared" si="70"/>
        <v/>
      </c>
      <c r="T129" s="232" t="str">
        <f t="shared" si="80"/>
        <v/>
      </c>
      <c r="U129" s="233"/>
      <c r="V129" s="228"/>
      <c r="W129" s="229"/>
      <c r="X129" s="229" t="str">
        <f t="shared" si="71"/>
        <v/>
      </c>
      <c r="Y129" s="229" t="str">
        <f t="shared" si="72"/>
        <v/>
      </c>
      <c r="Z129" s="230"/>
      <c r="AA129" s="230"/>
      <c r="AB129" s="230" t="str">
        <f t="shared" si="73"/>
        <v/>
      </c>
      <c r="AC129" s="231" t="str">
        <f t="shared" si="74"/>
        <v/>
      </c>
      <c r="AD129" s="232" t="str">
        <f t="shared" si="75"/>
        <v/>
      </c>
      <c r="AE129" s="233"/>
      <c r="AF129" s="228"/>
      <c r="AG129" s="229"/>
      <c r="AH129" s="234" t="str">
        <f t="shared" si="81"/>
        <v/>
      </c>
      <c r="AI129" s="229"/>
      <c r="AJ129" s="230"/>
      <c r="AK129" s="230"/>
      <c r="AL129" s="235" t="str">
        <f t="shared" si="82"/>
        <v/>
      </c>
      <c r="AM129" s="231"/>
      <c r="AN129" s="232"/>
      <c r="AO129" s="233"/>
      <c r="AP129" s="228"/>
      <c r="AQ129" s="229"/>
      <c r="AR129" s="234" t="str">
        <f t="shared" si="78"/>
        <v/>
      </c>
      <c r="AS129" s="229"/>
      <c r="AT129" s="230"/>
      <c r="AU129" s="230"/>
      <c r="AV129" s="235" t="str">
        <f t="shared" si="79"/>
        <v/>
      </c>
      <c r="AW129" s="231"/>
      <c r="AX129" s="232"/>
      <c r="AY129" s="233"/>
      <c r="AZ129" s="1"/>
      <c r="BA129" s="236"/>
      <c r="BB129" s="229"/>
      <c r="BC129" s="229"/>
      <c r="BD129" s="229"/>
      <c r="BE129" s="230"/>
      <c r="BF129" s="230"/>
      <c r="BG129" s="230"/>
      <c r="BH129" s="231"/>
      <c r="BI129" s="232"/>
      <c r="BJ129" s="233"/>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row>
    <row r="130" spans="1:115" ht="20" customHeight="1" x14ac:dyDescent="0.2">
      <c r="A130" s="28"/>
      <c r="B130" s="106"/>
      <c r="C130" s="107"/>
      <c r="D130" s="105" t="s">
        <v>38</v>
      </c>
      <c r="E130" s="28" t="s">
        <v>154</v>
      </c>
      <c r="F130" s="28" t="s">
        <v>155</v>
      </c>
      <c r="G130" s="105">
        <v>2012</v>
      </c>
      <c r="H130" s="143">
        <v>83</v>
      </c>
      <c r="I130" s="35">
        <v>70</v>
      </c>
      <c r="J130" s="36" t="s">
        <v>50</v>
      </c>
      <c r="K130" s="144" t="s">
        <v>51</v>
      </c>
      <c r="L130" s="228">
        <v>102</v>
      </c>
      <c r="M130" s="229">
        <v>54.8</v>
      </c>
      <c r="N130" s="229">
        <f t="shared" si="67"/>
        <v>-47.2</v>
      </c>
      <c r="O130" s="229">
        <f t="shared" si="68"/>
        <v>-46.274509803921568</v>
      </c>
      <c r="P130" s="230">
        <v>102.1</v>
      </c>
      <c r="Q130" s="230">
        <v>92.4</v>
      </c>
      <c r="R130" s="230">
        <f t="shared" si="69"/>
        <v>-9.6999999999999886</v>
      </c>
      <c r="S130" s="231">
        <f t="shared" si="70"/>
        <v>-9.5004897159647328</v>
      </c>
      <c r="T130" s="232">
        <f t="shared" si="80"/>
        <v>-37.500000000000014</v>
      </c>
      <c r="U130" s="233"/>
      <c r="V130" s="228">
        <v>530.79999999999995</v>
      </c>
      <c r="W130" s="229">
        <v>571.29999999999995</v>
      </c>
      <c r="X130" s="229">
        <f t="shared" si="71"/>
        <v>40.5</v>
      </c>
      <c r="Y130" s="229">
        <f t="shared" si="72"/>
        <v>7.6299924642049746</v>
      </c>
      <c r="Z130" s="230">
        <v>545.5</v>
      </c>
      <c r="AA130" s="230">
        <v>558</v>
      </c>
      <c r="AB130" s="230">
        <f t="shared" si="73"/>
        <v>12.5</v>
      </c>
      <c r="AC130" s="231">
        <f t="shared" si="74"/>
        <v>2.2914757103574601</v>
      </c>
      <c r="AD130" s="232">
        <f t="shared" si="75"/>
        <v>28</v>
      </c>
      <c r="AE130" s="233"/>
      <c r="AF130" s="228"/>
      <c r="AG130" s="229"/>
      <c r="AH130" s="234" t="str">
        <f t="shared" si="81"/>
        <v/>
      </c>
      <c r="AI130" s="229"/>
      <c r="AJ130" s="230"/>
      <c r="AK130" s="230"/>
      <c r="AL130" s="235" t="str">
        <f t="shared" si="82"/>
        <v/>
      </c>
      <c r="AM130" s="231"/>
      <c r="AN130" s="232"/>
      <c r="AO130" s="233"/>
      <c r="AP130" s="228"/>
      <c r="AQ130" s="229"/>
      <c r="AR130" s="234" t="str">
        <f t="shared" si="78"/>
        <v/>
      </c>
      <c r="AS130" s="229"/>
      <c r="AT130" s="230"/>
      <c r="AU130" s="230"/>
      <c r="AV130" s="235" t="str">
        <f t="shared" si="79"/>
        <v/>
      </c>
      <c r="AW130" s="231"/>
      <c r="AX130" s="232"/>
      <c r="AY130" s="233"/>
      <c r="AZ130" s="1"/>
      <c r="BA130" s="236"/>
      <c r="BB130" s="229"/>
      <c r="BC130" s="229"/>
      <c r="BD130" s="229"/>
      <c r="BE130" s="230"/>
      <c r="BF130" s="230"/>
      <c r="BG130" s="230"/>
      <c r="BH130" s="231"/>
      <c r="BI130" s="232"/>
      <c r="BJ130" s="233"/>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row>
    <row r="131" spans="1:115" ht="20" customHeight="1" x14ac:dyDescent="0.2">
      <c r="A131" s="147"/>
      <c r="B131" s="103"/>
      <c r="C131" s="104"/>
      <c r="D131" s="105" t="s">
        <v>38</v>
      </c>
      <c r="E131" s="28" t="s">
        <v>166</v>
      </c>
      <c r="F131" s="28" t="s">
        <v>167</v>
      </c>
      <c r="G131" s="105">
        <v>2005</v>
      </c>
      <c r="H131" s="143"/>
      <c r="I131" s="49">
        <v>8</v>
      </c>
      <c r="J131" s="50" t="s">
        <v>168</v>
      </c>
      <c r="K131" s="51"/>
      <c r="L131" s="228"/>
      <c r="M131" s="229"/>
      <c r="N131" s="229"/>
      <c r="O131" s="229"/>
      <c r="P131" s="230"/>
      <c r="Q131" s="230"/>
      <c r="R131" s="230"/>
      <c r="S131" s="231"/>
      <c r="T131" s="232"/>
      <c r="U131" s="233"/>
      <c r="V131" s="228"/>
      <c r="W131" s="229"/>
      <c r="X131" s="229"/>
      <c r="Y131" s="229"/>
      <c r="Z131" s="230"/>
      <c r="AA131" s="230"/>
      <c r="AB131" s="230"/>
      <c r="AC131" s="231"/>
      <c r="AD131" s="232"/>
      <c r="AE131" s="233"/>
      <c r="AF131" s="228"/>
      <c r="AG131" s="229"/>
      <c r="AH131" s="234"/>
      <c r="AI131" s="229"/>
      <c r="AJ131" s="230"/>
      <c r="AK131" s="230"/>
      <c r="AL131" s="235"/>
      <c r="AM131" s="231"/>
      <c r="AN131" s="232"/>
      <c r="AO131" s="233"/>
      <c r="AP131" s="228"/>
      <c r="AQ131" s="229"/>
      <c r="AR131" s="234"/>
      <c r="AS131" s="229"/>
      <c r="AT131" s="230"/>
      <c r="AU131" s="230"/>
      <c r="AV131" s="235"/>
      <c r="AW131" s="231"/>
      <c r="AX131" s="232"/>
      <c r="AY131" s="233"/>
      <c r="AZ131" s="1"/>
      <c r="BA131" s="236"/>
      <c r="BB131" s="229"/>
      <c r="BC131" s="229"/>
      <c r="BD131" s="229"/>
      <c r="BE131" s="230"/>
      <c r="BF131" s="230"/>
      <c r="BG131" s="230"/>
      <c r="BH131" s="231"/>
      <c r="BI131" s="232"/>
      <c r="BJ131" s="233"/>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row>
    <row r="132" spans="1:115" ht="20" customHeight="1" x14ac:dyDescent="0.2">
      <c r="A132" s="28"/>
      <c r="B132" s="106"/>
      <c r="C132" s="107"/>
      <c r="D132" s="105" t="s">
        <v>38</v>
      </c>
      <c r="E132" s="28" t="s">
        <v>172</v>
      </c>
      <c r="F132" s="28" t="s">
        <v>173</v>
      </c>
      <c r="G132" s="105">
        <v>2014</v>
      </c>
      <c r="H132" s="143"/>
      <c r="I132" s="35">
        <v>27</v>
      </c>
      <c r="J132" s="36" t="s">
        <v>59</v>
      </c>
      <c r="K132" s="144" t="s">
        <v>95</v>
      </c>
      <c r="L132" s="228"/>
      <c r="M132" s="229"/>
      <c r="N132" s="229" t="str">
        <f t="shared" si="67"/>
        <v/>
      </c>
      <c r="O132" s="229" t="str">
        <f t="shared" si="68"/>
        <v/>
      </c>
      <c r="P132" s="230"/>
      <c r="Q132" s="230"/>
      <c r="R132" s="230" t="str">
        <f t="shared" si="69"/>
        <v/>
      </c>
      <c r="S132" s="231" t="str">
        <f t="shared" si="70"/>
        <v/>
      </c>
      <c r="T132" s="242">
        <v>0.01</v>
      </c>
      <c r="U132" s="233"/>
      <c r="V132" s="228"/>
      <c r="W132" s="229"/>
      <c r="X132" s="229" t="str">
        <f t="shared" si="71"/>
        <v/>
      </c>
      <c r="Y132" s="229" t="str">
        <f t="shared" si="72"/>
        <v/>
      </c>
      <c r="Z132" s="230"/>
      <c r="AA132" s="230"/>
      <c r="AB132" s="230" t="str">
        <f t="shared" si="73"/>
        <v/>
      </c>
      <c r="AC132" s="231" t="str">
        <f t="shared" si="74"/>
        <v/>
      </c>
      <c r="AD132" s="232" t="str">
        <f t="shared" si="75"/>
        <v/>
      </c>
      <c r="AE132" s="233"/>
      <c r="AF132" s="228"/>
      <c r="AG132" s="229"/>
      <c r="AH132" s="234" t="str">
        <f t="shared" si="81"/>
        <v/>
      </c>
      <c r="AI132" s="229"/>
      <c r="AJ132" s="230"/>
      <c r="AK132" s="230"/>
      <c r="AL132" s="235" t="str">
        <f t="shared" si="82"/>
        <v/>
      </c>
      <c r="AM132" s="231"/>
      <c r="AN132" s="242">
        <v>-0.26</v>
      </c>
      <c r="AO132" s="233"/>
      <c r="AP132" s="228"/>
      <c r="AQ132" s="229"/>
      <c r="AR132" s="234" t="str">
        <f t="shared" si="78"/>
        <v/>
      </c>
      <c r="AS132" s="229"/>
      <c r="AT132" s="230"/>
      <c r="AU132" s="230"/>
      <c r="AV132" s="235" t="str">
        <f t="shared" si="79"/>
        <v/>
      </c>
      <c r="AW132" s="231"/>
      <c r="AX132" s="232"/>
      <c r="AY132" s="233"/>
      <c r="AZ132" s="1"/>
      <c r="BA132" s="236"/>
      <c r="BB132" s="229"/>
      <c r="BC132" s="229"/>
      <c r="BD132" s="229"/>
      <c r="BE132" s="230"/>
      <c r="BF132" s="230"/>
      <c r="BG132" s="230"/>
      <c r="BH132" s="231"/>
      <c r="BI132" s="232"/>
      <c r="BJ132" s="233">
        <v>0.6</v>
      </c>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row>
    <row r="133" spans="1:115" ht="20" customHeight="1" x14ac:dyDescent="0.2">
      <c r="A133" s="28"/>
      <c r="B133" s="106"/>
      <c r="C133" s="107"/>
      <c r="D133" s="105" t="s">
        <v>38</v>
      </c>
      <c r="E133" s="28" t="s">
        <v>179</v>
      </c>
      <c r="F133" s="28" t="s">
        <v>180</v>
      </c>
      <c r="G133" s="105">
        <v>2015</v>
      </c>
      <c r="H133" s="143">
        <v>10</v>
      </c>
      <c r="I133" s="35">
        <v>11</v>
      </c>
      <c r="J133" s="36" t="s">
        <v>181</v>
      </c>
      <c r="K133" s="144" t="s">
        <v>56</v>
      </c>
      <c r="L133" s="228"/>
      <c r="M133" s="229"/>
      <c r="N133" s="229" t="str">
        <f t="shared" si="67"/>
        <v/>
      </c>
      <c r="O133" s="229" t="str">
        <f t="shared" si="68"/>
        <v/>
      </c>
      <c r="P133" s="230"/>
      <c r="Q133" s="230"/>
      <c r="R133" s="230" t="str">
        <f t="shared" si="69"/>
        <v/>
      </c>
      <c r="S133" s="231" t="str">
        <f t="shared" si="70"/>
        <v/>
      </c>
      <c r="T133" s="232" t="str">
        <f t="shared" ref="T133:T150" si="83">IF(NOT(ISERROR(N133-R133)), N133-R133, "")</f>
        <v/>
      </c>
      <c r="U133" s="233"/>
      <c r="V133" s="228">
        <v>584</v>
      </c>
      <c r="W133" s="229">
        <v>594</v>
      </c>
      <c r="X133" s="229">
        <f t="shared" si="71"/>
        <v>10</v>
      </c>
      <c r="Y133" s="229">
        <f t="shared" si="72"/>
        <v>1.7123287671232816</v>
      </c>
      <c r="Z133" s="230">
        <v>584</v>
      </c>
      <c r="AA133" s="230">
        <v>574</v>
      </c>
      <c r="AB133" s="230">
        <f t="shared" si="73"/>
        <v>-10</v>
      </c>
      <c r="AC133" s="231">
        <f t="shared" si="74"/>
        <v>-1.7123287671232816</v>
      </c>
      <c r="AD133" s="232">
        <f t="shared" si="75"/>
        <v>20</v>
      </c>
      <c r="AE133" s="233"/>
      <c r="AF133" s="228"/>
      <c r="AG133" s="229"/>
      <c r="AH133" s="234" t="str">
        <f t="shared" si="81"/>
        <v/>
      </c>
      <c r="AI133" s="229"/>
      <c r="AJ133" s="230"/>
      <c r="AK133" s="230"/>
      <c r="AL133" s="235" t="str">
        <f t="shared" si="82"/>
        <v/>
      </c>
      <c r="AM133" s="231"/>
      <c r="AN133" s="232"/>
      <c r="AO133" s="233"/>
      <c r="AP133" s="228"/>
      <c r="AQ133" s="229"/>
      <c r="AR133" s="234" t="str">
        <f t="shared" si="78"/>
        <v/>
      </c>
      <c r="AS133" s="229"/>
      <c r="AT133" s="230"/>
      <c r="AU133" s="230"/>
      <c r="AV133" s="235" t="str">
        <f t="shared" si="79"/>
        <v/>
      </c>
      <c r="AW133" s="231"/>
      <c r="AX133" s="232"/>
      <c r="AY133" s="233"/>
      <c r="AZ133" s="1"/>
      <c r="BA133" s="236"/>
      <c r="BB133" s="229"/>
      <c r="BC133" s="229"/>
      <c r="BD133" s="229"/>
      <c r="BE133" s="230"/>
      <c r="BF133" s="230"/>
      <c r="BG133" s="230"/>
      <c r="BH133" s="231"/>
      <c r="BI133" s="232"/>
      <c r="BJ133" s="233"/>
      <c r="BK133" s="1" t="s">
        <v>377</v>
      </c>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row>
    <row r="134" spans="1:115" ht="20" customHeight="1" x14ac:dyDescent="0.2">
      <c r="A134" s="28"/>
      <c r="B134" s="106"/>
      <c r="C134" s="107"/>
      <c r="D134" s="105" t="s">
        <v>38</v>
      </c>
      <c r="E134" s="28" t="s">
        <v>183</v>
      </c>
      <c r="F134" s="28" t="s">
        <v>436</v>
      </c>
      <c r="G134" s="105">
        <v>1998</v>
      </c>
      <c r="H134" s="143"/>
      <c r="I134" s="35">
        <v>22</v>
      </c>
      <c r="J134" s="36" t="s">
        <v>59</v>
      </c>
      <c r="K134" s="144" t="s">
        <v>152</v>
      </c>
      <c r="L134" s="228"/>
      <c r="M134" s="229">
        <v>15</v>
      </c>
      <c r="N134" s="229" t="str">
        <f t="shared" si="67"/>
        <v/>
      </c>
      <c r="O134" s="229" t="str">
        <f t="shared" si="68"/>
        <v/>
      </c>
      <c r="P134" s="230"/>
      <c r="Q134" s="230">
        <v>16</v>
      </c>
      <c r="R134" s="230" t="str">
        <f t="shared" si="69"/>
        <v/>
      </c>
      <c r="S134" s="231" t="str">
        <f t="shared" si="70"/>
        <v/>
      </c>
      <c r="T134" s="232" t="str">
        <f t="shared" si="83"/>
        <v/>
      </c>
      <c r="U134" s="233"/>
      <c r="V134" s="228"/>
      <c r="W134" s="229">
        <v>407</v>
      </c>
      <c r="X134" s="229" t="str">
        <f t="shared" si="71"/>
        <v/>
      </c>
      <c r="Y134" s="229" t="str">
        <f t="shared" si="72"/>
        <v/>
      </c>
      <c r="Z134" s="230"/>
      <c r="AA134" s="230">
        <v>416</v>
      </c>
      <c r="AB134" s="230" t="str">
        <f t="shared" si="73"/>
        <v/>
      </c>
      <c r="AC134" s="231" t="str">
        <f t="shared" si="74"/>
        <v/>
      </c>
      <c r="AD134" s="232" t="str">
        <f t="shared" si="75"/>
        <v/>
      </c>
      <c r="AE134" s="233"/>
      <c r="AF134" s="228"/>
      <c r="AG134" s="229">
        <v>1.1000000000000001</v>
      </c>
      <c r="AH134" s="234" t="str">
        <f t="shared" si="81"/>
        <v/>
      </c>
      <c r="AI134" s="229"/>
      <c r="AJ134" s="230"/>
      <c r="AK134" s="230">
        <v>1.5</v>
      </c>
      <c r="AL134" s="235" t="str">
        <f t="shared" si="82"/>
        <v/>
      </c>
      <c r="AM134" s="231"/>
      <c r="AN134" s="232"/>
      <c r="AO134" s="233"/>
      <c r="AP134" s="228"/>
      <c r="AQ134" s="229"/>
      <c r="AR134" s="234" t="str">
        <f t="shared" si="78"/>
        <v/>
      </c>
      <c r="AS134" s="229"/>
      <c r="AT134" s="230"/>
      <c r="AU134" s="230"/>
      <c r="AV134" s="235" t="str">
        <f t="shared" si="79"/>
        <v/>
      </c>
      <c r="AW134" s="231"/>
      <c r="AX134" s="232"/>
      <c r="AY134" s="233"/>
      <c r="AZ134" s="1"/>
      <c r="BA134" s="236"/>
      <c r="BB134" s="229">
        <v>94.9</v>
      </c>
      <c r="BC134" s="229"/>
      <c r="BD134" s="229"/>
      <c r="BE134" s="230"/>
      <c r="BF134" s="230">
        <v>95.2</v>
      </c>
      <c r="BG134" s="230"/>
      <c r="BH134" s="231"/>
      <c r="BI134" s="232"/>
      <c r="BJ134" s="233"/>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row>
    <row r="135" spans="1:115" ht="20" customHeight="1" x14ac:dyDescent="0.2">
      <c r="A135" s="28"/>
      <c r="B135" s="106"/>
      <c r="C135" s="104"/>
      <c r="D135" s="105" t="s">
        <v>38</v>
      </c>
      <c r="E135" s="28" t="s">
        <v>193</v>
      </c>
      <c r="F135" s="28" t="s">
        <v>194</v>
      </c>
      <c r="G135" s="105">
        <v>2009</v>
      </c>
      <c r="H135" s="143"/>
      <c r="I135" s="35">
        <v>20</v>
      </c>
      <c r="J135" s="36" t="s">
        <v>62</v>
      </c>
      <c r="K135" s="144" t="s">
        <v>51</v>
      </c>
      <c r="L135" s="228"/>
      <c r="M135" s="229">
        <v>15</v>
      </c>
      <c r="N135" s="229" t="str">
        <f t="shared" si="67"/>
        <v/>
      </c>
      <c r="O135" s="229" t="str">
        <f t="shared" si="68"/>
        <v/>
      </c>
      <c r="P135" s="230"/>
      <c r="Q135" s="230">
        <v>45</v>
      </c>
      <c r="R135" s="230" t="str">
        <f t="shared" si="69"/>
        <v/>
      </c>
      <c r="S135" s="231" t="str">
        <f t="shared" si="70"/>
        <v/>
      </c>
      <c r="T135" s="232" t="str">
        <f t="shared" si="83"/>
        <v/>
      </c>
      <c r="U135" s="233"/>
      <c r="V135" s="228"/>
      <c r="W135" s="229">
        <v>480</v>
      </c>
      <c r="X135" s="229" t="str">
        <f t="shared" si="71"/>
        <v/>
      </c>
      <c r="Y135" s="229" t="str">
        <f t="shared" si="72"/>
        <v/>
      </c>
      <c r="Z135" s="230"/>
      <c r="AA135" s="230">
        <v>345</v>
      </c>
      <c r="AB135" s="230" t="str">
        <f t="shared" si="73"/>
        <v/>
      </c>
      <c r="AC135" s="231" t="str">
        <f t="shared" si="74"/>
        <v/>
      </c>
      <c r="AD135" s="232" t="str">
        <f t="shared" si="75"/>
        <v/>
      </c>
      <c r="AE135" s="233"/>
      <c r="AF135" s="228"/>
      <c r="AG135" s="229"/>
      <c r="AH135" s="234" t="str">
        <f t="shared" si="81"/>
        <v/>
      </c>
      <c r="AI135" s="229"/>
      <c r="AJ135" s="230"/>
      <c r="AK135" s="230"/>
      <c r="AL135" s="235" t="str">
        <f t="shared" si="82"/>
        <v/>
      </c>
      <c r="AM135" s="231"/>
      <c r="AN135" s="232"/>
      <c r="AO135" s="233"/>
      <c r="AP135" s="228"/>
      <c r="AQ135" s="229"/>
      <c r="AR135" s="234" t="str">
        <f t="shared" si="78"/>
        <v/>
      </c>
      <c r="AS135" s="229"/>
      <c r="AT135" s="230"/>
      <c r="AU135" s="230"/>
      <c r="AV135" s="235" t="str">
        <f t="shared" si="79"/>
        <v/>
      </c>
      <c r="AW135" s="231"/>
      <c r="AX135" s="232"/>
      <c r="AY135" s="233"/>
      <c r="AZ135" s="1"/>
      <c r="BA135" s="236"/>
      <c r="BB135" s="229"/>
      <c r="BC135" s="229"/>
      <c r="BD135" s="229"/>
      <c r="BE135" s="230"/>
      <c r="BF135" s="230"/>
      <c r="BG135" s="230"/>
      <c r="BH135" s="231"/>
      <c r="BI135" s="232"/>
      <c r="BJ135" s="233"/>
      <c r="BK135" s="1" t="s">
        <v>389</v>
      </c>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row>
    <row r="136" spans="1:115" ht="20" customHeight="1" x14ac:dyDescent="0.2">
      <c r="A136" s="147"/>
      <c r="B136" s="103"/>
      <c r="C136" s="105"/>
      <c r="D136" s="105" t="s">
        <v>38</v>
      </c>
      <c r="E136" s="28" t="s">
        <v>217</v>
      </c>
      <c r="F136" s="28" t="s">
        <v>218</v>
      </c>
      <c r="G136" s="105">
        <v>2012</v>
      </c>
      <c r="H136" s="143"/>
      <c r="I136" s="49">
        <v>11</v>
      </c>
      <c r="J136" s="50"/>
      <c r="K136" s="51" t="s">
        <v>219</v>
      </c>
      <c r="L136" s="228"/>
      <c r="M136" s="229"/>
      <c r="N136" s="229"/>
      <c r="O136" s="229"/>
      <c r="P136" s="230"/>
      <c r="Q136" s="230"/>
      <c r="R136" s="230"/>
      <c r="S136" s="231"/>
      <c r="T136" s="232"/>
      <c r="U136" s="233"/>
      <c r="V136" s="228"/>
      <c r="W136" s="229"/>
      <c r="X136" s="229"/>
      <c r="Y136" s="229"/>
      <c r="Z136" s="230"/>
      <c r="AA136" s="230"/>
      <c r="AB136" s="230"/>
      <c r="AC136" s="231"/>
      <c r="AD136" s="232"/>
      <c r="AE136" s="233"/>
      <c r="AF136" s="228"/>
      <c r="AG136" s="229"/>
      <c r="AH136" s="234"/>
      <c r="AI136" s="229"/>
      <c r="AJ136" s="230"/>
      <c r="AK136" s="230"/>
      <c r="AL136" s="235"/>
      <c r="AM136" s="231"/>
      <c r="AN136" s="232"/>
      <c r="AO136" s="233"/>
      <c r="AP136" s="228"/>
      <c r="AQ136" s="229"/>
      <c r="AR136" s="234"/>
      <c r="AS136" s="229"/>
      <c r="AT136" s="230"/>
      <c r="AU136" s="230"/>
      <c r="AV136" s="235"/>
      <c r="AW136" s="231"/>
      <c r="AX136" s="232"/>
      <c r="AY136" s="233"/>
      <c r="AZ136" s="1"/>
      <c r="BA136" s="236"/>
      <c r="BB136" s="229"/>
      <c r="BC136" s="229"/>
      <c r="BD136" s="229"/>
      <c r="BE136" s="230"/>
      <c r="BF136" s="230"/>
      <c r="BG136" s="230"/>
      <c r="BH136" s="231"/>
      <c r="BI136" s="232"/>
      <c r="BJ136" s="233"/>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row>
    <row r="137" spans="1:115" ht="20" customHeight="1" x14ac:dyDescent="0.2">
      <c r="A137" s="28"/>
      <c r="B137" s="106"/>
      <c r="C137" s="104"/>
      <c r="D137" s="105" t="s">
        <v>38</v>
      </c>
      <c r="E137" s="28" t="s">
        <v>220</v>
      </c>
      <c r="F137" s="28" t="s">
        <v>221</v>
      </c>
      <c r="G137" s="105">
        <v>2015</v>
      </c>
      <c r="H137" s="143"/>
      <c r="I137" s="35">
        <v>41</v>
      </c>
      <c r="J137" s="36" t="s">
        <v>59</v>
      </c>
      <c r="K137" s="144"/>
      <c r="L137" s="228"/>
      <c r="M137" s="229"/>
      <c r="N137" s="229" t="str">
        <f t="shared" si="67"/>
        <v/>
      </c>
      <c r="O137" s="229" t="str">
        <f t="shared" si="68"/>
        <v/>
      </c>
      <c r="P137" s="230"/>
      <c r="Q137" s="230"/>
      <c r="R137" s="230" t="str">
        <f t="shared" si="69"/>
        <v/>
      </c>
      <c r="S137" s="231" t="str">
        <f t="shared" si="70"/>
        <v/>
      </c>
      <c r="T137" s="232" t="str">
        <f t="shared" si="83"/>
        <v/>
      </c>
      <c r="U137" s="233"/>
      <c r="V137" s="228"/>
      <c r="W137" s="229"/>
      <c r="X137" s="229" t="str">
        <f t="shared" si="71"/>
        <v/>
      </c>
      <c r="Y137" s="229" t="str">
        <f t="shared" si="72"/>
        <v/>
      </c>
      <c r="Z137" s="230"/>
      <c r="AA137" s="230"/>
      <c r="AB137" s="230" t="str">
        <f t="shared" si="73"/>
        <v/>
      </c>
      <c r="AC137" s="231" t="str">
        <f t="shared" si="74"/>
        <v/>
      </c>
      <c r="AD137" s="232" t="str">
        <f t="shared" si="75"/>
        <v/>
      </c>
      <c r="AE137" s="233"/>
      <c r="AF137" s="228"/>
      <c r="AG137" s="229"/>
      <c r="AH137" s="234" t="str">
        <f t="shared" si="81"/>
        <v/>
      </c>
      <c r="AI137" s="229"/>
      <c r="AJ137" s="230"/>
      <c r="AK137" s="230"/>
      <c r="AL137" s="235" t="str">
        <f t="shared" si="82"/>
        <v/>
      </c>
      <c r="AM137" s="231"/>
      <c r="AN137" s="232"/>
      <c r="AO137" s="233"/>
      <c r="AP137" s="228"/>
      <c r="AQ137" s="229"/>
      <c r="AR137" s="234" t="str">
        <f t="shared" si="78"/>
        <v/>
      </c>
      <c r="AS137" s="229"/>
      <c r="AT137" s="230"/>
      <c r="AU137" s="230"/>
      <c r="AV137" s="235" t="str">
        <f t="shared" si="79"/>
        <v/>
      </c>
      <c r="AW137" s="231"/>
      <c r="AX137" s="232"/>
      <c r="AY137" s="233"/>
      <c r="AZ137" s="1"/>
      <c r="BA137" s="236"/>
      <c r="BB137" s="229"/>
      <c r="BC137" s="229"/>
      <c r="BD137" s="229"/>
      <c r="BE137" s="230"/>
      <c r="BF137" s="230"/>
      <c r="BG137" s="230"/>
      <c r="BH137" s="231"/>
      <c r="BI137" s="232"/>
      <c r="BJ137" s="233"/>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row>
    <row r="138" spans="1:115" ht="20" customHeight="1" x14ac:dyDescent="0.2">
      <c r="A138" s="28"/>
      <c r="B138" s="103"/>
      <c r="C138" s="105"/>
      <c r="D138" s="105" t="s">
        <v>38</v>
      </c>
      <c r="E138" s="28" t="s">
        <v>238</v>
      </c>
      <c r="F138" s="28" t="s">
        <v>239</v>
      </c>
      <c r="G138" s="105">
        <v>1989</v>
      </c>
      <c r="H138" s="143">
        <v>27</v>
      </c>
      <c r="I138" s="35"/>
      <c r="J138" s="36" t="s">
        <v>240</v>
      </c>
      <c r="K138" s="144" t="s">
        <v>121</v>
      </c>
      <c r="L138" s="228"/>
      <c r="M138" s="229"/>
      <c r="N138" s="229" t="str">
        <f t="shared" si="67"/>
        <v/>
      </c>
      <c r="O138" s="229" t="str">
        <f t="shared" si="68"/>
        <v/>
      </c>
      <c r="P138" s="230"/>
      <c r="Q138" s="230"/>
      <c r="R138" s="230" t="str">
        <f t="shared" si="69"/>
        <v/>
      </c>
      <c r="S138" s="231" t="str">
        <f t="shared" si="70"/>
        <v/>
      </c>
      <c r="T138" s="232" t="str">
        <f t="shared" si="83"/>
        <v/>
      </c>
      <c r="U138" s="233"/>
      <c r="V138" s="228"/>
      <c r="W138" s="229"/>
      <c r="X138" s="229" t="str">
        <f t="shared" si="71"/>
        <v/>
      </c>
      <c r="Y138" s="229" t="str">
        <f t="shared" si="72"/>
        <v/>
      </c>
      <c r="Z138" s="230"/>
      <c r="AA138" s="230"/>
      <c r="AB138" s="230" t="str">
        <f t="shared" si="73"/>
        <v/>
      </c>
      <c r="AC138" s="231" t="str">
        <f t="shared" si="74"/>
        <v/>
      </c>
      <c r="AD138" s="232" t="str">
        <f t="shared" si="75"/>
        <v/>
      </c>
      <c r="AE138" s="233"/>
      <c r="AF138" s="228"/>
      <c r="AG138" s="229"/>
      <c r="AH138" s="234" t="str">
        <f t="shared" si="81"/>
        <v/>
      </c>
      <c r="AI138" s="229"/>
      <c r="AJ138" s="230"/>
      <c r="AK138" s="230"/>
      <c r="AL138" s="235" t="str">
        <f t="shared" si="82"/>
        <v/>
      </c>
      <c r="AM138" s="231"/>
      <c r="AN138" s="232"/>
      <c r="AO138" s="233"/>
      <c r="AP138" s="228"/>
      <c r="AQ138" s="229"/>
      <c r="AR138" s="234" t="str">
        <f t="shared" si="78"/>
        <v/>
      </c>
      <c r="AS138" s="229"/>
      <c r="AT138" s="230"/>
      <c r="AU138" s="230"/>
      <c r="AV138" s="235" t="str">
        <f t="shared" si="79"/>
        <v/>
      </c>
      <c r="AW138" s="231"/>
      <c r="AX138" s="232"/>
      <c r="AY138" s="233"/>
      <c r="AZ138" s="1"/>
      <c r="BA138" s="236"/>
      <c r="BB138" s="229"/>
      <c r="BC138" s="229"/>
      <c r="BD138" s="229"/>
      <c r="BE138" s="230"/>
      <c r="BF138" s="230"/>
      <c r="BG138" s="230"/>
      <c r="BH138" s="231"/>
      <c r="BI138" s="232"/>
      <c r="BJ138" s="233"/>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row>
    <row r="139" spans="1:115" ht="20" customHeight="1" x14ac:dyDescent="0.2">
      <c r="A139" s="28"/>
      <c r="B139" s="106"/>
      <c r="C139" s="104"/>
      <c r="D139" s="105" t="s">
        <v>38</v>
      </c>
      <c r="E139" s="28" t="s">
        <v>252</v>
      </c>
      <c r="F139" s="28" t="s">
        <v>253</v>
      </c>
      <c r="G139" s="105">
        <v>1999</v>
      </c>
      <c r="H139" s="143">
        <v>76</v>
      </c>
      <c r="I139" s="35">
        <v>7</v>
      </c>
      <c r="J139" s="36" t="s">
        <v>70</v>
      </c>
      <c r="K139" s="144" t="s">
        <v>105</v>
      </c>
      <c r="L139" s="228"/>
      <c r="M139" s="229"/>
      <c r="N139" s="229" t="str">
        <f t="shared" si="67"/>
        <v/>
      </c>
      <c r="O139" s="229" t="str">
        <f t="shared" si="68"/>
        <v/>
      </c>
      <c r="P139" s="230"/>
      <c r="Q139" s="230"/>
      <c r="R139" s="230" t="str">
        <f t="shared" si="69"/>
        <v/>
      </c>
      <c r="S139" s="231" t="str">
        <f t="shared" si="70"/>
        <v/>
      </c>
      <c r="T139" s="232" t="str">
        <f t="shared" si="83"/>
        <v/>
      </c>
      <c r="U139" s="233"/>
      <c r="V139" s="228"/>
      <c r="W139" s="229"/>
      <c r="X139" s="229">
        <v>33</v>
      </c>
      <c r="Y139" s="229"/>
      <c r="Z139" s="230"/>
      <c r="AA139" s="230"/>
      <c r="AB139" s="230" t="str">
        <f t="shared" si="73"/>
        <v/>
      </c>
      <c r="AC139" s="231" t="str">
        <f t="shared" si="74"/>
        <v/>
      </c>
      <c r="AD139" s="232" t="str">
        <f t="shared" si="75"/>
        <v/>
      </c>
      <c r="AE139" s="233"/>
      <c r="AF139" s="228"/>
      <c r="AG139" s="229"/>
      <c r="AH139" s="234" t="str">
        <f t="shared" si="81"/>
        <v/>
      </c>
      <c r="AI139" s="229"/>
      <c r="AJ139" s="230"/>
      <c r="AK139" s="230"/>
      <c r="AL139" s="235" t="str">
        <f t="shared" si="82"/>
        <v/>
      </c>
      <c r="AM139" s="231"/>
      <c r="AN139" s="232"/>
      <c r="AO139" s="233"/>
      <c r="AP139" s="228"/>
      <c r="AQ139" s="229"/>
      <c r="AR139" s="234" t="str">
        <f t="shared" si="78"/>
        <v/>
      </c>
      <c r="AS139" s="229"/>
      <c r="AT139" s="230"/>
      <c r="AU139" s="230"/>
      <c r="AV139" s="235" t="str">
        <f t="shared" si="79"/>
        <v/>
      </c>
      <c r="AW139" s="231"/>
      <c r="AX139" s="232"/>
      <c r="AY139" s="233"/>
      <c r="AZ139" s="1"/>
      <c r="BA139" s="236"/>
      <c r="BB139" s="229"/>
      <c r="BC139" s="229"/>
      <c r="BD139" s="229"/>
      <c r="BE139" s="230"/>
      <c r="BF139" s="230"/>
      <c r="BG139" s="230"/>
      <c r="BH139" s="231"/>
      <c r="BI139" s="232"/>
      <c r="BJ139" s="233"/>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row>
    <row r="140" spans="1:115" ht="20" customHeight="1" x14ac:dyDescent="0.2">
      <c r="A140" s="28"/>
      <c r="B140" s="106"/>
      <c r="C140" s="107"/>
      <c r="D140" s="105" t="s">
        <v>38</v>
      </c>
      <c r="E140" s="28" t="s">
        <v>261</v>
      </c>
      <c r="F140" s="28" t="s">
        <v>262</v>
      </c>
      <c r="G140" s="105">
        <v>2015</v>
      </c>
      <c r="H140" s="143"/>
      <c r="I140" s="35">
        <v>5</v>
      </c>
      <c r="J140" s="36" t="s">
        <v>55</v>
      </c>
      <c r="K140" s="144" t="s">
        <v>263</v>
      </c>
      <c r="L140" s="228"/>
      <c r="M140" s="229"/>
      <c r="N140" s="229" t="str">
        <f t="shared" si="67"/>
        <v/>
      </c>
      <c r="O140" s="229" t="str">
        <f t="shared" si="68"/>
        <v/>
      </c>
      <c r="P140" s="230"/>
      <c r="Q140" s="230"/>
      <c r="R140" s="230" t="str">
        <f t="shared" si="69"/>
        <v/>
      </c>
      <c r="S140" s="231" t="str">
        <f t="shared" si="70"/>
        <v/>
      </c>
      <c r="T140" s="232" t="str">
        <f t="shared" si="83"/>
        <v/>
      </c>
      <c r="U140" s="233"/>
      <c r="V140" s="228"/>
      <c r="W140" s="229"/>
      <c r="X140" s="229"/>
      <c r="Y140" s="229">
        <v>43</v>
      </c>
      <c r="Z140" s="230"/>
      <c r="AA140" s="230"/>
      <c r="AB140" s="230"/>
      <c r="AC140" s="231">
        <v>16.2</v>
      </c>
      <c r="AD140" s="232">
        <f t="shared" si="75"/>
        <v>0</v>
      </c>
      <c r="AE140" s="233"/>
      <c r="AF140" s="228"/>
      <c r="AG140" s="229"/>
      <c r="AH140" s="234" t="str">
        <f t="shared" si="81"/>
        <v/>
      </c>
      <c r="AI140" s="229"/>
      <c r="AJ140" s="230"/>
      <c r="AK140" s="230"/>
      <c r="AL140" s="235" t="str">
        <f t="shared" si="82"/>
        <v/>
      </c>
      <c r="AM140" s="231"/>
      <c r="AN140" s="232"/>
      <c r="AO140" s="233"/>
      <c r="AP140" s="228"/>
      <c r="AQ140" s="229"/>
      <c r="AR140" s="234" t="str">
        <f t="shared" si="78"/>
        <v/>
      </c>
      <c r="AS140" s="229"/>
      <c r="AT140" s="230"/>
      <c r="AU140" s="230"/>
      <c r="AV140" s="235" t="str">
        <f t="shared" si="79"/>
        <v/>
      </c>
      <c r="AW140" s="231"/>
      <c r="AX140" s="232"/>
      <c r="AY140" s="233"/>
      <c r="AZ140" s="1"/>
      <c r="BA140" s="236"/>
      <c r="BB140" s="229"/>
      <c r="BC140" s="229"/>
      <c r="BD140" s="229"/>
      <c r="BE140" s="230"/>
      <c r="BF140" s="230"/>
      <c r="BG140" s="230"/>
      <c r="BH140" s="231"/>
      <c r="BI140" s="232"/>
      <c r="BJ140" s="233"/>
      <c r="BK140" s="1" t="s">
        <v>437</v>
      </c>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row>
    <row r="141" spans="1:115" ht="20" customHeight="1" x14ac:dyDescent="0.2">
      <c r="A141" s="28"/>
      <c r="B141" s="106"/>
      <c r="C141" s="104"/>
      <c r="D141" s="105" t="s">
        <v>38</v>
      </c>
      <c r="E141" s="28" t="s">
        <v>267</v>
      </c>
      <c r="F141" s="28" t="s">
        <v>268</v>
      </c>
      <c r="G141" s="105">
        <v>2008</v>
      </c>
      <c r="H141" s="143"/>
      <c r="I141" s="35">
        <v>86</v>
      </c>
      <c r="J141" s="36" t="s">
        <v>70</v>
      </c>
      <c r="K141" s="144"/>
      <c r="L141" s="228">
        <v>37.5</v>
      </c>
      <c r="M141" s="229">
        <v>21.5</v>
      </c>
      <c r="N141" s="229">
        <f t="shared" si="67"/>
        <v>-16</v>
      </c>
      <c r="O141" s="229">
        <f t="shared" si="68"/>
        <v>-42.666666666666664</v>
      </c>
      <c r="P141" s="230">
        <v>37.5</v>
      </c>
      <c r="Q141" s="230">
        <v>49.7</v>
      </c>
      <c r="R141" s="230">
        <f t="shared" si="69"/>
        <v>12.200000000000003</v>
      </c>
      <c r="S141" s="231">
        <f t="shared" si="70"/>
        <v>32.53333333333336</v>
      </c>
      <c r="T141" s="232">
        <f t="shared" si="83"/>
        <v>-28.200000000000003</v>
      </c>
      <c r="U141" s="233"/>
      <c r="V141" s="228">
        <v>450.5</v>
      </c>
      <c r="W141" s="229">
        <v>392.1</v>
      </c>
      <c r="X141" s="229">
        <f t="shared" ref="X141:X150" si="84">IF(AND(NOT(ISERROR(W141-V141)), V141&lt;&gt;"", W141&lt;&gt;""), W141-V141, "")</f>
        <v>-58.399999999999977</v>
      </c>
      <c r="Y141" s="229">
        <f t="shared" ref="Y141:Y150" si="85">IF(NOT(ISERROR(100-(W141/V141)*100)), (100-(W141/V141)*100)*-1, "")</f>
        <v>-12.963374028856819</v>
      </c>
      <c r="Z141" s="230">
        <v>450.5</v>
      </c>
      <c r="AA141" s="230">
        <v>372</v>
      </c>
      <c r="AB141" s="230">
        <f>AA141-Z141</f>
        <v>-78.5</v>
      </c>
      <c r="AC141" s="231">
        <f t="shared" ref="AC141:AC150" si="86">IF(NOT(ISERROR(100-(AA141/Z141)*100)), (100-(AA141/Z141)*100)*-1, "")</f>
        <v>-17.425083240843506</v>
      </c>
      <c r="AD141" s="232">
        <f t="shared" si="75"/>
        <v>20.100000000000023</v>
      </c>
      <c r="AE141" s="233"/>
      <c r="AF141" s="228">
        <v>5.2</v>
      </c>
      <c r="AG141" s="229">
        <v>5.0999999999999996</v>
      </c>
      <c r="AH141" s="234">
        <f t="shared" si="81"/>
        <v>-0.10000000000000053</v>
      </c>
      <c r="AI141" s="229"/>
      <c r="AJ141" s="230">
        <v>5.2</v>
      </c>
      <c r="AK141" s="230">
        <v>5.0999999999999996</v>
      </c>
      <c r="AL141" s="235">
        <f t="shared" si="82"/>
        <v>-0.10000000000000053</v>
      </c>
      <c r="AM141" s="231"/>
      <c r="AN141" s="232">
        <f>AH141-AL141</f>
        <v>0</v>
      </c>
      <c r="AO141" s="233"/>
      <c r="AP141" s="228"/>
      <c r="AQ141" s="229"/>
      <c r="AR141" s="234" t="str">
        <f t="shared" si="78"/>
        <v/>
      </c>
      <c r="AS141" s="229"/>
      <c r="AT141" s="230"/>
      <c r="AU141" s="230"/>
      <c r="AV141" s="235" t="str">
        <f t="shared" si="79"/>
        <v/>
      </c>
      <c r="AW141" s="231"/>
      <c r="AX141" s="232"/>
      <c r="AY141" s="233"/>
      <c r="AZ141" s="1"/>
      <c r="BA141" s="236"/>
      <c r="BB141" s="229"/>
      <c r="BC141" s="229"/>
      <c r="BD141" s="229"/>
      <c r="BE141" s="230"/>
      <c r="BF141" s="230"/>
      <c r="BG141" s="230"/>
      <c r="BH141" s="231"/>
      <c r="BI141" s="232"/>
      <c r="BJ141" s="233"/>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row>
    <row r="142" spans="1:115" ht="20" customHeight="1" x14ac:dyDescent="0.2">
      <c r="A142" s="28"/>
      <c r="B142" s="103"/>
      <c r="C142" s="105"/>
      <c r="D142" s="105" t="s">
        <v>38</v>
      </c>
      <c r="E142" s="28" t="s">
        <v>275</v>
      </c>
      <c r="F142" s="28" t="s">
        <v>276</v>
      </c>
      <c r="G142" s="105">
        <v>2000</v>
      </c>
      <c r="H142" s="143">
        <v>252</v>
      </c>
      <c r="I142" s="35">
        <v>30</v>
      </c>
      <c r="J142" s="36" t="s">
        <v>66</v>
      </c>
      <c r="K142" s="144" t="s">
        <v>56</v>
      </c>
      <c r="L142" s="228"/>
      <c r="M142" s="229"/>
      <c r="N142" s="229" t="str">
        <f t="shared" si="67"/>
        <v/>
      </c>
      <c r="O142" s="229" t="str">
        <f t="shared" si="68"/>
        <v/>
      </c>
      <c r="P142" s="230"/>
      <c r="Q142" s="230"/>
      <c r="R142" s="230" t="str">
        <f t="shared" si="69"/>
        <v/>
      </c>
      <c r="S142" s="231" t="str">
        <f t="shared" si="70"/>
        <v/>
      </c>
      <c r="T142" s="232" t="str">
        <f t="shared" si="83"/>
        <v/>
      </c>
      <c r="U142" s="233"/>
      <c r="V142" s="228"/>
      <c r="W142" s="229"/>
      <c r="X142" s="229" t="str">
        <f t="shared" si="84"/>
        <v/>
      </c>
      <c r="Y142" s="229" t="str">
        <f t="shared" si="85"/>
        <v/>
      </c>
      <c r="Z142" s="230"/>
      <c r="AA142" s="230"/>
      <c r="AB142" s="230" t="str">
        <f t="shared" ref="AB142:AB150" si="87">IF(AND(NOT(ISERROR(AA142-Z142)), Z142&lt;&gt;"", AA142&lt;&gt;""), AA142-Z142, "")</f>
        <v/>
      </c>
      <c r="AC142" s="231" t="str">
        <f t="shared" si="86"/>
        <v/>
      </c>
      <c r="AD142" s="232" t="str">
        <f t="shared" si="75"/>
        <v/>
      </c>
      <c r="AE142" s="233"/>
      <c r="AF142" s="228"/>
      <c r="AG142" s="229"/>
      <c r="AH142" s="234" t="str">
        <f t="shared" si="81"/>
        <v/>
      </c>
      <c r="AI142" s="229"/>
      <c r="AJ142" s="230"/>
      <c r="AK142" s="230"/>
      <c r="AL142" s="235" t="str">
        <f t="shared" si="82"/>
        <v/>
      </c>
      <c r="AM142" s="231"/>
      <c r="AN142" s="232"/>
      <c r="AO142" s="233"/>
      <c r="AP142" s="228"/>
      <c r="AQ142" s="229"/>
      <c r="AR142" s="234" t="str">
        <f t="shared" si="78"/>
        <v/>
      </c>
      <c r="AS142" s="229"/>
      <c r="AT142" s="230"/>
      <c r="AU142" s="230"/>
      <c r="AV142" s="235" t="str">
        <f t="shared" si="79"/>
        <v/>
      </c>
      <c r="AW142" s="231"/>
      <c r="AX142" s="232"/>
      <c r="AY142" s="233"/>
      <c r="AZ142" s="1"/>
      <c r="BA142" s="236"/>
      <c r="BB142" s="229"/>
      <c r="BC142" s="229"/>
      <c r="BD142" s="229"/>
      <c r="BE142" s="230"/>
      <c r="BF142" s="230"/>
      <c r="BG142" s="230"/>
      <c r="BH142" s="231"/>
      <c r="BI142" s="232"/>
      <c r="BJ142" s="233"/>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row>
    <row r="143" spans="1:115" ht="20" customHeight="1" x14ac:dyDescent="0.2">
      <c r="A143" s="28"/>
      <c r="B143" s="106"/>
      <c r="C143" s="245"/>
      <c r="D143" s="105" t="s">
        <v>38</v>
      </c>
      <c r="E143" s="28" t="s">
        <v>438</v>
      </c>
      <c r="F143" s="28" t="s">
        <v>439</v>
      </c>
      <c r="G143" s="105">
        <v>2010</v>
      </c>
      <c r="H143" s="143"/>
      <c r="I143" s="246">
        <v>15</v>
      </c>
      <c r="J143" s="50" t="s">
        <v>59</v>
      </c>
      <c r="K143" s="247" t="s">
        <v>56</v>
      </c>
      <c r="L143" s="228">
        <v>69</v>
      </c>
      <c r="M143" s="229">
        <v>52.4</v>
      </c>
      <c r="N143" s="229">
        <f t="shared" si="67"/>
        <v>-16.600000000000001</v>
      </c>
      <c r="O143" s="229">
        <f t="shared" si="68"/>
        <v>-24.05797101449275</v>
      </c>
      <c r="P143" s="230">
        <v>68.5</v>
      </c>
      <c r="Q143" s="230">
        <v>43.9</v>
      </c>
      <c r="R143" s="230">
        <f t="shared" si="69"/>
        <v>-24.6</v>
      </c>
      <c r="S143" s="231">
        <f t="shared" si="70"/>
        <v>-35.912408759124091</v>
      </c>
      <c r="T143" s="232">
        <f t="shared" si="83"/>
        <v>8</v>
      </c>
      <c r="U143" s="233"/>
      <c r="V143" s="228"/>
      <c r="W143" s="229"/>
      <c r="X143" s="229" t="str">
        <f t="shared" si="84"/>
        <v/>
      </c>
      <c r="Y143" s="229" t="str">
        <f t="shared" si="85"/>
        <v/>
      </c>
      <c r="Z143" s="230"/>
      <c r="AA143" s="230"/>
      <c r="AB143" s="230" t="str">
        <f t="shared" si="87"/>
        <v/>
      </c>
      <c r="AC143" s="231" t="str">
        <f t="shared" si="86"/>
        <v/>
      </c>
      <c r="AD143" s="232" t="str">
        <f t="shared" si="75"/>
        <v/>
      </c>
      <c r="AE143" s="233"/>
      <c r="AF143" s="228">
        <v>3.1</v>
      </c>
      <c r="AG143" s="229">
        <v>2.2999999999999998</v>
      </c>
      <c r="AH143" s="234">
        <f t="shared" si="81"/>
        <v>-0.80000000000000027</v>
      </c>
      <c r="AI143" s="229"/>
      <c r="AJ143" s="230">
        <v>2.2999999999999998</v>
      </c>
      <c r="AK143" s="230">
        <v>2.1</v>
      </c>
      <c r="AL143" s="235">
        <f t="shared" si="82"/>
        <v>-0.19999999999999973</v>
      </c>
      <c r="AM143" s="231"/>
      <c r="AN143" s="242">
        <f>AH143-AL143</f>
        <v>-0.60000000000000053</v>
      </c>
      <c r="AO143" s="233"/>
      <c r="AP143" s="228"/>
      <c r="AQ143" s="229"/>
      <c r="AR143" s="234" t="str">
        <f t="shared" si="78"/>
        <v/>
      </c>
      <c r="AS143" s="229"/>
      <c r="AT143" s="230"/>
      <c r="AU143" s="230"/>
      <c r="AV143" s="235" t="str">
        <f t="shared" si="79"/>
        <v/>
      </c>
      <c r="AW143" s="231"/>
      <c r="AX143" s="232"/>
      <c r="AY143" s="233"/>
      <c r="AZ143" s="1"/>
      <c r="BA143" s="236"/>
      <c r="BB143" s="229"/>
      <c r="BC143" s="229"/>
      <c r="BD143" s="229"/>
      <c r="BE143" s="230"/>
      <c r="BF143" s="230"/>
      <c r="BG143" s="230"/>
      <c r="BH143" s="231"/>
      <c r="BI143" s="232"/>
      <c r="BJ143" s="233"/>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row>
    <row r="144" spans="1:115" ht="20" customHeight="1" x14ac:dyDescent="0.2">
      <c r="A144" s="28"/>
      <c r="B144" s="106"/>
      <c r="C144" s="107"/>
      <c r="D144" s="105" t="s">
        <v>38</v>
      </c>
      <c r="E144" s="28" t="s">
        <v>283</v>
      </c>
      <c r="F144" s="28" t="s">
        <v>284</v>
      </c>
      <c r="G144" s="105">
        <v>2001</v>
      </c>
      <c r="H144" s="143">
        <v>192</v>
      </c>
      <c r="I144" s="35">
        <v>19</v>
      </c>
      <c r="J144" s="36" t="s">
        <v>70</v>
      </c>
      <c r="K144" s="144" t="s">
        <v>56</v>
      </c>
      <c r="L144" s="228">
        <v>62.9</v>
      </c>
      <c r="M144" s="229">
        <v>34.5</v>
      </c>
      <c r="N144" s="229">
        <f t="shared" si="67"/>
        <v>-28.4</v>
      </c>
      <c r="O144" s="229">
        <f t="shared" si="68"/>
        <v>-45.151033386327498</v>
      </c>
      <c r="P144" s="230">
        <v>61.7</v>
      </c>
      <c r="Q144" s="230">
        <v>49.6</v>
      </c>
      <c r="R144" s="230">
        <f t="shared" si="69"/>
        <v>-12.100000000000001</v>
      </c>
      <c r="S144" s="231">
        <f t="shared" si="70"/>
        <v>-19.611021069692057</v>
      </c>
      <c r="T144" s="232">
        <f t="shared" si="83"/>
        <v>-16.299999999999997</v>
      </c>
      <c r="U144" s="233"/>
      <c r="V144" s="228">
        <v>543</v>
      </c>
      <c r="W144" s="229">
        <v>583</v>
      </c>
      <c r="X144" s="229">
        <f t="shared" si="84"/>
        <v>40</v>
      </c>
      <c r="Y144" s="229">
        <f t="shared" si="85"/>
        <v>7.3664825046040505</v>
      </c>
      <c r="Z144" s="230">
        <v>550</v>
      </c>
      <c r="AA144" s="230">
        <v>554</v>
      </c>
      <c r="AB144" s="230">
        <f t="shared" si="87"/>
        <v>4</v>
      </c>
      <c r="AC144" s="231">
        <f t="shared" si="86"/>
        <v>0.72727272727273373</v>
      </c>
      <c r="AD144" s="232">
        <f t="shared" si="75"/>
        <v>36</v>
      </c>
      <c r="AE144" s="233"/>
      <c r="AF144" s="228"/>
      <c r="AG144" s="229"/>
      <c r="AH144" s="234" t="str">
        <f t="shared" si="81"/>
        <v/>
      </c>
      <c r="AI144" s="229"/>
      <c r="AJ144" s="230"/>
      <c r="AK144" s="230"/>
      <c r="AL144" s="235" t="str">
        <f t="shared" si="82"/>
        <v/>
      </c>
      <c r="AM144" s="231"/>
      <c r="AN144" s="232"/>
      <c r="AO144" s="233"/>
      <c r="AP144" s="228"/>
      <c r="AQ144" s="229"/>
      <c r="AR144" s="234" t="str">
        <f t="shared" si="78"/>
        <v/>
      </c>
      <c r="AS144" s="229"/>
      <c r="AT144" s="230"/>
      <c r="AU144" s="230"/>
      <c r="AV144" s="235" t="str">
        <f t="shared" si="79"/>
        <v/>
      </c>
      <c r="AW144" s="231"/>
      <c r="AX144" s="232"/>
      <c r="AY144" s="233"/>
      <c r="AZ144" s="1"/>
      <c r="BA144" s="236"/>
      <c r="BB144" s="229"/>
      <c r="BC144" s="229"/>
      <c r="BD144" s="229"/>
      <c r="BE144" s="230"/>
      <c r="BF144" s="230"/>
      <c r="BG144" s="230"/>
      <c r="BH144" s="231"/>
      <c r="BI144" s="232"/>
      <c r="BJ144" s="233"/>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row>
    <row r="145" spans="1:115" ht="20" customHeight="1" x14ac:dyDescent="0.2">
      <c r="A145" s="28"/>
      <c r="B145" s="103"/>
      <c r="C145" s="107"/>
      <c r="D145" s="105"/>
      <c r="E145" s="28" t="s">
        <v>288</v>
      </c>
      <c r="F145" s="28" t="s">
        <v>289</v>
      </c>
      <c r="G145" s="105">
        <v>1999</v>
      </c>
      <c r="H145" s="143"/>
      <c r="I145" s="35">
        <v>30</v>
      </c>
      <c r="J145" s="36" t="s">
        <v>290</v>
      </c>
      <c r="K145" s="144" t="s">
        <v>291</v>
      </c>
      <c r="L145" s="228"/>
      <c r="M145" s="229"/>
      <c r="N145" s="229" t="str">
        <f t="shared" si="67"/>
        <v/>
      </c>
      <c r="O145" s="229" t="str">
        <f t="shared" si="68"/>
        <v/>
      </c>
      <c r="P145" s="230"/>
      <c r="Q145" s="230"/>
      <c r="R145" s="230" t="str">
        <f t="shared" si="69"/>
        <v/>
      </c>
      <c r="S145" s="231" t="str">
        <f t="shared" si="70"/>
        <v/>
      </c>
      <c r="T145" s="232" t="str">
        <f t="shared" si="83"/>
        <v/>
      </c>
      <c r="U145" s="233"/>
      <c r="V145" s="228"/>
      <c r="W145" s="229"/>
      <c r="X145" s="229" t="str">
        <f t="shared" si="84"/>
        <v/>
      </c>
      <c r="Y145" s="229" t="str">
        <f t="shared" si="85"/>
        <v/>
      </c>
      <c r="Z145" s="230"/>
      <c r="AA145" s="230"/>
      <c r="AB145" s="230" t="str">
        <f t="shared" si="87"/>
        <v/>
      </c>
      <c r="AC145" s="231" t="str">
        <f t="shared" si="86"/>
        <v/>
      </c>
      <c r="AD145" s="232" t="str">
        <f t="shared" si="75"/>
        <v/>
      </c>
      <c r="AE145" s="233"/>
      <c r="AF145" s="228"/>
      <c r="AG145" s="229"/>
      <c r="AH145" s="234" t="str">
        <f t="shared" si="81"/>
        <v/>
      </c>
      <c r="AI145" s="229"/>
      <c r="AJ145" s="230"/>
      <c r="AK145" s="230"/>
      <c r="AL145" s="235" t="str">
        <f t="shared" si="82"/>
        <v/>
      </c>
      <c r="AM145" s="231"/>
      <c r="AN145" s="232"/>
      <c r="AO145" s="233"/>
      <c r="AP145" s="228"/>
      <c r="AQ145" s="229"/>
      <c r="AR145" s="234" t="str">
        <f t="shared" si="78"/>
        <v/>
      </c>
      <c r="AS145" s="229"/>
      <c r="AT145" s="230"/>
      <c r="AU145" s="230"/>
      <c r="AV145" s="235" t="str">
        <f t="shared" si="79"/>
        <v/>
      </c>
      <c r="AW145" s="231"/>
      <c r="AX145" s="232"/>
      <c r="AY145" s="233"/>
      <c r="AZ145" s="1"/>
      <c r="BA145" s="236"/>
      <c r="BB145" s="229"/>
      <c r="BC145" s="229"/>
      <c r="BD145" s="229"/>
      <c r="BE145" s="230"/>
      <c r="BF145" s="230"/>
      <c r="BG145" s="230"/>
      <c r="BH145" s="231"/>
      <c r="BI145" s="232"/>
      <c r="BJ145" s="233"/>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row>
    <row r="146" spans="1:115" ht="20" customHeight="1" x14ac:dyDescent="0.2">
      <c r="A146" s="28"/>
      <c r="B146" s="106"/>
      <c r="C146" s="107"/>
      <c r="D146" s="105" t="s">
        <v>38</v>
      </c>
      <c r="E146" s="28" t="s">
        <v>296</v>
      </c>
      <c r="F146" s="28" t="s">
        <v>297</v>
      </c>
      <c r="G146" s="105">
        <v>2010</v>
      </c>
      <c r="H146" s="143"/>
      <c r="I146" s="35">
        <v>53</v>
      </c>
      <c r="J146" s="48" t="s">
        <v>298</v>
      </c>
      <c r="K146" s="144" t="s">
        <v>299</v>
      </c>
      <c r="L146" s="228"/>
      <c r="M146" s="229"/>
      <c r="N146" s="229" t="str">
        <f t="shared" si="67"/>
        <v/>
      </c>
      <c r="O146" s="229" t="str">
        <f t="shared" si="68"/>
        <v/>
      </c>
      <c r="P146" s="230"/>
      <c r="Q146" s="230"/>
      <c r="R146" s="230" t="str">
        <f t="shared" si="69"/>
        <v/>
      </c>
      <c r="S146" s="231" t="str">
        <f t="shared" si="70"/>
        <v/>
      </c>
      <c r="T146" s="232" t="str">
        <f t="shared" si="83"/>
        <v/>
      </c>
      <c r="U146" s="233"/>
      <c r="V146" s="228"/>
      <c r="W146" s="229"/>
      <c r="X146" s="229" t="str">
        <f t="shared" si="84"/>
        <v/>
      </c>
      <c r="Y146" s="229" t="str">
        <f t="shared" si="85"/>
        <v/>
      </c>
      <c r="Z146" s="230"/>
      <c r="AA146" s="230"/>
      <c r="AB146" s="230" t="str">
        <f t="shared" si="87"/>
        <v/>
      </c>
      <c r="AC146" s="231" t="str">
        <f t="shared" si="86"/>
        <v/>
      </c>
      <c r="AD146" s="232" t="str">
        <f t="shared" si="75"/>
        <v/>
      </c>
      <c r="AE146" s="233"/>
      <c r="AF146" s="228"/>
      <c r="AG146" s="229"/>
      <c r="AH146" s="234" t="str">
        <f t="shared" si="81"/>
        <v/>
      </c>
      <c r="AI146" s="229"/>
      <c r="AJ146" s="230"/>
      <c r="AK146" s="230"/>
      <c r="AL146" s="235" t="str">
        <f t="shared" si="82"/>
        <v/>
      </c>
      <c r="AM146" s="231"/>
      <c r="AN146" s="232"/>
      <c r="AO146" s="233"/>
      <c r="AP146" s="228"/>
      <c r="AQ146" s="229"/>
      <c r="AR146" s="234" t="str">
        <f t="shared" si="78"/>
        <v/>
      </c>
      <c r="AS146" s="229"/>
      <c r="AT146" s="230"/>
      <c r="AU146" s="230"/>
      <c r="AV146" s="235" t="str">
        <f t="shared" si="79"/>
        <v/>
      </c>
      <c r="AW146" s="231"/>
      <c r="AX146" s="232"/>
      <c r="AY146" s="233"/>
      <c r="AZ146" s="1"/>
      <c r="BA146" s="236"/>
      <c r="BB146" s="229"/>
      <c r="BC146" s="229"/>
      <c r="BD146" s="229"/>
      <c r="BE146" s="230"/>
      <c r="BF146" s="230"/>
      <c r="BG146" s="230"/>
      <c r="BH146" s="231"/>
      <c r="BI146" s="232"/>
      <c r="BJ146" s="233"/>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row>
    <row r="147" spans="1:115" ht="20" customHeight="1" x14ac:dyDescent="0.2">
      <c r="A147" s="28"/>
      <c r="B147" s="106"/>
      <c r="C147" s="107"/>
      <c r="D147" s="105" t="s">
        <v>38</v>
      </c>
      <c r="E147" s="28" t="s">
        <v>305</v>
      </c>
      <c r="F147" s="28" t="s">
        <v>306</v>
      </c>
      <c r="G147" s="105">
        <v>2010</v>
      </c>
      <c r="H147" s="143"/>
      <c r="I147" s="35">
        <v>789</v>
      </c>
      <c r="J147" s="36" t="s">
        <v>55</v>
      </c>
      <c r="K147" s="144" t="s">
        <v>307</v>
      </c>
      <c r="L147" s="228"/>
      <c r="M147" s="229"/>
      <c r="N147" s="229" t="str">
        <f t="shared" si="67"/>
        <v/>
      </c>
      <c r="O147" s="229" t="str">
        <f t="shared" si="68"/>
        <v/>
      </c>
      <c r="P147" s="230"/>
      <c r="Q147" s="230"/>
      <c r="R147" s="230" t="str">
        <f t="shared" si="69"/>
        <v/>
      </c>
      <c r="S147" s="231" t="str">
        <f t="shared" si="70"/>
        <v/>
      </c>
      <c r="T147" s="232" t="str">
        <f t="shared" si="83"/>
        <v/>
      </c>
      <c r="U147" s="233"/>
      <c r="V147" s="228"/>
      <c r="W147" s="229"/>
      <c r="X147" s="229" t="str">
        <f t="shared" si="84"/>
        <v/>
      </c>
      <c r="Y147" s="229" t="str">
        <f t="shared" si="85"/>
        <v/>
      </c>
      <c r="Z147" s="230"/>
      <c r="AA147" s="230"/>
      <c r="AB147" s="230" t="str">
        <f t="shared" si="87"/>
        <v/>
      </c>
      <c r="AC147" s="231" t="str">
        <f t="shared" si="86"/>
        <v/>
      </c>
      <c r="AD147" s="232" t="str">
        <f t="shared" si="75"/>
        <v/>
      </c>
      <c r="AE147" s="233"/>
      <c r="AF147" s="228"/>
      <c r="AG147" s="229"/>
      <c r="AH147" s="234" t="str">
        <f t="shared" si="81"/>
        <v/>
      </c>
      <c r="AI147" s="229"/>
      <c r="AJ147" s="230"/>
      <c r="AK147" s="230"/>
      <c r="AL147" s="235" t="str">
        <f t="shared" si="82"/>
        <v/>
      </c>
      <c r="AM147" s="231"/>
      <c r="AN147" s="232"/>
      <c r="AO147" s="233"/>
      <c r="AP147" s="228"/>
      <c r="AQ147" s="229"/>
      <c r="AR147" s="234" t="str">
        <f t="shared" si="78"/>
        <v/>
      </c>
      <c r="AS147" s="229"/>
      <c r="AT147" s="230"/>
      <c r="AU147" s="230"/>
      <c r="AV147" s="235" t="str">
        <f t="shared" si="79"/>
        <v/>
      </c>
      <c r="AW147" s="231"/>
      <c r="AX147" s="232"/>
      <c r="AY147" s="233"/>
      <c r="AZ147" s="1"/>
      <c r="BA147" s="236"/>
      <c r="BB147" s="229"/>
      <c r="BC147" s="229"/>
      <c r="BD147" s="229"/>
      <c r="BE147" s="230"/>
      <c r="BF147" s="230"/>
      <c r="BG147" s="230"/>
      <c r="BH147" s="231"/>
      <c r="BI147" s="232"/>
      <c r="BJ147" s="233"/>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row>
    <row r="148" spans="1:115" ht="20" customHeight="1" x14ac:dyDescent="0.2">
      <c r="A148" s="28"/>
      <c r="B148" s="106"/>
      <c r="C148" s="104"/>
      <c r="D148" s="105" t="s">
        <v>38</v>
      </c>
      <c r="E148" s="28" t="s">
        <v>311</v>
      </c>
      <c r="F148" s="28" t="s">
        <v>312</v>
      </c>
      <c r="G148" s="105">
        <v>2008</v>
      </c>
      <c r="H148" s="143">
        <v>156</v>
      </c>
      <c r="I148" s="35">
        <v>50</v>
      </c>
      <c r="J148" s="36" t="s">
        <v>70</v>
      </c>
      <c r="K148" s="144" t="s">
        <v>313</v>
      </c>
      <c r="L148" s="228">
        <v>72.87</v>
      </c>
      <c r="M148" s="229">
        <v>32.479999999999997</v>
      </c>
      <c r="N148" s="229">
        <f t="shared" si="67"/>
        <v>-40.390000000000008</v>
      </c>
      <c r="O148" s="229">
        <f t="shared" si="68"/>
        <v>-55.427473583093182</v>
      </c>
      <c r="P148" s="230">
        <v>72.87</v>
      </c>
      <c r="Q148" s="230">
        <v>65.180000000000007</v>
      </c>
      <c r="R148" s="230">
        <f t="shared" si="69"/>
        <v>-7.6899999999999977</v>
      </c>
      <c r="S148" s="231">
        <f t="shared" si="70"/>
        <v>-10.553039659667888</v>
      </c>
      <c r="T148" s="232">
        <f t="shared" si="83"/>
        <v>-32.70000000000001</v>
      </c>
      <c r="U148" s="233"/>
      <c r="V148" s="228">
        <v>496.37</v>
      </c>
      <c r="W148" s="229">
        <v>534.79999999999995</v>
      </c>
      <c r="X148" s="229">
        <f t="shared" si="84"/>
        <v>38.42999999999995</v>
      </c>
      <c r="Y148" s="229">
        <f t="shared" si="85"/>
        <v>7.7422084332252012</v>
      </c>
      <c r="Z148" s="230">
        <v>496.37</v>
      </c>
      <c r="AA148" s="230">
        <v>503.63</v>
      </c>
      <c r="AB148" s="230">
        <f t="shared" si="87"/>
        <v>7.2599999999999909</v>
      </c>
      <c r="AC148" s="231">
        <f t="shared" si="86"/>
        <v>1.4626186111166959</v>
      </c>
      <c r="AD148" s="232">
        <f t="shared" si="75"/>
        <v>31.169999999999959</v>
      </c>
      <c r="AE148" s="233"/>
      <c r="AF148" s="228">
        <v>2.19</v>
      </c>
      <c r="AG148" s="229">
        <v>1.88</v>
      </c>
      <c r="AH148" s="234">
        <f t="shared" si="81"/>
        <v>-0.31000000000000005</v>
      </c>
      <c r="AI148" s="229"/>
      <c r="AJ148" s="230">
        <v>2.19</v>
      </c>
      <c r="AK148" s="230">
        <v>1.92</v>
      </c>
      <c r="AL148" s="235">
        <f t="shared" si="82"/>
        <v>-0.27</v>
      </c>
      <c r="AM148" s="231"/>
      <c r="AN148" s="242">
        <f>AH148-AL148</f>
        <v>-4.0000000000000036E-2</v>
      </c>
      <c r="AO148" s="233"/>
      <c r="AP148" s="228"/>
      <c r="AQ148" s="229"/>
      <c r="AR148" s="234" t="str">
        <f t="shared" si="78"/>
        <v/>
      </c>
      <c r="AS148" s="229"/>
      <c r="AT148" s="230"/>
      <c r="AU148" s="230"/>
      <c r="AV148" s="235" t="str">
        <f t="shared" si="79"/>
        <v/>
      </c>
      <c r="AW148" s="231"/>
      <c r="AX148" s="232"/>
      <c r="AY148" s="233"/>
      <c r="AZ148" s="1"/>
      <c r="BA148" s="236">
        <v>93.84</v>
      </c>
      <c r="BB148" s="229">
        <v>94.95</v>
      </c>
      <c r="BC148" s="229">
        <f>BB148-BA148</f>
        <v>1.1099999999999994</v>
      </c>
      <c r="BD148" s="229">
        <f>100-((BA148/BB148)*100)</f>
        <v>1.1690363349131161</v>
      </c>
      <c r="BE148" s="230">
        <v>93.84</v>
      </c>
      <c r="BF148" s="230">
        <v>94.72</v>
      </c>
      <c r="BG148" s="230">
        <f>BF148-BE148</f>
        <v>0.87999999999999545</v>
      </c>
      <c r="BH148" s="231">
        <f>100-((BE148/BF148)*100)</f>
        <v>0.92905405405404906</v>
      </c>
      <c r="BI148" s="232"/>
      <c r="BJ148" s="233"/>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row>
    <row r="149" spans="1:115" ht="20" customHeight="1" x14ac:dyDescent="0.2">
      <c r="A149" s="28"/>
      <c r="B149" s="106"/>
      <c r="C149" s="104"/>
      <c r="D149" s="105" t="s">
        <v>38</v>
      </c>
      <c r="E149" s="28" t="s">
        <v>318</v>
      </c>
      <c r="F149" s="28" t="s">
        <v>319</v>
      </c>
      <c r="G149" s="105">
        <v>2009</v>
      </c>
      <c r="H149" s="143"/>
      <c r="I149" s="35">
        <v>12</v>
      </c>
      <c r="J149" s="36" t="s">
        <v>62</v>
      </c>
      <c r="K149" s="144" t="s">
        <v>105</v>
      </c>
      <c r="L149" s="228"/>
      <c r="M149" s="229"/>
      <c r="N149" s="229" t="str">
        <f t="shared" si="67"/>
        <v/>
      </c>
      <c r="O149" s="229" t="str">
        <f t="shared" si="68"/>
        <v/>
      </c>
      <c r="P149" s="230"/>
      <c r="Q149" s="230"/>
      <c r="R149" s="230" t="str">
        <f t="shared" si="69"/>
        <v/>
      </c>
      <c r="S149" s="231" t="str">
        <f t="shared" si="70"/>
        <v/>
      </c>
      <c r="T149" s="232" t="str">
        <f t="shared" si="83"/>
        <v/>
      </c>
      <c r="U149" s="233"/>
      <c r="V149" s="228"/>
      <c r="W149" s="229"/>
      <c r="X149" s="229" t="str">
        <f t="shared" si="84"/>
        <v/>
      </c>
      <c r="Y149" s="229" t="str">
        <f t="shared" si="85"/>
        <v/>
      </c>
      <c r="Z149" s="230"/>
      <c r="AA149" s="230"/>
      <c r="AB149" s="230" t="str">
        <f t="shared" si="87"/>
        <v/>
      </c>
      <c r="AC149" s="231" t="str">
        <f t="shared" si="86"/>
        <v/>
      </c>
      <c r="AD149" s="232" t="str">
        <f t="shared" si="75"/>
        <v/>
      </c>
      <c r="AE149" s="233"/>
      <c r="AF149" s="228"/>
      <c r="AG149" s="229"/>
      <c r="AH149" s="234" t="str">
        <f t="shared" si="81"/>
        <v/>
      </c>
      <c r="AI149" s="229"/>
      <c r="AJ149" s="230"/>
      <c r="AK149" s="230"/>
      <c r="AL149" s="235" t="str">
        <f t="shared" si="82"/>
        <v/>
      </c>
      <c r="AM149" s="231"/>
      <c r="AN149" s="232"/>
      <c r="AO149" s="233"/>
      <c r="AP149" s="228"/>
      <c r="AQ149" s="229"/>
      <c r="AR149" s="234" t="str">
        <f t="shared" si="78"/>
        <v/>
      </c>
      <c r="AS149" s="229"/>
      <c r="AT149" s="230"/>
      <c r="AU149" s="230"/>
      <c r="AV149" s="235" t="str">
        <f t="shared" si="79"/>
        <v/>
      </c>
      <c r="AW149" s="231"/>
      <c r="AX149" s="232"/>
      <c r="AY149" s="233"/>
      <c r="AZ149" s="1"/>
      <c r="BA149" s="236"/>
      <c r="BB149" s="229"/>
      <c r="BC149" s="229"/>
      <c r="BD149" s="229"/>
      <c r="BE149" s="230"/>
      <c r="BF149" s="230"/>
      <c r="BG149" s="230"/>
      <c r="BH149" s="231"/>
      <c r="BI149" s="232"/>
      <c r="BJ149" s="233"/>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row>
    <row r="150" spans="1:115" ht="20" customHeight="1" thickBot="1" x14ac:dyDescent="0.25">
      <c r="A150" s="28"/>
      <c r="B150" s="106"/>
      <c r="C150" s="104"/>
      <c r="D150" s="105" t="s">
        <v>38</v>
      </c>
      <c r="E150" s="28" t="s">
        <v>320</v>
      </c>
      <c r="F150" s="28" t="s">
        <v>321</v>
      </c>
      <c r="G150" s="105">
        <v>2011</v>
      </c>
      <c r="H150" s="143">
        <v>112</v>
      </c>
      <c r="I150" s="156">
        <v>17</v>
      </c>
      <c r="J150" s="157" t="s">
        <v>66</v>
      </c>
      <c r="K150" s="158" t="s">
        <v>95</v>
      </c>
      <c r="L150" s="248">
        <v>135</v>
      </c>
      <c r="M150" s="249">
        <v>82.84</v>
      </c>
      <c r="N150" s="249">
        <f t="shared" si="67"/>
        <v>-52.16</v>
      </c>
      <c r="O150" s="249">
        <f t="shared" si="68"/>
        <v>-38.63703703703704</v>
      </c>
      <c r="P150" s="250">
        <v>135</v>
      </c>
      <c r="Q150" s="250">
        <v>124.79</v>
      </c>
      <c r="R150" s="250">
        <f t="shared" si="69"/>
        <v>-10.209999999999994</v>
      </c>
      <c r="S150" s="251">
        <f t="shared" si="70"/>
        <v>-7.5629629629629562</v>
      </c>
      <c r="T150" s="252">
        <f t="shared" si="83"/>
        <v>-41.95</v>
      </c>
      <c r="U150" s="253"/>
      <c r="V150" s="248">
        <v>499.9</v>
      </c>
      <c r="W150" s="249">
        <v>556.11</v>
      </c>
      <c r="X150" s="249">
        <f t="shared" si="84"/>
        <v>56.210000000000036</v>
      </c>
      <c r="Y150" s="249">
        <f t="shared" si="85"/>
        <v>11.24424884976996</v>
      </c>
      <c r="Z150" s="250">
        <v>499.9</v>
      </c>
      <c r="AA150" s="250">
        <v>507.66</v>
      </c>
      <c r="AB150" s="250">
        <f t="shared" si="87"/>
        <v>7.7600000000000477</v>
      </c>
      <c r="AC150" s="251">
        <f t="shared" si="86"/>
        <v>1.5523104620924357</v>
      </c>
      <c r="AD150" s="252">
        <f t="shared" si="75"/>
        <v>48.449999999999989</v>
      </c>
      <c r="AE150" s="253"/>
      <c r="AF150" s="248">
        <v>0.5</v>
      </c>
      <c r="AG150" s="249">
        <v>0.43</v>
      </c>
      <c r="AH150" s="254">
        <f t="shared" si="81"/>
        <v>-7.0000000000000007E-2</v>
      </c>
      <c r="AI150" s="249"/>
      <c r="AJ150" s="250">
        <v>0.5</v>
      </c>
      <c r="AK150" s="250">
        <v>0.57999999999999996</v>
      </c>
      <c r="AL150" s="255">
        <f t="shared" si="82"/>
        <v>7.999999999999996E-2</v>
      </c>
      <c r="AM150" s="251"/>
      <c r="AN150" s="256">
        <f>AH150-AL150</f>
        <v>-0.14999999999999997</v>
      </c>
      <c r="AO150" s="253"/>
      <c r="AP150" s="248"/>
      <c r="AQ150" s="249"/>
      <c r="AR150" s="254" t="str">
        <f t="shared" si="78"/>
        <v/>
      </c>
      <c r="AS150" s="249"/>
      <c r="AT150" s="250"/>
      <c r="AU150" s="250"/>
      <c r="AV150" s="255" t="str">
        <f t="shared" si="79"/>
        <v/>
      </c>
      <c r="AW150" s="251"/>
      <c r="AX150" s="252"/>
      <c r="AY150" s="253"/>
      <c r="AZ150" s="1"/>
      <c r="BA150" s="257"/>
      <c r="BB150" s="249"/>
      <c r="BC150" s="249"/>
      <c r="BD150" s="249"/>
      <c r="BE150" s="250"/>
      <c r="BF150" s="250"/>
      <c r="BG150" s="250"/>
      <c r="BH150" s="251"/>
      <c r="BI150" s="252"/>
      <c r="BJ150" s="253"/>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row>
    <row r="151" spans="1:115" x14ac:dyDescent="0.2">
      <c r="F151" s="13"/>
      <c r="G151" s="13"/>
      <c r="I151" s="13"/>
      <c r="J151" s="13"/>
      <c r="K151" s="13"/>
      <c r="L151" s="488" t="s">
        <v>423</v>
      </c>
      <c r="M151" s="482" t="s">
        <v>424</v>
      </c>
      <c r="N151" s="484" t="s">
        <v>358</v>
      </c>
      <c r="O151" s="484" t="s">
        <v>356</v>
      </c>
      <c r="P151" s="469" t="s">
        <v>423</v>
      </c>
      <c r="Q151" s="469" t="s">
        <v>424</v>
      </c>
      <c r="R151" s="469" t="s">
        <v>358</v>
      </c>
      <c r="S151" s="471" t="s">
        <v>356</v>
      </c>
      <c r="T151" s="473" t="s">
        <v>357</v>
      </c>
      <c r="U151" s="475" t="s">
        <v>29</v>
      </c>
      <c r="V151" s="479" t="s">
        <v>423</v>
      </c>
      <c r="W151" s="482" t="s">
        <v>424</v>
      </c>
      <c r="X151" s="484" t="s">
        <v>358</v>
      </c>
      <c r="Y151" s="484" t="s">
        <v>356</v>
      </c>
      <c r="Z151" s="469" t="s">
        <v>423</v>
      </c>
      <c r="AA151" s="469" t="s">
        <v>424</v>
      </c>
      <c r="AB151" s="469" t="s">
        <v>358</v>
      </c>
      <c r="AC151" s="471" t="s">
        <v>356</v>
      </c>
      <c r="AD151" s="473" t="s">
        <v>357</v>
      </c>
      <c r="AE151" s="475" t="s">
        <v>29</v>
      </c>
      <c r="AF151" s="479" t="s">
        <v>423</v>
      </c>
      <c r="AG151" s="482" t="s">
        <v>424</v>
      </c>
      <c r="AH151" s="484" t="s">
        <v>358</v>
      </c>
      <c r="AI151" s="484" t="s">
        <v>356</v>
      </c>
      <c r="AJ151" s="469" t="s">
        <v>423</v>
      </c>
      <c r="AK151" s="469" t="s">
        <v>424</v>
      </c>
      <c r="AL151" s="469" t="s">
        <v>358</v>
      </c>
      <c r="AM151" s="471" t="s">
        <v>356</v>
      </c>
      <c r="AN151" s="473" t="s">
        <v>357</v>
      </c>
      <c r="AO151" s="475" t="s">
        <v>29</v>
      </c>
      <c r="AP151" s="479" t="s">
        <v>423</v>
      </c>
      <c r="AQ151" s="482" t="s">
        <v>424</v>
      </c>
      <c r="AR151" s="484" t="s">
        <v>358</v>
      </c>
      <c r="AS151" s="484" t="s">
        <v>356</v>
      </c>
      <c r="AT151" s="469" t="s">
        <v>423</v>
      </c>
      <c r="AU151" s="469" t="s">
        <v>424</v>
      </c>
      <c r="AV151" s="469" t="s">
        <v>358</v>
      </c>
      <c r="AW151" s="471" t="s">
        <v>356</v>
      </c>
      <c r="AX151" s="473" t="s">
        <v>357</v>
      </c>
      <c r="AY151" s="475" t="s">
        <v>29</v>
      </c>
      <c r="AZ151" s="1"/>
      <c r="BA151" s="488" t="s">
        <v>423</v>
      </c>
      <c r="BB151" s="482" t="s">
        <v>424</v>
      </c>
      <c r="BC151" s="484" t="s">
        <v>358</v>
      </c>
      <c r="BD151" s="484" t="s">
        <v>356</v>
      </c>
      <c r="BE151" s="469" t="s">
        <v>423</v>
      </c>
      <c r="BF151" s="469" t="s">
        <v>424</v>
      </c>
      <c r="BG151" s="469" t="s">
        <v>358</v>
      </c>
      <c r="BH151" s="471" t="s">
        <v>356</v>
      </c>
      <c r="BI151" s="473" t="s">
        <v>357</v>
      </c>
      <c r="BJ151" s="475" t="s">
        <v>29</v>
      </c>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row>
    <row r="152" spans="1:115" x14ac:dyDescent="0.2">
      <c r="F152" s="13"/>
      <c r="G152" s="13"/>
      <c r="I152" s="13"/>
      <c r="J152" s="13"/>
      <c r="K152" s="13"/>
      <c r="L152" s="489"/>
      <c r="M152" s="482"/>
      <c r="N152" s="484"/>
      <c r="O152" s="484"/>
      <c r="P152" s="469"/>
      <c r="Q152" s="469"/>
      <c r="R152" s="469"/>
      <c r="S152" s="471"/>
      <c r="T152" s="473"/>
      <c r="U152" s="475"/>
      <c r="V152" s="480"/>
      <c r="W152" s="482"/>
      <c r="X152" s="484"/>
      <c r="Y152" s="484"/>
      <c r="Z152" s="469"/>
      <c r="AA152" s="469"/>
      <c r="AB152" s="469"/>
      <c r="AC152" s="471"/>
      <c r="AD152" s="473"/>
      <c r="AE152" s="475"/>
      <c r="AF152" s="480"/>
      <c r="AG152" s="482"/>
      <c r="AH152" s="484"/>
      <c r="AI152" s="484"/>
      <c r="AJ152" s="469"/>
      <c r="AK152" s="469"/>
      <c r="AL152" s="469"/>
      <c r="AM152" s="471"/>
      <c r="AN152" s="473"/>
      <c r="AO152" s="475"/>
      <c r="AP152" s="480"/>
      <c r="AQ152" s="482"/>
      <c r="AR152" s="484"/>
      <c r="AS152" s="484"/>
      <c r="AT152" s="469"/>
      <c r="AU152" s="469"/>
      <c r="AV152" s="469"/>
      <c r="AW152" s="471"/>
      <c r="AX152" s="473"/>
      <c r="AY152" s="475"/>
      <c r="AZ152" s="1"/>
      <c r="BA152" s="489"/>
      <c r="BB152" s="482"/>
      <c r="BC152" s="484"/>
      <c r="BD152" s="484"/>
      <c r="BE152" s="469"/>
      <c r="BF152" s="469"/>
      <c r="BG152" s="469"/>
      <c r="BH152" s="471"/>
      <c r="BI152" s="473"/>
      <c r="BJ152" s="475"/>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row>
    <row r="153" spans="1:115" x14ac:dyDescent="0.2">
      <c r="F153" s="13"/>
      <c r="G153" s="13"/>
      <c r="I153" s="13"/>
      <c r="J153" s="13"/>
      <c r="K153" s="13"/>
      <c r="L153" s="489"/>
      <c r="M153" s="482"/>
      <c r="N153" s="484"/>
      <c r="O153" s="484"/>
      <c r="P153" s="469"/>
      <c r="Q153" s="469"/>
      <c r="R153" s="469"/>
      <c r="S153" s="471"/>
      <c r="T153" s="473"/>
      <c r="U153" s="475"/>
      <c r="V153" s="480"/>
      <c r="W153" s="482"/>
      <c r="X153" s="484"/>
      <c r="Y153" s="484"/>
      <c r="Z153" s="469"/>
      <c r="AA153" s="469"/>
      <c r="AB153" s="469"/>
      <c r="AC153" s="471"/>
      <c r="AD153" s="473"/>
      <c r="AE153" s="475"/>
      <c r="AF153" s="480"/>
      <c r="AG153" s="482"/>
      <c r="AH153" s="484"/>
      <c r="AI153" s="484"/>
      <c r="AJ153" s="469"/>
      <c r="AK153" s="469"/>
      <c r="AL153" s="469"/>
      <c r="AM153" s="471"/>
      <c r="AN153" s="473"/>
      <c r="AO153" s="475"/>
      <c r="AP153" s="480"/>
      <c r="AQ153" s="482"/>
      <c r="AR153" s="484"/>
      <c r="AS153" s="484"/>
      <c r="AT153" s="469"/>
      <c r="AU153" s="469"/>
      <c r="AV153" s="469"/>
      <c r="AW153" s="471"/>
      <c r="AX153" s="473"/>
      <c r="AY153" s="475"/>
      <c r="AZ153" s="1"/>
      <c r="BA153" s="489"/>
      <c r="BB153" s="482"/>
      <c r="BC153" s="484"/>
      <c r="BD153" s="484"/>
      <c r="BE153" s="469"/>
      <c r="BF153" s="469"/>
      <c r="BG153" s="469"/>
      <c r="BH153" s="471"/>
      <c r="BI153" s="473"/>
      <c r="BJ153" s="475"/>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row>
    <row r="154" spans="1:115" x14ac:dyDescent="0.2">
      <c r="F154" s="13"/>
      <c r="G154" s="13"/>
      <c r="I154" s="13"/>
      <c r="J154" s="13"/>
      <c r="K154" s="13"/>
      <c r="L154" s="489"/>
      <c r="M154" s="482"/>
      <c r="N154" s="484"/>
      <c r="O154" s="484"/>
      <c r="P154" s="469"/>
      <c r="Q154" s="469"/>
      <c r="R154" s="469"/>
      <c r="S154" s="471"/>
      <c r="T154" s="473"/>
      <c r="U154" s="475"/>
      <c r="V154" s="480"/>
      <c r="W154" s="482"/>
      <c r="X154" s="484"/>
      <c r="Y154" s="484"/>
      <c r="Z154" s="469"/>
      <c r="AA154" s="469"/>
      <c r="AB154" s="469"/>
      <c r="AC154" s="471"/>
      <c r="AD154" s="473"/>
      <c r="AE154" s="475"/>
      <c r="AF154" s="480"/>
      <c r="AG154" s="482"/>
      <c r="AH154" s="484"/>
      <c r="AI154" s="484"/>
      <c r="AJ154" s="469"/>
      <c r="AK154" s="469"/>
      <c r="AL154" s="469"/>
      <c r="AM154" s="471"/>
      <c r="AN154" s="473"/>
      <c r="AO154" s="475"/>
      <c r="AP154" s="480"/>
      <c r="AQ154" s="482"/>
      <c r="AR154" s="484"/>
      <c r="AS154" s="484"/>
      <c r="AT154" s="469"/>
      <c r="AU154" s="469"/>
      <c r="AV154" s="469"/>
      <c r="AW154" s="471"/>
      <c r="AX154" s="473"/>
      <c r="AY154" s="475"/>
      <c r="AZ154" s="1"/>
      <c r="BA154" s="489"/>
      <c r="BB154" s="482"/>
      <c r="BC154" s="484"/>
      <c r="BD154" s="484"/>
      <c r="BE154" s="469"/>
      <c r="BF154" s="469"/>
      <c r="BG154" s="469"/>
      <c r="BH154" s="471"/>
      <c r="BI154" s="473"/>
      <c r="BJ154" s="475"/>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row>
    <row r="155" spans="1:115" x14ac:dyDescent="0.2">
      <c r="F155" s="13"/>
      <c r="G155" s="13"/>
      <c r="I155" s="13"/>
      <c r="J155" s="13"/>
      <c r="K155" s="13"/>
      <c r="L155" s="490"/>
      <c r="M155" s="483"/>
      <c r="N155" s="485"/>
      <c r="O155" s="485"/>
      <c r="P155" s="470"/>
      <c r="Q155" s="470"/>
      <c r="R155" s="470"/>
      <c r="S155" s="472"/>
      <c r="T155" s="486"/>
      <c r="U155" s="487"/>
      <c r="V155" s="481"/>
      <c r="W155" s="483"/>
      <c r="X155" s="485"/>
      <c r="Y155" s="485"/>
      <c r="Z155" s="470"/>
      <c r="AA155" s="470"/>
      <c r="AB155" s="470"/>
      <c r="AC155" s="472"/>
      <c r="AD155" s="474"/>
      <c r="AE155" s="476"/>
      <c r="AF155" s="481"/>
      <c r="AG155" s="483"/>
      <c r="AH155" s="485"/>
      <c r="AI155" s="485"/>
      <c r="AJ155" s="470"/>
      <c r="AK155" s="470"/>
      <c r="AL155" s="470"/>
      <c r="AM155" s="472"/>
      <c r="AN155" s="474"/>
      <c r="AO155" s="476"/>
      <c r="AP155" s="481"/>
      <c r="AQ155" s="483"/>
      <c r="AR155" s="485"/>
      <c r="AS155" s="485"/>
      <c r="AT155" s="470"/>
      <c r="AU155" s="470"/>
      <c r="AV155" s="470"/>
      <c r="AW155" s="472"/>
      <c r="AX155" s="474"/>
      <c r="AY155" s="476"/>
      <c r="AZ155" s="1"/>
      <c r="BA155" s="490"/>
      <c r="BB155" s="483"/>
      <c r="BC155" s="485"/>
      <c r="BD155" s="485"/>
      <c r="BE155" s="470"/>
      <c r="BF155" s="470"/>
      <c r="BG155" s="470"/>
      <c r="BH155" s="472"/>
      <c r="BI155" s="474"/>
      <c r="BJ155" s="476"/>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row>
    <row r="156" spans="1:115" ht="17" thickBot="1" x14ac:dyDescent="0.25">
      <c r="F156" s="13"/>
      <c r="G156" s="13"/>
      <c r="I156" s="13"/>
      <c r="J156" s="13"/>
      <c r="K156" s="13"/>
      <c r="L156" s="477" t="s">
        <v>349</v>
      </c>
      <c r="M156" s="463"/>
      <c r="N156" s="463"/>
      <c r="O156" s="463"/>
      <c r="P156" s="464" t="s">
        <v>350</v>
      </c>
      <c r="Q156" s="464"/>
      <c r="R156" s="464"/>
      <c r="S156" s="465"/>
      <c r="T156" s="478" t="s">
        <v>422</v>
      </c>
      <c r="U156" s="468"/>
      <c r="V156" s="462" t="s">
        <v>349</v>
      </c>
      <c r="W156" s="463"/>
      <c r="X156" s="463"/>
      <c r="Y156" s="463"/>
      <c r="Z156" s="464" t="s">
        <v>350</v>
      </c>
      <c r="AA156" s="464"/>
      <c r="AB156" s="464"/>
      <c r="AC156" s="465"/>
      <c r="AD156" s="466" t="s">
        <v>422</v>
      </c>
      <c r="AE156" s="468"/>
      <c r="AF156" s="462" t="s">
        <v>349</v>
      </c>
      <c r="AG156" s="463"/>
      <c r="AH156" s="463"/>
      <c r="AI156" s="463"/>
      <c r="AJ156" s="464" t="s">
        <v>350</v>
      </c>
      <c r="AK156" s="464"/>
      <c r="AL156" s="464"/>
      <c r="AM156" s="465"/>
      <c r="AN156" s="466" t="s">
        <v>422</v>
      </c>
      <c r="AO156" s="467"/>
      <c r="AP156" s="462" t="s">
        <v>349</v>
      </c>
      <c r="AQ156" s="463"/>
      <c r="AR156" s="463"/>
      <c r="AS156" s="463"/>
      <c r="AT156" s="464" t="s">
        <v>350</v>
      </c>
      <c r="AU156" s="464"/>
      <c r="AV156" s="464"/>
      <c r="AW156" s="465"/>
      <c r="AX156" s="466" t="s">
        <v>422</v>
      </c>
      <c r="AY156" s="468"/>
      <c r="AZ156" s="1"/>
      <c r="BA156" s="477" t="s">
        <v>349</v>
      </c>
      <c r="BB156" s="463"/>
      <c r="BC156" s="463"/>
      <c r="BD156" s="463"/>
      <c r="BE156" s="464" t="s">
        <v>350</v>
      </c>
      <c r="BF156" s="464"/>
      <c r="BG156" s="464"/>
      <c r="BH156" s="465"/>
      <c r="BI156" s="466" t="s">
        <v>422</v>
      </c>
      <c r="BJ156" s="468"/>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row>
    <row r="157" spans="1:115" x14ac:dyDescent="0.2">
      <c r="F157" s="13"/>
      <c r="G157" s="13"/>
      <c r="I157" s="13"/>
      <c r="J157" s="13"/>
      <c r="K157" s="13"/>
      <c r="L157" s="450" t="s">
        <v>341</v>
      </c>
      <c r="M157" s="451"/>
      <c r="N157" s="451"/>
      <c r="O157" s="451"/>
      <c r="P157" s="451"/>
      <c r="Q157" s="451"/>
      <c r="R157" s="451"/>
      <c r="S157" s="451"/>
      <c r="T157" s="451"/>
      <c r="U157" s="452"/>
      <c r="V157" s="453" t="s">
        <v>342</v>
      </c>
      <c r="W157" s="453"/>
      <c r="X157" s="453"/>
      <c r="Y157" s="453"/>
      <c r="Z157" s="453"/>
      <c r="AA157" s="453"/>
      <c r="AB157" s="453"/>
      <c r="AC157" s="453"/>
      <c r="AD157" s="453"/>
      <c r="AE157" s="453"/>
      <c r="AF157" s="454" t="s">
        <v>343</v>
      </c>
      <c r="AG157" s="451"/>
      <c r="AH157" s="451"/>
      <c r="AI157" s="451"/>
      <c r="AJ157" s="451"/>
      <c r="AK157" s="451"/>
      <c r="AL157" s="451"/>
      <c r="AM157" s="451"/>
      <c r="AN157" s="451"/>
      <c r="AO157" s="455"/>
      <c r="AP157" s="454" t="s">
        <v>434</v>
      </c>
      <c r="AQ157" s="451"/>
      <c r="AR157" s="451"/>
      <c r="AS157" s="451"/>
      <c r="AT157" s="451"/>
      <c r="AU157" s="451"/>
      <c r="AV157" s="451"/>
      <c r="AW157" s="451"/>
      <c r="AX157" s="451"/>
      <c r="AY157" s="455"/>
      <c r="AZ157" s="1"/>
      <c r="BA157" s="450" t="s">
        <v>347</v>
      </c>
      <c r="BB157" s="451"/>
      <c r="BC157" s="451"/>
      <c r="BD157" s="451"/>
      <c r="BE157" s="451"/>
      <c r="BF157" s="451"/>
      <c r="BG157" s="451"/>
      <c r="BH157" s="451"/>
      <c r="BI157" s="451"/>
      <c r="BJ157" s="455"/>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row>
    <row r="158" spans="1:115" x14ac:dyDescent="0.2">
      <c r="F158" s="13"/>
      <c r="G158" s="13"/>
      <c r="I158" s="13"/>
      <c r="J158" s="13"/>
      <c r="K158" s="13"/>
      <c r="L158" s="456" t="s">
        <v>433</v>
      </c>
      <c r="M158" s="457"/>
      <c r="N158" s="457"/>
      <c r="O158" s="457"/>
      <c r="P158" s="457"/>
      <c r="Q158" s="457"/>
      <c r="R158" s="457"/>
      <c r="S158" s="457"/>
      <c r="T158" s="457"/>
      <c r="U158" s="457"/>
      <c r="V158" s="457"/>
      <c r="W158" s="457"/>
      <c r="X158" s="457"/>
      <c r="Y158" s="457"/>
      <c r="Z158" s="457"/>
      <c r="AA158" s="457"/>
      <c r="AB158" s="457"/>
      <c r="AC158" s="457"/>
      <c r="AD158" s="457"/>
      <c r="AE158" s="457"/>
      <c r="AF158" s="457"/>
      <c r="AG158" s="457"/>
      <c r="AH158" s="457"/>
      <c r="AI158" s="457"/>
      <c r="AJ158" s="457"/>
      <c r="AK158" s="457"/>
      <c r="AL158" s="457"/>
      <c r="AM158" s="457"/>
      <c r="AN158" s="457"/>
      <c r="AO158" s="457"/>
      <c r="AP158" s="457"/>
      <c r="AQ158" s="457"/>
      <c r="AR158" s="457"/>
      <c r="AS158" s="457"/>
      <c r="AT158" s="457"/>
      <c r="AU158" s="457"/>
      <c r="AV158" s="457"/>
      <c r="AW158" s="457"/>
      <c r="AX158" s="457"/>
      <c r="AY158" s="458"/>
      <c r="AZ158" s="1"/>
      <c r="BA158" s="456"/>
      <c r="BB158" s="457"/>
      <c r="BC158" s="457"/>
      <c r="BD158" s="457"/>
      <c r="BE158" s="457"/>
      <c r="BF158" s="457"/>
      <c r="BG158" s="457"/>
      <c r="BH158" s="457"/>
      <c r="BI158" s="457"/>
      <c r="BJ158" s="458"/>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row>
    <row r="159" spans="1:115" ht="20" thickBot="1" x14ac:dyDescent="0.25">
      <c r="F159" s="13"/>
      <c r="G159" s="13"/>
      <c r="I159" s="13"/>
      <c r="J159" s="13"/>
      <c r="K159" s="13"/>
      <c r="L159" s="459" t="s">
        <v>337</v>
      </c>
      <c r="M159" s="460"/>
      <c r="N159" s="460"/>
      <c r="O159" s="460"/>
      <c r="P159" s="460"/>
      <c r="Q159" s="460"/>
      <c r="R159" s="460"/>
      <c r="S159" s="460"/>
      <c r="T159" s="460"/>
      <c r="U159" s="460"/>
      <c r="V159" s="460"/>
      <c r="W159" s="460"/>
      <c r="X159" s="460"/>
      <c r="Y159" s="460"/>
      <c r="Z159" s="460"/>
      <c r="AA159" s="460"/>
      <c r="AB159" s="460"/>
      <c r="AC159" s="460"/>
      <c r="AD159" s="460"/>
      <c r="AE159" s="460"/>
      <c r="AF159" s="460"/>
      <c r="AG159" s="460"/>
      <c r="AH159" s="460"/>
      <c r="AI159" s="460"/>
      <c r="AJ159" s="460"/>
      <c r="AK159" s="460"/>
      <c r="AL159" s="460"/>
      <c r="AM159" s="460"/>
      <c r="AN159" s="460"/>
      <c r="AO159" s="460"/>
      <c r="AP159" s="460"/>
      <c r="AQ159" s="460"/>
      <c r="AR159" s="460"/>
      <c r="AS159" s="460"/>
      <c r="AT159" s="460"/>
      <c r="AU159" s="460"/>
      <c r="AV159" s="460"/>
      <c r="AW159" s="460"/>
      <c r="AX159" s="460"/>
      <c r="AY159" s="461"/>
      <c r="AZ159" s="1"/>
      <c r="BA159" s="459"/>
      <c r="BB159" s="460"/>
      <c r="BC159" s="460"/>
      <c r="BD159" s="460"/>
      <c r="BE159" s="460"/>
      <c r="BF159" s="460"/>
      <c r="BG159" s="460"/>
      <c r="BH159" s="460"/>
      <c r="BI159" s="460"/>
      <c r="BJ159" s="46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row>
    <row r="160" spans="1:115" x14ac:dyDescent="0.2">
      <c r="I160" s="13"/>
      <c r="J160" s="13"/>
      <c r="K160" s="13"/>
      <c r="L160" s="100" t="s">
        <v>409</v>
      </c>
    </row>
    <row r="162" spans="1:115" ht="17" thickBot="1" x14ac:dyDescent="0.25"/>
    <row r="163" spans="1:115" ht="19" x14ac:dyDescent="0.2">
      <c r="F163" s="2"/>
      <c r="L163" s="527" t="s">
        <v>337</v>
      </c>
      <c r="M163" s="528"/>
      <c r="N163" s="528"/>
      <c r="O163" s="528"/>
      <c r="P163" s="528"/>
      <c r="Q163" s="528"/>
      <c r="R163" s="528"/>
      <c r="S163" s="528"/>
      <c r="T163" s="528"/>
      <c r="U163" s="528"/>
      <c r="V163" s="528"/>
      <c r="W163" s="528"/>
      <c r="X163" s="528"/>
      <c r="Y163" s="528"/>
      <c r="Z163" s="528"/>
      <c r="AA163" s="528"/>
      <c r="AB163" s="528"/>
      <c r="AC163" s="528"/>
      <c r="AD163" s="528"/>
      <c r="AE163" s="528"/>
      <c r="AF163" s="528"/>
      <c r="AG163" s="528"/>
      <c r="AH163" s="528"/>
      <c r="AI163" s="528"/>
      <c r="AJ163" s="528"/>
      <c r="AK163" s="528"/>
      <c r="AL163" s="528"/>
      <c r="AM163" s="528"/>
      <c r="AN163" s="528"/>
      <c r="AO163" s="528"/>
      <c r="AP163" s="528"/>
      <c r="AQ163" s="528"/>
      <c r="AR163" s="528"/>
      <c r="AS163" s="528"/>
      <c r="AT163" s="528"/>
      <c r="AU163" s="528"/>
      <c r="AV163" s="528"/>
      <c r="AW163" s="528"/>
      <c r="AX163" s="528"/>
      <c r="AY163" s="529"/>
      <c r="AZ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row>
    <row r="164" spans="1:115" ht="17" thickBot="1" x14ac:dyDescent="0.25">
      <c r="E164" s="2"/>
      <c r="F164" s="2"/>
      <c r="L164" s="530" t="s">
        <v>440</v>
      </c>
      <c r="M164" s="531"/>
      <c r="N164" s="531"/>
      <c r="O164" s="531"/>
      <c r="P164" s="531"/>
      <c r="Q164" s="531"/>
      <c r="R164" s="531"/>
      <c r="S164" s="531"/>
      <c r="T164" s="531"/>
      <c r="U164" s="531"/>
      <c r="V164" s="531"/>
      <c r="W164" s="531"/>
      <c r="X164" s="531"/>
      <c r="Y164" s="531"/>
      <c r="Z164" s="531"/>
      <c r="AA164" s="531"/>
      <c r="AB164" s="531"/>
      <c r="AC164" s="531"/>
      <c r="AD164" s="531"/>
      <c r="AE164" s="531"/>
      <c r="AF164" s="531"/>
      <c r="AG164" s="531"/>
      <c r="AH164" s="531"/>
      <c r="AI164" s="531"/>
      <c r="AJ164" s="531"/>
      <c r="AK164" s="531"/>
      <c r="AL164" s="531"/>
      <c r="AM164" s="531"/>
      <c r="AN164" s="531"/>
      <c r="AO164" s="531"/>
      <c r="AP164" s="531"/>
      <c r="AQ164" s="531"/>
      <c r="AR164" s="531"/>
      <c r="AS164" s="531"/>
      <c r="AT164" s="531"/>
      <c r="AU164" s="531"/>
      <c r="AV164" s="531"/>
      <c r="AW164" s="531"/>
      <c r="AX164" s="531"/>
      <c r="AY164" s="532"/>
      <c r="AZ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row>
    <row r="165" spans="1:115" ht="20" customHeight="1" thickBot="1" x14ac:dyDescent="0.25">
      <c r="C165" s="4"/>
      <c r="E165" s="408" t="s">
        <v>352</v>
      </c>
      <c r="F165" s="2"/>
      <c r="L165" s="523" t="s">
        <v>341</v>
      </c>
      <c r="M165" s="524"/>
      <c r="N165" s="524"/>
      <c r="O165" s="524"/>
      <c r="P165" s="524"/>
      <c r="Q165" s="524"/>
      <c r="R165" s="524"/>
      <c r="S165" s="524"/>
      <c r="T165" s="524"/>
      <c r="U165" s="524"/>
      <c r="V165" s="524" t="s">
        <v>342</v>
      </c>
      <c r="W165" s="524"/>
      <c r="X165" s="524"/>
      <c r="Y165" s="524"/>
      <c r="Z165" s="524"/>
      <c r="AA165" s="524"/>
      <c r="AB165" s="524"/>
      <c r="AC165" s="524"/>
      <c r="AD165" s="524"/>
      <c r="AE165" s="524"/>
      <c r="AF165" s="524" t="s">
        <v>343</v>
      </c>
      <c r="AG165" s="524"/>
      <c r="AH165" s="524"/>
      <c r="AI165" s="524"/>
      <c r="AJ165" s="524"/>
      <c r="AK165" s="524"/>
      <c r="AL165" s="524"/>
      <c r="AM165" s="524"/>
      <c r="AN165" s="524"/>
      <c r="AO165" s="525"/>
      <c r="AP165" s="524" t="s">
        <v>434</v>
      </c>
      <c r="AQ165" s="524"/>
      <c r="AR165" s="524"/>
      <c r="AS165" s="524"/>
      <c r="AT165" s="524"/>
      <c r="AU165" s="524"/>
      <c r="AV165" s="524"/>
      <c r="AW165" s="524"/>
      <c r="AX165" s="524"/>
      <c r="AY165" s="525"/>
      <c r="AZ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row>
    <row r="166" spans="1:115" ht="20" customHeight="1" thickBot="1" x14ac:dyDescent="0.25">
      <c r="B166" s="103"/>
      <c r="C166" s="104"/>
      <c r="E166" s="522"/>
      <c r="F166" s="2"/>
      <c r="H166" s="105"/>
      <c r="I166" s="105"/>
      <c r="J166" s="105"/>
      <c r="K166" s="105"/>
      <c r="L166" s="526" t="s">
        <v>349</v>
      </c>
      <c r="M166" s="519"/>
      <c r="N166" s="519"/>
      <c r="O166" s="519"/>
      <c r="P166" s="520" t="s">
        <v>350</v>
      </c>
      <c r="Q166" s="520"/>
      <c r="R166" s="520"/>
      <c r="S166" s="521"/>
      <c r="T166" s="508" t="s">
        <v>422</v>
      </c>
      <c r="U166" s="509"/>
      <c r="V166" s="518" t="s">
        <v>349</v>
      </c>
      <c r="W166" s="519"/>
      <c r="X166" s="519"/>
      <c r="Y166" s="519"/>
      <c r="Z166" s="520" t="s">
        <v>350</v>
      </c>
      <c r="AA166" s="520"/>
      <c r="AB166" s="520"/>
      <c r="AC166" s="521"/>
      <c r="AD166" s="508" t="s">
        <v>422</v>
      </c>
      <c r="AE166" s="509"/>
      <c r="AF166" s="518" t="s">
        <v>349</v>
      </c>
      <c r="AG166" s="519"/>
      <c r="AH166" s="519"/>
      <c r="AI166" s="519"/>
      <c r="AJ166" s="520" t="s">
        <v>350</v>
      </c>
      <c r="AK166" s="520"/>
      <c r="AL166" s="520"/>
      <c r="AM166" s="521"/>
      <c r="AN166" s="508" t="s">
        <v>422</v>
      </c>
      <c r="AO166" s="509"/>
      <c r="AP166" s="518" t="s">
        <v>349</v>
      </c>
      <c r="AQ166" s="519"/>
      <c r="AR166" s="519"/>
      <c r="AS166" s="519"/>
      <c r="AT166" s="520" t="s">
        <v>350</v>
      </c>
      <c r="AU166" s="520"/>
      <c r="AV166" s="520"/>
      <c r="AW166" s="521"/>
      <c r="AX166" s="508" t="s">
        <v>422</v>
      </c>
      <c r="AY166" s="509"/>
      <c r="AZ166" s="28"/>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row>
    <row r="167" spans="1:115" ht="20" customHeight="1" x14ac:dyDescent="0.2">
      <c r="A167" s="7"/>
      <c r="B167" s="106"/>
      <c r="C167" s="107"/>
      <c r="E167" s="2"/>
      <c r="F167" s="2"/>
      <c r="H167" s="369" t="s">
        <v>24</v>
      </c>
      <c r="I167" s="393" t="s">
        <v>25</v>
      </c>
      <c r="J167" s="395" t="s">
        <v>26</v>
      </c>
      <c r="K167" s="512" t="s">
        <v>27</v>
      </c>
      <c r="L167" s="515" t="s">
        <v>353</v>
      </c>
      <c r="M167" s="504" t="s">
        <v>354</v>
      </c>
      <c r="N167" s="506" t="s">
        <v>358</v>
      </c>
      <c r="O167" s="506" t="s">
        <v>356</v>
      </c>
      <c r="P167" s="491" t="s">
        <v>353</v>
      </c>
      <c r="Q167" s="491" t="s">
        <v>354</v>
      </c>
      <c r="R167" s="491" t="s">
        <v>358</v>
      </c>
      <c r="S167" s="493" t="s">
        <v>356</v>
      </c>
      <c r="T167" s="495" t="s">
        <v>357</v>
      </c>
      <c r="U167" s="497" t="s">
        <v>29</v>
      </c>
      <c r="V167" s="501" t="s">
        <v>353</v>
      </c>
      <c r="W167" s="504" t="s">
        <v>354</v>
      </c>
      <c r="X167" s="506" t="s">
        <v>358</v>
      </c>
      <c r="Y167" s="506" t="s">
        <v>356</v>
      </c>
      <c r="Z167" s="491" t="s">
        <v>353</v>
      </c>
      <c r="AA167" s="491" t="s">
        <v>354</v>
      </c>
      <c r="AB167" s="491" t="s">
        <v>358</v>
      </c>
      <c r="AC167" s="493" t="s">
        <v>356</v>
      </c>
      <c r="AD167" s="495" t="s">
        <v>357</v>
      </c>
      <c r="AE167" s="497" t="s">
        <v>29</v>
      </c>
      <c r="AF167" s="501" t="s">
        <v>423</v>
      </c>
      <c r="AG167" s="504" t="s">
        <v>424</v>
      </c>
      <c r="AH167" s="506" t="s">
        <v>435</v>
      </c>
      <c r="AI167" s="506" t="s">
        <v>356</v>
      </c>
      <c r="AJ167" s="491" t="s">
        <v>423</v>
      </c>
      <c r="AK167" s="491" t="s">
        <v>424</v>
      </c>
      <c r="AL167" s="491" t="s">
        <v>435</v>
      </c>
      <c r="AM167" s="493" t="s">
        <v>356</v>
      </c>
      <c r="AN167" s="495" t="s">
        <v>28</v>
      </c>
      <c r="AO167" s="497" t="s">
        <v>29</v>
      </c>
      <c r="AP167" s="501" t="s">
        <v>353</v>
      </c>
      <c r="AQ167" s="504" t="s">
        <v>354</v>
      </c>
      <c r="AR167" s="506" t="s">
        <v>358</v>
      </c>
      <c r="AS167" s="506" t="s">
        <v>356</v>
      </c>
      <c r="AT167" s="491" t="s">
        <v>353</v>
      </c>
      <c r="AU167" s="491" t="s">
        <v>354</v>
      </c>
      <c r="AV167" s="491" t="s">
        <v>358</v>
      </c>
      <c r="AW167" s="493" t="s">
        <v>356</v>
      </c>
      <c r="AX167" s="495" t="s">
        <v>357</v>
      </c>
      <c r="AY167" s="497" t="s">
        <v>29</v>
      </c>
      <c r="AZ167" s="28"/>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row>
    <row r="168" spans="1:115" ht="22" customHeight="1" x14ac:dyDescent="0.2">
      <c r="A168" s="369" t="s">
        <v>30</v>
      </c>
      <c r="B168" s="369" t="s">
        <v>31</v>
      </c>
      <c r="C168" s="370" t="s">
        <v>32</v>
      </c>
      <c r="D168" s="105"/>
      <c r="E168" s="28"/>
      <c r="F168" s="28"/>
      <c r="H168" s="369"/>
      <c r="I168" s="394"/>
      <c r="J168" s="396"/>
      <c r="K168" s="513"/>
      <c r="L168" s="516"/>
      <c r="M168" s="504"/>
      <c r="N168" s="506"/>
      <c r="O168" s="506"/>
      <c r="P168" s="491"/>
      <c r="Q168" s="491"/>
      <c r="R168" s="491"/>
      <c r="S168" s="493"/>
      <c r="T168" s="495"/>
      <c r="U168" s="497"/>
      <c r="V168" s="502"/>
      <c r="W168" s="504"/>
      <c r="X168" s="506"/>
      <c r="Y168" s="506"/>
      <c r="Z168" s="491"/>
      <c r="AA168" s="491"/>
      <c r="AB168" s="491"/>
      <c r="AC168" s="493"/>
      <c r="AD168" s="495"/>
      <c r="AE168" s="497"/>
      <c r="AF168" s="502"/>
      <c r="AG168" s="504"/>
      <c r="AH168" s="506"/>
      <c r="AI168" s="506"/>
      <c r="AJ168" s="491"/>
      <c r="AK168" s="491"/>
      <c r="AL168" s="491"/>
      <c r="AM168" s="493"/>
      <c r="AN168" s="495"/>
      <c r="AO168" s="497"/>
      <c r="AP168" s="502"/>
      <c r="AQ168" s="504"/>
      <c r="AR168" s="506"/>
      <c r="AS168" s="506"/>
      <c r="AT168" s="491"/>
      <c r="AU168" s="491"/>
      <c r="AV168" s="491"/>
      <c r="AW168" s="493"/>
      <c r="AX168" s="495"/>
      <c r="AY168" s="497"/>
      <c r="AZ168" s="28"/>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row>
    <row r="169" spans="1:115" ht="22" customHeight="1" x14ac:dyDescent="0.2">
      <c r="A169" s="369"/>
      <c r="B169" s="369"/>
      <c r="C169" s="370"/>
      <c r="D169" s="105"/>
      <c r="E169" s="28"/>
      <c r="F169" s="28"/>
      <c r="H169" s="369"/>
      <c r="I169" s="394"/>
      <c r="J169" s="396"/>
      <c r="K169" s="513"/>
      <c r="L169" s="516"/>
      <c r="M169" s="504"/>
      <c r="N169" s="506"/>
      <c r="O169" s="506"/>
      <c r="P169" s="491"/>
      <c r="Q169" s="491"/>
      <c r="R169" s="491"/>
      <c r="S169" s="493"/>
      <c r="T169" s="495"/>
      <c r="U169" s="497"/>
      <c r="V169" s="502"/>
      <c r="W169" s="504"/>
      <c r="X169" s="506"/>
      <c r="Y169" s="506"/>
      <c r="Z169" s="491"/>
      <c r="AA169" s="491"/>
      <c r="AB169" s="491"/>
      <c r="AC169" s="493"/>
      <c r="AD169" s="495"/>
      <c r="AE169" s="497"/>
      <c r="AF169" s="502"/>
      <c r="AG169" s="504"/>
      <c r="AH169" s="506"/>
      <c r="AI169" s="506"/>
      <c r="AJ169" s="491"/>
      <c r="AK169" s="491"/>
      <c r="AL169" s="491"/>
      <c r="AM169" s="493"/>
      <c r="AN169" s="495"/>
      <c r="AO169" s="497"/>
      <c r="AP169" s="502"/>
      <c r="AQ169" s="504"/>
      <c r="AR169" s="506"/>
      <c r="AS169" s="506"/>
      <c r="AT169" s="491"/>
      <c r="AU169" s="491"/>
      <c r="AV169" s="491"/>
      <c r="AW169" s="493"/>
      <c r="AX169" s="495"/>
      <c r="AY169" s="497"/>
      <c r="AZ169" s="28"/>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row>
    <row r="170" spans="1:115" ht="22" customHeight="1" x14ac:dyDescent="0.2">
      <c r="A170" s="369"/>
      <c r="B170" s="369"/>
      <c r="C170" s="370"/>
      <c r="D170" s="105"/>
      <c r="E170" s="28"/>
      <c r="F170" s="28"/>
      <c r="G170" s="105"/>
      <c r="H170" s="369"/>
      <c r="I170" s="394"/>
      <c r="J170" s="396"/>
      <c r="K170" s="513"/>
      <c r="L170" s="516"/>
      <c r="M170" s="504"/>
      <c r="N170" s="506"/>
      <c r="O170" s="506"/>
      <c r="P170" s="491"/>
      <c r="Q170" s="491"/>
      <c r="R170" s="491"/>
      <c r="S170" s="493"/>
      <c r="T170" s="495"/>
      <c r="U170" s="497"/>
      <c r="V170" s="502"/>
      <c r="W170" s="504"/>
      <c r="X170" s="506"/>
      <c r="Y170" s="506"/>
      <c r="Z170" s="491"/>
      <c r="AA170" s="491"/>
      <c r="AB170" s="491"/>
      <c r="AC170" s="493"/>
      <c r="AD170" s="495"/>
      <c r="AE170" s="497"/>
      <c r="AF170" s="502"/>
      <c r="AG170" s="504"/>
      <c r="AH170" s="506"/>
      <c r="AI170" s="506"/>
      <c r="AJ170" s="491"/>
      <c r="AK170" s="491"/>
      <c r="AL170" s="491"/>
      <c r="AM170" s="493"/>
      <c r="AN170" s="495"/>
      <c r="AO170" s="497"/>
      <c r="AP170" s="502"/>
      <c r="AQ170" s="504"/>
      <c r="AR170" s="506"/>
      <c r="AS170" s="506"/>
      <c r="AT170" s="491"/>
      <c r="AU170" s="491"/>
      <c r="AV170" s="491"/>
      <c r="AW170" s="493"/>
      <c r="AX170" s="495"/>
      <c r="AY170" s="497"/>
      <c r="AZ170" s="28"/>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row>
    <row r="171" spans="1:115" ht="22" customHeight="1" thickBot="1" x14ac:dyDescent="0.25">
      <c r="A171" s="499"/>
      <c r="B171" s="499"/>
      <c r="C171" s="500"/>
      <c r="D171" s="110" t="s">
        <v>33</v>
      </c>
      <c r="E171" s="111" t="s">
        <v>34</v>
      </c>
      <c r="F171" s="111" t="s">
        <v>35</v>
      </c>
      <c r="G171" s="110" t="s">
        <v>36</v>
      </c>
      <c r="H171" s="499"/>
      <c r="I171" s="510"/>
      <c r="J171" s="511"/>
      <c r="K171" s="514"/>
      <c r="L171" s="517"/>
      <c r="M171" s="505"/>
      <c r="N171" s="507"/>
      <c r="O171" s="507"/>
      <c r="P171" s="492"/>
      <c r="Q171" s="492"/>
      <c r="R171" s="492"/>
      <c r="S171" s="494"/>
      <c r="T171" s="496"/>
      <c r="U171" s="498"/>
      <c r="V171" s="503"/>
      <c r="W171" s="505"/>
      <c r="X171" s="507"/>
      <c r="Y171" s="507"/>
      <c r="Z171" s="492"/>
      <c r="AA171" s="492"/>
      <c r="AB171" s="492"/>
      <c r="AC171" s="494"/>
      <c r="AD171" s="496"/>
      <c r="AE171" s="498"/>
      <c r="AF171" s="503"/>
      <c r="AG171" s="505"/>
      <c r="AH171" s="507"/>
      <c r="AI171" s="507"/>
      <c r="AJ171" s="492"/>
      <c r="AK171" s="492"/>
      <c r="AL171" s="492"/>
      <c r="AM171" s="494"/>
      <c r="AN171" s="496"/>
      <c r="AO171" s="498"/>
      <c r="AP171" s="503"/>
      <c r="AQ171" s="505"/>
      <c r="AR171" s="507"/>
      <c r="AS171" s="507"/>
      <c r="AT171" s="492"/>
      <c r="AU171" s="492"/>
      <c r="AV171" s="492"/>
      <c r="AW171" s="494"/>
      <c r="AX171" s="496"/>
      <c r="AY171" s="498"/>
      <c r="AZ171" s="212" t="s">
        <v>37</v>
      </c>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row>
    <row r="172" spans="1:115" ht="20" customHeight="1" x14ac:dyDescent="0.2">
      <c r="B172" s="103"/>
      <c r="C172" s="258"/>
      <c r="D172" s="105" t="s">
        <v>38</v>
      </c>
      <c r="E172" s="28" t="s">
        <v>370</v>
      </c>
      <c r="F172" s="28" t="s">
        <v>371</v>
      </c>
      <c r="G172" s="105">
        <v>2012</v>
      </c>
      <c r="H172" s="259"/>
      <c r="I172" s="213"/>
      <c r="J172" s="118" t="s">
        <v>50</v>
      </c>
      <c r="K172" s="119" t="s">
        <v>51</v>
      </c>
      <c r="L172" s="214"/>
      <c r="M172" s="215"/>
      <c r="N172" s="216"/>
      <c r="O172" s="216"/>
      <c r="P172" s="217"/>
      <c r="Q172" s="217"/>
      <c r="R172" s="218"/>
      <c r="S172" s="219"/>
      <c r="T172" s="220"/>
      <c r="U172" s="221"/>
      <c r="V172" s="214"/>
      <c r="W172" s="215"/>
      <c r="X172" s="216"/>
      <c r="Y172" s="216"/>
      <c r="Z172" s="217"/>
      <c r="AA172" s="217"/>
      <c r="AB172" s="218"/>
      <c r="AC172" s="219"/>
      <c r="AD172" s="222"/>
      <c r="AE172" s="221"/>
      <c r="AF172" s="214"/>
      <c r="AG172" s="215"/>
      <c r="AH172" s="223"/>
      <c r="AI172" s="224"/>
      <c r="AJ172" s="217"/>
      <c r="AK172" s="217"/>
      <c r="AL172" s="225"/>
      <c r="AM172" s="226"/>
      <c r="AN172" s="220"/>
      <c r="AO172" s="221"/>
      <c r="AP172" s="214"/>
      <c r="AQ172" s="215"/>
      <c r="AR172" s="223"/>
      <c r="AS172" s="224"/>
      <c r="AT172" s="217"/>
      <c r="AU172" s="217"/>
      <c r="AV172" s="225"/>
      <c r="AW172" s="226"/>
      <c r="AX172" s="220"/>
      <c r="AY172" s="221"/>
      <c r="AZ172" s="1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row>
    <row r="173" spans="1:115" ht="20" customHeight="1" x14ac:dyDescent="0.2">
      <c r="B173" s="8"/>
      <c r="C173" s="9"/>
      <c r="D173" s="2" t="s">
        <v>38</v>
      </c>
      <c r="E173" s="1" t="s">
        <v>64</v>
      </c>
      <c r="F173" s="1" t="s">
        <v>65</v>
      </c>
      <c r="G173" s="2">
        <v>2008</v>
      </c>
      <c r="I173" s="35">
        <v>13</v>
      </c>
      <c r="J173" s="36" t="s">
        <v>66</v>
      </c>
      <c r="K173" s="144" t="s">
        <v>67</v>
      </c>
      <c r="L173" s="228"/>
      <c r="M173" s="229"/>
      <c r="N173" s="229"/>
      <c r="O173" s="229"/>
      <c r="P173" s="230"/>
      <c r="Q173" s="230"/>
      <c r="R173" s="230"/>
      <c r="S173" s="231"/>
      <c r="T173" s="232"/>
      <c r="U173" s="233"/>
      <c r="V173" s="228"/>
      <c r="W173" s="229"/>
      <c r="X173" s="229"/>
      <c r="Y173" s="229"/>
      <c r="Z173" s="230"/>
      <c r="AA173" s="230"/>
      <c r="AB173" s="230"/>
      <c r="AC173" s="231"/>
      <c r="AD173" s="232"/>
      <c r="AE173" s="233"/>
      <c r="AF173" s="228"/>
      <c r="AG173" s="229"/>
      <c r="AH173" s="234"/>
      <c r="AI173" s="229"/>
      <c r="AJ173" s="230"/>
      <c r="AK173" s="230"/>
      <c r="AL173" s="235"/>
      <c r="AM173" s="231"/>
      <c r="AN173" s="232"/>
      <c r="AO173" s="233"/>
      <c r="AP173" s="228"/>
      <c r="AQ173" s="229"/>
      <c r="AR173" s="234"/>
      <c r="AS173" s="229"/>
      <c r="AT173" s="230"/>
      <c r="AU173" s="230"/>
      <c r="AV173" s="235"/>
      <c r="AW173" s="231"/>
      <c r="AX173" s="232"/>
      <c r="AY173" s="233"/>
      <c r="AZ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row>
    <row r="174" spans="1:115" ht="20" customHeight="1" x14ac:dyDescent="0.2">
      <c r="B174" s="5"/>
      <c r="C174" s="9"/>
      <c r="D174" s="2" t="s">
        <v>38</v>
      </c>
      <c r="E174" s="1" t="s">
        <v>68</v>
      </c>
      <c r="F174" s="1" t="s">
        <v>69</v>
      </c>
      <c r="G174" s="2">
        <v>2008</v>
      </c>
      <c r="H174" s="2">
        <v>40</v>
      </c>
      <c r="I174" s="35">
        <v>29</v>
      </c>
      <c r="J174" s="36" t="s">
        <v>70</v>
      </c>
      <c r="K174" s="144" t="s">
        <v>56</v>
      </c>
      <c r="L174" s="228"/>
      <c r="M174" s="229"/>
      <c r="N174" s="229"/>
      <c r="O174" s="229"/>
      <c r="P174" s="230"/>
      <c r="Q174" s="230"/>
      <c r="R174" s="230"/>
      <c r="S174" s="231"/>
      <c r="T174" s="232"/>
      <c r="U174" s="233"/>
      <c r="V174" s="237"/>
      <c r="W174" s="238"/>
      <c r="X174" s="229"/>
      <c r="Y174" s="229"/>
      <c r="Z174" s="239"/>
      <c r="AA174" s="239"/>
      <c r="AB174" s="230"/>
      <c r="AC174" s="231"/>
      <c r="AD174" s="232"/>
      <c r="AE174" s="233"/>
      <c r="AF174" s="240"/>
      <c r="AG174" s="234"/>
      <c r="AH174" s="234"/>
      <c r="AI174" s="234"/>
      <c r="AJ174" s="235"/>
      <c r="AK174" s="235"/>
      <c r="AL174" s="235"/>
      <c r="AM174" s="241"/>
      <c r="AN174" s="242"/>
      <c r="AO174" s="243"/>
      <c r="AP174" s="240"/>
      <c r="AQ174" s="234"/>
      <c r="AR174" s="234"/>
      <c r="AS174" s="234"/>
      <c r="AT174" s="235"/>
      <c r="AU174" s="235"/>
      <c r="AV174" s="235"/>
      <c r="AW174" s="241"/>
      <c r="AX174" s="242"/>
      <c r="AY174" s="243"/>
      <c r="AZ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row>
    <row r="175" spans="1:115" ht="20" customHeight="1" x14ac:dyDescent="0.2">
      <c r="B175" s="8"/>
      <c r="C175" s="6"/>
      <c r="D175" s="2" t="s">
        <v>38</v>
      </c>
      <c r="E175" s="1" t="s">
        <v>87</v>
      </c>
      <c r="F175" s="1" t="s">
        <v>88</v>
      </c>
      <c r="G175" s="2">
        <v>2012</v>
      </c>
      <c r="I175" s="35">
        <v>80</v>
      </c>
      <c r="J175" s="36" t="s">
        <v>62</v>
      </c>
      <c r="K175" s="144" t="s">
        <v>51</v>
      </c>
      <c r="L175" s="228"/>
      <c r="M175" s="229"/>
      <c r="N175" s="229"/>
      <c r="O175" s="229"/>
      <c r="P175" s="230"/>
      <c r="Q175" s="230"/>
      <c r="R175" s="230"/>
      <c r="S175" s="231"/>
      <c r="T175" s="232"/>
      <c r="U175" s="233"/>
      <c r="V175" s="228"/>
      <c r="W175" s="229"/>
      <c r="X175" s="229"/>
      <c r="Y175" s="229"/>
      <c r="Z175" s="230"/>
      <c r="AA175" s="230"/>
      <c r="AB175" s="230"/>
      <c r="AC175" s="231"/>
      <c r="AD175" s="232"/>
      <c r="AE175" s="233"/>
      <c r="AF175" s="228"/>
      <c r="AG175" s="229"/>
      <c r="AH175" s="234"/>
      <c r="AI175" s="229"/>
      <c r="AJ175" s="230"/>
      <c r="AK175" s="230"/>
      <c r="AL175" s="235"/>
      <c r="AM175" s="231"/>
      <c r="AN175" s="232"/>
      <c r="AO175" s="233"/>
      <c r="AP175" s="228"/>
      <c r="AQ175" s="229"/>
      <c r="AR175" s="234"/>
      <c r="AS175" s="229"/>
      <c r="AT175" s="230"/>
      <c r="AU175" s="230"/>
      <c r="AV175" s="235"/>
      <c r="AW175" s="231"/>
      <c r="AX175" s="232"/>
      <c r="AY175" s="233"/>
      <c r="AZ175" s="1" t="s">
        <v>377</v>
      </c>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row>
    <row r="176" spans="1:115" ht="20" customHeight="1" x14ac:dyDescent="0.2">
      <c r="B176" s="5"/>
      <c r="C176" s="6"/>
      <c r="D176" s="2" t="s">
        <v>38</v>
      </c>
      <c r="E176" s="1" t="s">
        <v>103</v>
      </c>
      <c r="F176" s="1" t="s">
        <v>104</v>
      </c>
      <c r="G176" s="2">
        <v>2001</v>
      </c>
      <c r="H176" s="2">
        <v>118</v>
      </c>
      <c r="I176" s="35">
        <v>20</v>
      </c>
      <c r="J176" s="36" t="s">
        <v>70</v>
      </c>
      <c r="K176" s="144" t="s">
        <v>105</v>
      </c>
      <c r="L176" s="228"/>
      <c r="M176" s="229"/>
      <c r="N176" s="229"/>
      <c r="O176" s="229"/>
      <c r="P176" s="230"/>
      <c r="Q176" s="230"/>
      <c r="R176" s="230"/>
      <c r="S176" s="231"/>
      <c r="T176" s="232"/>
      <c r="U176" s="233"/>
      <c r="V176" s="228"/>
      <c r="W176" s="229"/>
      <c r="X176" s="229"/>
      <c r="Y176" s="229"/>
      <c r="Z176" s="230"/>
      <c r="AA176" s="230"/>
      <c r="AB176" s="230"/>
      <c r="AC176" s="231"/>
      <c r="AD176" s="232"/>
      <c r="AE176" s="233"/>
      <c r="AF176" s="228"/>
      <c r="AG176" s="229"/>
      <c r="AH176" s="234"/>
      <c r="AI176" s="229"/>
      <c r="AJ176" s="230"/>
      <c r="AK176" s="230"/>
      <c r="AL176" s="235"/>
      <c r="AM176" s="231"/>
      <c r="AN176" s="232"/>
      <c r="AO176" s="233"/>
      <c r="AP176" s="228"/>
      <c r="AQ176" s="229"/>
      <c r="AR176" s="234"/>
      <c r="AS176" s="229"/>
      <c r="AT176" s="230"/>
      <c r="AU176" s="230"/>
      <c r="AV176" s="235"/>
      <c r="AW176" s="231"/>
      <c r="AX176" s="232"/>
      <c r="AY176" s="233"/>
      <c r="AZ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row>
    <row r="177" spans="2:115" ht="20" customHeight="1" x14ac:dyDescent="0.2">
      <c r="B177" s="8"/>
      <c r="C177" s="9"/>
      <c r="D177" s="2" t="s">
        <v>38</v>
      </c>
      <c r="E177" s="1" t="s">
        <v>111</v>
      </c>
      <c r="F177" s="1" t="s">
        <v>112</v>
      </c>
      <c r="G177" s="2">
        <v>1994</v>
      </c>
      <c r="I177" s="35">
        <v>20</v>
      </c>
      <c r="J177" s="36" t="s">
        <v>113</v>
      </c>
      <c r="K177" s="144"/>
      <c r="L177" s="228"/>
      <c r="M177" s="229"/>
      <c r="N177" s="229"/>
      <c r="O177" s="229"/>
      <c r="P177" s="230"/>
      <c r="Q177" s="230"/>
      <c r="R177" s="230"/>
      <c r="S177" s="231"/>
      <c r="T177" s="232"/>
      <c r="U177" s="233"/>
      <c r="V177" s="228"/>
      <c r="W177" s="229"/>
      <c r="X177" s="229"/>
      <c r="Y177" s="229"/>
      <c r="Z177" s="230"/>
      <c r="AA177" s="230"/>
      <c r="AB177" s="230"/>
      <c r="AC177" s="231"/>
      <c r="AD177" s="232"/>
      <c r="AE177" s="233"/>
      <c r="AF177" s="228"/>
      <c r="AG177" s="229"/>
      <c r="AH177" s="234"/>
      <c r="AI177" s="229"/>
      <c r="AJ177" s="230"/>
      <c r="AK177" s="230"/>
      <c r="AL177" s="235"/>
      <c r="AM177" s="231"/>
      <c r="AN177" s="232"/>
      <c r="AO177" s="233"/>
      <c r="AP177" s="228"/>
      <c r="AQ177" s="229"/>
      <c r="AR177" s="234"/>
      <c r="AS177" s="229"/>
      <c r="AT177" s="230"/>
      <c r="AU177" s="230"/>
      <c r="AV177" s="235"/>
      <c r="AW177" s="231"/>
      <c r="AX177" s="232"/>
      <c r="AY177" s="233"/>
      <c r="AZ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row>
    <row r="178" spans="2:115" ht="20" customHeight="1" x14ac:dyDescent="0.2">
      <c r="B178" s="8"/>
      <c r="C178" s="9"/>
      <c r="D178" s="2" t="s">
        <v>38</v>
      </c>
      <c r="E178" s="1" t="s">
        <v>154</v>
      </c>
      <c r="F178" s="1" t="s">
        <v>155</v>
      </c>
      <c r="G178" s="2">
        <v>2012</v>
      </c>
      <c r="H178" s="2">
        <v>83</v>
      </c>
      <c r="I178" s="35">
        <v>70</v>
      </c>
      <c r="J178" s="36" t="s">
        <v>50</v>
      </c>
      <c r="K178" s="144" t="s">
        <v>51</v>
      </c>
      <c r="L178" s="228"/>
      <c r="M178" s="229"/>
      <c r="N178" s="229"/>
      <c r="O178" s="229"/>
      <c r="P178" s="230"/>
      <c r="Q178" s="230"/>
      <c r="R178" s="230"/>
      <c r="S178" s="231"/>
      <c r="T178" s="232"/>
      <c r="U178" s="233"/>
      <c r="V178" s="228"/>
      <c r="W178" s="229"/>
      <c r="X178" s="229"/>
      <c r="Y178" s="229"/>
      <c r="Z178" s="230"/>
      <c r="AA178" s="230"/>
      <c r="AB178" s="230"/>
      <c r="AC178" s="231"/>
      <c r="AD178" s="232"/>
      <c r="AE178" s="233"/>
      <c r="AF178" s="228"/>
      <c r="AG178" s="229"/>
      <c r="AH178" s="234"/>
      <c r="AI178" s="229"/>
      <c r="AJ178" s="230"/>
      <c r="AK178" s="230"/>
      <c r="AL178" s="235"/>
      <c r="AM178" s="231"/>
      <c r="AN178" s="232"/>
      <c r="AO178" s="233"/>
      <c r="AP178" s="228"/>
      <c r="AQ178" s="229"/>
      <c r="AR178" s="234"/>
      <c r="AS178" s="229"/>
      <c r="AT178" s="230"/>
      <c r="AU178" s="230"/>
      <c r="AV178" s="235"/>
      <c r="AW178" s="231"/>
      <c r="AX178" s="232"/>
      <c r="AY178" s="233"/>
      <c r="AZ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row>
    <row r="179" spans="2:115" ht="20" customHeight="1" x14ac:dyDescent="0.2">
      <c r="B179" s="8"/>
      <c r="C179" s="9"/>
      <c r="D179" s="2" t="s">
        <v>38</v>
      </c>
      <c r="E179" s="1" t="s">
        <v>172</v>
      </c>
      <c r="F179" s="1" t="s">
        <v>173</v>
      </c>
      <c r="G179" s="2">
        <v>2014</v>
      </c>
      <c r="I179" s="35">
        <v>27</v>
      </c>
      <c r="J179" s="36" t="s">
        <v>59</v>
      </c>
      <c r="K179" s="144" t="s">
        <v>95</v>
      </c>
      <c r="L179" s="228"/>
      <c r="M179" s="229"/>
      <c r="N179" s="229"/>
      <c r="O179" s="229"/>
      <c r="P179" s="230"/>
      <c r="Q179" s="230"/>
      <c r="R179" s="230"/>
      <c r="S179" s="231"/>
      <c r="T179" s="242"/>
      <c r="U179" s="233"/>
      <c r="V179" s="228"/>
      <c r="W179" s="229"/>
      <c r="X179" s="229"/>
      <c r="Y179" s="229"/>
      <c r="Z179" s="230"/>
      <c r="AA179" s="230"/>
      <c r="AB179" s="230"/>
      <c r="AC179" s="231"/>
      <c r="AD179" s="232"/>
      <c r="AE179" s="233"/>
      <c r="AF179" s="228"/>
      <c r="AG179" s="229"/>
      <c r="AH179" s="234"/>
      <c r="AI179" s="229"/>
      <c r="AJ179" s="230"/>
      <c r="AK179" s="230"/>
      <c r="AL179" s="235"/>
      <c r="AM179" s="231"/>
      <c r="AN179" s="242"/>
      <c r="AO179" s="233"/>
      <c r="AP179" s="228"/>
      <c r="AQ179" s="229"/>
      <c r="AR179" s="234"/>
      <c r="AS179" s="229"/>
      <c r="AT179" s="230"/>
      <c r="AU179" s="230"/>
      <c r="AV179" s="235"/>
      <c r="AW179" s="231"/>
      <c r="AX179" s="232"/>
      <c r="AY179" s="233"/>
      <c r="AZ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row>
    <row r="180" spans="2:115" ht="20" customHeight="1" x14ac:dyDescent="0.2">
      <c r="B180" s="8"/>
      <c r="C180" s="9"/>
      <c r="D180" s="2" t="s">
        <v>38</v>
      </c>
      <c r="E180" s="1" t="s">
        <v>179</v>
      </c>
      <c r="F180" s="1" t="s">
        <v>180</v>
      </c>
      <c r="G180" s="2">
        <v>2015</v>
      </c>
      <c r="H180" s="2">
        <v>10</v>
      </c>
      <c r="I180" s="35">
        <v>11</v>
      </c>
      <c r="J180" s="36" t="s">
        <v>181</v>
      </c>
      <c r="K180" s="144" t="s">
        <v>56</v>
      </c>
      <c r="L180" s="228"/>
      <c r="M180" s="229"/>
      <c r="N180" s="229"/>
      <c r="O180" s="229"/>
      <c r="P180" s="230"/>
      <c r="Q180" s="230"/>
      <c r="R180" s="230"/>
      <c r="S180" s="231"/>
      <c r="T180" s="232"/>
      <c r="U180" s="233"/>
      <c r="V180" s="228"/>
      <c r="W180" s="229"/>
      <c r="X180" s="229"/>
      <c r="Y180" s="229"/>
      <c r="Z180" s="230"/>
      <c r="AA180" s="230"/>
      <c r="AB180" s="230"/>
      <c r="AC180" s="231"/>
      <c r="AD180" s="232"/>
      <c r="AE180" s="233"/>
      <c r="AF180" s="228"/>
      <c r="AG180" s="229"/>
      <c r="AH180" s="234"/>
      <c r="AI180" s="229"/>
      <c r="AJ180" s="230"/>
      <c r="AK180" s="230"/>
      <c r="AL180" s="235"/>
      <c r="AM180" s="231"/>
      <c r="AN180" s="232"/>
      <c r="AO180" s="233"/>
      <c r="AP180" s="228"/>
      <c r="AQ180" s="229"/>
      <c r="AR180" s="234"/>
      <c r="AS180" s="229"/>
      <c r="AT180" s="230"/>
      <c r="AU180" s="230"/>
      <c r="AV180" s="235"/>
      <c r="AW180" s="231"/>
      <c r="AX180" s="232"/>
      <c r="AY180" s="233"/>
      <c r="AZ180" s="1" t="s">
        <v>377</v>
      </c>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row>
    <row r="181" spans="2:115" ht="20" customHeight="1" x14ac:dyDescent="0.2">
      <c r="B181" s="8"/>
      <c r="C181" s="9"/>
      <c r="D181" s="2" t="s">
        <v>38</v>
      </c>
      <c r="E181" s="1" t="s">
        <v>183</v>
      </c>
      <c r="F181" s="1" t="s">
        <v>436</v>
      </c>
      <c r="G181" s="2">
        <v>1998</v>
      </c>
      <c r="I181" s="35">
        <v>22</v>
      </c>
      <c r="J181" s="36" t="s">
        <v>59</v>
      </c>
      <c r="K181" s="144" t="s">
        <v>152</v>
      </c>
      <c r="L181" s="228"/>
      <c r="M181" s="229"/>
      <c r="N181" s="229"/>
      <c r="O181" s="229"/>
      <c r="P181" s="230"/>
      <c r="Q181" s="230"/>
      <c r="R181" s="230"/>
      <c r="S181" s="231"/>
      <c r="T181" s="232"/>
      <c r="U181" s="233"/>
      <c r="V181" s="228"/>
      <c r="W181" s="229"/>
      <c r="X181" s="229"/>
      <c r="Y181" s="229"/>
      <c r="Z181" s="230"/>
      <c r="AA181" s="230"/>
      <c r="AB181" s="230"/>
      <c r="AC181" s="231"/>
      <c r="AD181" s="232"/>
      <c r="AE181" s="233"/>
      <c r="AF181" s="228"/>
      <c r="AG181" s="229"/>
      <c r="AH181" s="234"/>
      <c r="AI181" s="229"/>
      <c r="AJ181" s="230"/>
      <c r="AK181" s="230"/>
      <c r="AL181" s="235"/>
      <c r="AM181" s="231"/>
      <c r="AN181" s="232"/>
      <c r="AO181" s="233"/>
      <c r="AP181" s="228"/>
      <c r="AQ181" s="229"/>
      <c r="AR181" s="234"/>
      <c r="AS181" s="229"/>
      <c r="AT181" s="230"/>
      <c r="AU181" s="230"/>
      <c r="AV181" s="235"/>
      <c r="AW181" s="231"/>
      <c r="AX181" s="232"/>
      <c r="AY181" s="233"/>
      <c r="AZ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row>
    <row r="182" spans="2:115" ht="20" customHeight="1" x14ac:dyDescent="0.2">
      <c r="B182" s="8"/>
      <c r="C182" s="6"/>
      <c r="D182" s="2" t="s">
        <v>38</v>
      </c>
      <c r="E182" s="1" t="s">
        <v>193</v>
      </c>
      <c r="F182" s="1" t="s">
        <v>194</v>
      </c>
      <c r="G182" s="2">
        <v>2009</v>
      </c>
      <c r="I182" s="35">
        <v>20</v>
      </c>
      <c r="J182" s="36" t="s">
        <v>62</v>
      </c>
      <c r="K182" s="144" t="s">
        <v>51</v>
      </c>
      <c r="L182" s="228"/>
      <c r="M182" s="229"/>
      <c r="N182" s="229"/>
      <c r="O182" s="229"/>
      <c r="P182" s="230"/>
      <c r="Q182" s="230"/>
      <c r="R182" s="230"/>
      <c r="S182" s="231"/>
      <c r="T182" s="232"/>
      <c r="U182" s="233"/>
      <c r="V182" s="228"/>
      <c r="W182" s="229"/>
      <c r="X182" s="229"/>
      <c r="Y182" s="229"/>
      <c r="Z182" s="230"/>
      <c r="AA182" s="230"/>
      <c r="AB182" s="230"/>
      <c r="AC182" s="231"/>
      <c r="AD182" s="232"/>
      <c r="AE182" s="233"/>
      <c r="AF182" s="228"/>
      <c r="AG182" s="229"/>
      <c r="AH182" s="234"/>
      <c r="AI182" s="229"/>
      <c r="AJ182" s="230"/>
      <c r="AK182" s="230"/>
      <c r="AL182" s="235"/>
      <c r="AM182" s="231"/>
      <c r="AN182" s="232"/>
      <c r="AO182" s="233"/>
      <c r="AP182" s="228"/>
      <c r="AQ182" s="229"/>
      <c r="AR182" s="234"/>
      <c r="AS182" s="229"/>
      <c r="AT182" s="230"/>
      <c r="AU182" s="230"/>
      <c r="AV182" s="235"/>
      <c r="AW182" s="231"/>
      <c r="AX182" s="232"/>
      <c r="AY182" s="233"/>
      <c r="AZ182" s="1" t="s">
        <v>389</v>
      </c>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row>
    <row r="183" spans="2:115" ht="20" customHeight="1" x14ac:dyDescent="0.2">
      <c r="B183" s="8"/>
      <c r="C183" s="6"/>
      <c r="D183" s="2" t="s">
        <v>38</v>
      </c>
      <c r="E183" s="1" t="s">
        <v>220</v>
      </c>
      <c r="F183" s="1" t="s">
        <v>221</v>
      </c>
      <c r="G183" s="2">
        <v>2015</v>
      </c>
      <c r="I183" s="35">
        <v>41</v>
      </c>
      <c r="J183" s="36" t="s">
        <v>59</v>
      </c>
      <c r="K183" s="144"/>
      <c r="L183" s="228"/>
      <c r="M183" s="229"/>
      <c r="N183" s="229"/>
      <c r="O183" s="229"/>
      <c r="P183" s="230"/>
      <c r="Q183" s="230"/>
      <c r="R183" s="230"/>
      <c r="S183" s="231"/>
      <c r="T183" s="232"/>
      <c r="U183" s="233"/>
      <c r="V183" s="228"/>
      <c r="W183" s="229"/>
      <c r="X183" s="229"/>
      <c r="Y183" s="229"/>
      <c r="Z183" s="230"/>
      <c r="AA183" s="230"/>
      <c r="AB183" s="230"/>
      <c r="AC183" s="231"/>
      <c r="AD183" s="232"/>
      <c r="AE183" s="233"/>
      <c r="AF183" s="228"/>
      <c r="AG183" s="229"/>
      <c r="AH183" s="234"/>
      <c r="AI183" s="229"/>
      <c r="AJ183" s="230"/>
      <c r="AK183" s="230"/>
      <c r="AL183" s="235"/>
      <c r="AM183" s="231"/>
      <c r="AN183" s="232"/>
      <c r="AO183" s="233"/>
      <c r="AP183" s="228"/>
      <c r="AQ183" s="229"/>
      <c r="AR183" s="234"/>
      <c r="AS183" s="229"/>
      <c r="AT183" s="230"/>
      <c r="AU183" s="230"/>
      <c r="AV183" s="235"/>
      <c r="AW183" s="231"/>
      <c r="AX183" s="232"/>
      <c r="AY183" s="233"/>
      <c r="AZ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row>
    <row r="184" spans="2:115" ht="20" customHeight="1" x14ac:dyDescent="0.2">
      <c r="B184" s="5"/>
      <c r="C184" s="2"/>
      <c r="D184" s="2" t="s">
        <v>38</v>
      </c>
      <c r="E184" s="1" t="s">
        <v>238</v>
      </c>
      <c r="F184" s="1" t="s">
        <v>239</v>
      </c>
      <c r="G184" s="2">
        <v>1989</v>
      </c>
      <c r="H184" s="2">
        <v>27</v>
      </c>
      <c r="I184" s="35"/>
      <c r="J184" s="36" t="s">
        <v>240</v>
      </c>
      <c r="K184" s="144" t="s">
        <v>121</v>
      </c>
      <c r="L184" s="228"/>
      <c r="M184" s="229"/>
      <c r="N184" s="229"/>
      <c r="O184" s="229"/>
      <c r="P184" s="230"/>
      <c r="Q184" s="230"/>
      <c r="R184" s="230"/>
      <c r="S184" s="231"/>
      <c r="T184" s="232"/>
      <c r="U184" s="233"/>
      <c r="V184" s="228"/>
      <c r="W184" s="229"/>
      <c r="X184" s="229"/>
      <c r="Y184" s="229"/>
      <c r="Z184" s="230"/>
      <c r="AA184" s="230"/>
      <c r="AB184" s="230"/>
      <c r="AC184" s="231"/>
      <c r="AD184" s="232"/>
      <c r="AE184" s="233"/>
      <c r="AF184" s="228"/>
      <c r="AG184" s="229"/>
      <c r="AH184" s="234"/>
      <c r="AI184" s="229"/>
      <c r="AJ184" s="230"/>
      <c r="AK184" s="230"/>
      <c r="AL184" s="235"/>
      <c r="AM184" s="231"/>
      <c r="AN184" s="232"/>
      <c r="AO184" s="233"/>
      <c r="AP184" s="228"/>
      <c r="AQ184" s="229"/>
      <c r="AR184" s="234"/>
      <c r="AS184" s="229"/>
      <c r="AT184" s="230"/>
      <c r="AU184" s="230"/>
      <c r="AV184" s="235"/>
      <c r="AW184" s="231"/>
      <c r="AX184" s="232"/>
      <c r="AY184" s="233"/>
      <c r="AZ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row>
    <row r="185" spans="2:115" ht="20" customHeight="1" x14ac:dyDescent="0.2">
      <c r="B185" s="8"/>
      <c r="C185" s="6"/>
      <c r="D185" s="2" t="s">
        <v>38</v>
      </c>
      <c r="E185" s="1" t="s">
        <v>252</v>
      </c>
      <c r="F185" s="1" t="s">
        <v>253</v>
      </c>
      <c r="G185" s="2">
        <v>1999</v>
      </c>
      <c r="H185" s="2">
        <v>76</v>
      </c>
      <c r="I185" s="35">
        <v>7</v>
      </c>
      <c r="J185" s="36" t="s">
        <v>70</v>
      </c>
      <c r="K185" s="144" t="s">
        <v>105</v>
      </c>
      <c r="L185" s="228"/>
      <c r="M185" s="229"/>
      <c r="N185" s="229"/>
      <c r="O185" s="229"/>
      <c r="P185" s="230"/>
      <c r="Q185" s="230"/>
      <c r="R185" s="230"/>
      <c r="S185" s="231"/>
      <c r="T185" s="232"/>
      <c r="U185" s="233"/>
      <c r="V185" s="228"/>
      <c r="W185" s="229"/>
      <c r="X185" s="229"/>
      <c r="Y185" s="229"/>
      <c r="Z185" s="230"/>
      <c r="AA185" s="230"/>
      <c r="AB185" s="230"/>
      <c r="AC185" s="231"/>
      <c r="AD185" s="232"/>
      <c r="AE185" s="233"/>
      <c r="AF185" s="228"/>
      <c r="AG185" s="229"/>
      <c r="AH185" s="234"/>
      <c r="AI185" s="229"/>
      <c r="AJ185" s="230"/>
      <c r="AK185" s="230"/>
      <c r="AL185" s="235"/>
      <c r="AM185" s="231"/>
      <c r="AN185" s="232"/>
      <c r="AO185" s="233"/>
      <c r="AP185" s="228"/>
      <c r="AQ185" s="229"/>
      <c r="AR185" s="234"/>
      <c r="AS185" s="229"/>
      <c r="AT185" s="230"/>
      <c r="AU185" s="230"/>
      <c r="AV185" s="235"/>
      <c r="AW185" s="231"/>
      <c r="AX185" s="232"/>
      <c r="AY185" s="233"/>
      <c r="AZ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row>
    <row r="186" spans="2:115" ht="20" customHeight="1" x14ac:dyDescent="0.2">
      <c r="B186" s="8"/>
      <c r="C186" s="9"/>
      <c r="D186" s="2" t="s">
        <v>38</v>
      </c>
      <c r="E186" s="1" t="s">
        <v>261</v>
      </c>
      <c r="F186" s="1" t="s">
        <v>262</v>
      </c>
      <c r="G186" s="2">
        <v>2015</v>
      </c>
      <c r="I186" s="35">
        <v>5</v>
      </c>
      <c r="J186" s="36" t="s">
        <v>55</v>
      </c>
      <c r="K186" s="144" t="s">
        <v>263</v>
      </c>
      <c r="L186" s="228"/>
      <c r="M186" s="229"/>
      <c r="N186" s="229"/>
      <c r="O186" s="229"/>
      <c r="P186" s="230"/>
      <c r="Q186" s="230"/>
      <c r="R186" s="230"/>
      <c r="S186" s="231"/>
      <c r="T186" s="232"/>
      <c r="U186" s="233"/>
      <c r="V186" s="228"/>
      <c r="W186" s="229"/>
      <c r="X186" s="229"/>
      <c r="Y186" s="229"/>
      <c r="Z186" s="230"/>
      <c r="AA186" s="230"/>
      <c r="AB186" s="230"/>
      <c r="AC186" s="231"/>
      <c r="AD186" s="232"/>
      <c r="AE186" s="233"/>
      <c r="AF186" s="228"/>
      <c r="AG186" s="229"/>
      <c r="AH186" s="234"/>
      <c r="AI186" s="229"/>
      <c r="AJ186" s="230"/>
      <c r="AK186" s="230"/>
      <c r="AL186" s="235"/>
      <c r="AM186" s="231"/>
      <c r="AN186" s="232"/>
      <c r="AO186" s="233"/>
      <c r="AP186" s="228"/>
      <c r="AQ186" s="229"/>
      <c r="AR186" s="234"/>
      <c r="AS186" s="229"/>
      <c r="AT186" s="230"/>
      <c r="AU186" s="230"/>
      <c r="AV186" s="235"/>
      <c r="AW186" s="231"/>
      <c r="AX186" s="232"/>
      <c r="AY186" s="233"/>
      <c r="AZ186" s="1" t="s">
        <v>437</v>
      </c>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row>
    <row r="187" spans="2:115" ht="20" customHeight="1" x14ac:dyDescent="0.2">
      <c r="B187" s="8"/>
      <c r="C187" s="6"/>
      <c r="D187" s="2" t="s">
        <v>38</v>
      </c>
      <c r="E187" s="1" t="s">
        <v>267</v>
      </c>
      <c r="F187" s="1" t="s">
        <v>268</v>
      </c>
      <c r="G187" s="2">
        <v>2008</v>
      </c>
      <c r="I187" s="35">
        <v>86</v>
      </c>
      <c r="J187" s="36" t="s">
        <v>70</v>
      </c>
      <c r="K187" s="144"/>
      <c r="L187" s="228"/>
      <c r="M187" s="229"/>
      <c r="N187" s="229"/>
      <c r="O187" s="229"/>
      <c r="P187" s="230"/>
      <c r="Q187" s="230"/>
      <c r="R187" s="230"/>
      <c r="S187" s="231"/>
      <c r="T187" s="232"/>
      <c r="U187" s="233"/>
      <c r="V187" s="228"/>
      <c r="W187" s="229"/>
      <c r="X187" s="229"/>
      <c r="Y187" s="229"/>
      <c r="Z187" s="230"/>
      <c r="AA187" s="230"/>
      <c r="AB187" s="230"/>
      <c r="AC187" s="231"/>
      <c r="AD187" s="232"/>
      <c r="AE187" s="233"/>
      <c r="AF187" s="228"/>
      <c r="AG187" s="229"/>
      <c r="AH187" s="234"/>
      <c r="AI187" s="229"/>
      <c r="AJ187" s="230"/>
      <c r="AK187" s="230"/>
      <c r="AL187" s="235"/>
      <c r="AM187" s="231"/>
      <c r="AN187" s="232"/>
      <c r="AO187" s="233"/>
      <c r="AP187" s="228"/>
      <c r="AQ187" s="229"/>
      <c r="AR187" s="234"/>
      <c r="AS187" s="229"/>
      <c r="AT187" s="230"/>
      <c r="AU187" s="230"/>
      <c r="AV187" s="235"/>
      <c r="AW187" s="231"/>
      <c r="AX187" s="232"/>
      <c r="AY187" s="233"/>
      <c r="AZ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row>
    <row r="188" spans="2:115" ht="20" customHeight="1" x14ac:dyDescent="0.2">
      <c r="B188" s="5"/>
      <c r="C188" s="2"/>
      <c r="D188" s="2" t="s">
        <v>38</v>
      </c>
      <c r="E188" s="1" t="s">
        <v>275</v>
      </c>
      <c r="F188" s="1" t="s">
        <v>276</v>
      </c>
      <c r="G188" s="2">
        <v>2000</v>
      </c>
      <c r="H188" s="2">
        <v>252</v>
      </c>
      <c r="I188" s="35">
        <v>30</v>
      </c>
      <c r="J188" s="36" t="s">
        <v>66</v>
      </c>
      <c r="K188" s="144" t="s">
        <v>56</v>
      </c>
      <c r="L188" s="228"/>
      <c r="M188" s="229"/>
      <c r="N188" s="229"/>
      <c r="O188" s="229"/>
      <c r="P188" s="230"/>
      <c r="Q188" s="230"/>
      <c r="R188" s="230"/>
      <c r="S188" s="231"/>
      <c r="T188" s="232"/>
      <c r="U188" s="233"/>
      <c r="V188" s="228"/>
      <c r="W188" s="229"/>
      <c r="X188" s="229"/>
      <c r="Y188" s="229"/>
      <c r="Z188" s="230"/>
      <c r="AA188" s="230"/>
      <c r="AB188" s="230"/>
      <c r="AC188" s="231"/>
      <c r="AD188" s="232"/>
      <c r="AE188" s="233"/>
      <c r="AF188" s="228"/>
      <c r="AG188" s="229"/>
      <c r="AH188" s="234"/>
      <c r="AI188" s="229"/>
      <c r="AJ188" s="230"/>
      <c r="AK188" s="230"/>
      <c r="AL188" s="235"/>
      <c r="AM188" s="231"/>
      <c r="AN188" s="232"/>
      <c r="AO188" s="233"/>
      <c r="AP188" s="228"/>
      <c r="AQ188" s="229"/>
      <c r="AR188" s="234"/>
      <c r="AS188" s="229"/>
      <c r="AT188" s="230"/>
      <c r="AU188" s="230"/>
      <c r="AV188" s="235"/>
      <c r="AW188" s="231"/>
      <c r="AX188" s="232"/>
      <c r="AY188" s="233"/>
      <c r="AZ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row>
    <row r="189" spans="2:115" ht="20" customHeight="1" x14ac:dyDescent="0.2">
      <c r="B189" s="260"/>
      <c r="C189" s="261"/>
      <c r="D189" s="2" t="s">
        <v>38</v>
      </c>
      <c r="E189" s="1" t="s">
        <v>438</v>
      </c>
      <c r="F189" s="1" t="s">
        <v>439</v>
      </c>
      <c r="G189" s="2">
        <v>2010</v>
      </c>
      <c r="I189" s="246"/>
      <c r="J189" s="50" t="s">
        <v>59</v>
      </c>
      <c r="K189" s="247" t="s">
        <v>56</v>
      </c>
      <c r="L189" s="228"/>
      <c r="M189" s="229"/>
      <c r="N189" s="229"/>
      <c r="O189" s="229"/>
      <c r="P189" s="230"/>
      <c r="Q189" s="230"/>
      <c r="R189" s="230"/>
      <c r="S189" s="231"/>
      <c r="T189" s="232"/>
      <c r="U189" s="233"/>
      <c r="V189" s="228"/>
      <c r="W189" s="229"/>
      <c r="X189" s="229"/>
      <c r="Y189" s="229"/>
      <c r="Z189" s="230"/>
      <c r="AA189" s="230"/>
      <c r="AB189" s="230"/>
      <c r="AC189" s="231"/>
      <c r="AD189" s="232"/>
      <c r="AE189" s="233"/>
      <c r="AF189" s="228"/>
      <c r="AG189" s="229"/>
      <c r="AH189" s="234"/>
      <c r="AI189" s="229"/>
      <c r="AJ189" s="230"/>
      <c r="AK189" s="230"/>
      <c r="AL189" s="235"/>
      <c r="AM189" s="231"/>
      <c r="AN189" s="232"/>
      <c r="AO189" s="233"/>
      <c r="AP189" s="228"/>
      <c r="AQ189" s="229"/>
      <c r="AR189" s="234"/>
      <c r="AS189" s="229"/>
      <c r="AT189" s="230"/>
      <c r="AU189" s="230"/>
      <c r="AV189" s="235"/>
      <c r="AW189" s="231"/>
      <c r="AX189" s="232"/>
      <c r="AY189" s="233"/>
      <c r="AZ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row>
    <row r="190" spans="2:115" ht="20" customHeight="1" x14ac:dyDescent="0.2">
      <c r="B190" s="5"/>
      <c r="C190" s="9"/>
      <c r="D190" s="2" t="s">
        <v>38</v>
      </c>
      <c r="E190" s="1" t="s">
        <v>283</v>
      </c>
      <c r="F190" s="1" t="s">
        <v>284</v>
      </c>
      <c r="G190" s="2">
        <v>2001</v>
      </c>
      <c r="H190" s="2">
        <v>192</v>
      </c>
      <c r="I190" s="35"/>
      <c r="J190" s="36" t="s">
        <v>70</v>
      </c>
      <c r="K190" s="144" t="s">
        <v>56</v>
      </c>
      <c r="L190" s="228"/>
      <c r="M190" s="229"/>
      <c r="N190" s="229"/>
      <c r="O190" s="229"/>
      <c r="P190" s="230"/>
      <c r="Q190" s="230"/>
      <c r="R190" s="230"/>
      <c r="S190" s="231"/>
      <c r="T190" s="232"/>
      <c r="U190" s="233"/>
      <c r="V190" s="228"/>
      <c r="W190" s="229"/>
      <c r="X190" s="229"/>
      <c r="Y190" s="229"/>
      <c r="Z190" s="230"/>
      <c r="AA190" s="230"/>
      <c r="AB190" s="230"/>
      <c r="AC190" s="231"/>
      <c r="AD190" s="232"/>
      <c r="AE190" s="233"/>
      <c r="AF190" s="228"/>
      <c r="AG190" s="229"/>
      <c r="AH190" s="234"/>
      <c r="AI190" s="229"/>
      <c r="AJ190" s="230"/>
      <c r="AK190" s="230"/>
      <c r="AL190" s="235"/>
      <c r="AM190" s="231"/>
      <c r="AN190" s="232"/>
      <c r="AO190" s="233"/>
      <c r="AP190" s="228"/>
      <c r="AQ190" s="229"/>
      <c r="AR190" s="234"/>
      <c r="AS190" s="229"/>
      <c r="AT190" s="230"/>
      <c r="AU190" s="230"/>
      <c r="AV190" s="235"/>
      <c r="AW190" s="231"/>
      <c r="AX190" s="232"/>
      <c r="AY190" s="233"/>
      <c r="AZ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row>
    <row r="191" spans="2:115" ht="20" customHeight="1" x14ac:dyDescent="0.2">
      <c r="B191" s="5"/>
      <c r="C191" s="9"/>
      <c r="E191" s="1" t="s">
        <v>288</v>
      </c>
      <c r="F191" s="1" t="s">
        <v>289</v>
      </c>
      <c r="G191" s="2">
        <v>1999</v>
      </c>
      <c r="I191" s="35">
        <v>30</v>
      </c>
      <c r="J191" s="36" t="s">
        <v>290</v>
      </c>
      <c r="K191" s="144" t="s">
        <v>291</v>
      </c>
      <c r="L191" s="228"/>
      <c r="M191" s="229"/>
      <c r="N191" s="229"/>
      <c r="O191" s="229"/>
      <c r="P191" s="230"/>
      <c r="Q191" s="230"/>
      <c r="R191" s="230"/>
      <c r="S191" s="231"/>
      <c r="T191" s="232"/>
      <c r="U191" s="233"/>
      <c r="V191" s="228"/>
      <c r="W191" s="229"/>
      <c r="X191" s="229"/>
      <c r="Y191" s="229"/>
      <c r="Z191" s="230"/>
      <c r="AA191" s="230"/>
      <c r="AB191" s="230"/>
      <c r="AC191" s="231"/>
      <c r="AD191" s="232"/>
      <c r="AE191" s="233"/>
      <c r="AF191" s="228"/>
      <c r="AG191" s="229"/>
      <c r="AH191" s="234"/>
      <c r="AI191" s="229"/>
      <c r="AJ191" s="230"/>
      <c r="AK191" s="230"/>
      <c r="AL191" s="235"/>
      <c r="AM191" s="231"/>
      <c r="AN191" s="232"/>
      <c r="AO191" s="233"/>
      <c r="AP191" s="228"/>
      <c r="AQ191" s="229"/>
      <c r="AR191" s="234"/>
      <c r="AS191" s="229"/>
      <c r="AT191" s="230"/>
      <c r="AU191" s="230"/>
      <c r="AV191" s="235"/>
      <c r="AW191" s="231"/>
      <c r="AX191" s="232"/>
      <c r="AY191" s="233"/>
      <c r="AZ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row>
    <row r="192" spans="2:115" ht="20" customHeight="1" x14ac:dyDescent="0.2">
      <c r="B192" s="8"/>
      <c r="C192" s="9"/>
      <c r="D192" s="2" t="s">
        <v>38</v>
      </c>
      <c r="E192" s="1" t="s">
        <v>296</v>
      </c>
      <c r="F192" s="1" t="s">
        <v>297</v>
      </c>
      <c r="G192" s="2">
        <v>2010</v>
      </c>
      <c r="I192" s="35">
        <v>53</v>
      </c>
      <c r="J192" s="48" t="s">
        <v>298</v>
      </c>
      <c r="K192" s="144" t="s">
        <v>299</v>
      </c>
      <c r="L192" s="228"/>
      <c r="M192" s="229"/>
      <c r="N192" s="229"/>
      <c r="O192" s="229"/>
      <c r="P192" s="230"/>
      <c r="Q192" s="230"/>
      <c r="R192" s="230"/>
      <c r="S192" s="231"/>
      <c r="T192" s="232"/>
      <c r="U192" s="233"/>
      <c r="V192" s="228"/>
      <c r="W192" s="229"/>
      <c r="X192" s="229"/>
      <c r="Y192" s="229"/>
      <c r="Z192" s="230"/>
      <c r="AA192" s="230"/>
      <c r="AB192" s="230"/>
      <c r="AC192" s="231"/>
      <c r="AD192" s="232"/>
      <c r="AE192" s="233"/>
      <c r="AF192" s="228"/>
      <c r="AG192" s="229"/>
      <c r="AH192" s="234"/>
      <c r="AI192" s="229"/>
      <c r="AJ192" s="230"/>
      <c r="AK192" s="230"/>
      <c r="AL192" s="235"/>
      <c r="AM192" s="231"/>
      <c r="AN192" s="232"/>
      <c r="AO192" s="233"/>
      <c r="AP192" s="228"/>
      <c r="AQ192" s="229"/>
      <c r="AR192" s="234"/>
      <c r="AS192" s="229"/>
      <c r="AT192" s="230"/>
      <c r="AU192" s="230"/>
      <c r="AV192" s="235"/>
      <c r="AW192" s="231"/>
      <c r="AX192" s="232"/>
      <c r="AY192" s="233"/>
      <c r="AZ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row>
    <row r="193" spans="2:115" ht="20" customHeight="1" x14ac:dyDescent="0.2">
      <c r="B193" s="8"/>
      <c r="C193" s="9"/>
      <c r="D193" s="2" t="s">
        <v>38</v>
      </c>
      <c r="E193" s="1" t="s">
        <v>305</v>
      </c>
      <c r="F193" s="1" t="s">
        <v>306</v>
      </c>
      <c r="G193" s="2">
        <v>2010</v>
      </c>
      <c r="I193" s="35">
        <v>789</v>
      </c>
      <c r="J193" s="36" t="s">
        <v>55</v>
      </c>
      <c r="K193" s="144" t="s">
        <v>307</v>
      </c>
      <c r="L193" s="228"/>
      <c r="M193" s="229"/>
      <c r="N193" s="229"/>
      <c r="O193" s="229"/>
      <c r="P193" s="230"/>
      <c r="Q193" s="230"/>
      <c r="R193" s="230"/>
      <c r="S193" s="231"/>
      <c r="T193" s="232"/>
      <c r="U193" s="233"/>
      <c r="V193" s="228"/>
      <c r="W193" s="229"/>
      <c r="X193" s="229"/>
      <c r="Y193" s="229"/>
      <c r="Z193" s="230"/>
      <c r="AA193" s="230"/>
      <c r="AB193" s="230"/>
      <c r="AC193" s="231"/>
      <c r="AD193" s="232"/>
      <c r="AE193" s="233"/>
      <c r="AF193" s="228"/>
      <c r="AG193" s="229"/>
      <c r="AH193" s="234"/>
      <c r="AI193" s="229"/>
      <c r="AJ193" s="230"/>
      <c r="AK193" s="230"/>
      <c r="AL193" s="235"/>
      <c r="AM193" s="231"/>
      <c r="AN193" s="232"/>
      <c r="AO193" s="233"/>
      <c r="AP193" s="228"/>
      <c r="AQ193" s="229"/>
      <c r="AR193" s="234"/>
      <c r="AS193" s="229"/>
      <c r="AT193" s="230"/>
      <c r="AU193" s="230"/>
      <c r="AV193" s="235"/>
      <c r="AW193" s="231"/>
      <c r="AX193" s="232"/>
      <c r="AY193" s="233"/>
      <c r="AZ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row>
    <row r="194" spans="2:115" ht="20" customHeight="1" x14ac:dyDescent="0.2">
      <c r="B194" s="5"/>
      <c r="C194" s="2"/>
      <c r="D194" s="2" t="s">
        <v>38</v>
      </c>
      <c r="E194" s="1" t="s">
        <v>311</v>
      </c>
      <c r="F194" s="1" t="s">
        <v>312</v>
      </c>
      <c r="G194" s="2">
        <v>2008</v>
      </c>
      <c r="H194" s="2">
        <v>156</v>
      </c>
      <c r="I194" s="35">
        <v>50</v>
      </c>
      <c r="J194" s="36" t="s">
        <v>70</v>
      </c>
      <c r="K194" s="144"/>
      <c r="L194" s="228"/>
      <c r="M194" s="229"/>
      <c r="N194" s="229"/>
      <c r="O194" s="229"/>
      <c r="P194" s="230"/>
      <c r="Q194" s="230"/>
      <c r="R194" s="230"/>
      <c r="S194" s="231"/>
      <c r="T194" s="232"/>
      <c r="U194" s="233"/>
      <c r="V194" s="228"/>
      <c r="W194" s="229"/>
      <c r="X194" s="229"/>
      <c r="Y194" s="229"/>
      <c r="Z194" s="230"/>
      <c r="AA194" s="230"/>
      <c r="AB194" s="230"/>
      <c r="AC194" s="231"/>
      <c r="AD194" s="232"/>
      <c r="AE194" s="233"/>
      <c r="AF194" s="228"/>
      <c r="AG194" s="229"/>
      <c r="AH194" s="234"/>
      <c r="AI194" s="229"/>
      <c r="AJ194" s="230"/>
      <c r="AK194" s="230"/>
      <c r="AL194" s="235"/>
      <c r="AM194" s="231"/>
      <c r="AN194" s="232"/>
      <c r="AO194" s="233"/>
      <c r="AP194" s="228"/>
      <c r="AQ194" s="229"/>
      <c r="AR194" s="234"/>
      <c r="AS194" s="229"/>
      <c r="AT194" s="230"/>
      <c r="AU194" s="230"/>
      <c r="AV194" s="235"/>
      <c r="AW194" s="231"/>
      <c r="AX194" s="232"/>
      <c r="AY194" s="233"/>
      <c r="AZ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row>
    <row r="195" spans="2:115" ht="20" customHeight="1" x14ac:dyDescent="0.2">
      <c r="B195" s="8"/>
      <c r="C195" s="6"/>
      <c r="D195" s="2" t="s">
        <v>38</v>
      </c>
      <c r="E195" s="1" t="s">
        <v>318</v>
      </c>
      <c r="F195" s="1" t="s">
        <v>319</v>
      </c>
      <c r="G195" s="2">
        <v>2009</v>
      </c>
      <c r="I195" s="35">
        <v>12</v>
      </c>
      <c r="J195" s="36" t="s">
        <v>62</v>
      </c>
      <c r="K195" s="144" t="s">
        <v>105</v>
      </c>
      <c r="L195" s="228"/>
      <c r="M195" s="229"/>
      <c r="N195" s="229"/>
      <c r="O195" s="229"/>
      <c r="P195" s="230"/>
      <c r="Q195" s="230"/>
      <c r="R195" s="230"/>
      <c r="S195" s="231"/>
      <c r="T195" s="232"/>
      <c r="U195" s="233"/>
      <c r="V195" s="228"/>
      <c r="W195" s="229"/>
      <c r="X195" s="229"/>
      <c r="Y195" s="229"/>
      <c r="Z195" s="230"/>
      <c r="AA195" s="230"/>
      <c r="AB195" s="230"/>
      <c r="AC195" s="231"/>
      <c r="AD195" s="232"/>
      <c r="AE195" s="233"/>
      <c r="AF195" s="228"/>
      <c r="AG195" s="229"/>
      <c r="AH195" s="234"/>
      <c r="AI195" s="229"/>
      <c r="AJ195" s="230"/>
      <c r="AK195" s="230"/>
      <c r="AL195" s="235"/>
      <c r="AM195" s="231"/>
      <c r="AN195" s="232"/>
      <c r="AO195" s="233"/>
      <c r="AP195" s="228"/>
      <c r="AQ195" s="229"/>
      <c r="AR195" s="234"/>
      <c r="AS195" s="229"/>
      <c r="AT195" s="230"/>
      <c r="AU195" s="230"/>
      <c r="AV195" s="235"/>
      <c r="AW195" s="231"/>
      <c r="AX195" s="232"/>
      <c r="AY195" s="233"/>
      <c r="AZ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row>
    <row r="196" spans="2:115" ht="20" customHeight="1" thickBot="1" x14ac:dyDescent="0.25">
      <c r="B196" s="5"/>
      <c r="C196" s="2"/>
      <c r="D196" s="2" t="s">
        <v>38</v>
      </c>
      <c r="E196" s="1" t="s">
        <v>320</v>
      </c>
      <c r="F196" s="1" t="s">
        <v>321</v>
      </c>
      <c r="G196" s="2">
        <v>2011</v>
      </c>
      <c r="H196" s="2">
        <v>112</v>
      </c>
      <c r="I196" s="156">
        <v>22</v>
      </c>
      <c r="J196" s="157" t="s">
        <v>66</v>
      </c>
      <c r="K196" s="158" t="s">
        <v>95</v>
      </c>
      <c r="L196" s="248"/>
      <c r="M196" s="249"/>
      <c r="N196" s="249"/>
      <c r="O196" s="249"/>
      <c r="P196" s="250"/>
      <c r="Q196" s="250"/>
      <c r="R196" s="250"/>
      <c r="S196" s="251"/>
      <c r="T196" s="252"/>
      <c r="U196" s="253"/>
      <c r="V196" s="248"/>
      <c r="W196" s="249"/>
      <c r="X196" s="249"/>
      <c r="Y196" s="249"/>
      <c r="Z196" s="250"/>
      <c r="AA196" s="250"/>
      <c r="AB196" s="250"/>
      <c r="AC196" s="251"/>
      <c r="AD196" s="252"/>
      <c r="AE196" s="253"/>
      <c r="AF196" s="248"/>
      <c r="AG196" s="249"/>
      <c r="AH196" s="254"/>
      <c r="AI196" s="249"/>
      <c r="AJ196" s="250"/>
      <c r="AK196" s="250"/>
      <c r="AL196" s="255"/>
      <c r="AM196" s="251"/>
      <c r="AN196" s="252"/>
      <c r="AO196" s="253"/>
      <c r="AP196" s="248"/>
      <c r="AQ196" s="249"/>
      <c r="AR196" s="254"/>
      <c r="AS196" s="249"/>
      <c r="AT196" s="250"/>
      <c r="AU196" s="250"/>
      <c r="AV196" s="255"/>
      <c r="AW196" s="251"/>
      <c r="AX196" s="252"/>
      <c r="AY196" s="253"/>
      <c r="AZ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row>
    <row r="197" spans="2:115" x14ac:dyDescent="0.2">
      <c r="F197" s="13"/>
      <c r="G197" s="13"/>
      <c r="I197" s="13"/>
      <c r="J197" s="13"/>
      <c r="K197" s="13"/>
      <c r="L197" s="488" t="s">
        <v>423</v>
      </c>
      <c r="M197" s="482" t="s">
        <v>424</v>
      </c>
      <c r="N197" s="484" t="s">
        <v>358</v>
      </c>
      <c r="O197" s="484" t="s">
        <v>356</v>
      </c>
      <c r="P197" s="469" t="s">
        <v>423</v>
      </c>
      <c r="Q197" s="469" t="s">
        <v>424</v>
      </c>
      <c r="R197" s="469" t="s">
        <v>358</v>
      </c>
      <c r="S197" s="471" t="s">
        <v>356</v>
      </c>
      <c r="T197" s="473" t="s">
        <v>357</v>
      </c>
      <c r="U197" s="475" t="s">
        <v>29</v>
      </c>
      <c r="V197" s="479" t="s">
        <v>423</v>
      </c>
      <c r="W197" s="482" t="s">
        <v>424</v>
      </c>
      <c r="X197" s="484" t="s">
        <v>358</v>
      </c>
      <c r="Y197" s="484" t="s">
        <v>356</v>
      </c>
      <c r="Z197" s="469" t="s">
        <v>423</v>
      </c>
      <c r="AA197" s="469" t="s">
        <v>424</v>
      </c>
      <c r="AB197" s="469" t="s">
        <v>358</v>
      </c>
      <c r="AC197" s="471" t="s">
        <v>356</v>
      </c>
      <c r="AD197" s="473" t="s">
        <v>357</v>
      </c>
      <c r="AE197" s="475" t="s">
        <v>29</v>
      </c>
      <c r="AF197" s="479" t="s">
        <v>423</v>
      </c>
      <c r="AG197" s="482" t="s">
        <v>424</v>
      </c>
      <c r="AH197" s="484" t="s">
        <v>358</v>
      </c>
      <c r="AI197" s="484" t="s">
        <v>356</v>
      </c>
      <c r="AJ197" s="469" t="s">
        <v>423</v>
      </c>
      <c r="AK197" s="469" t="s">
        <v>424</v>
      </c>
      <c r="AL197" s="469" t="s">
        <v>358</v>
      </c>
      <c r="AM197" s="471" t="s">
        <v>356</v>
      </c>
      <c r="AN197" s="473" t="s">
        <v>357</v>
      </c>
      <c r="AO197" s="475" t="s">
        <v>29</v>
      </c>
      <c r="AP197" s="479" t="s">
        <v>423</v>
      </c>
      <c r="AQ197" s="482" t="s">
        <v>424</v>
      </c>
      <c r="AR197" s="484" t="s">
        <v>358</v>
      </c>
      <c r="AS197" s="484" t="s">
        <v>356</v>
      </c>
      <c r="AT197" s="469" t="s">
        <v>423</v>
      </c>
      <c r="AU197" s="469" t="s">
        <v>424</v>
      </c>
      <c r="AV197" s="469" t="s">
        <v>358</v>
      </c>
      <c r="AW197" s="471" t="s">
        <v>356</v>
      </c>
      <c r="AX197" s="473" t="s">
        <v>357</v>
      </c>
      <c r="AY197" s="475" t="s">
        <v>29</v>
      </c>
      <c r="AZ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row>
    <row r="198" spans="2:115" x14ac:dyDescent="0.2">
      <c r="F198" s="13"/>
      <c r="G198" s="13"/>
      <c r="I198" s="13"/>
      <c r="J198" s="13"/>
      <c r="K198" s="13"/>
      <c r="L198" s="489"/>
      <c r="M198" s="482"/>
      <c r="N198" s="484"/>
      <c r="O198" s="484"/>
      <c r="P198" s="469"/>
      <c r="Q198" s="469"/>
      <c r="R198" s="469"/>
      <c r="S198" s="471"/>
      <c r="T198" s="473"/>
      <c r="U198" s="475"/>
      <c r="V198" s="480"/>
      <c r="W198" s="482"/>
      <c r="X198" s="484"/>
      <c r="Y198" s="484"/>
      <c r="Z198" s="469"/>
      <c r="AA198" s="469"/>
      <c r="AB198" s="469"/>
      <c r="AC198" s="471"/>
      <c r="AD198" s="473"/>
      <c r="AE198" s="475"/>
      <c r="AF198" s="480"/>
      <c r="AG198" s="482"/>
      <c r="AH198" s="484"/>
      <c r="AI198" s="484"/>
      <c r="AJ198" s="469"/>
      <c r="AK198" s="469"/>
      <c r="AL198" s="469"/>
      <c r="AM198" s="471"/>
      <c r="AN198" s="473"/>
      <c r="AO198" s="475"/>
      <c r="AP198" s="480"/>
      <c r="AQ198" s="482"/>
      <c r="AR198" s="484"/>
      <c r="AS198" s="484"/>
      <c r="AT198" s="469"/>
      <c r="AU198" s="469"/>
      <c r="AV198" s="469"/>
      <c r="AW198" s="471"/>
      <c r="AX198" s="473"/>
      <c r="AY198" s="475"/>
      <c r="AZ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row>
    <row r="199" spans="2:115" x14ac:dyDescent="0.2">
      <c r="F199" s="13"/>
      <c r="G199" s="13"/>
      <c r="I199" s="13"/>
      <c r="J199" s="13"/>
      <c r="K199" s="13"/>
      <c r="L199" s="489"/>
      <c r="M199" s="482"/>
      <c r="N199" s="484"/>
      <c r="O199" s="484"/>
      <c r="P199" s="469"/>
      <c r="Q199" s="469"/>
      <c r="R199" s="469"/>
      <c r="S199" s="471"/>
      <c r="T199" s="473"/>
      <c r="U199" s="475"/>
      <c r="V199" s="480"/>
      <c r="W199" s="482"/>
      <c r="X199" s="484"/>
      <c r="Y199" s="484"/>
      <c r="Z199" s="469"/>
      <c r="AA199" s="469"/>
      <c r="AB199" s="469"/>
      <c r="AC199" s="471"/>
      <c r="AD199" s="473"/>
      <c r="AE199" s="475"/>
      <c r="AF199" s="480"/>
      <c r="AG199" s="482"/>
      <c r="AH199" s="484"/>
      <c r="AI199" s="484"/>
      <c r="AJ199" s="469"/>
      <c r="AK199" s="469"/>
      <c r="AL199" s="469"/>
      <c r="AM199" s="471"/>
      <c r="AN199" s="473"/>
      <c r="AO199" s="475"/>
      <c r="AP199" s="480"/>
      <c r="AQ199" s="482"/>
      <c r="AR199" s="484"/>
      <c r="AS199" s="484"/>
      <c r="AT199" s="469"/>
      <c r="AU199" s="469"/>
      <c r="AV199" s="469"/>
      <c r="AW199" s="471"/>
      <c r="AX199" s="473"/>
      <c r="AY199" s="475"/>
      <c r="AZ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row>
    <row r="200" spans="2:115" x14ac:dyDescent="0.2">
      <c r="F200" s="13"/>
      <c r="G200" s="13"/>
      <c r="I200" s="13"/>
      <c r="J200" s="13"/>
      <c r="K200" s="13"/>
      <c r="L200" s="489"/>
      <c r="M200" s="482"/>
      <c r="N200" s="484"/>
      <c r="O200" s="484"/>
      <c r="P200" s="469"/>
      <c r="Q200" s="469"/>
      <c r="R200" s="469"/>
      <c r="S200" s="471"/>
      <c r="T200" s="473"/>
      <c r="U200" s="475"/>
      <c r="V200" s="480"/>
      <c r="W200" s="482"/>
      <c r="X200" s="484"/>
      <c r="Y200" s="484"/>
      <c r="Z200" s="469"/>
      <c r="AA200" s="469"/>
      <c r="AB200" s="469"/>
      <c r="AC200" s="471"/>
      <c r="AD200" s="473"/>
      <c r="AE200" s="475"/>
      <c r="AF200" s="480"/>
      <c r="AG200" s="482"/>
      <c r="AH200" s="484"/>
      <c r="AI200" s="484"/>
      <c r="AJ200" s="469"/>
      <c r="AK200" s="469"/>
      <c r="AL200" s="469"/>
      <c r="AM200" s="471"/>
      <c r="AN200" s="473"/>
      <c r="AO200" s="475"/>
      <c r="AP200" s="480"/>
      <c r="AQ200" s="482"/>
      <c r="AR200" s="484"/>
      <c r="AS200" s="484"/>
      <c r="AT200" s="469"/>
      <c r="AU200" s="469"/>
      <c r="AV200" s="469"/>
      <c r="AW200" s="471"/>
      <c r="AX200" s="473"/>
      <c r="AY200" s="475"/>
      <c r="AZ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row>
    <row r="201" spans="2:115" x14ac:dyDescent="0.2">
      <c r="F201" s="13"/>
      <c r="G201" s="13"/>
      <c r="I201" s="13"/>
      <c r="J201" s="13"/>
      <c r="K201" s="13"/>
      <c r="L201" s="490"/>
      <c r="M201" s="483"/>
      <c r="N201" s="485"/>
      <c r="O201" s="485"/>
      <c r="P201" s="470"/>
      <c r="Q201" s="470"/>
      <c r="R201" s="470"/>
      <c r="S201" s="472"/>
      <c r="T201" s="486"/>
      <c r="U201" s="487"/>
      <c r="V201" s="481"/>
      <c r="W201" s="483"/>
      <c r="X201" s="485"/>
      <c r="Y201" s="485"/>
      <c r="Z201" s="470"/>
      <c r="AA201" s="470"/>
      <c r="AB201" s="470"/>
      <c r="AC201" s="472"/>
      <c r="AD201" s="474"/>
      <c r="AE201" s="476"/>
      <c r="AF201" s="481"/>
      <c r="AG201" s="483"/>
      <c r="AH201" s="485"/>
      <c r="AI201" s="485"/>
      <c r="AJ201" s="470"/>
      <c r="AK201" s="470"/>
      <c r="AL201" s="470"/>
      <c r="AM201" s="472"/>
      <c r="AN201" s="474"/>
      <c r="AO201" s="476"/>
      <c r="AP201" s="481"/>
      <c r="AQ201" s="483"/>
      <c r="AR201" s="485"/>
      <c r="AS201" s="485"/>
      <c r="AT201" s="470"/>
      <c r="AU201" s="470"/>
      <c r="AV201" s="470"/>
      <c r="AW201" s="472"/>
      <c r="AX201" s="474"/>
      <c r="AY201" s="476"/>
      <c r="AZ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row>
    <row r="202" spans="2:115" ht="17" thickBot="1" x14ac:dyDescent="0.25">
      <c r="F202" s="13"/>
      <c r="G202" s="13"/>
      <c r="I202" s="13"/>
      <c r="J202" s="13"/>
      <c r="K202" s="13"/>
      <c r="L202" s="477" t="s">
        <v>349</v>
      </c>
      <c r="M202" s="463"/>
      <c r="N202" s="463"/>
      <c r="O202" s="463"/>
      <c r="P202" s="464" t="s">
        <v>350</v>
      </c>
      <c r="Q202" s="464"/>
      <c r="R202" s="464"/>
      <c r="S202" s="465"/>
      <c r="T202" s="478" t="s">
        <v>422</v>
      </c>
      <c r="U202" s="468"/>
      <c r="V202" s="462" t="s">
        <v>349</v>
      </c>
      <c r="W202" s="463"/>
      <c r="X202" s="463"/>
      <c r="Y202" s="463"/>
      <c r="Z202" s="464" t="s">
        <v>350</v>
      </c>
      <c r="AA202" s="464"/>
      <c r="AB202" s="464"/>
      <c r="AC202" s="465"/>
      <c r="AD202" s="466" t="s">
        <v>422</v>
      </c>
      <c r="AE202" s="468"/>
      <c r="AF202" s="462" t="s">
        <v>349</v>
      </c>
      <c r="AG202" s="463"/>
      <c r="AH202" s="463"/>
      <c r="AI202" s="463"/>
      <c r="AJ202" s="464" t="s">
        <v>350</v>
      </c>
      <c r="AK202" s="464"/>
      <c r="AL202" s="464"/>
      <c r="AM202" s="465"/>
      <c r="AN202" s="466" t="s">
        <v>422</v>
      </c>
      <c r="AO202" s="467"/>
      <c r="AP202" s="462" t="s">
        <v>349</v>
      </c>
      <c r="AQ202" s="463"/>
      <c r="AR202" s="463"/>
      <c r="AS202" s="463"/>
      <c r="AT202" s="464" t="s">
        <v>350</v>
      </c>
      <c r="AU202" s="464"/>
      <c r="AV202" s="464"/>
      <c r="AW202" s="465"/>
      <c r="AX202" s="466" t="s">
        <v>422</v>
      </c>
      <c r="AY202" s="468"/>
      <c r="AZ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row>
    <row r="203" spans="2:115" x14ac:dyDescent="0.2">
      <c r="F203" s="13"/>
      <c r="G203" s="13"/>
      <c r="I203" s="13"/>
      <c r="J203" s="13"/>
      <c r="K203" s="13"/>
      <c r="L203" s="450" t="s">
        <v>341</v>
      </c>
      <c r="M203" s="451"/>
      <c r="N203" s="451"/>
      <c r="O203" s="451"/>
      <c r="P203" s="451"/>
      <c r="Q203" s="451"/>
      <c r="R203" s="451"/>
      <c r="S203" s="451"/>
      <c r="T203" s="451"/>
      <c r="U203" s="452"/>
      <c r="V203" s="453" t="s">
        <v>342</v>
      </c>
      <c r="W203" s="453"/>
      <c r="X203" s="453"/>
      <c r="Y203" s="453"/>
      <c r="Z203" s="453"/>
      <c r="AA203" s="453"/>
      <c r="AB203" s="453"/>
      <c r="AC203" s="453"/>
      <c r="AD203" s="453"/>
      <c r="AE203" s="453"/>
      <c r="AF203" s="454" t="s">
        <v>343</v>
      </c>
      <c r="AG203" s="451"/>
      <c r="AH203" s="451"/>
      <c r="AI203" s="451"/>
      <c r="AJ203" s="451"/>
      <c r="AK203" s="451"/>
      <c r="AL203" s="451"/>
      <c r="AM203" s="451"/>
      <c r="AN203" s="451"/>
      <c r="AO203" s="455"/>
      <c r="AP203" s="454" t="s">
        <v>434</v>
      </c>
      <c r="AQ203" s="451"/>
      <c r="AR203" s="451"/>
      <c r="AS203" s="451"/>
      <c r="AT203" s="451"/>
      <c r="AU203" s="451"/>
      <c r="AV203" s="451"/>
      <c r="AW203" s="451"/>
      <c r="AX203" s="451"/>
      <c r="AY203" s="455"/>
      <c r="AZ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row>
    <row r="204" spans="2:115" x14ac:dyDescent="0.2">
      <c r="F204" s="13"/>
      <c r="G204" s="13"/>
      <c r="I204" s="13"/>
      <c r="J204" s="13"/>
      <c r="K204" s="13"/>
      <c r="L204" s="456" t="s">
        <v>433</v>
      </c>
      <c r="M204" s="457"/>
      <c r="N204" s="457"/>
      <c r="O204" s="457"/>
      <c r="P204" s="457"/>
      <c r="Q204" s="457"/>
      <c r="R204" s="457"/>
      <c r="S204" s="457"/>
      <c r="T204" s="457"/>
      <c r="U204" s="457"/>
      <c r="V204" s="457"/>
      <c r="W204" s="457"/>
      <c r="X204" s="457"/>
      <c r="Y204" s="457"/>
      <c r="Z204" s="457"/>
      <c r="AA204" s="457"/>
      <c r="AB204" s="457"/>
      <c r="AC204" s="457"/>
      <c r="AD204" s="457"/>
      <c r="AE204" s="457"/>
      <c r="AF204" s="457"/>
      <c r="AG204" s="457"/>
      <c r="AH204" s="457"/>
      <c r="AI204" s="457"/>
      <c r="AJ204" s="457"/>
      <c r="AK204" s="457"/>
      <c r="AL204" s="457"/>
      <c r="AM204" s="457"/>
      <c r="AN204" s="457"/>
      <c r="AO204" s="457"/>
      <c r="AP204" s="457"/>
      <c r="AQ204" s="457"/>
      <c r="AR204" s="457"/>
      <c r="AS204" s="457"/>
      <c r="AT204" s="457"/>
      <c r="AU204" s="457"/>
      <c r="AV204" s="457"/>
      <c r="AW204" s="457"/>
      <c r="AX204" s="457"/>
      <c r="AY204" s="458"/>
      <c r="AZ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row>
    <row r="205" spans="2:115" ht="20" thickBot="1" x14ac:dyDescent="0.25">
      <c r="F205" s="13"/>
      <c r="G205" s="13"/>
      <c r="I205" s="13"/>
      <c r="J205" s="13"/>
      <c r="K205" s="13"/>
      <c r="L205" s="459" t="s">
        <v>337</v>
      </c>
      <c r="M205" s="460"/>
      <c r="N205" s="460"/>
      <c r="O205" s="460"/>
      <c r="P205" s="460"/>
      <c r="Q205" s="460"/>
      <c r="R205" s="460"/>
      <c r="S205" s="460"/>
      <c r="T205" s="460"/>
      <c r="U205" s="460"/>
      <c r="V205" s="460"/>
      <c r="W205" s="460"/>
      <c r="X205" s="460"/>
      <c r="Y205" s="460"/>
      <c r="Z205" s="460"/>
      <c r="AA205" s="460"/>
      <c r="AB205" s="460"/>
      <c r="AC205" s="460"/>
      <c r="AD205" s="460"/>
      <c r="AE205" s="460"/>
      <c r="AF205" s="460"/>
      <c r="AG205" s="460"/>
      <c r="AH205" s="460"/>
      <c r="AI205" s="460"/>
      <c r="AJ205" s="460"/>
      <c r="AK205" s="460"/>
      <c r="AL205" s="460"/>
      <c r="AM205" s="460"/>
      <c r="AN205" s="460"/>
      <c r="AO205" s="460"/>
      <c r="AP205" s="460"/>
      <c r="AQ205" s="460"/>
      <c r="AR205" s="460"/>
      <c r="AS205" s="460"/>
      <c r="AT205" s="460"/>
      <c r="AU205" s="460"/>
      <c r="AV205" s="460"/>
      <c r="AW205" s="460"/>
      <c r="AX205" s="460"/>
      <c r="AY205" s="46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row>
    <row r="206" spans="2:115" x14ac:dyDescent="0.2">
      <c r="I206" s="13"/>
      <c r="J206" s="13"/>
      <c r="K206" s="13"/>
      <c r="L206" s="100" t="s">
        <v>409</v>
      </c>
    </row>
    <row r="209" s="1" customFormat="1" x14ac:dyDescent="0.2"/>
  </sheetData>
  <mergeCells count="828">
    <mergeCell ref="E2:E3"/>
    <mergeCell ref="L4:AY4"/>
    <mergeCell ref="BA4:BJ4"/>
    <mergeCell ref="BL4:BU4"/>
    <mergeCell ref="BW4:CF4"/>
    <mergeCell ref="L5:AY5"/>
    <mergeCell ref="BA5:BJ5"/>
    <mergeCell ref="BL5:BU5"/>
    <mergeCell ref="BW5:CF5"/>
    <mergeCell ref="BW6:CF6"/>
    <mergeCell ref="L7:O7"/>
    <mergeCell ref="P7:S7"/>
    <mergeCell ref="T7:U7"/>
    <mergeCell ref="V7:Y7"/>
    <mergeCell ref="Z7:AC7"/>
    <mergeCell ref="AD7:AE7"/>
    <mergeCell ref="AF7:AI7"/>
    <mergeCell ref="AJ7:AM7"/>
    <mergeCell ref="AN7:AO7"/>
    <mergeCell ref="L6:U6"/>
    <mergeCell ref="V6:AE6"/>
    <mergeCell ref="AF6:AO6"/>
    <mergeCell ref="AP6:AY6"/>
    <mergeCell ref="BA6:BJ6"/>
    <mergeCell ref="BL6:BU6"/>
    <mergeCell ref="BL7:BO7"/>
    <mergeCell ref="BP7:BS7"/>
    <mergeCell ref="BT7:BU7"/>
    <mergeCell ref="BW7:BZ7"/>
    <mergeCell ref="CA7:CD7"/>
    <mergeCell ref="CE7:CF7"/>
    <mergeCell ref="AP7:AS7"/>
    <mergeCell ref="AT7:AW7"/>
    <mergeCell ref="AX7:AY7"/>
    <mergeCell ref="BA7:BD7"/>
    <mergeCell ref="BE7:BH7"/>
    <mergeCell ref="BI7:BJ7"/>
    <mergeCell ref="N8:N12"/>
    <mergeCell ref="O8:O12"/>
    <mergeCell ref="P8:P12"/>
    <mergeCell ref="Q8:Q12"/>
    <mergeCell ref="R8:R12"/>
    <mergeCell ref="S8:S12"/>
    <mergeCell ref="H8:H12"/>
    <mergeCell ref="I8:I12"/>
    <mergeCell ref="J8:J12"/>
    <mergeCell ref="K8:K12"/>
    <mergeCell ref="L8:L12"/>
    <mergeCell ref="M8:M12"/>
    <mergeCell ref="Z8:Z12"/>
    <mergeCell ref="AA8:AA12"/>
    <mergeCell ref="AB8:AB12"/>
    <mergeCell ref="AC8:AC12"/>
    <mergeCell ref="AD8:AD12"/>
    <mergeCell ref="AE8:AE12"/>
    <mergeCell ref="T8:T12"/>
    <mergeCell ref="U8:U12"/>
    <mergeCell ref="V8:V12"/>
    <mergeCell ref="W8:W12"/>
    <mergeCell ref="X8:X12"/>
    <mergeCell ref="Y8:Y12"/>
    <mergeCell ref="AL8:AL12"/>
    <mergeCell ref="AM8:AM12"/>
    <mergeCell ref="AN8:AN12"/>
    <mergeCell ref="AO8:AO12"/>
    <mergeCell ref="AP8:AP12"/>
    <mergeCell ref="AQ8:AQ12"/>
    <mergeCell ref="AF8:AF12"/>
    <mergeCell ref="AG8:AG12"/>
    <mergeCell ref="AH8:AH12"/>
    <mergeCell ref="AI8:AI12"/>
    <mergeCell ref="AJ8:AJ12"/>
    <mergeCell ref="AK8:AK12"/>
    <mergeCell ref="AX8:AX12"/>
    <mergeCell ref="AY8:AY12"/>
    <mergeCell ref="BA8:BA12"/>
    <mergeCell ref="BB8:BB12"/>
    <mergeCell ref="BC8:BC12"/>
    <mergeCell ref="BD8:BD12"/>
    <mergeCell ref="AR8:AR12"/>
    <mergeCell ref="AS8:AS12"/>
    <mergeCell ref="AT8:AT12"/>
    <mergeCell ref="AU8:AU12"/>
    <mergeCell ref="AV8:AV12"/>
    <mergeCell ref="AW8:AW12"/>
    <mergeCell ref="BN8:BN12"/>
    <mergeCell ref="BO8:BO12"/>
    <mergeCell ref="BP8:BP12"/>
    <mergeCell ref="BQ8:BQ12"/>
    <mergeCell ref="BE8:BE12"/>
    <mergeCell ref="BF8:BF12"/>
    <mergeCell ref="BG8:BG12"/>
    <mergeCell ref="BH8:BH12"/>
    <mergeCell ref="BI8:BI12"/>
    <mergeCell ref="BJ8:BJ12"/>
    <mergeCell ref="CE8:CE12"/>
    <mergeCell ref="CF8:CF12"/>
    <mergeCell ref="A9:A12"/>
    <mergeCell ref="B9:B12"/>
    <mergeCell ref="C9:C12"/>
    <mergeCell ref="L52:L56"/>
    <mergeCell ref="M52:M56"/>
    <mergeCell ref="N52:N56"/>
    <mergeCell ref="O52:O56"/>
    <mergeCell ref="P52:P56"/>
    <mergeCell ref="BY8:BY12"/>
    <mergeCell ref="BZ8:BZ12"/>
    <mergeCell ref="CA8:CA12"/>
    <mergeCell ref="CB8:CB12"/>
    <mergeCell ref="CC8:CC12"/>
    <mergeCell ref="CD8:CD12"/>
    <mergeCell ref="BR8:BR12"/>
    <mergeCell ref="BS8:BS12"/>
    <mergeCell ref="BT8:BT12"/>
    <mergeCell ref="BU8:BU12"/>
    <mergeCell ref="BW8:BW12"/>
    <mergeCell ref="BX8:BX12"/>
    <mergeCell ref="BL8:BL12"/>
    <mergeCell ref="BM8:BM12"/>
    <mergeCell ref="W52:W56"/>
    <mergeCell ref="X52:X56"/>
    <mergeCell ref="Y52:Y56"/>
    <mergeCell ref="Z52:Z56"/>
    <mergeCell ref="AA52:AA56"/>
    <mergeCell ref="AB52:AB56"/>
    <mergeCell ref="Q52:Q56"/>
    <mergeCell ref="R52:R56"/>
    <mergeCell ref="S52:S56"/>
    <mergeCell ref="T52:T56"/>
    <mergeCell ref="U52:U56"/>
    <mergeCell ref="V52:V56"/>
    <mergeCell ref="AI52:AI56"/>
    <mergeCell ref="AJ52:AJ56"/>
    <mergeCell ref="AK52:AK56"/>
    <mergeCell ref="AL52:AL56"/>
    <mergeCell ref="AM52:AM56"/>
    <mergeCell ref="AN52:AN56"/>
    <mergeCell ref="AC52:AC56"/>
    <mergeCell ref="AD52:AD56"/>
    <mergeCell ref="AE52:AE56"/>
    <mergeCell ref="AF52:AF56"/>
    <mergeCell ref="AG52:AG56"/>
    <mergeCell ref="AH52:AH56"/>
    <mergeCell ref="AU52:AU56"/>
    <mergeCell ref="AV52:AV56"/>
    <mergeCell ref="AW52:AW56"/>
    <mergeCell ref="AX52:AX56"/>
    <mergeCell ref="AY52:AY56"/>
    <mergeCell ref="BA52:BA56"/>
    <mergeCell ref="AO52:AO56"/>
    <mergeCell ref="AP52:AP56"/>
    <mergeCell ref="AQ52:AQ56"/>
    <mergeCell ref="AR52:AR56"/>
    <mergeCell ref="AS52:AS56"/>
    <mergeCell ref="AT52:AT56"/>
    <mergeCell ref="BJ52:BJ56"/>
    <mergeCell ref="BL52:BL56"/>
    <mergeCell ref="BM52:BM56"/>
    <mergeCell ref="BN52:BN56"/>
    <mergeCell ref="BB52:BB56"/>
    <mergeCell ref="BC52:BC56"/>
    <mergeCell ref="BD52:BD56"/>
    <mergeCell ref="BE52:BE56"/>
    <mergeCell ref="BF52:BF56"/>
    <mergeCell ref="BG52:BG56"/>
    <mergeCell ref="CB52:CB56"/>
    <mergeCell ref="CC52:CC56"/>
    <mergeCell ref="CD52:CD56"/>
    <mergeCell ref="CE52:CE56"/>
    <mergeCell ref="CF52:CF56"/>
    <mergeCell ref="L57:O57"/>
    <mergeCell ref="P57:S57"/>
    <mergeCell ref="T57:U57"/>
    <mergeCell ref="V57:Y57"/>
    <mergeCell ref="Z57:AC57"/>
    <mergeCell ref="BU52:BU56"/>
    <mergeCell ref="BW52:BW56"/>
    <mergeCell ref="BX52:BX56"/>
    <mergeCell ref="BY52:BY56"/>
    <mergeCell ref="BZ52:BZ56"/>
    <mergeCell ref="CA52:CA56"/>
    <mergeCell ref="BO52:BO56"/>
    <mergeCell ref="BP52:BP56"/>
    <mergeCell ref="BQ52:BQ56"/>
    <mergeCell ref="BR52:BR56"/>
    <mergeCell ref="BS52:BS56"/>
    <mergeCell ref="BT52:BT56"/>
    <mergeCell ref="BH52:BH56"/>
    <mergeCell ref="BI52:BI56"/>
    <mergeCell ref="BT57:BU57"/>
    <mergeCell ref="BW57:BZ57"/>
    <mergeCell ref="CA57:CD57"/>
    <mergeCell ref="CE57:CF57"/>
    <mergeCell ref="L58:U58"/>
    <mergeCell ref="V58:AE58"/>
    <mergeCell ref="AF58:AO58"/>
    <mergeCell ref="AP58:AY58"/>
    <mergeCell ref="BA58:BJ58"/>
    <mergeCell ref="BL58:BU58"/>
    <mergeCell ref="AX57:AY57"/>
    <mergeCell ref="BA57:BD57"/>
    <mergeCell ref="BE57:BH57"/>
    <mergeCell ref="BI57:BJ57"/>
    <mergeCell ref="BL57:BO57"/>
    <mergeCell ref="BP57:BS57"/>
    <mergeCell ref="AD57:AE57"/>
    <mergeCell ref="AF57:AI57"/>
    <mergeCell ref="AJ57:AM57"/>
    <mergeCell ref="AN57:AO57"/>
    <mergeCell ref="AP57:AS57"/>
    <mergeCell ref="AT57:AW57"/>
    <mergeCell ref="L64:CC64"/>
    <mergeCell ref="CE64:DH64"/>
    <mergeCell ref="DJ64:DS64"/>
    <mergeCell ref="L65:CC65"/>
    <mergeCell ref="CE65:DH65"/>
    <mergeCell ref="DJ65:DS65"/>
    <mergeCell ref="BW58:CF58"/>
    <mergeCell ref="L59:AY59"/>
    <mergeCell ref="BA59:BJ59"/>
    <mergeCell ref="BL59:BU59"/>
    <mergeCell ref="BW59:CF59"/>
    <mergeCell ref="L60:AY60"/>
    <mergeCell ref="BA60:BJ60"/>
    <mergeCell ref="BL60:BU60"/>
    <mergeCell ref="BW60:CF60"/>
    <mergeCell ref="BJ66:BS66"/>
    <mergeCell ref="BT66:CC66"/>
    <mergeCell ref="CE66:CN66"/>
    <mergeCell ref="CO66:CX66"/>
    <mergeCell ref="CY66:DH66"/>
    <mergeCell ref="DJ66:DS66"/>
    <mergeCell ref="E66:E67"/>
    <mergeCell ref="L66:S66"/>
    <mergeCell ref="V66:AE66"/>
    <mergeCell ref="AF66:AO66"/>
    <mergeCell ref="AP66:AY66"/>
    <mergeCell ref="AZ66:BI66"/>
    <mergeCell ref="L67:O67"/>
    <mergeCell ref="P67:S67"/>
    <mergeCell ref="T67:U67"/>
    <mergeCell ref="V67:Y67"/>
    <mergeCell ref="AZ67:BC67"/>
    <mergeCell ref="BD67:BG67"/>
    <mergeCell ref="BH67:BI67"/>
    <mergeCell ref="BJ67:BM67"/>
    <mergeCell ref="Z67:AC67"/>
    <mergeCell ref="AD67:AE67"/>
    <mergeCell ref="AF67:AI67"/>
    <mergeCell ref="AJ67:AM67"/>
    <mergeCell ref="AN67:AO67"/>
    <mergeCell ref="AP67:AS67"/>
    <mergeCell ref="DC67:DF67"/>
    <mergeCell ref="DG67:DH67"/>
    <mergeCell ref="DJ67:DM67"/>
    <mergeCell ref="DN67:DQ67"/>
    <mergeCell ref="DR67:DS67"/>
    <mergeCell ref="H68:H72"/>
    <mergeCell ref="I68:I72"/>
    <mergeCell ref="J68:J72"/>
    <mergeCell ref="K68:K72"/>
    <mergeCell ref="L68:L72"/>
    <mergeCell ref="CI67:CL67"/>
    <mergeCell ref="CM67:CN67"/>
    <mergeCell ref="CO67:CR67"/>
    <mergeCell ref="CS67:CV67"/>
    <mergeCell ref="CW67:CX67"/>
    <mergeCell ref="CY67:DB67"/>
    <mergeCell ref="BN67:BQ67"/>
    <mergeCell ref="BR67:BS67"/>
    <mergeCell ref="BT67:BW67"/>
    <mergeCell ref="BX67:CA67"/>
    <mergeCell ref="CB67:CC67"/>
    <mergeCell ref="CE67:CH67"/>
    <mergeCell ref="AT67:AW67"/>
    <mergeCell ref="AX67:AY67"/>
    <mergeCell ref="S68:S72"/>
    <mergeCell ref="T68:T72"/>
    <mergeCell ref="U68:U72"/>
    <mergeCell ref="V68:V72"/>
    <mergeCell ref="W68:W72"/>
    <mergeCell ref="X68:X72"/>
    <mergeCell ref="M68:M72"/>
    <mergeCell ref="N68:N72"/>
    <mergeCell ref="O68:O72"/>
    <mergeCell ref="P68:P72"/>
    <mergeCell ref="Q68:Q72"/>
    <mergeCell ref="R68:R72"/>
    <mergeCell ref="AE68:AE72"/>
    <mergeCell ref="AF68:AF72"/>
    <mergeCell ref="AG68:AG72"/>
    <mergeCell ref="AH68:AH72"/>
    <mergeCell ref="AI68:AI72"/>
    <mergeCell ref="AJ68:AJ72"/>
    <mergeCell ref="Y68:Y72"/>
    <mergeCell ref="Z68:Z72"/>
    <mergeCell ref="AA68:AA72"/>
    <mergeCell ref="AB68:AB72"/>
    <mergeCell ref="AC68:AC72"/>
    <mergeCell ref="AD68:AD72"/>
    <mergeCell ref="AQ68:AQ72"/>
    <mergeCell ref="AR68:AR72"/>
    <mergeCell ref="AS68:AS72"/>
    <mergeCell ref="AT68:AT72"/>
    <mergeCell ref="AU68:AU72"/>
    <mergeCell ref="AV68:AV72"/>
    <mergeCell ref="AK68:AK72"/>
    <mergeCell ref="AL68:AL72"/>
    <mergeCell ref="AM68:AM72"/>
    <mergeCell ref="AN68:AN72"/>
    <mergeCell ref="AO68:AO72"/>
    <mergeCell ref="AP68:AP72"/>
    <mergeCell ref="BC68:BC72"/>
    <mergeCell ref="BD68:BD72"/>
    <mergeCell ref="BE68:BE72"/>
    <mergeCell ref="BF68:BF72"/>
    <mergeCell ref="BG68:BG72"/>
    <mergeCell ref="BH68:BH72"/>
    <mergeCell ref="AW68:AW72"/>
    <mergeCell ref="AX68:AX72"/>
    <mergeCell ref="AY68:AY72"/>
    <mergeCell ref="AZ68:AZ72"/>
    <mergeCell ref="BA68:BA72"/>
    <mergeCell ref="BB68:BB72"/>
    <mergeCell ref="BO68:BO72"/>
    <mergeCell ref="BP68:BP72"/>
    <mergeCell ref="BQ68:BQ72"/>
    <mergeCell ref="BR68:BR72"/>
    <mergeCell ref="BS68:BS72"/>
    <mergeCell ref="BT68:BT72"/>
    <mergeCell ref="BI68:BI72"/>
    <mergeCell ref="BJ68:BJ72"/>
    <mergeCell ref="BK68:BK72"/>
    <mergeCell ref="BL68:BL72"/>
    <mergeCell ref="BM68:BM72"/>
    <mergeCell ref="BN68:BN72"/>
    <mergeCell ref="CA68:CA72"/>
    <mergeCell ref="CB68:CB72"/>
    <mergeCell ref="CC68:CC72"/>
    <mergeCell ref="CE68:CE72"/>
    <mergeCell ref="CF68:CF72"/>
    <mergeCell ref="CG68:CG72"/>
    <mergeCell ref="BU68:BU72"/>
    <mergeCell ref="BV68:BV72"/>
    <mergeCell ref="BW68:BW72"/>
    <mergeCell ref="BX68:BX72"/>
    <mergeCell ref="BY68:BY72"/>
    <mergeCell ref="BZ68:BZ72"/>
    <mergeCell ref="CN68:CN72"/>
    <mergeCell ref="CO68:CO72"/>
    <mergeCell ref="CP68:CP72"/>
    <mergeCell ref="CQ68:CQ72"/>
    <mergeCell ref="CR68:CR72"/>
    <mergeCell ref="CS68:CS72"/>
    <mergeCell ref="CH68:CH72"/>
    <mergeCell ref="CI68:CI72"/>
    <mergeCell ref="CJ68:CJ72"/>
    <mergeCell ref="CK68:CK72"/>
    <mergeCell ref="CL68:CL72"/>
    <mergeCell ref="CM68:CM72"/>
    <mergeCell ref="DB68:DB72"/>
    <mergeCell ref="DC68:DC72"/>
    <mergeCell ref="DD68:DD72"/>
    <mergeCell ref="DE68:DE72"/>
    <mergeCell ref="CT68:CT72"/>
    <mergeCell ref="CU68:CU72"/>
    <mergeCell ref="CV68:CV72"/>
    <mergeCell ref="CW68:CW72"/>
    <mergeCell ref="CX68:CX72"/>
    <mergeCell ref="CY68:CY72"/>
    <mergeCell ref="DS68:DS72"/>
    <mergeCell ref="A69:A72"/>
    <mergeCell ref="B69:B72"/>
    <mergeCell ref="C69:C72"/>
    <mergeCell ref="L103:L107"/>
    <mergeCell ref="M103:M107"/>
    <mergeCell ref="N103:N107"/>
    <mergeCell ref="O103:O107"/>
    <mergeCell ref="P103:P107"/>
    <mergeCell ref="Q103:Q107"/>
    <mergeCell ref="DM68:DM72"/>
    <mergeCell ref="DN68:DN72"/>
    <mergeCell ref="DO68:DO72"/>
    <mergeCell ref="DP68:DP72"/>
    <mergeCell ref="DQ68:DQ72"/>
    <mergeCell ref="DR68:DR72"/>
    <mergeCell ref="DF68:DF72"/>
    <mergeCell ref="DG68:DG72"/>
    <mergeCell ref="DH68:DH72"/>
    <mergeCell ref="DJ68:DJ72"/>
    <mergeCell ref="DK68:DK72"/>
    <mergeCell ref="DL68:DL72"/>
    <mergeCell ref="CZ68:CZ72"/>
    <mergeCell ref="DA68:DA72"/>
    <mergeCell ref="X103:X107"/>
    <mergeCell ref="Y103:Y107"/>
    <mergeCell ref="Z103:Z107"/>
    <mergeCell ref="AA103:AA107"/>
    <mergeCell ref="AB103:AB107"/>
    <mergeCell ref="AC103:AC107"/>
    <mergeCell ref="R103:R107"/>
    <mergeCell ref="S103:S107"/>
    <mergeCell ref="T103:T107"/>
    <mergeCell ref="U103:U107"/>
    <mergeCell ref="V103:V107"/>
    <mergeCell ref="W103:W107"/>
    <mergeCell ref="AJ103:AJ107"/>
    <mergeCell ref="AK103:AK107"/>
    <mergeCell ref="AL103:AL107"/>
    <mergeCell ref="AM103:AM107"/>
    <mergeCell ref="AN103:AN107"/>
    <mergeCell ref="AO103:AO107"/>
    <mergeCell ref="AD103:AD107"/>
    <mergeCell ref="AE103:AE107"/>
    <mergeCell ref="AF103:AF107"/>
    <mergeCell ref="AG103:AG107"/>
    <mergeCell ref="AH103:AH107"/>
    <mergeCell ref="AI103:AI107"/>
    <mergeCell ref="AV103:AV107"/>
    <mergeCell ref="AW103:AW107"/>
    <mergeCell ref="AX103:AX107"/>
    <mergeCell ref="AY103:AY107"/>
    <mergeCell ref="AZ103:AZ107"/>
    <mergeCell ref="BA103:BA107"/>
    <mergeCell ref="AP103:AP107"/>
    <mergeCell ref="AQ103:AQ107"/>
    <mergeCell ref="AR103:AR107"/>
    <mergeCell ref="AS103:AS107"/>
    <mergeCell ref="AT103:AT107"/>
    <mergeCell ref="AU103:AU107"/>
    <mergeCell ref="BH103:BH107"/>
    <mergeCell ref="BI103:BI107"/>
    <mergeCell ref="BJ103:BJ107"/>
    <mergeCell ref="BK103:BK107"/>
    <mergeCell ref="BL103:BL107"/>
    <mergeCell ref="BM103:BM107"/>
    <mergeCell ref="BB103:BB107"/>
    <mergeCell ref="BC103:BC107"/>
    <mergeCell ref="BD103:BD107"/>
    <mergeCell ref="BE103:BE107"/>
    <mergeCell ref="BF103:BF107"/>
    <mergeCell ref="BG103:BG107"/>
    <mergeCell ref="BT103:BT107"/>
    <mergeCell ref="BU103:BU107"/>
    <mergeCell ref="BV103:BV107"/>
    <mergeCell ref="BW103:BW107"/>
    <mergeCell ref="BX103:BX107"/>
    <mergeCell ref="BY103:BY107"/>
    <mergeCell ref="BN103:BN107"/>
    <mergeCell ref="BO103:BO107"/>
    <mergeCell ref="BP103:BP107"/>
    <mergeCell ref="BQ103:BQ107"/>
    <mergeCell ref="BR103:BR107"/>
    <mergeCell ref="BS103:BS107"/>
    <mergeCell ref="CG103:CG107"/>
    <mergeCell ref="CH103:CH107"/>
    <mergeCell ref="CI103:CI107"/>
    <mergeCell ref="CJ103:CJ107"/>
    <mergeCell ref="CK103:CK107"/>
    <mergeCell ref="CL103:CL107"/>
    <mergeCell ref="BZ103:BZ107"/>
    <mergeCell ref="CA103:CA107"/>
    <mergeCell ref="CB103:CB107"/>
    <mergeCell ref="CC103:CC107"/>
    <mergeCell ref="CE103:CE107"/>
    <mergeCell ref="CF103:CF107"/>
    <mergeCell ref="CS103:CS107"/>
    <mergeCell ref="CT103:CT107"/>
    <mergeCell ref="CU103:CU107"/>
    <mergeCell ref="CV103:CV107"/>
    <mergeCell ref="CW103:CW107"/>
    <mergeCell ref="CX103:CX107"/>
    <mergeCell ref="CM103:CM107"/>
    <mergeCell ref="CN103:CN107"/>
    <mergeCell ref="CO103:CO107"/>
    <mergeCell ref="CP103:CP107"/>
    <mergeCell ref="CQ103:CQ107"/>
    <mergeCell ref="CR103:CR107"/>
    <mergeCell ref="DG103:DG107"/>
    <mergeCell ref="DH103:DH107"/>
    <mergeCell ref="DJ103:DJ107"/>
    <mergeCell ref="DK103:DK107"/>
    <mergeCell ref="CY103:CY107"/>
    <mergeCell ref="CZ103:CZ107"/>
    <mergeCell ref="DA103:DA107"/>
    <mergeCell ref="DB103:DB107"/>
    <mergeCell ref="DC103:DC107"/>
    <mergeCell ref="DD103:DD107"/>
    <mergeCell ref="AN108:AO108"/>
    <mergeCell ref="AP108:AS108"/>
    <mergeCell ref="AT108:AW108"/>
    <mergeCell ref="AX108:AY108"/>
    <mergeCell ref="AZ108:BC108"/>
    <mergeCell ref="BD108:BG108"/>
    <mergeCell ref="DR103:DR107"/>
    <mergeCell ref="DS103:DS107"/>
    <mergeCell ref="L108:O108"/>
    <mergeCell ref="P108:S108"/>
    <mergeCell ref="T108:U108"/>
    <mergeCell ref="V108:Y108"/>
    <mergeCell ref="Z108:AC108"/>
    <mergeCell ref="AD108:AE108"/>
    <mergeCell ref="AF108:AI108"/>
    <mergeCell ref="AJ108:AM108"/>
    <mergeCell ref="DL103:DL107"/>
    <mergeCell ref="DM103:DM107"/>
    <mergeCell ref="DN103:DN107"/>
    <mergeCell ref="DO103:DO107"/>
    <mergeCell ref="DP103:DP107"/>
    <mergeCell ref="DQ103:DQ107"/>
    <mergeCell ref="DE103:DE107"/>
    <mergeCell ref="DF103:DF107"/>
    <mergeCell ref="CB108:CC108"/>
    <mergeCell ref="CE108:CH108"/>
    <mergeCell ref="CI108:CL108"/>
    <mergeCell ref="CM108:CN108"/>
    <mergeCell ref="CO108:CR108"/>
    <mergeCell ref="CS108:CV108"/>
    <mergeCell ref="BH108:BI108"/>
    <mergeCell ref="BJ108:BM108"/>
    <mergeCell ref="BN108:BQ108"/>
    <mergeCell ref="BR108:BS108"/>
    <mergeCell ref="BT108:BW108"/>
    <mergeCell ref="BX108:CA108"/>
    <mergeCell ref="CY109:DH109"/>
    <mergeCell ref="DJ109:DS109"/>
    <mergeCell ref="L110:CC110"/>
    <mergeCell ref="CE110:DH110"/>
    <mergeCell ref="DJ110:DS110"/>
    <mergeCell ref="L111:CC111"/>
    <mergeCell ref="CE111:DH111"/>
    <mergeCell ref="DJ111:DS111"/>
    <mergeCell ref="DR108:DS108"/>
    <mergeCell ref="L109:U109"/>
    <mergeCell ref="V109:AE109"/>
    <mergeCell ref="AF109:AO109"/>
    <mergeCell ref="AP109:AY109"/>
    <mergeCell ref="AZ109:BI109"/>
    <mergeCell ref="BJ109:BS109"/>
    <mergeCell ref="BT109:CC109"/>
    <mergeCell ref="CE109:CN109"/>
    <mergeCell ref="CO109:CX109"/>
    <mergeCell ref="CW108:CX108"/>
    <mergeCell ref="CY108:DB108"/>
    <mergeCell ref="DC108:DF108"/>
    <mergeCell ref="DG108:DH108"/>
    <mergeCell ref="DJ108:DM108"/>
    <mergeCell ref="DN108:DQ108"/>
    <mergeCell ref="L115:AY115"/>
    <mergeCell ref="BA115:BJ115"/>
    <mergeCell ref="L116:AY116"/>
    <mergeCell ref="BA116:BJ116"/>
    <mergeCell ref="E117:E118"/>
    <mergeCell ref="L117:U117"/>
    <mergeCell ref="V117:AE117"/>
    <mergeCell ref="AF117:AO117"/>
    <mergeCell ref="AP117:AY117"/>
    <mergeCell ref="BA117:BJ117"/>
    <mergeCell ref="BA118:BD118"/>
    <mergeCell ref="BE118:BH118"/>
    <mergeCell ref="BI118:BJ118"/>
    <mergeCell ref="H119:H123"/>
    <mergeCell ref="I119:I123"/>
    <mergeCell ref="J119:J123"/>
    <mergeCell ref="K119:K123"/>
    <mergeCell ref="L119:L123"/>
    <mergeCell ref="M119:M123"/>
    <mergeCell ref="N119:N123"/>
    <mergeCell ref="AF118:AI118"/>
    <mergeCell ref="AJ118:AM118"/>
    <mergeCell ref="AN118:AO118"/>
    <mergeCell ref="AP118:AS118"/>
    <mergeCell ref="AT118:AW118"/>
    <mergeCell ref="AX118:AY118"/>
    <mergeCell ref="L118:O118"/>
    <mergeCell ref="P118:S118"/>
    <mergeCell ref="T118:U118"/>
    <mergeCell ref="V118:Y118"/>
    <mergeCell ref="Z118:AC118"/>
    <mergeCell ref="AD118:AE118"/>
    <mergeCell ref="U119:U123"/>
    <mergeCell ref="V119:V123"/>
    <mergeCell ref="W119:W123"/>
    <mergeCell ref="X119:X123"/>
    <mergeCell ref="Y119:Y123"/>
    <mergeCell ref="Z119:Z123"/>
    <mergeCell ref="O119:O123"/>
    <mergeCell ref="P119:P123"/>
    <mergeCell ref="Q119:Q123"/>
    <mergeCell ref="R119:R123"/>
    <mergeCell ref="S119:S123"/>
    <mergeCell ref="T119:T123"/>
    <mergeCell ref="AQ119:AQ123"/>
    <mergeCell ref="AR119:AR123"/>
    <mergeCell ref="AG119:AG123"/>
    <mergeCell ref="AH119:AH123"/>
    <mergeCell ref="AI119:AI123"/>
    <mergeCell ref="AJ119:AJ123"/>
    <mergeCell ref="AK119:AK123"/>
    <mergeCell ref="AL119:AL123"/>
    <mergeCell ref="AA119:AA123"/>
    <mergeCell ref="AB119:AB123"/>
    <mergeCell ref="AC119:AC123"/>
    <mergeCell ref="AD119:AD123"/>
    <mergeCell ref="AE119:AE123"/>
    <mergeCell ref="AF119:AF123"/>
    <mergeCell ref="BF119:BF123"/>
    <mergeCell ref="BG119:BG123"/>
    <mergeCell ref="BH119:BH123"/>
    <mergeCell ref="BI119:BI123"/>
    <mergeCell ref="BJ119:BJ123"/>
    <mergeCell ref="A120:A123"/>
    <mergeCell ref="B120:B123"/>
    <mergeCell ref="C120:C123"/>
    <mergeCell ref="AY119:AY123"/>
    <mergeCell ref="BA119:BA123"/>
    <mergeCell ref="BB119:BB123"/>
    <mergeCell ref="BC119:BC123"/>
    <mergeCell ref="BD119:BD123"/>
    <mergeCell ref="BE119:BE123"/>
    <mergeCell ref="AS119:AS123"/>
    <mergeCell ref="AT119:AT123"/>
    <mergeCell ref="AU119:AU123"/>
    <mergeCell ref="AV119:AV123"/>
    <mergeCell ref="AW119:AW123"/>
    <mergeCell ref="AX119:AX123"/>
    <mergeCell ref="AM119:AM123"/>
    <mergeCell ref="AN119:AN123"/>
    <mergeCell ref="AO119:AO123"/>
    <mergeCell ref="AP119:AP123"/>
    <mergeCell ref="R151:R155"/>
    <mergeCell ref="S151:S155"/>
    <mergeCell ref="T151:T155"/>
    <mergeCell ref="U151:U155"/>
    <mergeCell ref="V151:V155"/>
    <mergeCell ref="W151:W155"/>
    <mergeCell ref="L151:L155"/>
    <mergeCell ref="M151:M155"/>
    <mergeCell ref="N151:N155"/>
    <mergeCell ref="O151:O155"/>
    <mergeCell ref="P151:P155"/>
    <mergeCell ref="Q151:Q155"/>
    <mergeCell ref="AD151:AD155"/>
    <mergeCell ref="AE151:AE155"/>
    <mergeCell ref="AF151:AF155"/>
    <mergeCell ref="AG151:AG155"/>
    <mergeCell ref="AH151:AH155"/>
    <mergeCell ref="AI151:AI155"/>
    <mergeCell ref="X151:X155"/>
    <mergeCell ref="Y151:Y155"/>
    <mergeCell ref="Z151:Z155"/>
    <mergeCell ref="AA151:AA155"/>
    <mergeCell ref="AB151:AB155"/>
    <mergeCell ref="AC151:AC155"/>
    <mergeCell ref="AR151:AR155"/>
    <mergeCell ref="AS151:AS155"/>
    <mergeCell ref="AT151:AT155"/>
    <mergeCell ref="AU151:AU155"/>
    <mergeCell ref="AJ151:AJ155"/>
    <mergeCell ref="AK151:AK155"/>
    <mergeCell ref="AL151:AL155"/>
    <mergeCell ref="AM151:AM155"/>
    <mergeCell ref="AN151:AN155"/>
    <mergeCell ref="AO151:AO155"/>
    <mergeCell ref="BI151:BI155"/>
    <mergeCell ref="BJ151:BJ155"/>
    <mergeCell ref="L156:O156"/>
    <mergeCell ref="P156:S156"/>
    <mergeCell ref="T156:U156"/>
    <mergeCell ref="V156:Y156"/>
    <mergeCell ref="Z156:AC156"/>
    <mergeCell ref="AD156:AE156"/>
    <mergeCell ref="AF156:AI156"/>
    <mergeCell ref="AJ156:AM156"/>
    <mergeCell ref="BC151:BC155"/>
    <mergeCell ref="BD151:BD155"/>
    <mergeCell ref="BE151:BE155"/>
    <mergeCell ref="BF151:BF155"/>
    <mergeCell ref="BG151:BG155"/>
    <mergeCell ref="BH151:BH155"/>
    <mergeCell ref="AV151:AV155"/>
    <mergeCell ref="AW151:AW155"/>
    <mergeCell ref="AX151:AX155"/>
    <mergeCell ref="AY151:AY155"/>
    <mergeCell ref="BA151:BA155"/>
    <mergeCell ref="BB151:BB155"/>
    <mergeCell ref="AP151:AP155"/>
    <mergeCell ref="AQ151:AQ155"/>
    <mergeCell ref="L158:AY158"/>
    <mergeCell ref="BA158:BJ158"/>
    <mergeCell ref="L159:AY159"/>
    <mergeCell ref="BA159:BJ159"/>
    <mergeCell ref="L163:AY163"/>
    <mergeCell ref="L164:AY164"/>
    <mergeCell ref="BI156:BJ156"/>
    <mergeCell ref="L157:U157"/>
    <mergeCell ref="V157:AE157"/>
    <mergeCell ref="AF157:AO157"/>
    <mergeCell ref="AP157:AY157"/>
    <mergeCell ref="BA157:BJ157"/>
    <mergeCell ref="AN156:AO156"/>
    <mergeCell ref="AP156:AS156"/>
    <mergeCell ref="AT156:AW156"/>
    <mergeCell ref="AX156:AY156"/>
    <mergeCell ref="BA156:BD156"/>
    <mergeCell ref="BE156:BH156"/>
    <mergeCell ref="E165:E166"/>
    <mergeCell ref="L165:U165"/>
    <mergeCell ref="V165:AE165"/>
    <mergeCell ref="AF165:AO165"/>
    <mergeCell ref="AP165:AY165"/>
    <mergeCell ref="L166:O166"/>
    <mergeCell ref="P166:S166"/>
    <mergeCell ref="T166:U166"/>
    <mergeCell ref="V166:Y166"/>
    <mergeCell ref="Z166:AC166"/>
    <mergeCell ref="AX166:AY166"/>
    <mergeCell ref="H167:H171"/>
    <mergeCell ref="I167:I171"/>
    <mergeCell ref="J167:J171"/>
    <mergeCell ref="K167:K171"/>
    <mergeCell ref="L167:L171"/>
    <mergeCell ref="M167:M171"/>
    <mergeCell ref="N167:N171"/>
    <mergeCell ref="O167:O171"/>
    <mergeCell ref="P167:P171"/>
    <mergeCell ref="AD166:AE166"/>
    <mergeCell ref="AF166:AI166"/>
    <mergeCell ref="AJ166:AM166"/>
    <mergeCell ref="AN166:AO166"/>
    <mergeCell ref="AP166:AS166"/>
    <mergeCell ref="AT166:AW166"/>
    <mergeCell ref="AG167:AG171"/>
    <mergeCell ref="AH167:AH171"/>
    <mergeCell ref="W167:W171"/>
    <mergeCell ref="X167:X171"/>
    <mergeCell ref="Y167:Y171"/>
    <mergeCell ref="Z167:Z171"/>
    <mergeCell ref="AA167:AA171"/>
    <mergeCell ref="AB167:AB171"/>
    <mergeCell ref="Q167:Q171"/>
    <mergeCell ref="R167:R171"/>
    <mergeCell ref="S167:S171"/>
    <mergeCell ref="T167:T171"/>
    <mergeCell ref="U167:U171"/>
    <mergeCell ref="V167:V171"/>
    <mergeCell ref="AU167:AU171"/>
    <mergeCell ref="AV167:AV171"/>
    <mergeCell ref="AW167:AW171"/>
    <mergeCell ref="AX167:AX171"/>
    <mergeCell ref="AY167:AY171"/>
    <mergeCell ref="A168:A171"/>
    <mergeCell ref="B168:B171"/>
    <mergeCell ref="C168:C171"/>
    <mergeCell ref="AO167:AO171"/>
    <mergeCell ref="AP167:AP171"/>
    <mergeCell ref="AQ167:AQ171"/>
    <mergeCell ref="AR167:AR171"/>
    <mergeCell ref="AS167:AS171"/>
    <mergeCell ref="AT167:AT171"/>
    <mergeCell ref="AI167:AI171"/>
    <mergeCell ref="AJ167:AJ171"/>
    <mergeCell ref="AK167:AK171"/>
    <mergeCell ref="AL167:AL171"/>
    <mergeCell ref="AM167:AM171"/>
    <mergeCell ref="AN167:AN171"/>
    <mergeCell ref="AC167:AC171"/>
    <mergeCell ref="AD167:AD171"/>
    <mergeCell ref="AE167:AE171"/>
    <mergeCell ref="AF167:AF171"/>
    <mergeCell ref="R197:R201"/>
    <mergeCell ref="S197:S201"/>
    <mergeCell ref="T197:T201"/>
    <mergeCell ref="U197:U201"/>
    <mergeCell ref="V197:V201"/>
    <mergeCell ref="W197:W201"/>
    <mergeCell ref="L197:L201"/>
    <mergeCell ref="M197:M201"/>
    <mergeCell ref="N197:N201"/>
    <mergeCell ref="O197:O201"/>
    <mergeCell ref="P197:P201"/>
    <mergeCell ref="Q197:Q201"/>
    <mergeCell ref="AF197:AF201"/>
    <mergeCell ref="AG197:AG201"/>
    <mergeCell ref="AH197:AH201"/>
    <mergeCell ref="AI197:AI201"/>
    <mergeCell ref="X197:X201"/>
    <mergeCell ref="Y197:Y201"/>
    <mergeCell ref="Z197:Z201"/>
    <mergeCell ref="AA197:AA201"/>
    <mergeCell ref="AB197:AB201"/>
    <mergeCell ref="AC197:AC201"/>
    <mergeCell ref="AV197:AV201"/>
    <mergeCell ref="AW197:AW201"/>
    <mergeCell ref="AX197:AX201"/>
    <mergeCell ref="AY197:AY201"/>
    <mergeCell ref="L202:O202"/>
    <mergeCell ref="P202:S202"/>
    <mergeCell ref="T202:U202"/>
    <mergeCell ref="V202:Y202"/>
    <mergeCell ref="Z202:AC202"/>
    <mergeCell ref="AD202:AE202"/>
    <mergeCell ref="AP197:AP201"/>
    <mergeCell ref="AQ197:AQ201"/>
    <mergeCell ref="AR197:AR201"/>
    <mergeCell ref="AS197:AS201"/>
    <mergeCell ref="AT197:AT201"/>
    <mergeCell ref="AU197:AU201"/>
    <mergeCell ref="AJ197:AJ201"/>
    <mergeCell ref="AK197:AK201"/>
    <mergeCell ref="AL197:AL201"/>
    <mergeCell ref="AM197:AM201"/>
    <mergeCell ref="AN197:AN201"/>
    <mergeCell ref="AO197:AO201"/>
    <mergeCell ref="AD197:AD201"/>
    <mergeCell ref="AE197:AE201"/>
    <mergeCell ref="L203:U203"/>
    <mergeCell ref="V203:AE203"/>
    <mergeCell ref="AF203:AO203"/>
    <mergeCell ref="AP203:AY203"/>
    <mergeCell ref="L204:AY204"/>
    <mergeCell ref="L205:AY205"/>
    <mergeCell ref="AF202:AI202"/>
    <mergeCell ref="AJ202:AM202"/>
    <mergeCell ref="AN202:AO202"/>
    <mergeCell ref="AP202:AS202"/>
    <mergeCell ref="AT202:AW202"/>
    <mergeCell ref="AX202:AY20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2"/>
  <sheetViews>
    <sheetView showRuler="0" workbookViewId="0"/>
  </sheetViews>
  <sheetFormatPr baseColWidth="10" defaultRowHeight="16" x14ac:dyDescent="0.2"/>
  <cols>
    <col min="1" max="1" width="5" style="1" customWidth="1"/>
    <col min="2"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53" width="6.83203125" style="2" customWidth="1"/>
    <col min="54" max="54" width="113.83203125" style="1" customWidth="1"/>
    <col min="55" max="16384" width="10.83203125" style="1"/>
  </cols>
  <sheetData>
    <row r="1" spans="1:54" ht="17" thickBot="1" x14ac:dyDescent="0.25"/>
    <row r="2" spans="1:54" ht="20" thickBot="1" x14ac:dyDescent="0.3">
      <c r="L2" s="405" t="s">
        <v>0</v>
      </c>
      <c r="M2" s="406"/>
      <c r="N2" s="406"/>
      <c r="O2" s="406"/>
      <c r="P2" s="406"/>
      <c r="Q2" s="406"/>
      <c r="R2" s="406"/>
      <c r="S2" s="406"/>
      <c r="T2" s="406"/>
      <c r="U2" s="406"/>
      <c r="V2" s="406"/>
      <c r="W2" s="406"/>
      <c r="X2" s="406"/>
      <c r="Y2" s="406"/>
      <c r="Z2" s="406"/>
      <c r="AA2" s="406"/>
      <c r="AB2" s="406"/>
      <c r="AC2" s="406"/>
      <c r="AD2" s="406"/>
      <c r="AE2" s="406"/>
      <c r="AF2" s="406"/>
      <c r="AG2" s="406"/>
      <c r="AH2" s="406"/>
      <c r="AI2" s="406"/>
      <c r="AJ2" s="406"/>
      <c r="AK2" s="406"/>
      <c r="AL2" s="406"/>
      <c r="AM2" s="406"/>
      <c r="AN2" s="406"/>
      <c r="AO2" s="406"/>
      <c r="AP2" s="406"/>
      <c r="AQ2" s="406"/>
      <c r="AR2" s="406"/>
      <c r="AS2" s="406"/>
      <c r="AT2" s="406"/>
      <c r="AU2" s="406"/>
      <c r="AV2" s="406"/>
      <c r="AW2" s="406"/>
      <c r="AX2" s="406"/>
      <c r="AY2" s="406"/>
      <c r="AZ2" s="406"/>
      <c r="BA2" s="407"/>
    </row>
    <row r="3" spans="1:54" ht="16" customHeight="1" x14ac:dyDescent="0.2">
      <c r="E3" s="408" t="s">
        <v>472</v>
      </c>
      <c r="L3" s="387" t="s">
        <v>4</v>
      </c>
      <c r="M3" s="403"/>
      <c r="N3" s="399" t="s">
        <v>12</v>
      </c>
      <c r="O3" s="400"/>
      <c r="P3" s="387" t="s">
        <v>6</v>
      </c>
      <c r="Q3" s="403"/>
      <c r="R3" s="387" t="s">
        <v>10</v>
      </c>
      <c r="S3" s="403"/>
      <c r="T3" s="387" t="s">
        <v>7</v>
      </c>
      <c r="U3" s="403"/>
      <c r="V3" s="399" t="s">
        <v>3</v>
      </c>
      <c r="W3" s="400"/>
      <c r="X3" s="387" t="s">
        <v>11</v>
      </c>
      <c r="Y3" s="403"/>
      <c r="Z3" s="387" t="s">
        <v>9</v>
      </c>
      <c r="AA3" s="403"/>
      <c r="AB3" s="387" t="s">
        <v>15</v>
      </c>
      <c r="AC3" s="388"/>
      <c r="AD3" s="399" t="s">
        <v>13</v>
      </c>
      <c r="AE3" s="400"/>
      <c r="AF3" s="399" t="s">
        <v>2</v>
      </c>
      <c r="AG3" s="400"/>
      <c r="AH3" s="387" t="s">
        <v>14</v>
      </c>
      <c r="AI3" s="403"/>
      <c r="AJ3" s="387" t="s">
        <v>21</v>
      </c>
      <c r="AK3" s="403"/>
      <c r="AL3" s="387" t="s">
        <v>5</v>
      </c>
      <c r="AM3" s="403"/>
      <c r="AN3" s="387" t="s">
        <v>8</v>
      </c>
      <c r="AO3" s="403"/>
      <c r="AP3" s="399" t="s">
        <v>16</v>
      </c>
      <c r="AQ3" s="400"/>
      <c r="AR3" s="387" t="s">
        <v>17</v>
      </c>
      <c r="AS3" s="403"/>
      <c r="AT3" s="387" t="s">
        <v>18</v>
      </c>
      <c r="AU3" s="403"/>
      <c r="AV3" s="387" t="s">
        <v>19</v>
      </c>
      <c r="AW3" s="403"/>
      <c r="AX3" s="387" t="s">
        <v>20</v>
      </c>
      <c r="AY3" s="403"/>
      <c r="AZ3" s="387" t="s">
        <v>22</v>
      </c>
      <c r="BA3" s="388"/>
    </row>
    <row r="4" spans="1:54" ht="20" customHeight="1" x14ac:dyDescent="0.2">
      <c r="C4" s="4"/>
      <c r="E4" s="409"/>
      <c r="L4" s="338"/>
      <c r="M4" s="339"/>
      <c r="N4" s="350"/>
      <c r="O4" s="351"/>
      <c r="P4" s="338"/>
      <c r="Q4" s="339"/>
      <c r="R4" s="338"/>
      <c r="S4" s="339"/>
      <c r="T4" s="338"/>
      <c r="U4" s="339"/>
      <c r="V4" s="350"/>
      <c r="W4" s="351"/>
      <c r="X4" s="338"/>
      <c r="Y4" s="339"/>
      <c r="Z4" s="338"/>
      <c r="AA4" s="339"/>
      <c r="AB4" s="338"/>
      <c r="AC4" s="343"/>
      <c r="AD4" s="350"/>
      <c r="AE4" s="351"/>
      <c r="AF4" s="350"/>
      <c r="AG4" s="351"/>
      <c r="AH4" s="338"/>
      <c r="AI4" s="339"/>
      <c r="AJ4" s="338"/>
      <c r="AK4" s="339"/>
      <c r="AL4" s="338"/>
      <c r="AM4" s="339"/>
      <c r="AN4" s="338"/>
      <c r="AO4" s="339"/>
      <c r="AP4" s="350"/>
      <c r="AQ4" s="351"/>
      <c r="AR4" s="338"/>
      <c r="AS4" s="339"/>
      <c r="AT4" s="338"/>
      <c r="AU4" s="339"/>
      <c r="AV4" s="338"/>
      <c r="AW4" s="339"/>
      <c r="AX4" s="338"/>
      <c r="AY4" s="339"/>
      <c r="AZ4" s="338"/>
      <c r="BA4" s="343"/>
    </row>
    <row r="5" spans="1:54" ht="20" customHeight="1" thickBot="1" x14ac:dyDescent="0.25">
      <c r="B5" s="5"/>
      <c r="C5" s="6"/>
      <c r="E5" s="391" t="s">
        <v>23</v>
      </c>
      <c r="J5" s="2"/>
      <c r="K5" s="2"/>
      <c r="L5" s="389"/>
      <c r="M5" s="404"/>
      <c r="N5" s="401"/>
      <c r="O5" s="402"/>
      <c r="P5" s="389"/>
      <c r="Q5" s="404"/>
      <c r="R5" s="389"/>
      <c r="S5" s="404"/>
      <c r="T5" s="389"/>
      <c r="U5" s="404"/>
      <c r="V5" s="401"/>
      <c r="W5" s="402"/>
      <c r="X5" s="389"/>
      <c r="Y5" s="404"/>
      <c r="Z5" s="389"/>
      <c r="AA5" s="404"/>
      <c r="AB5" s="389"/>
      <c r="AC5" s="390"/>
      <c r="AD5" s="401"/>
      <c r="AE5" s="402"/>
      <c r="AF5" s="401"/>
      <c r="AG5" s="402"/>
      <c r="AH5" s="389"/>
      <c r="AI5" s="404"/>
      <c r="AJ5" s="389"/>
      <c r="AK5" s="404"/>
      <c r="AL5" s="389"/>
      <c r="AM5" s="404"/>
      <c r="AN5" s="389"/>
      <c r="AO5" s="404"/>
      <c r="AP5" s="401"/>
      <c r="AQ5" s="402"/>
      <c r="AR5" s="389"/>
      <c r="AS5" s="404"/>
      <c r="AT5" s="389"/>
      <c r="AU5" s="404"/>
      <c r="AV5" s="389"/>
      <c r="AW5" s="404"/>
      <c r="AX5" s="389"/>
      <c r="AY5" s="404"/>
      <c r="AZ5" s="389"/>
      <c r="BA5" s="390"/>
    </row>
    <row r="6" spans="1:54" ht="20" customHeight="1" x14ac:dyDescent="0.2">
      <c r="A6" s="7"/>
      <c r="B6" s="8"/>
      <c r="C6" s="9"/>
      <c r="E6" s="391"/>
      <c r="H6" s="369" t="s">
        <v>24</v>
      </c>
      <c r="I6" s="393" t="s">
        <v>25</v>
      </c>
      <c r="J6" s="395" t="s">
        <v>26</v>
      </c>
      <c r="K6" s="397" t="s">
        <v>27</v>
      </c>
      <c r="L6" s="384" t="s">
        <v>28</v>
      </c>
      <c r="M6" s="367" t="s">
        <v>29</v>
      </c>
      <c r="N6" s="384" t="s">
        <v>28</v>
      </c>
      <c r="O6" s="367" t="s">
        <v>29</v>
      </c>
      <c r="P6" s="365" t="s">
        <v>28</v>
      </c>
      <c r="Q6" s="367" t="s">
        <v>29</v>
      </c>
      <c r="R6" s="366" t="s">
        <v>28</v>
      </c>
      <c r="S6" s="368" t="s">
        <v>29</v>
      </c>
      <c r="T6" s="381" t="s">
        <v>28</v>
      </c>
      <c r="U6" s="367" t="s">
        <v>29</v>
      </c>
      <c r="V6" s="380" t="s">
        <v>28</v>
      </c>
      <c r="W6" s="367" t="s">
        <v>29</v>
      </c>
      <c r="X6" s="365" t="s">
        <v>28</v>
      </c>
      <c r="Y6" s="367" t="s">
        <v>29</v>
      </c>
      <c r="Z6" s="365" t="s">
        <v>28</v>
      </c>
      <c r="AA6" s="367" t="s">
        <v>29</v>
      </c>
      <c r="AB6" s="366" t="s">
        <v>28</v>
      </c>
      <c r="AC6" s="368" t="s">
        <v>29</v>
      </c>
      <c r="AD6" s="380" t="s">
        <v>28</v>
      </c>
      <c r="AE6" s="367" t="s">
        <v>29</v>
      </c>
      <c r="AF6" s="365" t="s">
        <v>28</v>
      </c>
      <c r="AG6" s="367" t="s">
        <v>29</v>
      </c>
      <c r="AH6" s="365" t="s">
        <v>28</v>
      </c>
      <c r="AI6" s="367" t="s">
        <v>29</v>
      </c>
      <c r="AJ6" s="365" t="s">
        <v>28</v>
      </c>
      <c r="AK6" s="367" t="s">
        <v>29</v>
      </c>
      <c r="AL6" s="365" t="s">
        <v>28</v>
      </c>
      <c r="AM6" s="367" t="s">
        <v>29</v>
      </c>
      <c r="AN6" s="365" t="s">
        <v>28</v>
      </c>
      <c r="AO6" s="367" t="s">
        <v>29</v>
      </c>
      <c r="AP6" s="380" t="s">
        <v>28</v>
      </c>
      <c r="AQ6" s="367" t="s">
        <v>29</v>
      </c>
      <c r="AR6" s="365" t="s">
        <v>28</v>
      </c>
      <c r="AS6" s="367" t="s">
        <v>29</v>
      </c>
      <c r="AT6" s="366" t="s">
        <v>28</v>
      </c>
      <c r="AU6" s="367" t="s">
        <v>29</v>
      </c>
      <c r="AV6" s="365" t="s">
        <v>28</v>
      </c>
      <c r="AW6" s="367" t="s">
        <v>29</v>
      </c>
      <c r="AX6" s="365" t="s">
        <v>28</v>
      </c>
      <c r="AY6" s="367" t="s">
        <v>29</v>
      </c>
      <c r="AZ6" s="365" t="s">
        <v>28</v>
      </c>
      <c r="BA6" s="367" t="s">
        <v>29</v>
      </c>
    </row>
    <row r="7" spans="1:54" ht="23" customHeight="1" thickBot="1" x14ac:dyDescent="0.25">
      <c r="A7" s="369" t="s">
        <v>30</v>
      </c>
      <c r="B7" s="369" t="s">
        <v>31</v>
      </c>
      <c r="C7" s="370" t="s">
        <v>32</v>
      </c>
      <c r="E7" s="392"/>
      <c r="H7" s="369"/>
      <c r="I7" s="394"/>
      <c r="J7" s="396"/>
      <c r="K7" s="398"/>
      <c r="L7" s="384"/>
      <c r="M7" s="367"/>
      <c r="N7" s="384"/>
      <c r="O7" s="367"/>
      <c r="P7" s="365"/>
      <c r="Q7" s="367"/>
      <c r="R7" s="382"/>
      <c r="S7" s="383"/>
      <c r="T7" s="386"/>
      <c r="U7" s="367"/>
      <c r="V7" s="380"/>
      <c r="W7" s="367"/>
      <c r="X7" s="365"/>
      <c r="Y7" s="367"/>
      <c r="Z7" s="365"/>
      <c r="AA7" s="367"/>
      <c r="AB7" s="382"/>
      <c r="AC7" s="383"/>
      <c r="AD7" s="365"/>
      <c r="AE7" s="367"/>
      <c r="AF7" s="365"/>
      <c r="AG7" s="367"/>
      <c r="AH7" s="365"/>
      <c r="AI7" s="367"/>
      <c r="AJ7" s="365"/>
      <c r="AK7" s="367"/>
      <c r="AL7" s="365"/>
      <c r="AM7" s="367"/>
      <c r="AN7" s="365"/>
      <c r="AO7" s="367"/>
      <c r="AP7" s="380"/>
      <c r="AQ7" s="367"/>
      <c r="AR7" s="365"/>
      <c r="AS7" s="367"/>
      <c r="AT7" s="382"/>
      <c r="AU7" s="367"/>
      <c r="AV7" s="365"/>
      <c r="AW7" s="367"/>
      <c r="AX7" s="365"/>
      <c r="AY7" s="367"/>
      <c r="AZ7" s="365"/>
      <c r="BA7" s="367"/>
    </row>
    <row r="8" spans="1:54" ht="23" customHeight="1" x14ac:dyDescent="0.2">
      <c r="A8" s="369"/>
      <c r="B8" s="369"/>
      <c r="C8" s="370"/>
      <c r="H8" s="369"/>
      <c r="I8" s="394"/>
      <c r="J8" s="396"/>
      <c r="K8" s="398"/>
      <c r="L8" s="384"/>
      <c r="M8" s="367"/>
      <c r="N8" s="384"/>
      <c r="O8" s="367"/>
      <c r="P8" s="365"/>
      <c r="Q8" s="367"/>
      <c r="R8" s="382"/>
      <c r="S8" s="383"/>
      <c r="T8" s="386"/>
      <c r="U8" s="367"/>
      <c r="V8" s="380"/>
      <c r="W8" s="367"/>
      <c r="X8" s="365"/>
      <c r="Y8" s="367"/>
      <c r="Z8" s="365"/>
      <c r="AA8" s="367"/>
      <c r="AB8" s="382"/>
      <c r="AC8" s="383"/>
      <c r="AD8" s="365"/>
      <c r="AE8" s="367"/>
      <c r="AF8" s="365"/>
      <c r="AG8" s="367"/>
      <c r="AH8" s="365"/>
      <c r="AI8" s="367"/>
      <c r="AJ8" s="365"/>
      <c r="AK8" s="367"/>
      <c r="AL8" s="365"/>
      <c r="AM8" s="367"/>
      <c r="AN8" s="365"/>
      <c r="AO8" s="367"/>
      <c r="AP8" s="380"/>
      <c r="AQ8" s="367"/>
      <c r="AR8" s="365"/>
      <c r="AS8" s="367"/>
      <c r="AT8" s="382"/>
      <c r="AU8" s="367"/>
      <c r="AV8" s="365"/>
      <c r="AW8" s="367"/>
      <c r="AX8" s="365"/>
      <c r="AY8" s="367"/>
      <c r="AZ8" s="365"/>
      <c r="BA8" s="367"/>
    </row>
    <row r="9" spans="1:54" ht="23" customHeight="1" x14ac:dyDescent="0.2">
      <c r="A9" s="369"/>
      <c r="B9" s="369"/>
      <c r="C9" s="370"/>
      <c r="H9" s="369"/>
      <c r="I9" s="394"/>
      <c r="J9" s="396"/>
      <c r="K9" s="398"/>
      <c r="L9" s="384"/>
      <c r="M9" s="367"/>
      <c r="N9" s="384"/>
      <c r="O9" s="367"/>
      <c r="P9" s="365"/>
      <c r="Q9" s="367"/>
      <c r="R9" s="382"/>
      <c r="S9" s="383"/>
      <c r="T9" s="386"/>
      <c r="U9" s="367"/>
      <c r="V9" s="380"/>
      <c r="W9" s="367"/>
      <c r="X9" s="365"/>
      <c r="Y9" s="367"/>
      <c r="Z9" s="365"/>
      <c r="AA9" s="367"/>
      <c r="AB9" s="382"/>
      <c r="AC9" s="383"/>
      <c r="AD9" s="365"/>
      <c r="AE9" s="367"/>
      <c r="AF9" s="365"/>
      <c r="AG9" s="367"/>
      <c r="AH9" s="365"/>
      <c r="AI9" s="367"/>
      <c r="AJ9" s="365"/>
      <c r="AK9" s="367"/>
      <c r="AL9" s="365"/>
      <c r="AM9" s="367"/>
      <c r="AN9" s="365"/>
      <c r="AO9" s="367"/>
      <c r="AP9" s="380"/>
      <c r="AQ9" s="367"/>
      <c r="AR9" s="365"/>
      <c r="AS9" s="367"/>
      <c r="AT9" s="382"/>
      <c r="AU9" s="367"/>
      <c r="AV9" s="365"/>
      <c r="AW9" s="367"/>
      <c r="AX9" s="365"/>
      <c r="AY9" s="367"/>
      <c r="AZ9" s="365"/>
      <c r="BA9" s="367"/>
    </row>
    <row r="10" spans="1:54" s="13" customFormat="1" ht="23" customHeight="1" x14ac:dyDescent="0.2">
      <c r="A10" s="369"/>
      <c r="B10" s="369"/>
      <c r="C10" s="370"/>
      <c r="D10" s="10" t="s">
        <v>33</v>
      </c>
      <c r="E10" s="11" t="s">
        <v>34</v>
      </c>
      <c r="F10" s="11" t="s">
        <v>35</v>
      </c>
      <c r="G10" s="10" t="s">
        <v>36</v>
      </c>
      <c r="H10" s="369"/>
      <c r="I10" s="394"/>
      <c r="J10" s="396"/>
      <c r="K10" s="398"/>
      <c r="L10" s="385"/>
      <c r="M10" s="368"/>
      <c r="N10" s="385"/>
      <c r="O10" s="368"/>
      <c r="P10" s="366"/>
      <c r="Q10" s="368"/>
      <c r="R10" s="382"/>
      <c r="S10" s="383"/>
      <c r="T10" s="386"/>
      <c r="U10" s="368"/>
      <c r="V10" s="381"/>
      <c r="W10" s="368"/>
      <c r="X10" s="366"/>
      <c r="Y10" s="368"/>
      <c r="Z10" s="366"/>
      <c r="AA10" s="368"/>
      <c r="AB10" s="382"/>
      <c r="AC10" s="383"/>
      <c r="AD10" s="366"/>
      <c r="AE10" s="368"/>
      <c r="AF10" s="366"/>
      <c r="AG10" s="368"/>
      <c r="AH10" s="366"/>
      <c r="AI10" s="368"/>
      <c r="AJ10" s="366"/>
      <c r="AK10" s="368"/>
      <c r="AL10" s="366"/>
      <c r="AM10" s="368"/>
      <c r="AN10" s="366"/>
      <c r="AO10" s="368"/>
      <c r="AP10" s="381"/>
      <c r="AQ10" s="368"/>
      <c r="AR10" s="366"/>
      <c r="AS10" s="368"/>
      <c r="AT10" s="382"/>
      <c r="AU10" s="368"/>
      <c r="AV10" s="366"/>
      <c r="AW10" s="368"/>
      <c r="AX10" s="366"/>
      <c r="AY10" s="368"/>
      <c r="AZ10" s="366"/>
      <c r="BA10" s="368"/>
      <c r="BB10" s="12" t="s">
        <v>37</v>
      </c>
    </row>
    <row r="11" spans="1:54" customFormat="1" ht="20" customHeight="1" x14ac:dyDescent="0.2">
      <c r="A11" s="29"/>
      <c r="B11" s="41"/>
      <c r="C11" s="42"/>
      <c r="D11" s="32" t="s">
        <v>38</v>
      </c>
      <c r="E11" s="33" t="s">
        <v>48</v>
      </c>
      <c r="F11" s="33" t="s">
        <v>49</v>
      </c>
      <c r="G11" s="32">
        <v>2012</v>
      </c>
      <c r="H11" s="34"/>
      <c r="I11" s="35">
        <v>70</v>
      </c>
      <c r="J11" s="36" t="s">
        <v>50</v>
      </c>
      <c r="K11" s="37" t="s">
        <v>51</v>
      </c>
      <c r="L11" s="40">
        <v>101</v>
      </c>
      <c r="M11" s="39">
        <f>IF((ISERROR((L11/$I11)*100)), "", IF(AND(NOT(ISERROR((L11/$I11)*100)),((L11/$I11)*100) &lt;&gt; 0), (L11/$I11)*100, ""))</f>
        <v>144.28571428571428</v>
      </c>
      <c r="N11" s="40">
        <v>31</v>
      </c>
      <c r="O11" s="39"/>
      <c r="P11" s="38">
        <v>9</v>
      </c>
      <c r="Q11" s="39">
        <f>IF((ISERROR((P11/$I11)*100)), "", IF(AND(NOT(ISERROR((P11/$I11)*100)),((P11/$I11)*100) &lt;&gt; 0), (P11/$I11)*100, ""))</f>
        <v>12.857142857142856</v>
      </c>
      <c r="R11" s="38">
        <v>10</v>
      </c>
      <c r="S11" s="39">
        <f>IF((ISERROR((R11/$I11)*100)), "", IF(AND(NOT(ISERROR((R11/$I11)*100)),((R11/$I11)*100) &lt;&gt; 0), (R11/$I11)*100, ""))</f>
        <v>14.285714285714285</v>
      </c>
      <c r="T11" s="38">
        <v>8</v>
      </c>
      <c r="U11" s="39">
        <f>IF((ISERROR((T11/$I11)*100)), "", IF(AND(NOT(ISERROR((T11/$I11)*100)),((T11/$I11)*100) &lt;&gt; 0), (T11/$I11)*100, ""))</f>
        <v>11.428571428571429</v>
      </c>
      <c r="V11" s="38"/>
      <c r="W11" s="39"/>
      <c r="X11" s="38">
        <v>1</v>
      </c>
      <c r="Y11" s="39">
        <f>IF((ISERROR((X11/$I11)*100)), "", IF(AND(NOT(ISERROR((X11/$I11)*100)),((X11/$I11)*100) &lt;&gt; 0), (X11/$I11)*100, ""))</f>
        <v>1.4285714285714286</v>
      </c>
      <c r="Z11" s="38"/>
      <c r="AA11" s="39"/>
      <c r="AB11" s="38">
        <v>3</v>
      </c>
      <c r="AC11" s="39">
        <f>IF((ISERROR((AB11/$I11)*100)), "", IF(AND(NOT(ISERROR((AB11/$I11)*100)),((AB11/$I11)*100) &lt;&gt; 0), (AB11/$I11)*100, ""))</f>
        <v>4.2857142857142856</v>
      </c>
      <c r="AD11" s="38"/>
      <c r="AE11" s="39"/>
      <c r="AF11" s="38"/>
      <c r="AG11" s="39"/>
      <c r="AH11" s="38"/>
      <c r="AI11" s="39"/>
      <c r="AJ11" s="38"/>
      <c r="AK11" s="39"/>
      <c r="AL11" s="38"/>
      <c r="AM11" s="39"/>
      <c r="AN11" s="38"/>
      <c r="AO11" s="39"/>
      <c r="AP11" s="38"/>
      <c r="AQ11" s="39"/>
      <c r="AR11" s="38"/>
      <c r="AS11" s="39"/>
      <c r="AT11" s="38"/>
      <c r="AU11" s="39"/>
      <c r="AV11" s="38"/>
      <c r="AW11" s="39"/>
      <c r="AX11" s="38"/>
      <c r="AY11" s="39"/>
      <c r="AZ11" s="38"/>
      <c r="BA11" s="39"/>
      <c r="BB11" s="1" t="s">
        <v>52</v>
      </c>
    </row>
    <row r="12" spans="1:54" customFormat="1" ht="20" customHeight="1" x14ac:dyDescent="0.2">
      <c r="A12" s="43"/>
      <c r="B12" s="30"/>
      <c r="C12" s="9"/>
      <c r="D12" s="32" t="s">
        <v>38</v>
      </c>
      <c r="E12" s="33" t="s">
        <v>53</v>
      </c>
      <c r="F12" s="33" t="s">
        <v>54</v>
      </c>
      <c r="G12" s="32">
        <v>1984</v>
      </c>
      <c r="H12" s="44"/>
      <c r="I12" s="35"/>
      <c r="J12" s="36" t="s">
        <v>55</v>
      </c>
      <c r="K12" s="37" t="s">
        <v>56</v>
      </c>
      <c r="L12" s="38"/>
      <c r="M12" s="39"/>
      <c r="N12" s="38"/>
      <c r="O12" s="39"/>
      <c r="P12" s="40"/>
      <c r="Q12" s="39"/>
      <c r="R12" s="38"/>
      <c r="S12" s="39"/>
      <c r="T12" s="38"/>
      <c r="U12" s="39"/>
      <c r="V12" s="45"/>
      <c r="W12" s="46"/>
      <c r="X12" s="38"/>
      <c r="Y12" s="39"/>
      <c r="Z12" s="38"/>
      <c r="AA12" s="39"/>
      <c r="AB12" s="38"/>
      <c r="AC12" s="39"/>
      <c r="AD12" s="38"/>
      <c r="AE12" s="39"/>
      <c r="AF12" s="38"/>
      <c r="AG12" s="39"/>
      <c r="AH12" s="40"/>
      <c r="AI12" s="39"/>
      <c r="AJ12" s="38"/>
      <c r="AK12" s="39"/>
      <c r="AL12" s="38"/>
      <c r="AM12" s="39"/>
      <c r="AN12" s="38"/>
      <c r="AO12" s="39"/>
      <c r="AP12" s="38"/>
      <c r="AQ12" s="39"/>
      <c r="AR12" s="38"/>
      <c r="AS12" s="39"/>
      <c r="AT12" s="38"/>
      <c r="AU12" s="39"/>
      <c r="AV12" s="38"/>
      <c r="AW12" s="39"/>
      <c r="AX12" s="38"/>
      <c r="AY12" s="39"/>
      <c r="AZ12" s="38"/>
      <c r="BA12" s="39"/>
      <c r="BB12" s="1"/>
    </row>
    <row r="13" spans="1:54" ht="20" customHeight="1" x14ac:dyDescent="0.2">
      <c r="A13" s="47"/>
      <c r="B13" s="41"/>
      <c r="C13" s="42"/>
      <c r="D13" s="32" t="s">
        <v>38</v>
      </c>
      <c r="E13" s="33" t="s">
        <v>64</v>
      </c>
      <c r="F13" s="33" t="s">
        <v>65</v>
      </c>
      <c r="G13" s="32">
        <v>2008</v>
      </c>
      <c r="H13" s="44"/>
      <c r="I13" s="35">
        <v>13</v>
      </c>
      <c r="J13" s="36" t="s">
        <v>66</v>
      </c>
      <c r="K13" s="37" t="s">
        <v>67</v>
      </c>
      <c r="L13" s="40"/>
      <c r="M13" s="39" t="str">
        <f>IF((ISERROR((L13/$I13)*100)), "", IF(AND(NOT(ISERROR((L13/$I13)*100)),((L13/$I13)*100) &lt;&gt; 0), (L13/$I13)*100, ""))</f>
        <v/>
      </c>
      <c r="N13" s="40"/>
      <c r="O13" s="39" t="str">
        <f>IF((ISERROR((N13/$I13)*100)), "", IF(AND(NOT(ISERROR((N13/$I13)*100)),((N13/$I13)*100) &lt;&gt; 0), (N13/$I13)*100, ""))</f>
        <v/>
      </c>
      <c r="P13" s="38"/>
      <c r="Q13" s="39" t="str">
        <f>IF((ISERROR((P13/$I13)*100)), "", IF(AND(NOT(ISERROR((P13/$I13)*100)),((P13/$I13)*100) &lt;&gt; 0), (P13/$I13)*100, ""))</f>
        <v/>
      </c>
      <c r="R13" s="38">
        <v>1</v>
      </c>
      <c r="S13" s="39">
        <f>IF((ISERROR((R13/$I13)*100)), "", IF(AND(NOT(ISERROR((R13/$I13)*100)),((R13/$I13)*100) &lt;&gt; 0), (R13/$I13)*100, ""))</f>
        <v>7.6923076923076925</v>
      </c>
      <c r="T13" s="38"/>
      <c r="U13" s="39" t="str">
        <f>IF((ISERROR((T13/$I13)*100)), "", IF(AND(NOT(ISERROR((T13/$I13)*100)),((T13/$I13)*100) &lt;&gt; 0), (T13/$I13)*100, ""))</f>
        <v/>
      </c>
      <c r="V13" s="38"/>
      <c r="W13" s="39" t="str">
        <f>IF((ISERROR((V13/$I13)*100)), "", IF(AND(NOT(ISERROR((V13/$I13)*100)),((V13/$I13)*100) &lt;&gt; 0), (V13/$I13)*100, ""))</f>
        <v/>
      </c>
      <c r="X13" s="38"/>
      <c r="Y13" s="39" t="str">
        <f>IF((ISERROR((X13/$I13)*100)), "", IF(AND(NOT(ISERROR((X13/$I13)*100)),((X13/$I13)*100) &lt;&gt; 0), (X13/$I13)*100, ""))</f>
        <v/>
      </c>
      <c r="Z13" s="38"/>
      <c r="AA13" s="39" t="str">
        <f>IF((ISERROR((Z13/$I13)*100)), "", IF(AND(NOT(ISERROR((Z13/$I13)*100)),((Z13/$I13)*100) &lt;&gt; 0), (Z13/$I13)*100, ""))</f>
        <v/>
      </c>
      <c r="AB13" s="38"/>
      <c r="AC13" s="39" t="str">
        <f>IF((ISERROR((AB13/$I13)*100)), "", IF(AND(NOT(ISERROR((AB13/$I13)*100)),((AB13/$I13)*100) &lt;&gt; 0), (AB13/$I13)*100, ""))</f>
        <v/>
      </c>
      <c r="AD13" s="38"/>
      <c r="AE13" s="39" t="str">
        <f>IF((ISERROR((AD13/$I13)*100)), "", IF(AND(NOT(ISERROR((AD13/$I13)*100)),((AD13/$I13)*100) &lt;&gt; 0), (AD13/$I13)*100, ""))</f>
        <v/>
      </c>
      <c r="AF13" s="38"/>
      <c r="AG13" s="39" t="str">
        <f t="shared" ref="AG13:AG43" si="0">IF((ISERROR((AF13/$I13)*100)), "", IF(AND(NOT(ISERROR((AF13/$I13)*100)),((AF13/$I13)*100) &lt;&gt; 0), (AF13/$I13)*100, ""))</f>
        <v/>
      </c>
      <c r="AH13" s="38"/>
      <c r="AI13" s="39" t="str">
        <f>IF((ISERROR((AH13/$I13)*100)), "", IF(AND(NOT(ISERROR((AH13/$I13)*100)),((AH13/$I13)*100) &lt;&gt; 0), (AH13/$I13)*100, ""))</f>
        <v/>
      </c>
      <c r="AJ13" s="38"/>
      <c r="AK13" s="39" t="str">
        <f>IF((ISERROR((AJ13/$I13)*100)), "", IF(AND(NOT(ISERROR((AJ13/$I13)*100)),((AJ13/$I13)*100) &lt;&gt; 0), (AJ13/$I13)*100, ""))</f>
        <v/>
      </c>
      <c r="AL13" s="38"/>
      <c r="AM13" s="39" t="str">
        <f t="shared" ref="AM13:AM43" si="1">IF((ISERROR((AL13/$I13)*100)), "", IF(AND(NOT(ISERROR((AL13/$I13)*100)),((AL13/$I13)*100) &lt;&gt; 0), (AL13/$I13)*100, ""))</f>
        <v/>
      </c>
      <c r="AN13" s="38"/>
      <c r="AO13" s="39" t="str">
        <f t="shared" ref="AO13:AO43" si="2">IF((ISERROR((AN13/$I13)*100)), "", IF(AND(NOT(ISERROR((AN13/$I13)*100)),((AN13/$I13)*100) &lt;&gt; 0), (AN13/$I13)*100, ""))</f>
        <v/>
      </c>
      <c r="AP13" s="38"/>
      <c r="AQ13" s="39" t="str">
        <f t="shared" ref="AQ13:AQ43" si="3">IF((ISERROR((AP13/$I13)*100)), "", IF(AND(NOT(ISERROR((AP13/$I13)*100)),((AP13/$I13)*100) &lt;&gt; 0), (AP13/$I13)*100, ""))</f>
        <v/>
      </c>
      <c r="AR13" s="38"/>
      <c r="AS13" s="39" t="str">
        <f t="shared" ref="AS13:AS43" si="4">IF((ISERROR((AR13/$I13)*100)), "", IF(AND(NOT(ISERROR((AR13/$I13)*100)),((AR13/$I13)*100) &lt;&gt; 0), (AR13/$I13)*100, ""))</f>
        <v/>
      </c>
      <c r="AT13" s="38"/>
      <c r="AU13" s="39" t="str">
        <f t="shared" ref="AU13:AU43" si="5">IF((ISERROR((AT13/$I13)*100)), "", IF(AND(NOT(ISERROR((AT13/$I13)*100)),((AT13/$I13)*100) &lt;&gt; 0), (AT13/$I13)*100, ""))</f>
        <v/>
      </c>
      <c r="AV13" s="38"/>
      <c r="AW13" s="39" t="str">
        <f t="shared" ref="AW13:AW43" si="6">IF((ISERROR((AV13/$I13)*100)), "", IF(AND(NOT(ISERROR((AV13/$I13)*100)),((AV13/$I13)*100) &lt;&gt; 0), (AV13/$I13)*100, ""))</f>
        <v/>
      </c>
      <c r="AX13" s="38"/>
      <c r="AY13" s="39" t="str">
        <f t="shared" ref="AY13:AY49" si="7">IF((ISERROR((AX13/$I13)*100)), "", IF(AND(NOT(ISERROR((AX13/$I13)*100)),((AX13/$I13)*100) &lt;&gt; 0), (AX13/$I13)*100, ""))</f>
        <v/>
      </c>
      <c r="AZ13" s="38"/>
      <c r="BA13" s="39" t="str">
        <f t="shared" ref="BA13:BA49" si="8">IF((ISERROR((AZ13/$I13)*100)), "", IF(AND(NOT(ISERROR((AZ13/$I13)*100)),((AZ13/$I13)*100) &lt;&gt; 0), (AZ13/$I13)*100, ""))</f>
        <v/>
      </c>
    </row>
    <row r="14" spans="1:54" ht="20" customHeight="1" x14ac:dyDescent="0.2">
      <c r="A14" s="47"/>
      <c r="B14" s="30"/>
      <c r="C14" s="42"/>
      <c r="D14" s="32" t="s">
        <v>38</v>
      </c>
      <c r="E14" s="33" t="s">
        <v>68</v>
      </c>
      <c r="F14" s="33" t="s">
        <v>69</v>
      </c>
      <c r="G14" s="32">
        <v>2008</v>
      </c>
      <c r="H14" s="44">
        <v>40</v>
      </c>
      <c r="I14" s="35">
        <v>29</v>
      </c>
      <c r="J14" s="36" t="s">
        <v>70</v>
      </c>
      <c r="K14" s="37" t="s">
        <v>56</v>
      </c>
      <c r="L14" s="40">
        <v>5</v>
      </c>
      <c r="M14" s="39">
        <f>IF((ISERROR((L14/$I14)*100)), "", IF(AND(NOT(ISERROR((L14/$I14)*100)),((L14/$I14)*100) &lt;&gt; 0), (L14/$I14)*100, ""))</f>
        <v>17.241379310344829</v>
      </c>
      <c r="N14" s="40"/>
      <c r="O14" s="39" t="str">
        <f>IF((ISERROR((N14/$I14)*100)), "", IF(AND(NOT(ISERROR((N14/$I14)*100)),((N14/$I14)*100) &lt;&gt; 0), (N14/$I14)*100, ""))</f>
        <v/>
      </c>
      <c r="P14" s="38"/>
      <c r="Q14" s="39" t="str">
        <f>IF((ISERROR((P14/$I14)*100)), "", IF(AND(NOT(ISERROR((P14/$I14)*100)),((P14/$I14)*100) &lt;&gt; 0), (P14/$I14)*100, ""))</f>
        <v/>
      </c>
      <c r="R14" s="38"/>
      <c r="S14" s="39" t="str">
        <f>IF((ISERROR((R14/$I14)*100)), "", IF(AND(NOT(ISERROR((R14/$I14)*100)),((R14/$I14)*100) &lt;&gt; 0), (R14/$I14)*100, ""))</f>
        <v/>
      </c>
      <c r="T14" s="38"/>
      <c r="U14" s="39" t="str">
        <f>IF((ISERROR((T14/$I14)*100)), "", IF(AND(NOT(ISERROR((T14/$I14)*100)),((T14/$I14)*100) &lt;&gt; 0), (T14/$I14)*100, ""))</f>
        <v/>
      </c>
      <c r="V14" s="38"/>
      <c r="W14" s="39" t="str">
        <f>IF((ISERROR((V14/$I14)*100)), "", IF(AND(NOT(ISERROR((V14/$I14)*100)),((V14/$I14)*100) &lt;&gt; 0), (V14/$I14)*100, ""))</f>
        <v/>
      </c>
      <c r="X14" s="38"/>
      <c r="Y14" s="39" t="str">
        <f>IF((ISERROR((X14/$I14)*100)), "", IF(AND(NOT(ISERROR((X14/$I14)*100)),((X14/$I14)*100) &lt;&gt; 0), (X14/$I14)*100, ""))</f>
        <v/>
      </c>
      <c r="Z14" s="38">
        <v>5</v>
      </c>
      <c r="AA14" s="39">
        <f>IF((ISERROR((Z14/$I14)*100)), "", IF(AND(NOT(ISERROR((Z14/$I14)*100)),((Z14/$I14)*100) &lt;&gt; 0), (Z14/$I14)*100, ""))</f>
        <v>17.241379310344829</v>
      </c>
      <c r="AB14" s="38"/>
      <c r="AC14" s="39" t="str">
        <f>IF((ISERROR((AB14/$I14)*100)), "", IF(AND(NOT(ISERROR((AB14/$I14)*100)),((AB14/$I14)*100) &lt;&gt; 0), (AB14/$I14)*100, ""))</f>
        <v/>
      </c>
      <c r="AD14" s="38"/>
      <c r="AE14" s="39" t="str">
        <f>IF((ISERROR((AD14/$I14)*100)), "", IF(AND(NOT(ISERROR((AD14/$I14)*100)),((AD14/$I14)*100) &lt;&gt; 0), (AD14/$I14)*100, ""))</f>
        <v/>
      </c>
      <c r="AF14" s="38"/>
      <c r="AG14" s="39" t="str">
        <f t="shared" si="0"/>
        <v/>
      </c>
      <c r="AH14" s="38"/>
      <c r="AI14" s="39" t="str">
        <f>IF((ISERROR((AH14/$I14)*100)), "", IF(AND(NOT(ISERROR((AH14/$I14)*100)),((AH14/$I14)*100) &lt;&gt; 0), (AH14/$I14)*100, ""))</f>
        <v/>
      </c>
      <c r="AJ14" s="38"/>
      <c r="AK14" s="39" t="str">
        <f>IF((ISERROR((AJ14/$I14)*100)), "", IF(AND(NOT(ISERROR((AJ14/$I14)*100)),((AJ14/$I14)*100) &lt;&gt; 0), (AJ14/$I14)*100, ""))</f>
        <v/>
      </c>
      <c r="AL14" s="38"/>
      <c r="AM14" s="39" t="str">
        <f t="shared" si="1"/>
        <v/>
      </c>
      <c r="AN14" s="38"/>
      <c r="AO14" s="39" t="str">
        <f t="shared" si="2"/>
        <v/>
      </c>
      <c r="AP14" s="38"/>
      <c r="AQ14" s="39" t="str">
        <f t="shared" si="3"/>
        <v/>
      </c>
      <c r="AR14" s="38"/>
      <c r="AS14" s="39" t="str">
        <f t="shared" si="4"/>
        <v/>
      </c>
      <c r="AT14" s="38"/>
      <c r="AU14" s="39" t="str">
        <f t="shared" si="5"/>
        <v/>
      </c>
      <c r="AV14" s="38"/>
      <c r="AW14" s="39" t="str">
        <f t="shared" si="6"/>
        <v/>
      </c>
      <c r="AX14" s="38"/>
      <c r="AY14" s="39" t="str">
        <f t="shared" si="7"/>
        <v/>
      </c>
      <c r="AZ14" s="38"/>
      <c r="BA14" s="39" t="str">
        <f t="shared" si="8"/>
        <v/>
      </c>
      <c r="BB14" s="1" t="s">
        <v>71</v>
      </c>
    </row>
    <row r="15" spans="1:54" ht="20" customHeight="1" x14ac:dyDescent="0.2">
      <c r="A15" s="47"/>
      <c r="B15" s="41"/>
      <c r="C15" s="42"/>
      <c r="D15" s="32" t="s">
        <v>38</v>
      </c>
      <c r="E15" s="33" t="s">
        <v>72</v>
      </c>
      <c r="F15" s="33" t="s">
        <v>73</v>
      </c>
      <c r="G15" s="32">
        <v>2004</v>
      </c>
      <c r="H15" s="44">
        <v>79</v>
      </c>
      <c r="I15" s="35">
        <v>12</v>
      </c>
      <c r="J15" s="36" t="s">
        <v>74</v>
      </c>
      <c r="K15" s="37" t="s">
        <v>56</v>
      </c>
      <c r="L15" s="40"/>
      <c r="M15" s="39" t="str">
        <f>IF((ISERROR((L15/$I15)*100)), "", IF(AND(NOT(ISERROR((L15/$I15)*100)),((L15/$I15)*100) &lt;&gt; 0), (L15/$I15)*100, ""))</f>
        <v/>
      </c>
      <c r="N15" s="40"/>
      <c r="O15" s="39" t="str">
        <f>IF((ISERROR((N15/$I15)*100)), "", IF(AND(NOT(ISERROR((N15/$I15)*100)),((N15/$I15)*100) &lt;&gt; 0), (N15/$I15)*100, ""))</f>
        <v/>
      </c>
      <c r="P15" s="38"/>
      <c r="Q15" s="39" t="str">
        <f>IF((ISERROR((P15/$I15)*100)), "", IF(AND(NOT(ISERROR((P15/$I15)*100)),((P15/$I15)*100) &lt;&gt; 0), (P15/$I15)*100, ""))</f>
        <v/>
      </c>
      <c r="R15" s="38">
        <v>5</v>
      </c>
      <c r="S15" s="39">
        <f>IF((ISERROR((R15/$I15)*100)), "", IF(AND(NOT(ISERROR((R15/$I15)*100)),((R15/$I15)*100) &lt;&gt; 0), (R15/$I15)*100, ""))</f>
        <v>41.666666666666671</v>
      </c>
      <c r="T15" s="38"/>
      <c r="U15" s="39" t="str">
        <f>IF((ISERROR((T15/$I15)*100)), "", IF(AND(NOT(ISERROR((T15/$I15)*100)),((T15/$I15)*100) &lt;&gt; 0), (T15/$I15)*100, ""))</f>
        <v/>
      </c>
      <c r="V15" s="38"/>
      <c r="W15" s="39" t="str">
        <f>IF((ISERROR((V15/$I15)*100)), "", IF(AND(NOT(ISERROR((V15/$I15)*100)),((V15/$I15)*100) &lt;&gt; 0), (V15/$I15)*100, ""))</f>
        <v/>
      </c>
      <c r="X15" s="38"/>
      <c r="Y15" s="39" t="str">
        <f>IF((ISERROR((X15/$I15)*100)), "", IF(AND(NOT(ISERROR((X15/$I15)*100)),((X15/$I15)*100) &lt;&gt; 0), (X15/$I15)*100, ""))</f>
        <v/>
      </c>
      <c r="Z15" s="38"/>
      <c r="AA15" s="39" t="str">
        <f>IF((ISERROR((Z15/$I15)*100)), "", IF(AND(NOT(ISERROR((Z15/$I15)*100)),((Z15/$I15)*100) &lt;&gt; 0), (Z15/$I15)*100, ""))</f>
        <v/>
      </c>
      <c r="AB15" s="38"/>
      <c r="AC15" s="39" t="str">
        <f>IF((ISERROR((AB15/$I15)*100)), "", IF(AND(NOT(ISERROR((AB15/$I15)*100)),((AB15/$I15)*100) &lt;&gt; 0), (AB15/$I15)*100, ""))</f>
        <v/>
      </c>
      <c r="AD15" s="38"/>
      <c r="AE15" s="39" t="str">
        <f>IF((ISERROR((AD15/$I15)*100)), "", IF(AND(NOT(ISERROR((AD15/$I15)*100)),((AD15/$I15)*100) &lt;&gt; 0), (AD15/$I15)*100, ""))</f>
        <v/>
      </c>
      <c r="AF15" s="38"/>
      <c r="AG15" s="39" t="str">
        <f t="shared" si="0"/>
        <v/>
      </c>
      <c r="AH15" s="38"/>
      <c r="AI15" s="39" t="str">
        <f>IF((ISERROR((AH15/$I15)*100)), "", IF(AND(NOT(ISERROR((AH15/$I15)*100)),((AH15/$I15)*100) &lt;&gt; 0), (AH15/$I15)*100, ""))</f>
        <v/>
      </c>
      <c r="AJ15" s="38"/>
      <c r="AK15" s="39" t="str">
        <f>IF((ISERROR((AJ15/$I15)*100)), "", IF(AND(NOT(ISERROR((AJ15/$I15)*100)),((AJ15/$I15)*100) &lt;&gt; 0), (AJ15/$I15)*100, ""))</f>
        <v/>
      </c>
      <c r="AL15" s="38"/>
      <c r="AM15" s="39" t="str">
        <f t="shared" si="1"/>
        <v/>
      </c>
      <c r="AN15" s="38"/>
      <c r="AO15" s="39" t="str">
        <f t="shared" si="2"/>
        <v/>
      </c>
      <c r="AP15" s="38"/>
      <c r="AQ15" s="39" t="str">
        <f t="shared" si="3"/>
        <v/>
      </c>
      <c r="AR15" s="38"/>
      <c r="AS15" s="39" t="str">
        <f t="shared" si="4"/>
        <v/>
      </c>
      <c r="AT15" s="38"/>
      <c r="AU15" s="39" t="str">
        <f t="shared" si="5"/>
        <v/>
      </c>
      <c r="AV15" s="38"/>
      <c r="AW15" s="39" t="str">
        <f t="shared" si="6"/>
        <v/>
      </c>
      <c r="AX15" s="38"/>
      <c r="AY15" s="39" t="str">
        <f t="shared" si="7"/>
        <v/>
      </c>
      <c r="AZ15" s="38"/>
      <c r="BA15" s="39" t="str">
        <f t="shared" si="8"/>
        <v/>
      </c>
      <c r="BB15" s="1" t="s">
        <v>75</v>
      </c>
    </row>
    <row r="16" spans="1:54" ht="20" customHeight="1" x14ac:dyDescent="0.2">
      <c r="A16" s="47"/>
      <c r="B16" s="41"/>
      <c r="C16" s="42"/>
      <c r="D16" s="32" t="s">
        <v>38</v>
      </c>
      <c r="E16" s="33" t="s">
        <v>76</v>
      </c>
      <c r="F16" s="33" t="s">
        <v>77</v>
      </c>
      <c r="G16" s="32">
        <v>1976</v>
      </c>
      <c r="H16" s="44">
        <v>179</v>
      </c>
      <c r="I16" s="35">
        <v>8</v>
      </c>
      <c r="J16" s="48" t="s">
        <v>78</v>
      </c>
      <c r="K16" s="37"/>
      <c r="L16" s="40">
        <v>1</v>
      </c>
      <c r="M16" s="39">
        <f>IF((ISERROR((L16/$I16)*100)), "", IF(AND(NOT(ISERROR((L16/$I16)*100)),((L16/$I16)*100) &lt;&gt; 0), (L16/$I16)*100, ""))</f>
        <v>12.5</v>
      </c>
      <c r="N16" s="40"/>
      <c r="O16" s="39" t="str">
        <f>IF((ISERROR((N16/$I16)*100)), "", IF(AND(NOT(ISERROR((N16/$I16)*100)),((N16/$I16)*100) &lt;&gt; 0), (N16/$I16)*100, ""))</f>
        <v/>
      </c>
      <c r="P16" s="45">
        <v>1</v>
      </c>
      <c r="Q16" s="46">
        <f>IF((ISERROR((P16/$I16)*100)), "", IF(AND(NOT(ISERROR((P16/$I16)*100)),((P16/$I16)*100) &lt;&gt; 0), (P16/$I16)*100, ""))</f>
        <v>12.5</v>
      </c>
      <c r="R16" s="38"/>
      <c r="S16" s="39" t="str">
        <f>IF((ISERROR((R16/$I16)*100)), "", IF(AND(NOT(ISERROR((R16/$I16)*100)),((R16/$I16)*100) &lt;&gt; 0), (R16/$I16)*100, ""))</f>
        <v/>
      </c>
      <c r="T16" s="45">
        <v>1</v>
      </c>
      <c r="U16" s="46">
        <f>IF((ISERROR((T16/$I16)*100)), "", IF(AND(NOT(ISERROR((T16/$I16)*100)),((T16/$I16)*100) &lt;&gt; 0), (T16/$I16)*100, ""))</f>
        <v>12.5</v>
      </c>
      <c r="V16" s="45">
        <v>2</v>
      </c>
      <c r="W16" s="46">
        <f>IF((ISERROR((V16/$I16)*100)), "", IF(AND(NOT(ISERROR((V16/$I16)*100)),((V16/$I16)*100) &lt;&gt; 0), (V16/$I16)*100, ""))</f>
        <v>25</v>
      </c>
      <c r="X16" s="38"/>
      <c r="Y16" s="39" t="str">
        <f>IF((ISERROR((X16/$I16)*100)), "", IF(AND(NOT(ISERROR((X16/$I16)*100)),((X16/$I16)*100) &lt;&gt; 0), (X16/$I16)*100, ""))</f>
        <v/>
      </c>
      <c r="Z16" s="45">
        <v>1</v>
      </c>
      <c r="AA16" s="46">
        <f>IF((ISERROR((Z16/$I16)*100)), "", IF(AND(NOT(ISERROR((Z16/$I16)*100)),((Z16/$I16)*100) &lt;&gt; 0), (Z16/$I16)*100, ""))</f>
        <v>12.5</v>
      </c>
      <c r="AB16" s="38"/>
      <c r="AC16" s="39" t="str">
        <f>IF((ISERROR((AB16/$I16)*100)), "", IF(AND(NOT(ISERROR((AB16/$I16)*100)),((AB16/$I16)*100) &lt;&gt; 0), (AB16/$I16)*100, ""))</f>
        <v/>
      </c>
      <c r="AD16" s="38"/>
      <c r="AE16" s="39" t="str">
        <f>IF((ISERROR((AD16/$I16)*100)), "", IF(AND(NOT(ISERROR((AD16/$I16)*100)),((AD16/$I16)*100) &lt;&gt; 0), (AD16/$I16)*100, ""))</f>
        <v/>
      </c>
      <c r="AF16" s="45">
        <v>5</v>
      </c>
      <c r="AG16" s="46">
        <f t="shared" si="0"/>
        <v>62.5</v>
      </c>
      <c r="AH16" s="45">
        <v>1</v>
      </c>
      <c r="AI16" s="46">
        <f>IF((ISERROR((AH16/$I16)*100)), "", IF(AND(NOT(ISERROR((AH16/$I16)*100)),((AH16/$I16)*100) &lt;&gt; 0), (AH16/$I16)*100, ""))</f>
        <v>12.5</v>
      </c>
      <c r="AJ16" s="45"/>
      <c r="AK16" s="46" t="str">
        <f>IF((ISERROR((AJ16/$I16)*100)), "", IF(AND(NOT(ISERROR((AJ16/$I16)*100)),((AJ16/$I16)*100) &lt;&gt; 0), (AJ16/$I16)*100, ""))</f>
        <v/>
      </c>
      <c r="AL16" s="45">
        <v>2</v>
      </c>
      <c r="AM16" s="46">
        <f t="shared" si="1"/>
        <v>25</v>
      </c>
      <c r="AN16" s="45">
        <v>1</v>
      </c>
      <c r="AO16" s="46">
        <f t="shared" si="2"/>
        <v>12.5</v>
      </c>
      <c r="AP16" s="45">
        <v>1</v>
      </c>
      <c r="AQ16" s="46">
        <f t="shared" si="3"/>
        <v>12.5</v>
      </c>
      <c r="AR16" s="38"/>
      <c r="AS16" s="39" t="str">
        <f t="shared" si="4"/>
        <v/>
      </c>
      <c r="AT16" s="38"/>
      <c r="AU16" s="39" t="str">
        <f t="shared" si="5"/>
        <v/>
      </c>
      <c r="AV16" s="38"/>
      <c r="AW16" s="39" t="str">
        <f t="shared" si="6"/>
        <v/>
      </c>
      <c r="AX16" s="45"/>
      <c r="AY16" s="46" t="str">
        <f t="shared" si="7"/>
        <v/>
      </c>
      <c r="AZ16" s="38"/>
      <c r="BA16" s="39" t="str">
        <f t="shared" si="8"/>
        <v/>
      </c>
      <c r="BB16" s="1" t="s">
        <v>79</v>
      </c>
    </row>
    <row r="17" spans="1:54" ht="20" customHeight="1" x14ac:dyDescent="0.2">
      <c r="A17" s="47"/>
      <c r="B17" s="41"/>
      <c r="C17" s="9"/>
      <c r="D17" s="32" t="s">
        <v>38</v>
      </c>
      <c r="E17" s="33" t="s">
        <v>80</v>
      </c>
      <c r="F17" s="33" t="s">
        <v>81</v>
      </c>
      <c r="G17" s="32">
        <v>2014</v>
      </c>
      <c r="H17" s="44"/>
      <c r="I17" s="35">
        <v>48</v>
      </c>
      <c r="J17" s="36" t="s">
        <v>62</v>
      </c>
      <c r="K17" s="37" t="s">
        <v>82</v>
      </c>
      <c r="L17" s="38"/>
      <c r="M17" s="39" t="str">
        <f>IF((ISERROR((L17/$I17)*100)), "", IF(AND(NOT(ISERROR((L17/$I17)*100)),((L17/$I17)*100) &lt;&gt; 0), (L17/$I17)*100, ""))</f>
        <v/>
      </c>
      <c r="N17" s="45"/>
      <c r="O17" s="46" t="str">
        <f>IF((ISERROR((N17/$I17)*100)), "", IF(AND(NOT(ISERROR((N17/$I17)*100)),((N17/$I17)*100) &lt;&gt; 0), (N17/$I17)*100, ""))</f>
        <v/>
      </c>
      <c r="P17" s="40"/>
      <c r="Q17" s="39" t="str">
        <f>IF((ISERROR((P17/$I17)*100)), "", IF(AND(NOT(ISERROR((P17/$I17)*100)),((P17/$I17)*100) &lt;&gt; 0), (P17/$I17)*100, ""))</f>
        <v/>
      </c>
      <c r="R17" s="38"/>
      <c r="S17" s="39" t="str">
        <f>IF((ISERROR((R17/$I17)*100)), "", IF(AND(NOT(ISERROR((R17/$I17)*100)),((R17/$I17)*100) &lt;&gt; 0), (R17/$I17)*100, ""))</f>
        <v/>
      </c>
      <c r="T17" s="38"/>
      <c r="U17" s="39" t="str">
        <f>IF((ISERROR((T17/$I17)*100)), "", IF(AND(NOT(ISERROR((T17/$I17)*100)),((T17/$I17)*100) &lt;&gt; 0), (T17/$I17)*100, ""))</f>
        <v/>
      </c>
      <c r="V17" s="38"/>
      <c r="W17" s="39" t="str">
        <f>IF((ISERROR((V17/$I17)*100)), "", IF(AND(NOT(ISERROR((V17/$I17)*100)),((V17/$I17)*100) &lt;&gt; 0), (V17/$I17)*100, ""))</f>
        <v/>
      </c>
      <c r="X17" s="38"/>
      <c r="Y17" s="39" t="str">
        <f>IF((ISERROR((X17/$I17)*100)), "", IF(AND(NOT(ISERROR((X17/$I17)*100)),((X17/$I17)*100) &lt;&gt; 0), (X17/$I17)*100, ""))</f>
        <v/>
      </c>
      <c r="Z17" s="38"/>
      <c r="AA17" s="39" t="str">
        <f>IF((ISERROR((Z17/$I17)*100)), "", IF(AND(NOT(ISERROR((Z17/$I17)*100)),((Z17/$I17)*100) &lt;&gt; 0), (Z17/$I17)*100, ""))</f>
        <v/>
      </c>
      <c r="AB17" s="45"/>
      <c r="AC17" s="46" t="str">
        <f>IF((ISERROR((AB17/$I17)*100)), "", IF(AND(NOT(ISERROR((AB17/$I17)*100)),((AB17/$I17)*100) &lt;&gt; 0), (AB17/$I17)*100, ""))</f>
        <v/>
      </c>
      <c r="AD17" s="38"/>
      <c r="AE17" s="39" t="str">
        <f>IF((ISERROR((AD17/$I17)*100)), "", IF(AND(NOT(ISERROR((AD17/$I17)*100)),((AD17/$I17)*100) &lt;&gt; 0), (AD17/$I17)*100, ""))</f>
        <v/>
      </c>
      <c r="AF17" s="38"/>
      <c r="AG17" s="39" t="str">
        <f>IF((ISERROR((AF17/$I17)*100)), "", IF(AND(NOT(ISERROR((AF17/$I17)*100)),((AF17/$I17)*100) &lt;&gt; 0), (AF17/$I17)*100, ""))</f>
        <v/>
      </c>
      <c r="AH17" s="40"/>
      <c r="AI17" s="39" t="str">
        <f>IF((ISERROR((AH17/$I17)*100)), "", IF(AND(NOT(ISERROR((AH17/$I17)*100)),((AH17/$I17)*100) &lt;&gt; 0), (AH17/$I17)*100, ""))</f>
        <v/>
      </c>
      <c r="AJ17" s="38"/>
      <c r="AK17" s="39" t="str">
        <f>IF((ISERROR((AJ17/$I17)*100)), "", IF(AND(NOT(ISERROR((AJ17/$I17)*100)),((AJ17/$I17)*100) &lt;&gt; 0), (AJ17/$I17)*100, ""))</f>
        <v/>
      </c>
      <c r="AL17" s="38"/>
      <c r="AM17" s="39" t="str">
        <f>IF((ISERROR((AL17/$I17)*100)), "", IF(AND(NOT(ISERROR((AL17/$I17)*100)),((AL17/$I17)*100) &lt;&gt; 0), (AL17/$I17)*100, ""))</f>
        <v/>
      </c>
      <c r="AN17" s="38"/>
      <c r="AO17" s="39" t="str">
        <f>IF((ISERROR((AN17/$I17)*100)), "", IF(AND(NOT(ISERROR((AN17/$I17)*100)),((AN17/$I17)*100) &lt;&gt; 0), (AN17/$I17)*100, ""))</f>
        <v/>
      </c>
      <c r="AP17" s="38"/>
      <c r="AQ17" s="39" t="str">
        <f>IF((ISERROR((AP17/$I17)*100)), "", IF(AND(NOT(ISERROR((AP17/$I17)*100)),((AP17/$I17)*100) &lt;&gt; 0), (AP17/$I17)*100, ""))</f>
        <v/>
      </c>
      <c r="AR17" s="38"/>
      <c r="AS17" s="39" t="str">
        <f>IF((ISERROR((AR17/$I17)*100)), "", IF(AND(NOT(ISERROR((AR17/$I17)*100)),((AR17/$I17)*100) &lt;&gt; 0), (AR17/$I17)*100, ""))</f>
        <v/>
      </c>
      <c r="AT17" s="38"/>
      <c r="AU17" s="39" t="str">
        <f>IF((ISERROR((AT17/$I17)*100)), "", IF(AND(NOT(ISERROR((AT17/$I17)*100)),((AT17/$I17)*100) &lt;&gt; 0), (AT17/$I17)*100, ""))</f>
        <v/>
      </c>
      <c r="AV17" s="38"/>
      <c r="AW17" s="39" t="str">
        <f>IF((ISERROR((AV17/$I17)*100)), "", IF(AND(NOT(ISERROR((AV17/$I17)*100)),((AV17/$I17)*100) &lt;&gt; 0), (AV17/$I17)*100, ""))</f>
        <v/>
      </c>
      <c r="AX17" s="38"/>
      <c r="AY17" s="39" t="str">
        <f>IF((ISERROR((AX17/$I17)*100)), "", IF(AND(NOT(ISERROR((AX17/$I17)*100)),((AX17/$I17)*100) &lt;&gt; 0), (AX17/$I17)*100, ""))</f>
        <v/>
      </c>
      <c r="AZ17" s="38"/>
      <c r="BA17" s="39" t="str">
        <f>IF((ISERROR((AZ17/$I17)*100)), "", IF(AND(NOT(ISERROR((AZ17/$I17)*100)),((AZ17/$I17)*100) &lt;&gt; 0), (AZ17/$I17)*100, ""))</f>
        <v/>
      </c>
      <c r="BB17" s="1" t="s">
        <v>83</v>
      </c>
    </row>
    <row r="18" spans="1:54" ht="20" customHeight="1" x14ac:dyDescent="0.2">
      <c r="A18" s="47"/>
      <c r="B18" s="41"/>
      <c r="C18" s="42"/>
      <c r="D18" s="32" t="s">
        <v>38</v>
      </c>
      <c r="E18" s="33" t="s">
        <v>89</v>
      </c>
      <c r="F18" s="33" t="s">
        <v>90</v>
      </c>
      <c r="G18" s="32">
        <v>2013</v>
      </c>
      <c r="H18" s="44"/>
      <c r="I18" s="35">
        <v>12</v>
      </c>
      <c r="J18" s="36" t="s">
        <v>62</v>
      </c>
      <c r="K18" s="37" t="s">
        <v>91</v>
      </c>
      <c r="L18" s="52"/>
      <c r="M18" s="46" t="str">
        <f>IF((ISERROR((L18/$I18)*100)), "", IF(AND(NOT(ISERROR((L18/$I18)*100)),((L18/$I18)*100) &lt;&gt; 0), (L18/$I18)*100, ""))</f>
        <v/>
      </c>
      <c r="N18" s="40"/>
      <c r="O18" s="39" t="str">
        <f>IF((ISERROR((N18/$I18)*100)), "", IF(AND(NOT(ISERROR((N18/$I18)*100)),((N18/$I18)*100) &lt;&gt; 0), (N18/$I18)*100, ""))</f>
        <v/>
      </c>
      <c r="P18" s="45"/>
      <c r="Q18" s="46" t="str">
        <f>IF((ISERROR((P18/$I18)*100)), "", IF(AND(NOT(ISERROR((P18/$I18)*100)),((P18/$I18)*100) &lt;&gt; 0), (P18/$I18)*100, ""))</f>
        <v/>
      </c>
      <c r="R18" s="38"/>
      <c r="S18" s="39" t="str">
        <f>IF((ISERROR((R18/$I18)*100)), "", IF(AND(NOT(ISERROR((R18/$I18)*100)),((R18/$I18)*100) &lt;&gt; 0), (R18/$I18)*100, ""))</f>
        <v/>
      </c>
      <c r="T18" s="38"/>
      <c r="U18" s="39" t="str">
        <f>IF((ISERROR((T18/$I18)*100)), "", IF(AND(NOT(ISERROR((T18/$I18)*100)),((T18/$I18)*100) &lt;&gt; 0), (T18/$I18)*100, ""))</f>
        <v/>
      </c>
      <c r="V18" s="38"/>
      <c r="W18" s="39" t="str">
        <f>IF((ISERROR((V18/$I18)*100)), "", IF(AND(NOT(ISERROR((V18/$I18)*100)),((V18/$I18)*100) &lt;&gt; 0), (V18/$I18)*100, ""))</f>
        <v/>
      </c>
      <c r="X18" s="38"/>
      <c r="Y18" s="39" t="str">
        <f>IF((ISERROR((X18/$I18)*100)), "", IF(AND(NOT(ISERROR((X18/$I18)*100)),((X18/$I18)*100) &lt;&gt; 0), (X18/$I18)*100, ""))</f>
        <v/>
      </c>
      <c r="Z18" s="38"/>
      <c r="AA18" s="39" t="str">
        <f>IF((ISERROR((Z18/$I18)*100)), "", IF(AND(NOT(ISERROR((Z18/$I18)*100)),((Z18/$I18)*100) &lt;&gt; 0), (Z18/$I18)*100, ""))</f>
        <v/>
      </c>
      <c r="AB18" s="38"/>
      <c r="AC18" s="39" t="str">
        <f>IF((ISERROR((AB18/$I18)*100)), "", IF(AND(NOT(ISERROR((AB18/$I18)*100)),((AB18/$I18)*100) &lt;&gt; 0), (AB18/$I18)*100, ""))</f>
        <v/>
      </c>
      <c r="AD18" s="38"/>
      <c r="AE18" s="39" t="str">
        <f>IF((ISERROR((AD18/$I18)*100)), "", IF(AND(NOT(ISERROR((AD18/$I18)*100)),((AD18/$I18)*100) &lt;&gt; 0), (AD18/$I18)*100, ""))</f>
        <v/>
      </c>
      <c r="AF18" s="38"/>
      <c r="AG18" s="39" t="str">
        <f t="shared" si="0"/>
        <v/>
      </c>
      <c r="AH18" s="38"/>
      <c r="AI18" s="39" t="str">
        <f>IF((ISERROR((AH18/$I18)*100)), "", IF(AND(NOT(ISERROR((AH18/$I18)*100)),((AH18/$I18)*100) &lt;&gt; 0), (AH18/$I18)*100, ""))</f>
        <v/>
      </c>
      <c r="AJ18" s="38"/>
      <c r="AK18" s="39" t="str">
        <f>IF((ISERROR((AJ18/$I18)*100)), "", IF(AND(NOT(ISERROR((AJ18/$I18)*100)),((AJ18/$I18)*100) &lt;&gt; 0), (AJ18/$I18)*100, ""))</f>
        <v/>
      </c>
      <c r="AL18" s="38"/>
      <c r="AM18" s="39" t="str">
        <f t="shared" si="1"/>
        <v/>
      </c>
      <c r="AN18" s="38"/>
      <c r="AO18" s="39" t="str">
        <f t="shared" si="2"/>
        <v/>
      </c>
      <c r="AP18" s="38"/>
      <c r="AQ18" s="39" t="str">
        <f t="shared" si="3"/>
        <v/>
      </c>
      <c r="AR18" s="38"/>
      <c r="AS18" s="39" t="str">
        <f t="shared" si="4"/>
        <v/>
      </c>
      <c r="AT18" s="38"/>
      <c r="AU18" s="39" t="str">
        <f t="shared" si="5"/>
        <v/>
      </c>
      <c r="AV18" s="38"/>
      <c r="AW18" s="39" t="str">
        <f t="shared" si="6"/>
        <v/>
      </c>
      <c r="AX18" s="38"/>
      <c r="AY18" s="39" t="str">
        <f t="shared" si="7"/>
        <v/>
      </c>
      <c r="AZ18" s="38"/>
      <c r="BA18" s="39" t="str">
        <f t="shared" si="8"/>
        <v/>
      </c>
      <c r="BB18" s="1" t="s">
        <v>92</v>
      </c>
    </row>
    <row r="19" spans="1:54" ht="20" customHeight="1" x14ac:dyDescent="0.2">
      <c r="A19" s="47"/>
      <c r="B19" s="41"/>
      <c r="C19" s="42"/>
      <c r="D19" s="32" t="s">
        <v>38</v>
      </c>
      <c r="E19" s="33" t="s">
        <v>96</v>
      </c>
      <c r="F19" s="33" t="s">
        <v>97</v>
      </c>
      <c r="G19" s="32">
        <v>2013</v>
      </c>
      <c r="H19" s="44"/>
      <c r="I19" s="35">
        <v>38</v>
      </c>
      <c r="J19" s="36" t="s">
        <v>98</v>
      </c>
      <c r="K19" s="37" t="s">
        <v>56</v>
      </c>
      <c r="L19" s="38"/>
      <c r="M19" s="39" t="str">
        <f>IF((ISERROR((L19/$I19)*100)), "", IF(AND(NOT(ISERROR((L19/$I19)*100)),((L19/$I19)*100) &lt;&gt; 0), (L19/$I19)*100, ""))</f>
        <v/>
      </c>
      <c r="N19" s="40">
        <v>37</v>
      </c>
      <c r="O19" s="39">
        <f>IF((ISERROR((N19/$I19)*100)), "", IF(AND(NOT(ISERROR((N19/$I19)*100)),((N19/$I19)*100) &lt;&gt; 0), (N19/$I19)*100, ""))</f>
        <v>97.368421052631575</v>
      </c>
      <c r="P19" s="38"/>
      <c r="Q19" s="39" t="str">
        <f>IF((ISERROR((P19/$I19)*100)), "", IF(AND(NOT(ISERROR((P19/$I19)*100)),((P19/$I19)*100) &lt;&gt; 0), (P19/$I19)*100, ""))</f>
        <v/>
      </c>
      <c r="R19" s="38"/>
      <c r="S19" s="39" t="str">
        <f>IF((ISERROR((R19/$I19)*100)), "", IF(AND(NOT(ISERROR((R19/$I19)*100)),((R19/$I19)*100) &lt;&gt; 0), (R19/$I19)*100, ""))</f>
        <v/>
      </c>
      <c r="T19" s="38"/>
      <c r="U19" s="39" t="str">
        <f>IF((ISERROR((T19/$I19)*100)), "", IF(AND(NOT(ISERROR((T19/$I19)*100)),((T19/$I19)*100) &lt;&gt; 0), (T19/$I19)*100, ""))</f>
        <v/>
      </c>
      <c r="V19" s="38"/>
      <c r="W19" s="39" t="str">
        <f>IF((ISERROR((V19/$I19)*100)), "", IF(AND(NOT(ISERROR((V19/$I19)*100)),((V19/$I19)*100) &lt;&gt; 0), (V19/$I19)*100, ""))</f>
        <v/>
      </c>
      <c r="X19" s="38"/>
      <c r="Y19" s="39" t="str">
        <f>IF((ISERROR((X19/$I19)*100)), "", IF(AND(NOT(ISERROR((X19/$I19)*100)),((X19/$I19)*100) &lt;&gt; 0), (X19/$I19)*100, ""))</f>
        <v/>
      </c>
      <c r="Z19" s="38"/>
      <c r="AA19" s="39" t="str">
        <f>IF((ISERROR((Z19/$I19)*100)), "", IF(AND(NOT(ISERROR((Z19/$I19)*100)),((Z19/$I19)*100) &lt;&gt; 0), (Z19/$I19)*100, ""))</f>
        <v/>
      </c>
      <c r="AB19" s="38"/>
      <c r="AC19" s="39" t="str">
        <f>IF((ISERROR((AB19/$I19)*100)), "", IF(AND(NOT(ISERROR((AB19/$I19)*100)),((AB19/$I19)*100) &lt;&gt; 0), (AB19/$I19)*100, ""))</f>
        <v/>
      </c>
      <c r="AD19" s="38"/>
      <c r="AE19" s="39" t="str">
        <f>IF((ISERROR((AD19/$I19)*100)), "", IF(AND(NOT(ISERROR((AD19/$I19)*100)),((AD19/$I19)*100) &lt;&gt; 0), (AD19/$I19)*100, ""))</f>
        <v/>
      </c>
      <c r="AF19" s="38"/>
      <c r="AG19" s="39" t="str">
        <f t="shared" si="0"/>
        <v/>
      </c>
      <c r="AH19" s="38"/>
      <c r="AI19" s="39" t="str">
        <f>IF((ISERROR((AH19/$I19)*100)), "", IF(AND(NOT(ISERROR((AH19/$I19)*100)),((AH19/$I19)*100) &lt;&gt; 0), (AH19/$I19)*100, ""))</f>
        <v/>
      </c>
      <c r="AJ19" s="38"/>
      <c r="AK19" s="39" t="str">
        <f>IF((ISERROR((AJ19/$I19)*100)), "", IF(AND(NOT(ISERROR((AJ19/$I19)*100)),((AJ19/$I19)*100) &lt;&gt; 0), (AJ19/$I19)*100, ""))</f>
        <v/>
      </c>
      <c r="AL19" s="38"/>
      <c r="AM19" s="39" t="str">
        <f t="shared" si="1"/>
        <v/>
      </c>
      <c r="AN19" s="38"/>
      <c r="AO19" s="39" t="str">
        <f t="shared" si="2"/>
        <v/>
      </c>
      <c r="AP19" s="38"/>
      <c r="AQ19" s="39" t="str">
        <f t="shared" si="3"/>
        <v/>
      </c>
      <c r="AR19" s="38"/>
      <c r="AS19" s="39" t="str">
        <f t="shared" si="4"/>
        <v/>
      </c>
      <c r="AT19" s="38"/>
      <c r="AU19" s="39" t="str">
        <f t="shared" si="5"/>
        <v/>
      </c>
      <c r="AV19" s="38"/>
      <c r="AW19" s="39" t="str">
        <f t="shared" si="6"/>
        <v/>
      </c>
      <c r="AX19" s="38"/>
      <c r="AY19" s="39" t="str">
        <f t="shared" si="7"/>
        <v/>
      </c>
      <c r="AZ19" s="38"/>
      <c r="BA19" s="39" t="str">
        <f t="shared" si="8"/>
        <v/>
      </c>
      <c r="BB19" s="1" t="s">
        <v>99</v>
      </c>
    </row>
    <row r="20" spans="1:54" ht="20" customHeight="1" x14ac:dyDescent="0.2">
      <c r="A20" s="43"/>
      <c r="B20" s="30"/>
      <c r="C20" s="42"/>
      <c r="D20" s="32" t="s">
        <v>38</v>
      </c>
      <c r="E20" s="33" t="s">
        <v>107</v>
      </c>
      <c r="F20" s="33" t="s">
        <v>108</v>
      </c>
      <c r="G20" s="32">
        <v>1993</v>
      </c>
      <c r="H20" s="44"/>
      <c r="I20" s="49"/>
      <c r="J20" s="50" t="s">
        <v>109</v>
      </c>
      <c r="K20" s="51" t="s">
        <v>110</v>
      </c>
      <c r="L20" s="40"/>
      <c r="M20" s="39"/>
      <c r="N20" s="40"/>
      <c r="O20" s="39"/>
      <c r="P20" s="38"/>
      <c r="Q20" s="39"/>
      <c r="R20" s="38"/>
      <c r="S20" s="39"/>
      <c r="T20" s="38"/>
      <c r="U20" s="39"/>
      <c r="V20" s="38"/>
      <c r="W20" s="39"/>
      <c r="X20" s="38"/>
      <c r="Y20" s="39"/>
      <c r="Z20" s="38"/>
      <c r="AA20" s="39"/>
      <c r="AB20" s="38"/>
      <c r="AC20" s="39"/>
      <c r="AD20" s="38"/>
      <c r="AE20" s="39"/>
      <c r="AF20" s="38"/>
      <c r="AG20" s="39"/>
      <c r="AH20" s="38"/>
      <c r="AI20" s="39"/>
      <c r="AJ20" s="38"/>
      <c r="AK20" s="39"/>
      <c r="AL20" s="38"/>
      <c r="AM20" s="39"/>
      <c r="AN20" s="38"/>
      <c r="AO20" s="39"/>
      <c r="AP20" s="38"/>
      <c r="AQ20" s="39"/>
      <c r="AR20" s="38"/>
      <c r="AS20" s="39"/>
      <c r="AT20" s="38"/>
      <c r="AU20" s="39"/>
      <c r="AV20" s="38"/>
      <c r="AW20" s="39"/>
      <c r="AX20" s="38"/>
      <c r="AY20" s="39"/>
      <c r="AZ20" s="38"/>
      <c r="BA20" s="39"/>
    </row>
    <row r="21" spans="1:54" ht="20" customHeight="1" x14ac:dyDescent="0.2">
      <c r="A21" s="47"/>
      <c r="B21" s="41"/>
      <c r="C21" s="42"/>
      <c r="D21" s="32" t="s">
        <v>38</v>
      </c>
      <c r="E21" s="33" t="s">
        <v>111</v>
      </c>
      <c r="F21" s="33" t="s">
        <v>112</v>
      </c>
      <c r="G21" s="32">
        <v>1994</v>
      </c>
      <c r="H21" s="44"/>
      <c r="I21" s="35">
        <v>20</v>
      </c>
      <c r="J21" s="36" t="s">
        <v>113</v>
      </c>
      <c r="K21" s="37"/>
      <c r="L21" s="52"/>
      <c r="M21" s="46" t="str">
        <f>IF((ISERROR((L21/$I21)*100)), "", IF(AND(NOT(ISERROR((L21/$I21)*100)),((L21/$I21)*100) &lt;&gt; 0), (L21/$I21)*100, ""))</f>
        <v/>
      </c>
      <c r="N21" s="40"/>
      <c r="O21" s="39" t="str">
        <f>IF((ISERROR((N21/$I21)*100)), "", IF(AND(NOT(ISERROR((N21/$I21)*100)),((N21/$I21)*100) &lt;&gt; 0), (N21/$I21)*100, ""))</f>
        <v/>
      </c>
      <c r="P21" s="45"/>
      <c r="Q21" s="46" t="str">
        <f>IF((ISERROR((P21/$I21)*100)), "", IF(AND(NOT(ISERROR((P21/$I21)*100)),((P21/$I21)*100) &lt;&gt; 0), (P21/$I21)*100, ""))</f>
        <v/>
      </c>
      <c r="R21" s="38"/>
      <c r="S21" s="39" t="str">
        <f>IF((ISERROR((R21/$I21)*100)), "", IF(AND(NOT(ISERROR((R21/$I21)*100)),((R21/$I21)*100) &lt;&gt; 0), (R21/$I21)*100, ""))</f>
        <v/>
      </c>
      <c r="T21" s="45"/>
      <c r="U21" s="46" t="str">
        <f>IF((ISERROR((T21/$I21)*100)), "", IF(AND(NOT(ISERROR((T21/$I21)*100)),((T21/$I21)*100) &lt;&gt; 0), (T21/$I21)*100, ""))</f>
        <v/>
      </c>
      <c r="V21" s="38"/>
      <c r="W21" s="39" t="str">
        <f>IF((ISERROR((V21/$I21)*100)), "", IF(AND(NOT(ISERROR((V21/$I21)*100)),((V21/$I21)*100) &lt;&gt; 0), (V21/$I21)*100, ""))</f>
        <v/>
      </c>
      <c r="X21" s="38"/>
      <c r="Y21" s="39" t="str">
        <f>IF((ISERROR((X21/$I21)*100)), "", IF(AND(NOT(ISERROR((X21/$I21)*100)),((X21/$I21)*100) &lt;&gt; 0), (X21/$I21)*100, ""))</f>
        <v/>
      </c>
      <c r="Z21" s="38"/>
      <c r="AA21" s="39" t="str">
        <f>IF((ISERROR((Z21/$I21)*100)), "", IF(AND(NOT(ISERROR((Z21/$I21)*100)),((Z21/$I21)*100) &lt;&gt; 0), (Z21/$I21)*100, ""))</f>
        <v/>
      </c>
      <c r="AB21" s="38"/>
      <c r="AC21" s="39" t="str">
        <f>IF((ISERROR((AB21/$I21)*100)), "", IF(AND(NOT(ISERROR((AB21/$I21)*100)),((AB21/$I21)*100) &lt;&gt; 0), (AB21/$I21)*100, ""))</f>
        <v/>
      </c>
      <c r="AD21" s="38"/>
      <c r="AE21" s="39" t="str">
        <f>IF((ISERROR((AD21/$I21)*100)), "", IF(AND(NOT(ISERROR((AD21/$I21)*100)),((AD21/$I21)*100) &lt;&gt; 0), (AD21/$I21)*100, ""))</f>
        <v/>
      </c>
      <c r="AF21" s="38"/>
      <c r="AG21" s="39" t="str">
        <f t="shared" si="0"/>
        <v/>
      </c>
      <c r="AH21" s="38"/>
      <c r="AI21" s="39" t="str">
        <f>IF((ISERROR((AH21/$I21)*100)), "", IF(AND(NOT(ISERROR((AH21/$I21)*100)),((AH21/$I21)*100) &lt;&gt; 0), (AH21/$I21)*100, ""))</f>
        <v/>
      </c>
      <c r="AJ21" s="38"/>
      <c r="AK21" s="39" t="str">
        <f>IF((ISERROR((AJ21/$I21)*100)), "", IF(AND(NOT(ISERROR((AJ21/$I21)*100)),((AJ21/$I21)*100) &lt;&gt; 0), (AJ21/$I21)*100, ""))</f>
        <v/>
      </c>
      <c r="AL21" s="38"/>
      <c r="AM21" s="39" t="str">
        <f t="shared" si="1"/>
        <v/>
      </c>
      <c r="AN21" s="38"/>
      <c r="AO21" s="39" t="str">
        <f t="shared" si="2"/>
        <v/>
      </c>
      <c r="AP21" s="38"/>
      <c r="AQ21" s="39" t="str">
        <f t="shared" si="3"/>
        <v/>
      </c>
      <c r="AR21" s="38"/>
      <c r="AS21" s="39" t="str">
        <f t="shared" si="4"/>
        <v/>
      </c>
      <c r="AT21" s="38"/>
      <c r="AU21" s="39" t="str">
        <f t="shared" si="5"/>
        <v/>
      </c>
      <c r="AV21" s="38"/>
      <c r="AW21" s="39" t="str">
        <f t="shared" si="6"/>
        <v/>
      </c>
      <c r="AX21" s="38"/>
      <c r="AY21" s="39" t="str">
        <f t="shared" si="7"/>
        <v/>
      </c>
      <c r="AZ21" s="38"/>
      <c r="BA21" s="39" t="str">
        <f t="shared" si="8"/>
        <v/>
      </c>
      <c r="BB21" s="1" t="s">
        <v>114</v>
      </c>
    </row>
    <row r="22" spans="1:54" ht="20" customHeight="1" x14ac:dyDescent="0.2">
      <c r="A22" s="47"/>
      <c r="B22" s="41"/>
      <c r="C22" s="42"/>
      <c r="D22" s="32" t="s">
        <v>38</v>
      </c>
      <c r="E22" s="33" t="s">
        <v>119</v>
      </c>
      <c r="F22" s="33" t="s">
        <v>120</v>
      </c>
      <c r="G22" s="32">
        <v>1996</v>
      </c>
      <c r="H22" s="44">
        <v>82</v>
      </c>
      <c r="I22" s="35">
        <v>15</v>
      </c>
      <c r="J22" s="36" t="s">
        <v>70</v>
      </c>
      <c r="K22" s="37" t="s">
        <v>121</v>
      </c>
      <c r="L22" s="40">
        <v>1</v>
      </c>
      <c r="M22" s="39">
        <f>IF((ISERROR((L22/$I22)*100)), "", IF(AND(NOT(ISERROR((L22/$I22)*100)),((L22/$I22)*100) &lt;&gt; 0), (L22/$I22)*100, ""))</f>
        <v>6.666666666666667</v>
      </c>
      <c r="N22" s="40"/>
      <c r="O22" s="39" t="str">
        <f>IF((ISERROR((N22/$I22)*100)), "", IF(AND(NOT(ISERROR((N22/$I22)*100)),((N22/$I22)*100) &lt;&gt; 0), (N22/$I22)*100, ""))</f>
        <v/>
      </c>
      <c r="P22" s="38"/>
      <c r="Q22" s="39" t="str">
        <f>IF((ISERROR((P22/$I22)*100)), "", IF(AND(NOT(ISERROR((P22/$I22)*100)),((P22/$I22)*100) &lt;&gt; 0), (P22/$I22)*100, ""))</f>
        <v/>
      </c>
      <c r="R22" s="38">
        <v>3</v>
      </c>
      <c r="S22" s="39">
        <f>IF((ISERROR((R22/$I22)*100)), "", IF(AND(NOT(ISERROR((R22/$I22)*100)),((R22/$I22)*100) &lt;&gt; 0), (R22/$I22)*100, ""))</f>
        <v>20</v>
      </c>
      <c r="T22" s="38"/>
      <c r="U22" s="39" t="str">
        <f>IF((ISERROR((T22/$I22)*100)), "", IF(AND(NOT(ISERROR((T22/$I22)*100)),((T22/$I22)*100) &lt;&gt; 0), (T22/$I22)*100, ""))</f>
        <v/>
      </c>
      <c r="V22" s="38">
        <v>1</v>
      </c>
      <c r="W22" s="39">
        <f>IF((ISERROR((V22/$I22)*100)), "", IF(AND(NOT(ISERROR((V22/$I22)*100)),((V22/$I22)*100) &lt;&gt; 0), (V22/$I22)*100, ""))</f>
        <v>6.666666666666667</v>
      </c>
      <c r="X22" s="38"/>
      <c r="Y22" s="39" t="str">
        <f>IF((ISERROR((X22/$I22)*100)), "", IF(AND(NOT(ISERROR((X22/$I22)*100)),((X22/$I22)*100) &lt;&gt; 0), (X22/$I22)*100, ""))</f>
        <v/>
      </c>
      <c r="Z22" s="38"/>
      <c r="AA22" s="39" t="str">
        <f>IF((ISERROR((Z22/$I22)*100)), "", IF(AND(NOT(ISERROR((Z22/$I22)*100)),((Z22/$I22)*100) &lt;&gt; 0), (Z22/$I22)*100, ""))</f>
        <v/>
      </c>
      <c r="AB22" s="38"/>
      <c r="AC22" s="39" t="str">
        <f>IF((ISERROR((AB22/$I22)*100)), "", IF(AND(NOT(ISERROR((AB22/$I22)*100)),((AB22/$I22)*100) &lt;&gt; 0), (AB22/$I22)*100, ""))</f>
        <v/>
      </c>
      <c r="AD22" s="38">
        <v>1</v>
      </c>
      <c r="AE22" s="39">
        <f>IF((ISERROR((AD22/$I22)*100)), "", IF(AND(NOT(ISERROR((AD22/$I22)*100)),((AD22/$I22)*100) &lt;&gt; 0), (AD22/$I22)*100, ""))</f>
        <v>6.666666666666667</v>
      </c>
      <c r="AF22" s="38"/>
      <c r="AG22" s="39" t="str">
        <f t="shared" si="0"/>
        <v/>
      </c>
      <c r="AH22" s="38"/>
      <c r="AI22" s="39" t="str">
        <f>IF((ISERROR((AH22/$I22)*100)), "", IF(AND(NOT(ISERROR((AH22/$I22)*100)),((AH22/$I22)*100) &lt;&gt; 0), (AH22/$I22)*100, ""))</f>
        <v/>
      </c>
      <c r="AJ22" s="38"/>
      <c r="AK22" s="39" t="str">
        <f>IF((ISERROR((AJ22/$I22)*100)), "", IF(AND(NOT(ISERROR((AJ22/$I22)*100)),((AJ22/$I22)*100) &lt;&gt; 0), (AJ22/$I22)*100, ""))</f>
        <v/>
      </c>
      <c r="AL22" s="38"/>
      <c r="AM22" s="39" t="str">
        <f t="shared" si="1"/>
        <v/>
      </c>
      <c r="AN22" s="38"/>
      <c r="AO22" s="39" t="str">
        <f t="shared" si="2"/>
        <v/>
      </c>
      <c r="AP22" s="38"/>
      <c r="AQ22" s="39" t="str">
        <f t="shared" si="3"/>
        <v/>
      </c>
      <c r="AR22" s="38"/>
      <c r="AS22" s="39" t="str">
        <f t="shared" si="4"/>
        <v/>
      </c>
      <c r="AT22" s="38"/>
      <c r="AU22" s="39" t="str">
        <f t="shared" si="5"/>
        <v/>
      </c>
      <c r="AV22" s="38"/>
      <c r="AW22" s="39" t="str">
        <f t="shared" si="6"/>
        <v/>
      </c>
      <c r="AX22" s="38"/>
      <c r="AY22" s="39" t="str">
        <f t="shared" si="7"/>
        <v/>
      </c>
      <c r="AZ22" s="38"/>
      <c r="BA22" s="39" t="str">
        <f t="shared" si="8"/>
        <v/>
      </c>
      <c r="BB22" s="1" t="s">
        <v>122</v>
      </c>
    </row>
    <row r="23" spans="1:54" ht="20" customHeight="1" x14ac:dyDescent="0.2">
      <c r="A23" s="43"/>
      <c r="B23" s="30"/>
      <c r="C23" s="42"/>
      <c r="D23" s="32" t="s">
        <v>38</v>
      </c>
      <c r="E23" s="33" t="s">
        <v>123</v>
      </c>
      <c r="F23" s="33" t="s">
        <v>124</v>
      </c>
      <c r="G23" s="32">
        <v>1995</v>
      </c>
      <c r="H23" s="44"/>
      <c r="I23" s="49">
        <v>12</v>
      </c>
      <c r="J23" s="50" t="s">
        <v>55</v>
      </c>
      <c r="K23" s="51" t="s">
        <v>125</v>
      </c>
      <c r="L23" s="40">
        <v>1</v>
      </c>
      <c r="M23" s="39">
        <f>IF((ISERROR((L23/$I23)*100)), "", IF(AND(NOT(ISERROR((L23/$I23)*100)),((L23/$I23)*100) &lt;&gt; 0), (L23/$I23)*100, ""))</f>
        <v>8.3333333333333321</v>
      </c>
      <c r="N23" s="40"/>
      <c r="O23" s="39"/>
      <c r="P23" s="38"/>
      <c r="Q23" s="39"/>
      <c r="R23" s="38"/>
      <c r="S23" s="39"/>
      <c r="T23" s="38"/>
      <c r="U23" s="39"/>
      <c r="V23" s="38"/>
      <c r="W23" s="39"/>
      <c r="X23" s="38"/>
      <c r="Y23" s="39"/>
      <c r="Z23" s="38"/>
      <c r="AA23" s="39"/>
      <c r="AB23" s="38"/>
      <c r="AC23" s="39"/>
      <c r="AD23" s="38"/>
      <c r="AE23" s="39"/>
      <c r="AF23" s="38"/>
      <c r="AG23" s="39"/>
      <c r="AH23" s="38"/>
      <c r="AI23" s="39"/>
      <c r="AJ23" s="38"/>
      <c r="AK23" s="39"/>
      <c r="AL23" s="38"/>
      <c r="AM23" s="39"/>
      <c r="AN23" s="38"/>
      <c r="AO23" s="39"/>
      <c r="AP23" s="38"/>
      <c r="AQ23" s="39"/>
      <c r="AR23" s="38"/>
      <c r="AS23" s="39"/>
      <c r="AT23" s="38"/>
      <c r="AU23" s="39"/>
      <c r="AV23" s="38"/>
      <c r="AW23" s="39"/>
      <c r="AX23" s="38"/>
      <c r="AY23" s="39"/>
      <c r="AZ23" s="38"/>
      <c r="BA23" s="39"/>
      <c r="BB23" s="1" t="s">
        <v>126</v>
      </c>
    </row>
    <row r="24" spans="1:54" ht="20" customHeight="1" x14ac:dyDescent="0.2">
      <c r="A24" s="43"/>
      <c r="B24" s="41"/>
      <c r="C24" s="42"/>
      <c r="D24" s="32" t="s">
        <v>38</v>
      </c>
      <c r="E24" s="33" t="s">
        <v>127</v>
      </c>
      <c r="F24" s="33" t="s">
        <v>124</v>
      </c>
      <c r="G24" s="32">
        <v>1999</v>
      </c>
      <c r="H24" s="44"/>
      <c r="I24" s="53">
        <v>34</v>
      </c>
      <c r="J24" s="54" t="s">
        <v>55</v>
      </c>
      <c r="K24" s="55" t="s">
        <v>128</v>
      </c>
      <c r="L24" s="40"/>
      <c r="M24" s="39"/>
      <c r="N24" s="40"/>
      <c r="O24" s="39"/>
      <c r="P24" s="38"/>
      <c r="Q24" s="39"/>
      <c r="R24" s="38">
        <v>2</v>
      </c>
      <c r="S24" s="39">
        <f>IF((ISERROR((R24/$I24)*100)), "", IF(AND(NOT(ISERROR((R24/$I24)*100)),((R24/$I24)*100) &lt;&gt; 0), (R24/$I24)*100, ""))</f>
        <v>5.8823529411764701</v>
      </c>
      <c r="T24" s="38"/>
      <c r="U24" s="39"/>
      <c r="V24" s="38"/>
      <c r="W24" s="39"/>
      <c r="X24" s="38"/>
      <c r="Y24" s="39"/>
      <c r="Z24" s="38"/>
      <c r="AA24" s="39"/>
      <c r="AB24" s="38"/>
      <c r="AC24" s="39"/>
      <c r="AD24" s="38"/>
      <c r="AE24" s="39"/>
      <c r="AF24" s="38"/>
      <c r="AG24" s="39"/>
      <c r="AH24" s="38"/>
      <c r="AI24" s="39"/>
      <c r="AJ24" s="38"/>
      <c r="AK24" s="39"/>
      <c r="AL24" s="38"/>
      <c r="AM24" s="39"/>
      <c r="AN24" s="38"/>
      <c r="AO24" s="39"/>
      <c r="AP24" s="38"/>
      <c r="AQ24" s="39"/>
      <c r="AR24" s="38"/>
      <c r="AS24" s="39"/>
      <c r="AT24" s="38"/>
      <c r="AU24" s="39"/>
      <c r="AV24" s="38"/>
      <c r="AW24" s="39"/>
      <c r="AX24" s="38"/>
      <c r="AY24" s="39"/>
      <c r="AZ24" s="38"/>
      <c r="BA24" s="39"/>
    </row>
    <row r="25" spans="1:54" ht="20" customHeight="1" x14ac:dyDescent="0.2">
      <c r="A25" s="43"/>
      <c r="B25" s="41"/>
      <c r="C25" s="42"/>
      <c r="D25" s="32" t="s">
        <v>38</v>
      </c>
      <c r="E25" s="33" t="s">
        <v>129</v>
      </c>
      <c r="F25" s="33" t="s">
        <v>124</v>
      </c>
      <c r="G25" s="32">
        <v>2011</v>
      </c>
      <c r="H25" s="44"/>
      <c r="I25" s="53">
        <v>36</v>
      </c>
      <c r="J25" s="54" t="s">
        <v>55</v>
      </c>
      <c r="K25" s="55" t="s">
        <v>130</v>
      </c>
      <c r="L25" s="40">
        <v>5</v>
      </c>
      <c r="M25" s="39">
        <f>IF((ISERROR((L25/$I25)*100)), "", IF(AND(NOT(ISERROR((L25/$I25)*100)),((L25/$I25)*100) &lt;&gt; 0), (L25/$I25)*100, ""))</f>
        <v>13.888888888888889</v>
      </c>
      <c r="N25" s="40"/>
      <c r="O25" s="39"/>
      <c r="P25" s="38"/>
      <c r="Q25" s="39"/>
      <c r="R25" s="38"/>
      <c r="S25" s="39"/>
      <c r="T25" s="38"/>
      <c r="U25" s="39"/>
      <c r="V25" s="38">
        <v>2</v>
      </c>
      <c r="W25" s="39">
        <f>IF((ISERROR((V25/$I25)*100)), "", IF(AND(NOT(ISERROR((V25/$I25)*100)),((V25/$I25)*100) &lt;&gt; 0), (V25/$I25)*100, ""))</f>
        <v>5.5555555555555554</v>
      </c>
      <c r="X25" s="38"/>
      <c r="Y25" s="39"/>
      <c r="Z25" s="38"/>
      <c r="AA25" s="39"/>
      <c r="AB25" s="38"/>
      <c r="AC25" s="39"/>
      <c r="AD25" s="38"/>
      <c r="AE25" s="39"/>
      <c r="AF25" s="38"/>
      <c r="AG25" s="39"/>
      <c r="AH25" s="38"/>
      <c r="AI25" s="39"/>
      <c r="AJ25" s="38"/>
      <c r="AK25" s="39"/>
      <c r="AL25" s="38"/>
      <c r="AM25" s="39"/>
      <c r="AN25" s="38"/>
      <c r="AO25" s="39"/>
      <c r="AP25" s="38"/>
      <c r="AQ25" s="39"/>
      <c r="AR25" s="38"/>
      <c r="AS25" s="39"/>
      <c r="AT25" s="38"/>
      <c r="AU25" s="39"/>
      <c r="AV25" s="38"/>
      <c r="AW25" s="39"/>
      <c r="AX25" s="38"/>
      <c r="AY25" s="39"/>
      <c r="AZ25" s="38"/>
      <c r="BA25" s="39"/>
      <c r="BB25" s="1" t="s">
        <v>131</v>
      </c>
    </row>
    <row r="26" spans="1:54" ht="20" customHeight="1" x14ac:dyDescent="0.2">
      <c r="A26" s="47"/>
      <c r="B26" s="41"/>
      <c r="C26" s="42"/>
      <c r="D26" s="32" t="s">
        <v>38</v>
      </c>
      <c r="E26" s="33" t="s">
        <v>142</v>
      </c>
      <c r="F26" s="33" t="s">
        <v>143</v>
      </c>
      <c r="G26" s="32">
        <v>2014</v>
      </c>
      <c r="H26" s="44"/>
      <c r="I26" s="35">
        <v>39</v>
      </c>
      <c r="J26" s="36" t="s">
        <v>144</v>
      </c>
      <c r="K26" s="37" t="s">
        <v>117</v>
      </c>
      <c r="L26" s="40"/>
      <c r="M26" s="39" t="str">
        <f>IF((ISERROR((L26/$I26)*100)), "", IF(AND(NOT(ISERROR((L26/$I26)*100)),((L26/$I26)*100) &lt;&gt; 0), (L26/$I26)*100, ""))</f>
        <v/>
      </c>
      <c r="N26" s="40"/>
      <c r="O26" s="39" t="str">
        <f>IF((ISERROR((N26/$I26)*100)), "", IF(AND(NOT(ISERROR((N26/$I26)*100)),((N26/$I26)*100) &lt;&gt; 0), (N26/$I26)*100, ""))</f>
        <v/>
      </c>
      <c r="P26" s="38">
        <v>22</v>
      </c>
      <c r="Q26" s="39">
        <f>IF((ISERROR((P26/$I26)*100)), "", IF(AND(NOT(ISERROR((P26/$I26)*100)),((P26/$I26)*100) &lt;&gt; 0), (P26/$I26)*100, ""))</f>
        <v>56.410256410256409</v>
      </c>
      <c r="R26" s="38"/>
      <c r="S26" s="39" t="str">
        <f>IF((ISERROR((R26/$I26)*100)), "", IF(AND(NOT(ISERROR((R26/$I26)*100)),((R26/$I26)*100) &lt;&gt; 0), (R26/$I26)*100, ""))</f>
        <v/>
      </c>
      <c r="T26" s="38">
        <v>23</v>
      </c>
      <c r="U26" s="39">
        <f>IF((ISERROR((T26/$I26)*100)), "", IF(AND(NOT(ISERROR((T26/$I26)*100)),((T26/$I26)*100) &lt;&gt; 0), (T26/$I26)*100, ""))</f>
        <v>58.974358974358978</v>
      </c>
      <c r="V26" s="38">
        <v>22</v>
      </c>
      <c r="W26" s="39">
        <f>IF((ISERROR((V26/$I26)*100)), "", IF(AND(NOT(ISERROR((V26/$I26)*100)),((V26/$I26)*100) &lt;&gt; 0), (V26/$I26)*100, ""))</f>
        <v>56.410256410256409</v>
      </c>
      <c r="X26" s="38">
        <v>8</v>
      </c>
      <c r="Y26" s="39">
        <f>IF((ISERROR((X26/$I26)*100)), "", IF(AND(NOT(ISERROR((X26/$I26)*100)),((X26/$I26)*100) &lt;&gt; 0), (X26/$I26)*100, ""))</f>
        <v>20.512820512820511</v>
      </c>
      <c r="Z26" s="38"/>
      <c r="AA26" s="39" t="str">
        <f>IF((ISERROR((Z26/$I26)*100)), "", IF(AND(NOT(ISERROR((Z26/$I26)*100)),((Z26/$I26)*100) &lt;&gt; 0), (Z26/$I26)*100, ""))</f>
        <v/>
      </c>
      <c r="AB26" s="38">
        <v>3</v>
      </c>
      <c r="AC26" s="39">
        <f>IF((ISERROR((AB26/$I26)*100)), "", IF(AND(NOT(ISERROR((AB26/$I26)*100)),((AB26/$I26)*100) &lt;&gt; 0), (AB26/$I26)*100, ""))</f>
        <v>7.6923076923076925</v>
      </c>
      <c r="AD26" s="38"/>
      <c r="AE26" s="39" t="str">
        <f>IF((ISERROR((AD26/$I26)*100)), "", IF(AND(NOT(ISERROR((AD26/$I26)*100)),((AD26/$I26)*100) &lt;&gt; 0), (AD26/$I26)*100, ""))</f>
        <v/>
      </c>
      <c r="AF26" s="38"/>
      <c r="AG26" s="39" t="str">
        <f t="shared" si="0"/>
        <v/>
      </c>
      <c r="AH26" s="38"/>
      <c r="AI26" s="39" t="str">
        <f>IF((ISERROR((AH26/$I26)*100)), "", IF(AND(NOT(ISERROR((AH26/$I26)*100)),((AH26/$I26)*100) &lt;&gt; 0), (AH26/$I26)*100, ""))</f>
        <v/>
      </c>
      <c r="AJ26" s="38"/>
      <c r="AK26" s="39" t="str">
        <f>IF((ISERROR((AJ26/$I26)*100)), "", IF(AND(NOT(ISERROR((AJ26/$I26)*100)),((AJ26/$I26)*100) &lt;&gt; 0), (AJ26/$I26)*100, ""))</f>
        <v/>
      </c>
      <c r="AL26" s="38"/>
      <c r="AM26" s="39" t="str">
        <f t="shared" si="1"/>
        <v/>
      </c>
      <c r="AN26" s="38"/>
      <c r="AO26" s="39" t="str">
        <f t="shared" si="2"/>
        <v/>
      </c>
      <c r="AP26" s="38"/>
      <c r="AQ26" s="39" t="str">
        <f t="shared" si="3"/>
        <v/>
      </c>
      <c r="AR26" s="38"/>
      <c r="AS26" s="39" t="str">
        <f t="shared" si="4"/>
        <v/>
      </c>
      <c r="AT26" s="38"/>
      <c r="AU26" s="39" t="str">
        <f t="shared" si="5"/>
        <v/>
      </c>
      <c r="AV26" s="38"/>
      <c r="AW26" s="39" t="str">
        <f t="shared" si="6"/>
        <v/>
      </c>
      <c r="AX26" s="38"/>
      <c r="AY26" s="39" t="str">
        <f t="shared" si="7"/>
        <v/>
      </c>
      <c r="AZ26" s="38"/>
      <c r="BA26" s="39" t="str">
        <f t="shared" si="8"/>
        <v/>
      </c>
      <c r="BB26" s="1" t="s">
        <v>145</v>
      </c>
    </row>
    <row r="27" spans="1:54" ht="20" customHeight="1" x14ac:dyDescent="0.2">
      <c r="A27" s="47"/>
      <c r="B27" s="41"/>
      <c r="C27" s="9"/>
      <c r="D27" s="32" t="s">
        <v>38</v>
      </c>
      <c r="E27" s="33" t="s">
        <v>146</v>
      </c>
      <c r="F27" s="33" t="s">
        <v>147</v>
      </c>
      <c r="G27" s="32">
        <v>2015</v>
      </c>
      <c r="H27" s="44"/>
      <c r="I27" s="35">
        <v>8</v>
      </c>
      <c r="J27" s="36" t="s">
        <v>62</v>
      </c>
      <c r="K27" s="37" t="s">
        <v>148</v>
      </c>
      <c r="L27" s="38"/>
      <c r="M27" s="39" t="str">
        <f>IF((ISERROR((L27/$I27)*100)), "", IF(AND(NOT(ISERROR((L27/$I27)*100)),((L27/$I27)*100) &lt;&gt; 0), (L27/$I27)*100, ""))</f>
        <v/>
      </c>
      <c r="N27" s="38"/>
      <c r="O27" s="39" t="str">
        <f>IF((ISERROR((N27/$I27)*100)), "", IF(AND(NOT(ISERROR((N27/$I27)*100)),((N27/$I27)*100) &lt;&gt; 0), (N27/$I27)*100, ""))</f>
        <v/>
      </c>
      <c r="P27" s="40"/>
      <c r="Q27" s="39" t="str">
        <f>IF((ISERROR((P27/$I27)*100)), "", IF(AND(NOT(ISERROR((P27/$I27)*100)),((P27/$I27)*100) &lt;&gt; 0), (P27/$I27)*100, ""))</f>
        <v/>
      </c>
      <c r="R27" s="38"/>
      <c r="S27" s="39" t="str">
        <f>IF((ISERROR((R27/$I27)*100)), "", IF(AND(NOT(ISERROR((R27/$I27)*100)),((R27/$I27)*100) &lt;&gt; 0), (R27/$I27)*100, ""))</f>
        <v/>
      </c>
      <c r="T27" s="38">
        <v>2</v>
      </c>
      <c r="U27" s="39">
        <f>IF((ISERROR((T27/$I27)*100)), "", IF(AND(NOT(ISERROR((T27/$I27)*100)),((T27/$I27)*100) &lt;&gt; 0), (T27/$I27)*100, ""))</f>
        <v>25</v>
      </c>
      <c r="V27" s="38"/>
      <c r="W27" s="39" t="str">
        <f>IF((ISERROR((V27/$I27)*100)), "", IF(AND(NOT(ISERROR((V27/$I27)*100)),((V27/$I27)*100) &lt;&gt; 0), (V27/$I27)*100, ""))</f>
        <v/>
      </c>
      <c r="X27" s="38"/>
      <c r="Y27" s="39" t="str">
        <f>IF((ISERROR((X27/$I27)*100)), "", IF(AND(NOT(ISERROR((X27/$I27)*100)),((X27/$I27)*100) &lt;&gt; 0), (X27/$I27)*100, ""))</f>
        <v/>
      </c>
      <c r="Z27" s="38"/>
      <c r="AA27" s="39" t="str">
        <f>IF((ISERROR((Z27/$I27)*100)), "", IF(AND(NOT(ISERROR((Z27/$I27)*100)),((Z27/$I27)*100) &lt;&gt; 0), (Z27/$I27)*100, ""))</f>
        <v/>
      </c>
      <c r="AB27" s="38"/>
      <c r="AC27" s="39" t="str">
        <f>IF((ISERROR((AB27/$I27)*100)), "", IF(AND(NOT(ISERROR((AB27/$I27)*100)),((AB27/$I27)*100) &lt;&gt; 0), (AB27/$I27)*100, ""))</f>
        <v/>
      </c>
      <c r="AD27" s="38"/>
      <c r="AE27" s="39" t="str">
        <f>IF((ISERROR((AD27/$I27)*100)), "", IF(AND(NOT(ISERROR((AD27/$I27)*100)),((AD27/$I27)*100) &lt;&gt; 0), (AD27/$I27)*100, ""))</f>
        <v/>
      </c>
      <c r="AF27" s="38"/>
      <c r="AG27" s="39" t="str">
        <f>IF((ISERROR((AF27/$I27)*100)), "", IF(AND(NOT(ISERROR((AF27/$I27)*100)),((AF27/$I27)*100) &lt;&gt; 0), (AF27/$I27)*100, ""))</f>
        <v/>
      </c>
      <c r="AH27" s="40"/>
      <c r="AI27" s="39" t="str">
        <f>IF((ISERROR((AH27/$I27)*100)), "", IF(AND(NOT(ISERROR((AH27/$I27)*100)),((AH27/$I27)*100) &lt;&gt; 0), (AH27/$I27)*100, ""))</f>
        <v/>
      </c>
      <c r="AJ27" s="38"/>
      <c r="AK27" s="39" t="str">
        <f>IF((ISERROR((AJ27/$I27)*100)), "", IF(AND(NOT(ISERROR((AJ27/$I27)*100)),((AJ27/$I27)*100) &lt;&gt; 0), (AJ27/$I27)*100, ""))</f>
        <v/>
      </c>
      <c r="AL27" s="38"/>
      <c r="AM27" s="39" t="str">
        <f>IF((ISERROR((AL27/$I27)*100)), "", IF(AND(NOT(ISERROR((AL27/$I27)*100)),((AL27/$I27)*100) &lt;&gt; 0), (AL27/$I27)*100, ""))</f>
        <v/>
      </c>
      <c r="AN27" s="38"/>
      <c r="AO27" s="39" t="str">
        <f>IF((ISERROR((AN27/$I27)*100)), "", IF(AND(NOT(ISERROR((AN27/$I27)*100)),((AN27/$I27)*100) &lt;&gt; 0), (AN27/$I27)*100, ""))</f>
        <v/>
      </c>
      <c r="AP27" s="38"/>
      <c r="AQ27" s="39" t="str">
        <f>IF((ISERROR((AP27/$I27)*100)), "", IF(AND(NOT(ISERROR((AP27/$I27)*100)),((AP27/$I27)*100) &lt;&gt; 0), (AP27/$I27)*100, ""))</f>
        <v/>
      </c>
      <c r="AR27" s="38"/>
      <c r="AS27" s="39" t="str">
        <f>IF((ISERROR((AR27/$I27)*100)), "", IF(AND(NOT(ISERROR((AR27/$I27)*100)),((AR27/$I27)*100) &lt;&gt; 0), (AR27/$I27)*100, ""))</f>
        <v/>
      </c>
      <c r="AT27" s="38"/>
      <c r="AU27" s="39" t="str">
        <f>IF((ISERROR((AT27/$I27)*100)), "", IF(AND(NOT(ISERROR((AT27/$I27)*100)),((AT27/$I27)*100) &lt;&gt; 0), (AT27/$I27)*100, ""))</f>
        <v/>
      </c>
      <c r="AV27" s="38"/>
      <c r="AW27" s="39" t="str">
        <f>IF((ISERROR((AV27/$I27)*100)), "", IF(AND(NOT(ISERROR((AV27/$I27)*100)),((AV27/$I27)*100) &lt;&gt; 0), (AV27/$I27)*100, ""))</f>
        <v/>
      </c>
      <c r="AX27" s="38"/>
      <c r="AY27" s="39" t="str">
        <f>IF((ISERROR((AX27/$I27)*100)), "", IF(AND(NOT(ISERROR((AX27/$I27)*100)),((AX27/$I27)*100) &lt;&gt; 0), (AX27/$I27)*100, ""))</f>
        <v/>
      </c>
      <c r="AZ27" s="38"/>
      <c r="BA27" s="39" t="str">
        <f>IF((ISERROR((AZ27/$I27)*100)), "", IF(AND(NOT(ISERROR((AZ27/$I27)*100)),((AZ27/$I27)*100) &lt;&gt; 0), (AZ27/$I27)*100, ""))</f>
        <v/>
      </c>
      <c r="BB27" s="1" t="s">
        <v>149</v>
      </c>
    </row>
    <row r="28" spans="1:54" ht="20" customHeight="1" x14ac:dyDescent="0.2">
      <c r="A28" s="47"/>
      <c r="B28" s="30"/>
      <c r="C28" s="42"/>
      <c r="D28" s="32" t="s">
        <v>38</v>
      </c>
      <c r="E28" s="33" t="s">
        <v>150</v>
      </c>
      <c r="F28" s="33" t="s">
        <v>151</v>
      </c>
      <c r="G28" s="32">
        <v>2001</v>
      </c>
      <c r="H28" s="44"/>
      <c r="I28" s="35">
        <v>9</v>
      </c>
      <c r="J28" s="36"/>
      <c r="K28" s="37" t="s">
        <v>152</v>
      </c>
      <c r="L28" s="52"/>
      <c r="M28" s="46" t="str">
        <f>IF((ISERROR((L28/$I28)*100)), "", IF(AND(NOT(ISERROR((L28/$I28)*100)),((L28/$I28)*100) &lt;&gt; 0), (L28/$I28)*100, ""))</f>
        <v/>
      </c>
      <c r="N28" s="40"/>
      <c r="O28" s="39" t="str">
        <f>IF((ISERROR((N28/$I28)*100)), "", IF(AND(NOT(ISERROR((N28/$I28)*100)),((N28/$I28)*100) &lt;&gt; 0), (N28/$I28)*100, ""))</f>
        <v/>
      </c>
      <c r="P28" s="38"/>
      <c r="Q28" s="39" t="str">
        <f>IF((ISERROR((P28/$I28)*100)), "", IF(AND(NOT(ISERROR((P28/$I28)*100)),((P28/$I28)*100) &lt;&gt; 0), (P28/$I28)*100, ""))</f>
        <v/>
      </c>
      <c r="R28" s="38"/>
      <c r="S28" s="39" t="str">
        <f>IF((ISERROR((R28/$I28)*100)), "", IF(AND(NOT(ISERROR((R28/$I28)*100)),((R28/$I28)*100) &lt;&gt; 0), (R28/$I28)*100, ""))</f>
        <v/>
      </c>
      <c r="T28" s="38"/>
      <c r="U28" s="39" t="str">
        <f>IF((ISERROR((T28/$I28)*100)), "", IF(AND(NOT(ISERROR((T28/$I28)*100)),((T28/$I28)*100) &lt;&gt; 0), (T28/$I28)*100, ""))</f>
        <v/>
      </c>
      <c r="V28" s="38"/>
      <c r="W28" s="39" t="str">
        <f>IF((ISERROR((V28/$I28)*100)), "", IF(AND(NOT(ISERROR((V28/$I28)*100)),((V28/$I28)*100) &lt;&gt; 0), (V28/$I28)*100, ""))</f>
        <v/>
      </c>
      <c r="X28" s="38"/>
      <c r="Y28" s="39" t="str">
        <f>IF((ISERROR((X28/$I28)*100)), "", IF(AND(NOT(ISERROR((X28/$I28)*100)),((X28/$I28)*100) &lt;&gt; 0), (X28/$I28)*100, ""))</f>
        <v/>
      </c>
      <c r="Z28" s="38"/>
      <c r="AA28" s="39" t="str">
        <f>IF((ISERROR((Z28/$I28)*100)), "", IF(AND(NOT(ISERROR((Z28/$I28)*100)),((Z28/$I28)*100) &lt;&gt; 0), (Z28/$I28)*100, ""))</f>
        <v/>
      </c>
      <c r="AB28" s="38"/>
      <c r="AC28" s="39" t="str">
        <f>IF((ISERROR((AB28/$I28)*100)), "", IF(AND(NOT(ISERROR((AB28/$I28)*100)),((AB28/$I28)*100) &lt;&gt; 0), (AB28/$I28)*100, ""))</f>
        <v/>
      </c>
      <c r="AD28" s="38"/>
      <c r="AE28" s="39" t="str">
        <f>IF((ISERROR((AD28/$I28)*100)), "", IF(AND(NOT(ISERROR((AD28/$I28)*100)),((AD28/$I28)*100) &lt;&gt; 0), (AD28/$I28)*100, ""))</f>
        <v/>
      </c>
      <c r="AF28" s="38"/>
      <c r="AG28" s="39" t="str">
        <f t="shared" si="0"/>
        <v/>
      </c>
      <c r="AH28" s="38"/>
      <c r="AI28" s="39" t="str">
        <f>IF((ISERROR((AH28/$I28)*100)), "", IF(AND(NOT(ISERROR((AH28/$I28)*100)),((AH28/$I28)*100) &lt;&gt; 0), (AH28/$I28)*100, ""))</f>
        <v/>
      </c>
      <c r="AJ28" s="38"/>
      <c r="AK28" s="39" t="str">
        <f>IF((ISERROR((AJ28/$I28)*100)), "", IF(AND(NOT(ISERROR((AJ28/$I28)*100)),((AJ28/$I28)*100) &lt;&gt; 0), (AJ28/$I28)*100, ""))</f>
        <v/>
      </c>
      <c r="AL28" s="38"/>
      <c r="AM28" s="39" t="str">
        <f t="shared" si="1"/>
        <v/>
      </c>
      <c r="AN28" s="38"/>
      <c r="AO28" s="39" t="str">
        <f t="shared" si="2"/>
        <v/>
      </c>
      <c r="AP28" s="38"/>
      <c r="AQ28" s="39" t="str">
        <f t="shared" si="3"/>
        <v/>
      </c>
      <c r="AR28" s="38"/>
      <c r="AS28" s="39" t="str">
        <f t="shared" si="4"/>
        <v/>
      </c>
      <c r="AT28" s="38"/>
      <c r="AU28" s="39" t="str">
        <f t="shared" si="5"/>
        <v/>
      </c>
      <c r="AV28" s="38"/>
      <c r="AW28" s="39" t="str">
        <f t="shared" si="6"/>
        <v/>
      </c>
      <c r="AX28" s="38"/>
      <c r="AY28" s="39" t="str">
        <f t="shared" si="7"/>
        <v/>
      </c>
      <c r="AZ28" s="38"/>
      <c r="BA28" s="39" t="str">
        <f t="shared" si="8"/>
        <v/>
      </c>
      <c r="BB28" s="1" t="s">
        <v>153</v>
      </c>
    </row>
    <row r="29" spans="1:54" ht="20" customHeight="1" x14ac:dyDescent="0.2">
      <c r="A29" s="47"/>
      <c r="B29" s="41"/>
      <c r="C29" s="42"/>
      <c r="D29" s="32" t="s">
        <v>38</v>
      </c>
      <c r="E29" s="33" t="s">
        <v>154</v>
      </c>
      <c r="F29" s="33" t="s">
        <v>155</v>
      </c>
      <c r="G29" s="32">
        <v>2012</v>
      </c>
      <c r="H29" s="44">
        <v>83</v>
      </c>
      <c r="I29" s="35">
        <v>70</v>
      </c>
      <c r="J29" s="36" t="s">
        <v>50</v>
      </c>
      <c r="K29" s="37" t="s">
        <v>51</v>
      </c>
      <c r="L29" s="40">
        <v>31</v>
      </c>
      <c r="M29" s="39">
        <f>IF((ISERROR((L29/$I29)*100)), "", IF(AND(NOT(ISERROR((L29/$I29)*100)),((L29/$I29)*100) &lt;&gt; 0), (L29/$I29)*100, ""))</f>
        <v>44.285714285714285</v>
      </c>
      <c r="N29" s="40">
        <v>1</v>
      </c>
      <c r="O29" s="39">
        <f>IF((ISERROR((N29/$I29)*100)), "", IF(AND(NOT(ISERROR((N29/$I29)*100)),((N29/$I29)*100) &lt;&gt; 0), (N29/$I29)*100, ""))</f>
        <v>1.4285714285714286</v>
      </c>
      <c r="P29" s="38">
        <v>9</v>
      </c>
      <c r="Q29" s="39">
        <f>IF((ISERROR((P29/$I29)*100)), "", IF(AND(NOT(ISERROR((P29/$I29)*100)),((P29/$I29)*100) &lt;&gt; 0), (P29/$I29)*100, ""))</f>
        <v>12.857142857142856</v>
      </c>
      <c r="R29" s="38">
        <v>10</v>
      </c>
      <c r="S29" s="39">
        <f>IF((ISERROR((R29/$I29)*100)), "", IF(AND(NOT(ISERROR((R29/$I29)*100)),((R29/$I29)*100) &lt;&gt; 0), (R29/$I29)*100, ""))</f>
        <v>14.285714285714285</v>
      </c>
      <c r="T29" s="38">
        <v>8</v>
      </c>
      <c r="U29" s="39">
        <f>IF((ISERROR((T29/$I29)*100)), "", IF(AND(NOT(ISERROR((T29/$I29)*100)),((T29/$I29)*100) &lt;&gt; 0), (T29/$I29)*100, ""))</f>
        <v>11.428571428571429</v>
      </c>
      <c r="V29" s="38"/>
      <c r="W29" s="39" t="str">
        <f>IF((ISERROR((V29/$I29)*100)), "", IF(AND(NOT(ISERROR((V29/$I29)*100)),((V29/$I29)*100) &lt;&gt; 0), (V29/$I29)*100, ""))</f>
        <v/>
      </c>
      <c r="X29" s="38">
        <v>1</v>
      </c>
      <c r="Y29" s="39">
        <f>IF((ISERROR((X29/$I29)*100)), "", IF(AND(NOT(ISERROR((X29/$I29)*100)),((X29/$I29)*100) &lt;&gt; 0), (X29/$I29)*100, ""))</f>
        <v>1.4285714285714286</v>
      </c>
      <c r="Z29" s="38"/>
      <c r="AA29" s="39" t="str">
        <f>IF((ISERROR((Z29/$I29)*100)), "", IF(AND(NOT(ISERROR((Z29/$I29)*100)),((Z29/$I29)*100) &lt;&gt; 0), (Z29/$I29)*100, ""))</f>
        <v/>
      </c>
      <c r="AB29" s="38">
        <v>3</v>
      </c>
      <c r="AC29" s="39">
        <f>IF((ISERROR((AB29/$I29)*100)), "", IF(AND(NOT(ISERROR((AB29/$I29)*100)),((AB29/$I29)*100) &lt;&gt; 0), (AB29/$I29)*100, ""))</f>
        <v>4.2857142857142856</v>
      </c>
      <c r="AD29" s="38"/>
      <c r="AE29" s="39" t="str">
        <f>IF((ISERROR((AD29/$I29)*100)), "", IF(AND(NOT(ISERROR((AD29/$I29)*100)),((AD29/$I29)*100) &lt;&gt; 0), (AD29/$I29)*100, ""))</f>
        <v/>
      </c>
      <c r="AF29" s="38"/>
      <c r="AG29" s="39" t="str">
        <f t="shared" si="0"/>
        <v/>
      </c>
      <c r="AH29" s="38"/>
      <c r="AI29" s="39" t="str">
        <f>IF((ISERROR((AH29/$I29)*100)), "", IF(AND(NOT(ISERROR((AH29/$I29)*100)),((AH29/$I29)*100) &lt;&gt; 0), (AH29/$I29)*100, ""))</f>
        <v/>
      </c>
      <c r="AJ29" s="38"/>
      <c r="AK29" s="39" t="str">
        <f>IF((ISERROR((AJ29/$I29)*100)), "", IF(AND(NOT(ISERROR((AJ29/$I29)*100)),((AJ29/$I29)*100) &lt;&gt; 0), (AJ29/$I29)*100, ""))</f>
        <v/>
      </c>
      <c r="AL29" s="38"/>
      <c r="AM29" s="39" t="str">
        <f t="shared" si="1"/>
        <v/>
      </c>
      <c r="AN29" s="38"/>
      <c r="AO29" s="39" t="str">
        <f t="shared" si="2"/>
        <v/>
      </c>
      <c r="AP29" s="38"/>
      <c r="AQ29" s="39" t="str">
        <f t="shared" si="3"/>
        <v/>
      </c>
      <c r="AR29" s="38"/>
      <c r="AS29" s="39" t="str">
        <f t="shared" si="4"/>
        <v/>
      </c>
      <c r="AT29" s="38"/>
      <c r="AU29" s="39" t="str">
        <f t="shared" si="5"/>
        <v/>
      </c>
      <c r="AV29" s="38"/>
      <c r="AW29" s="39" t="str">
        <f t="shared" si="6"/>
        <v/>
      </c>
      <c r="AX29" s="38"/>
      <c r="AY29" s="39" t="str">
        <f t="shared" si="7"/>
        <v/>
      </c>
      <c r="AZ29" s="38"/>
      <c r="BA29" s="39" t="str">
        <f t="shared" si="8"/>
        <v/>
      </c>
      <c r="BB29" s="1" t="s">
        <v>156</v>
      </c>
    </row>
    <row r="30" spans="1:54" ht="20" customHeight="1" x14ac:dyDescent="0.2">
      <c r="A30" s="47"/>
      <c r="B30" s="41"/>
      <c r="C30" s="9"/>
      <c r="D30" s="32" t="s">
        <v>38</v>
      </c>
      <c r="E30" s="33" t="s">
        <v>157</v>
      </c>
      <c r="F30" s="33" t="s">
        <v>158</v>
      </c>
      <c r="G30" s="32">
        <v>2004</v>
      </c>
      <c r="H30" s="44">
        <v>61</v>
      </c>
      <c r="I30" s="35">
        <v>15</v>
      </c>
      <c r="J30" s="36" t="s">
        <v>159</v>
      </c>
      <c r="K30" s="37" t="s">
        <v>105</v>
      </c>
      <c r="L30" s="38"/>
      <c r="M30" s="39" t="str">
        <f>IF((ISERROR((L30/$I30)*100)), "", IF(AND(NOT(ISERROR((L30/$I30)*100)),((L30/$I30)*100) &lt;&gt; 0), (L30/$I30)*100, ""))</f>
        <v/>
      </c>
      <c r="N30" s="38"/>
      <c r="O30" s="39" t="str">
        <f>IF((ISERROR((N30/$I30)*100)), "", IF(AND(NOT(ISERROR((N30/$I30)*100)),((N30/$I30)*100) &lt;&gt; 0), (N30/$I30)*100, ""))</f>
        <v/>
      </c>
      <c r="P30" s="40">
        <v>13</v>
      </c>
      <c r="Q30" s="39">
        <f>IF((ISERROR((P30/$I30)*100)), "", IF(AND(NOT(ISERROR((P30/$I30)*100)),((P30/$I30)*100) &lt;&gt; 0), (P30/$I30)*100, ""))</f>
        <v>86.666666666666671</v>
      </c>
      <c r="R30" s="38"/>
      <c r="S30" s="39" t="str">
        <f>IF((ISERROR((R30/$I30)*100)), "", IF(AND(NOT(ISERROR((R30/$I30)*100)),((R30/$I30)*100) &lt;&gt; 0), (R30/$I30)*100, ""))</f>
        <v/>
      </c>
      <c r="T30" s="38"/>
      <c r="U30" s="39" t="str">
        <f>IF((ISERROR((T30/$I30)*100)), "", IF(AND(NOT(ISERROR((T30/$I30)*100)),((T30/$I30)*100) &lt;&gt; 0), (T30/$I30)*100, ""))</f>
        <v/>
      </c>
      <c r="V30" s="38"/>
      <c r="W30" s="39" t="str">
        <f>IF((ISERROR((V30/$I30)*100)), "", IF(AND(NOT(ISERROR((V30/$I30)*100)),((V30/$I30)*100) &lt;&gt; 0), (V30/$I30)*100, ""))</f>
        <v/>
      </c>
      <c r="X30" s="38"/>
      <c r="Y30" s="39" t="str">
        <f>IF((ISERROR((X30/$I30)*100)), "", IF(AND(NOT(ISERROR((X30/$I30)*100)),((X30/$I30)*100) &lt;&gt; 0), (X30/$I30)*100, ""))</f>
        <v/>
      </c>
      <c r="Z30" s="38"/>
      <c r="AA30" s="39" t="str">
        <f>IF((ISERROR((Z30/$I30)*100)), "", IF(AND(NOT(ISERROR((Z30/$I30)*100)),((Z30/$I30)*100) &lt;&gt; 0), (Z30/$I30)*100, ""))</f>
        <v/>
      </c>
      <c r="AB30" s="38"/>
      <c r="AC30" s="39" t="str">
        <f>IF((ISERROR((AB30/$I30)*100)), "", IF(AND(NOT(ISERROR((AB30/$I30)*100)),((AB30/$I30)*100) &lt;&gt; 0), (AB30/$I30)*100, ""))</f>
        <v/>
      </c>
      <c r="AD30" s="38"/>
      <c r="AE30" s="39" t="str">
        <f>IF((ISERROR((AD30/$I30)*100)), "", IF(AND(NOT(ISERROR((AD30/$I30)*100)),((AD30/$I30)*100) &lt;&gt; 0), (AD30/$I30)*100, ""))</f>
        <v/>
      </c>
      <c r="AF30" s="38"/>
      <c r="AG30" s="39" t="str">
        <f>IF((ISERROR((AF30/$I30)*100)), "", IF(AND(NOT(ISERROR((AF30/$I30)*100)),((AF30/$I30)*100) &lt;&gt; 0), (AF30/$I30)*100, ""))</f>
        <v/>
      </c>
      <c r="AH30" s="40"/>
      <c r="AI30" s="39" t="str">
        <f>IF((ISERROR((AH30/$I30)*100)), "", IF(AND(NOT(ISERROR((AH30/$I30)*100)),((AH30/$I30)*100) &lt;&gt; 0), (AH30/$I30)*100, ""))</f>
        <v/>
      </c>
      <c r="AJ30" s="38"/>
      <c r="AK30" s="39" t="str">
        <f>IF((ISERROR((AJ30/$I30)*100)), "", IF(AND(NOT(ISERROR((AJ30/$I30)*100)),((AJ30/$I30)*100) &lt;&gt; 0), (AJ30/$I30)*100, ""))</f>
        <v/>
      </c>
      <c r="AL30" s="38"/>
      <c r="AM30" s="39" t="str">
        <f>IF((ISERROR((AL30/$I30)*100)), "", IF(AND(NOT(ISERROR((AL30/$I30)*100)),((AL30/$I30)*100) &lt;&gt; 0), (AL30/$I30)*100, ""))</f>
        <v/>
      </c>
      <c r="AN30" s="38"/>
      <c r="AO30" s="39" t="str">
        <f>IF((ISERROR((AN30/$I30)*100)), "", IF(AND(NOT(ISERROR((AN30/$I30)*100)),((AN30/$I30)*100) &lt;&gt; 0), (AN30/$I30)*100, ""))</f>
        <v/>
      </c>
      <c r="AP30" s="38"/>
      <c r="AQ30" s="39" t="str">
        <f>IF((ISERROR((AP30/$I30)*100)), "", IF(AND(NOT(ISERROR((AP30/$I30)*100)),((AP30/$I30)*100) &lt;&gt; 0), (AP30/$I30)*100, ""))</f>
        <v/>
      </c>
      <c r="AR30" s="38"/>
      <c r="AS30" s="39" t="str">
        <f>IF((ISERROR((AR30/$I30)*100)), "", IF(AND(NOT(ISERROR((AR30/$I30)*100)),((AR30/$I30)*100) &lt;&gt; 0), (AR30/$I30)*100, ""))</f>
        <v/>
      </c>
      <c r="AT30" s="38"/>
      <c r="AU30" s="39" t="str">
        <f>IF((ISERROR((AT30/$I30)*100)), "", IF(AND(NOT(ISERROR((AT30/$I30)*100)),((AT30/$I30)*100) &lt;&gt; 0), (AT30/$I30)*100, ""))</f>
        <v/>
      </c>
      <c r="AV30" s="38"/>
      <c r="AW30" s="39" t="str">
        <f>IF((ISERROR((AV30/$I30)*100)), "", IF(AND(NOT(ISERROR((AV30/$I30)*100)),((AV30/$I30)*100) &lt;&gt; 0), (AV30/$I30)*100, ""))</f>
        <v/>
      </c>
      <c r="AX30" s="38"/>
      <c r="AY30" s="39" t="str">
        <f>IF((ISERROR((AX30/$I30)*100)), "", IF(AND(NOT(ISERROR((AX30/$I30)*100)),((AX30/$I30)*100) &lt;&gt; 0), (AX30/$I30)*100, ""))</f>
        <v/>
      </c>
      <c r="AZ30" s="38"/>
      <c r="BA30" s="39" t="str">
        <f>IF((ISERROR((AZ30/$I30)*100)), "", IF(AND(NOT(ISERROR((AZ30/$I30)*100)),((AZ30/$I30)*100) &lt;&gt; 0), (AZ30/$I30)*100, ""))</f>
        <v/>
      </c>
      <c r="BB30" s="1" t="s">
        <v>160</v>
      </c>
    </row>
    <row r="31" spans="1:54" ht="20" customHeight="1" x14ac:dyDescent="0.2">
      <c r="A31" s="47"/>
      <c r="B31" s="41"/>
      <c r="C31" s="42"/>
      <c r="D31" s="32" t="s">
        <v>38</v>
      </c>
      <c r="E31" s="33" t="s">
        <v>172</v>
      </c>
      <c r="F31" s="33" t="s">
        <v>173</v>
      </c>
      <c r="G31" s="32">
        <v>2014</v>
      </c>
      <c r="H31" s="44"/>
      <c r="I31" s="35">
        <v>28</v>
      </c>
      <c r="J31" s="36" t="s">
        <v>59</v>
      </c>
      <c r="K31" s="37" t="s">
        <v>95</v>
      </c>
      <c r="L31" s="40">
        <v>3</v>
      </c>
      <c r="M31" s="39">
        <f>IF((ISERROR((L31/$I31)*100)), "", IF(AND(NOT(ISERROR((L31/$I31)*100)),((L31/$I31)*100) &lt;&gt; 0), (L31/$I31)*100, ""))</f>
        <v>10.714285714285714</v>
      </c>
      <c r="N31" s="40">
        <v>5</v>
      </c>
      <c r="O31" s="39">
        <f>IF((ISERROR((N31/$I31)*100)), "", IF(AND(NOT(ISERROR((N31/$I31)*100)),((N31/$I31)*100) &lt;&gt; 0), (N31/$I31)*100, ""))</f>
        <v>17.857142857142858</v>
      </c>
      <c r="P31" s="38"/>
      <c r="Q31" s="39" t="str">
        <f>IF((ISERROR((P31/$I31)*100)), "", IF(AND(NOT(ISERROR((P31/$I31)*100)),((P31/$I31)*100) &lt;&gt; 0), (P31/$I31)*100, ""))</f>
        <v/>
      </c>
      <c r="R31" s="38">
        <v>3</v>
      </c>
      <c r="S31" s="39">
        <f>IF((ISERROR((R31/$I31)*100)), "", IF(AND(NOT(ISERROR((R31/$I31)*100)),((R31/$I31)*100) &lt;&gt; 0), (R31/$I31)*100, ""))</f>
        <v>10.714285714285714</v>
      </c>
      <c r="T31" s="38"/>
      <c r="U31" s="39" t="str">
        <f>IF((ISERROR((T31/$I31)*100)), "", IF(AND(NOT(ISERROR((T31/$I31)*100)),((T31/$I31)*100) &lt;&gt; 0), (T31/$I31)*100, ""))</f>
        <v/>
      </c>
      <c r="V31" s="38"/>
      <c r="W31" s="39" t="str">
        <f>IF((ISERROR((V31/$I31)*100)), "", IF(AND(NOT(ISERROR((V31/$I31)*100)),((V31/$I31)*100) &lt;&gt; 0), (V31/$I31)*100, ""))</f>
        <v/>
      </c>
      <c r="X31" s="38">
        <v>4</v>
      </c>
      <c r="Y31" s="39">
        <f>IF((ISERROR((X31/$I31)*100)), "", IF(AND(NOT(ISERROR((X31/$I31)*100)),((X31/$I31)*100) &lt;&gt; 0), (X31/$I31)*100, ""))</f>
        <v>14.285714285714285</v>
      </c>
      <c r="Z31" s="38"/>
      <c r="AA31" s="39" t="str">
        <f>IF((ISERROR((Z31/$I31)*100)), "", IF(AND(NOT(ISERROR((Z31/$I31)*100)),((Z31/$I31)*100) &lt;&gt; 0), (Z31/$I31)*100, ""))</f>
        <v/>
      </c>
      <c r="AB31" s="38"/>
      <c r="AC31" s="39" t="str">
        <f>IF((ISERROR((AB31/$I31)*100)), "", IF(AND(NOT(ISERROR((AB31/$I31)*100)),((AB31/$I31)*100) &lt;&gt; 0), (AB31/$I31)*100, ""))</f>
        <v/>
      </c>
      <c r="AD31" s="38"/>
      <c r="AE31" s="39" t="str">
        <f>IF((ISERROR((AD31/$I31)*100)), "", IF(AND(NOT(ISERROR((AD31/$I31)*100)),((AD31/$I31)*100) &lt;&gt; 0), (AD31/$I31)*100, ""))</f>
        <v/>
      </c>
      <c r="AF31" s="38"/>
      <c r="AG31" s="39" t="str">
        <f t="shared" si="0"/>
        <v/>
      </c>
      <c r="AH31" s="38"/>
      <c r="AI31" s="39" t="str">
        <f>IF((ISERROR((AH31/$I31)*100)), "", IF(AND(NOT(ISERROR((AH31/$I31)*100)),((AH31/$I31)*100) &lt;&gt; 0), (AH31/$I31)*100, ""))</f>
        <v/>
      </c>
      <c r="AJ31" s="38"/>
      <c r="AK31" s="39" t="str">
        <f>IF((ISERROR((AJ31/$I31)*100)), "", IF(AND(NOT(ISERROR((AJ31/$I31)*100)),((AJ31/$I31)*100) &lt;&gt; 0), (AJ31/$I31)*100, ""))</f>
        <v/>
      </c>
      <c r="AL31" s="38"/>
      <c r="AM31" s="39" t="str">
        <f t="shared" si="1"/>
        <v/>
      </c>
      <c r="AN31" s="38"/>
      <c r="AO31" s="39" t="str">
        <f t="shared" si="2"/>
        <v/>
      </c>
      <c r="AP31" s="38"/>
      <c r="AQ31" s="39" t="str">
        <f t="shared" si="3"/>
        <v/>
      </c>
      <c r="AR31" s="38"/>
      <c r="AS31" s="39" t="str">
        <f t="shared" si="4"/>
        <v/>
      </c>
      <c r="AT31" s="38"/>
      <c r="AU31" s="39" t="str">
        <f t="shared" si="5"/>
        <v/>
      </c>
      <c r="AV31" s="38"/>
      <c r="AW31" s="39" t="str">
        <f t="shared" si="6"/>
        <v/>
      </c>
      <c r="AX31" s="38"/>
      <c r="AY31" s="39" t="str">
        <f t="shared" si="7"/>
        <v/>
      </c>
      <c r="AZ31" s="38"/>
      <c r="BA31" s="39" t="str">
        <f t="shared" si="8"/>
        <v/>
      </c>
      <c r="BB31" s="1" t="s">
        <v>174</v>
      </c>
    </row>
    <row r="32" spans="1:54" ht="20" customHeight="1" x14ac:dyDescent="0.2">
      <c r="A32" s="47"/>
      <c r="B32" s="41"/>
      <c r="C32" s="42"/>
      <c r="D32" s="32" t="s">
        <v>38</v>
      </c>
      <c r="E32" s="33" t="s">
        <v>179</v>
      </c>
      <c r="F32" s="33" t="s">
        <v>180</v>
      </c>
      <c r="G32" s="32">
        <v>2015</v>
      </c>
      <c r="H32" s="44">
        <v>10</v>
      </c>
      <c r="I32" s="35">
        <v>11</v>
      </c>
      <c r="J32" s="36" t="s">
        <v>181</v>
      </c>
      <c r="K32" s="37" t="s">
        <v>56</v>
      </c>
      <c r="L32" s="40"/>
      <c r="M32" s="39" t="str">
        <f>IF((ISERROR((L32/$I32)*100)), "", IF(AND(NOT(ISERROR((L32/$I32)*100)),((L32/$I32)*100) &lt;&gt; 0), (L32/$I32)*100, ""))</f>
        <v/>
      </c>
      <c r="N32" s="40">
        <v>3</v>
      </c>
      <c r="O32" s="39">
        <f>IF((ISERROR((N32/$I32)*100)), "", IF(AND(NOT(ISERROR((N32/$I32)*100)),((N32/$I32)*100) &lt;&gt; 0), (N32/$I32)*100, ""))</f>
        <v>27.27272727272727</v>
      </c>
      <c r="P32" s="38"/>
      <c r="Q32" s="39" t="str">
        <f>IF((ISERROR((P32/$I32)*100)), "", IF(AND(NOT(ISERROR((P32/$I32)*100)),((P32/$I32)*100) &lt;&gt; 0), (P32/$I32)*100, ""))</f>
        <v/>
      </c>
      <c r="R32" s="45">
        <v>1</v>
      </c>
      <c r="S32" s="46">
        <f>IF((ISERROR((R32/$I32)*100)), "", IF(AND(NOT(ISERROR((R32/$I32)*100)),((R32/$I32)*100) &lt;&gt; 0), (R32/$I32)*100, ""))</f>
        <v>9.0909090909090917</v>
      </c>
      <c r="T32" s="38"/>
      <c r="U32" s="39" t="str">
        <f>IF((ISERROR((T32/$I32)*100)), "", IF(AND(NOT(ISERROR((T32/$I32)*100)),((T32/$I32)*100) &lt;&gt; 0), (T32/$I32)*100, ""))</f>
        <v/>
      </c>
      <c r="V32" s="38"/>
      <c r="W32" s="39" t="str">
        <f>IF((ISERROR((V32/$I32)*100)), "", IF(AND(NOT(ISERROR((V32/$I32)*100)),((V32/$I32)*100) &lt;&gt; 0), (V32/$I32)*100, ""))</f>
        <v/>
      </c>
      <c r="X32" s="38"/>
      <c r="Y32" s="39" t="str">
        <f>IF((ISERROR((X32/$I32)*100)), "", IF(AND(NOT(ISERROR((X32/$I32)*100)),((X32/$I32)*100) &lt;&gt; 0), (X32/$I32)*100, ""))</f>
        <v/>
      </c>
      <c r="Z32" s="38"/>
      <c r="AA32" s="39" t="str">
        <f>IF((ISERROR((Z32/$I32)*100)), "", IF(AND(NOT(ISERROR((Z32/$I32)*100)),((Z32/$I32)*100) &lt;&gt; 0), (Z32/$I32)*100, ""))</f>
        <v/>
      </c>
      <c r="AB32" s="38"/>
      <c r="AC32" s="39" t="str">
        <f>IF((ISERROR((AB32/$I32)*100)), "", IF(AND(NOT(ISERROR((AB32/$I32)*100)),((AB32/$I32)*100) &lt;&gt; 0), (AB32/$I32)*100, ""))</f>
        <v/>
      </c>
      <c r="AD32" s="38"/>
      <c r="AE32" s="39" t="str">
        <f>IF((ISERROR((AD32/$I32)*100)), "", IF(AND(NOT(ISERROR((AD32/$I32)*100)),((AD32/$I32)*100) &lt;&gt; 0), (AD32/$I32)*100, ""))</f>
        <v/>
      </c>
      <c r="AF32" s="38"/>
      <c r="AG32" s="39" t="str">
        <f t="shared" si="0"/>
        <v/>
      </c>
      <c r="AH32" s="38"/>
      <c r="AI32" s="39" t="str">
        <f>IF((ISERROR((AH32/$I32)*100)), "", IF(AND(NOT(ISERROR((AH32/$I32)*100)),((AH32/$I32)*100) &lt;&gt; 0), (AH32/$I32)*100, ""))</f>
        <v/>
      </c>
      <c r="AJ32" s="38"/>
      <c r="AK32" s="39" t="str">
        <f>IF((ISERROR((AJ32/$I32)*100)), "", IF(AND(NOT(ISERROR((AJ32/$I32)*100)),((AJ32/$I32)*100) &lt;&gt; 0), (AJ32/$I32)*100, ""))</f>
        <v/>
      </c>
      <c r="AL32" s="38"/>
      <c r="AM32" s="39" t="str">
        <f t="shared" si="1"/>
        <v/>
      </c>
      <c r="AN32" s="38"/>
      <c r="AO32" s="39" t="str">
        <f t="shared" si="2"/>
        <v/>
      </c>
      <c r="AP32" s="38"/>
      <c r="AQ32" s="39" t="str">
        <f t="shared" si="3"/>
        <v/>
      </c>
      <c r="AR32" s="38"/>
      <c r="AS32" s="39" t="str">
        <f t="shared" si="4"/>
        <v/>
      </c>
      <c r="AT32" s="38"/>
      <c r="AU32" s="39" t="str">
        <f t="shared" si="5"/>
        <v/>
      </c>
      <c r="AV32" s="38"/>
      <c r="AW32" s="39" t="str">
        <f t="shared" si="6"/>
        <v/>
      </c>
      <c r="AX32" s="38"/>
      <c r="AY32" s="39" t="str">
        <f t="shared" si="7"/>
        <v/>
      </c>
      <c r="AZ32" s="38"/>
      <c r="BA32" s="39" t="str">
        <f t="shared" si="8"/>
        <v/>
      </c>
      <c r="BB32" s="1" t="s">
        <v>182</v>
      </c>
    </row>
    <row r="33" spans="1:54" ht="20" customHeight="1" x14ac:dyDescent="0.2">
      <c r="A33" s="47"/>
      <c r="B33" s="41"/>
      <c r="C33" s="42"/>
      <c r="D33" s="32" t="s">
        <v>38</v>
      </c>
      <c r="E33" s="33" t="s">
        <v>183</v>
      </c>
      <c r="F33" s="33" t="s">
        <v>184</v>
      </c>
      <c r="G33" s="32">
        <v>1998</v>
      </c>
      <c r="H33" s="44"/>
      <c r="I33" s="35">
        <v>22</v>
      </c>
      <c r="J33" s="36" t="s">
        <v>59</v>
      </c>
      <c r="K33" s="37" t="s">
        <v>152</v>
      </c>
      <c r="L33" s="40"/>
      <c r="M33" s="39"/>
      <c r="N33" s="40"/>
      <c r="O33" s="39"/>
      <c r="P33" s="38">
        <v>1</v>
      </c>
      <c r="Q33" s="39">
        <f>IF((ISERROR((P33/$I33)*100)), "", IF(AND(NOT(ISERROR((P33/$I33)*100)),((P33/$I33)*100) &lt;&gt; 0), (P33/$I33)*100, ""))</f>
        <v>4.5454545454545459</v>
      </c>
      <c r="R33" s="38"/>
      <c r="S33" s="39"/>
      <c r="T33" s="38"/>
      <c r="U33" s="39"/>
      <c r="V33" s="38"/>
      <c r="W33" s="39"/>
      <c r="X33" s="38"/>
      <c r="Y33" s="39"/>
      <c r="Z33" s="38"/>
      <c r="AA33" s="39"/>
      <c r="AB33" s="38"/>
      <c r="AC33" s="39"/>
      <c r="AD33" s="38"/>
      <c r="AE33" s="39"/>
      <c r="AF33" s="38"/>
      <c r="AG33" s="39"/>
      <c r="AH33" s="38"/>
      <c r="AI33" s="39"/>
      <c r="AJ33" s="38"/>
      <c r="AK33" s="39"/>
      <c r="AL33" s="38"/>
      <c r="AM33" s="39"/>
      <c r="AN33" s="38"/>
      <c r="AO33" s="39"/>
      <c r="AP33" s="38"/>
      <c r="AQ33" s="39"/>
      <c r="AR33" s="38"/>
      <c r="AS33" s="39"/>
      <c r="AT33" s="38"/>
      <c r="AU33" s="39"/>
      <c r="AV33" s="38"/>
      <c r="AW33" s="39"/>
      <c r="AX33" s="38"/>
      <c r="AY33" s="39"/>
      <c r="AZ33" s="38"/>
      <c r="BA33" s="39"/>
    </row>
    <row r="34" spans="1:54" ht="20" customHeight="1" x14ac:dyDescent="0.2">
      <c r="A34" s="60"/>
      <c r="B34" s="41"/>
      <c r="C34" s="42"/>
      <c r="D34" s="32" t="s">
        <v>38</v>
      </c>
      <c r="E34" s="33" t="s">
        <v>185</v>
      </c>
      <c r="F34" s="33" t="s">
        <v>186</v>
      </c>
      <c r="G34" s="32">
        <v>2000</v>
      </c>
      <c r="H34" s="44"/>
      <c r="I34" s="35">
        <v>19</v>
      </c>
      <c r="J34" s="36" t="s">
        <v>177</v>
      </c>
      <c r="K34" s="37" t="s">
        <v>91</v>
      </c>
      <c r="L34" s="40">
        <v>1</v>
      </c>
      <c r="M34" s="39">
        <f>IF((ISERROR((L34/$I34)*100)), "", IF(AND(NOT(ISERROR((L34/$I34)*100)),((L34/$I34)*100) &lt;&gt; 0), (L34/$I34)*100, ""))</f>
        <v>5.2631578947368416</v>
      </c>
      <c r="N34" s="40"/>
      <c r="O34" s="39"/>
      <c r="P34" s="38"/>
      <c r="Q34" s="39"/>
      <c r="R34" s="38"/>
      <c r="S34" s="39"/>
      <c r="T34" s="38"/>
      <c r="U34" s="39"/>
      <c r="V34" s="38"/>
      <c r="W34" s="39"/>
      <c r="X34" s="38"/>
      <c r="Y34" s="39"/>
      <c r="Z34" s="38"/>
      <c r="AA34" s="39"/>
      <c r="AB34" s="38"/>
      <c r="AC34" s="39"/>
      <c r="AD34" s="38"/>
      <c r="AE34" s="39"/>
      <c r="AF34" s="38"/>
      <c r="AG34" s="39"/>
      <c r="AH34" s="38"/>
      <c r="AI34" s="39"/>
      <c r="AJ34" s="38"/>
      <c r="AK34" s="39"/>
      <c r="AL34" s="38"/>
      <c r="AM34" s="39"/>
      <c r="AN34" s="38"/>
      <c r="AO34" s="39"/>
      <c r="AP34" s="38"/>
      <c r="AQ34" s="39"/>
      <c r="AR34" s="38"/>
      <c r="AS34" s="39"/>
      <c r="AT34" s="38"/>
      <c r="AU34" s="39"/>
      <c r="AV34" s="38"/>
      <c r="AW34" s="39"/>
      <c r="AX34" s="38"/>
      <c r="AY34" s="39"/>
      <c r="AZ34" s="38"/>
      <c r="BA34" s="39"/>
      <c r="BB34" s="1" t="s">
        <v>187</v>
      </c>
    </row>
    <row r="35" spans="1:54" ht="20" customHeight="1" x14ac:dyDescent="0.2">
      <c r="A35" s="47"/>
      <c r="B35" s="41"/>
      <c r="C35" s="9"/>
      <c r="D35" s="32" t="s">
        <v>38</v>
      </c>
      <c r="E35" s="33" t="s">
        <v>196</v>
      </c>
      <c r="F35" s="33" t="s">
        <v>197</v>
      </c>
      <c r="G35" s="32">
        <v>2006</v>
      </c>
      <c r="H35" s="44"/>
      <c r="I35" s="35">
        <v>10</v>
      </c>
      <c r="J35" s="36" t="s">
        <v>198</v>
      </c>
      <c r="K35" s="37" t="s">
        <v>56</v>
      </c>
      <c r="L35" s="38"/>
      <c r="M35" s="39" t="str">
        <f>IF((ISERROR((L35/$I35)*100)), "", IF(AND(NOT(ISERROR((L35/$I35)*100)),((L35/$I35)*100) &lt;&gt; 0), (L35/$I35)*100, ""))</f>
        <v/>
      </c>
      <c r="N35" s="38"/>
      <c r="O35" s="39" t="str">
        <f>IF((ISERROR((N35/$I35)*100)), "", IF(AND(NOT(ISERROR((N35/$I35)*100)),((N35/$I35)*100) &lt;&gt; 0), (N35/$I35)*100, ""))</f>
        <v/>
      </c>
      <c r="P35" s="40"/>
      <c r="Q35" s="39" t="str">
        <f>IF((ISERROR((P35/$I35)*100)), "", IF(AND(NOT(ISERROR((P35/$I35)*100)),((P35/$I35)*100) &lt;&gt; 0), (P35/$I35)*100, ""))</f>
        <v/>
      </c>
      <c r="R35" s="38"/>
      <c r="S35" s="39" t="str">
        <f>IF((ISERROR((R35/$I35)*100)), "", IF(AND(NOT(ISERROR((R35/$I35)*100)),((R35/$I35)*100) &lt;&gt; 0), (R35/$I35)*100, ""))</f>
        <v/>
      </c>
      <c r="T35" s="45"/>
      <c r="U35" s="46" t="str">
        <f>IF((ISERROR((T35/$I35)*100)), "", IF(AND(NOT(ISERROR((T35/$I35)*100)),((T35/$I35)*100) &lt;&gt; 0), (T35/$I35)*100, ""))</f>
        <v/>
      </c>
      <c r="V35" s="38"/>
      <c r="W35" s="39" t="str">
        <f>IF((ISERROR((V35/$I35)*100)), "", IF(AND(NOT(ISERROR((V35/$I35)*100)),((V35/$I35)*100) &lt;&gt; 0), (V35/$I35)*100, ""))</f>
        <v/>
      </c>
      <c r="X35" s="38"/>
      <c r="Y35" s="39" t="str">
        <f>IF((ISERROR((X35/$I35)*100)), "", IF(AND(NOT(ISERROR((X35/$I35)*100)),((X35/$I35)*100) &lt;&gt; 0), (X35/$I35)*100, ""))</f>
        <v/>
      </c>
      <c r="Z35" s="38"/>
      <c r="AA35" s="39" t="str">
        <f>IF((ISERROR((Z35/$I35)*100)), "", IF(AND(NOT(ISERROR((Z35/$I35)*100)),((Z35/$I35)*100) &lt;&gt; 0), (Z35/$I35)*100, ""))</f>
        <v/>
      </c>
      <c r="AB35" s="38"/>
      <c r="AC35" s="39" t="str">
        <f>IF((ISERROR((AB35/$I35)*100)), "", IF(AND(NOT(ISERROR((AB35/$I35)*100)),((AB35/$I35)*100) &lt;&gt; 0), (AB35/$I35)*100, ""))</f>
        <v/>
      </c>
      <c r="AD35" s="38"/>
      <c r="AE35" s="39" t="str">
        <f>IF((ISERROR((AD35/$I35)*100)), "", IF(AND(NOT(ISERROR((AD35/$I35)*100)),((AD35/$I35)*100) &lt;&gt; 0), (AD35/$I35)*100, ""))</f>
        <v/>
      </c>
      <c r="AF35" s="38"/>
      <c r="AG35" s="39" t="str">
        <f>IF((ISERROR((AF35/$I35)*100)), "", IF(AND(NOT(ISERROR((AF35/$I35)*100)),((AF35/$I35)*100) &lt;&gt; 0), (AF35/$I35)*100, ""))</f>
        <v/>
      </c>
      <c r="AH35" s="40"/>
      <c r="AI35" s="39" t="str">
        <f>IF((ISERROR((AH35/$I35)*100)), "", IF(AND(NOT(ISERROR((AH35/$I35)*100)),((AH35/$I35)*100) &lt;&gt; 0), (AH35/$I35)*100, ""))</f>
        <v/>
      </c>
      <c r="AJ35" s="38"/>
      <c r="AK35" s="39" t="str">
        <f>IF((ISERROR((AJ35/$I35)*100)), "", IF(AND(NOT(ISERROR((AJ35/$I35)*100)),((AJ35/$I35)*100) &lt;&gt; 0), (AJ35/$I35)*100, ""))</f>
        <v/>
      </c>
      <c r="AL35" s="38"/>
      <c r="AM35" s="39" t="str">
        <f>IF((ISERROR((AL35/$I35)*100)), "", IF(AND(NOT(ISERROR((AL35/$I35)*100)),((AL35/$I35)*100) &lt;&gt; 0), (AL35/$I35)*100, ""))</f>
        <v/>
      </c>
      <c r="AN35" s="38"/>
      <c r="AO35" s="39" t="str">
        <f>IF((ISERROR((AN35/$I35)*100)), "", IF(AND(NOT(ISERROR((AN35/$I35)*100)),((AN35/$I35)*100) &lt;&gt; 0), (AN35/$I35)*100, ""))</f>
        <v/>
      </c>
      <c r="AP35" s="38"/>
      <c r="AQ35" s="39" t="str">
        <f>IF((ISERROR((AP35/$I35)*100)), "", IF(AND(NOT(ISERROR((AP35/$I35)*100)),((AP35/$I35)*100) &lt;&gt; 0), (AP35/$I35)*100, ""))</f>
        <v/>
      </c>
      <c r="AR35" s="38"/>
      <c r="AS35" s="39" t="str">
        <f>IF((ISERROR((AR35/$I35)*100)), "", IF(AND(NOT(ISERROR((AR35/$I35)*100)),((AR35/$I35)*100) &lt;&gt; 0), (AR35/$I35)*100, ""))</f>
        <v/>
      </c>
      <c r="AT35" s="38"/>
      <c r="AU35" s="39" t="str">
        <f>IF((ISERROR((AT35/$I35)*100)), "", IF(AND(NOT(ISERROR((AT35/$I35)*100)),((AT35/$I35)*100) &lt;&gt; 0), (AT35/$I35)*100, ""))</f>
        <v/>
      </c>
      <c r="AV35" s="38"/>
      <c r="AW35" s="39" t="str">
        <f>IF((ISERROR((AV35/$I35)*100)), "", IF(AND(NOT(ISERROR((AV35/$I35)*100)),((AV35/$I35)*100) &lt;&gt; 0), (AV35/$I35)*100, ""))</f>
        <v/>
      </c>
      <c r="AX35" s="38"/>
      <c r="AY35" s="39" t="str">
        <f>IF((ISERROR((AX35/$I35)*100)), "", IF(AND(NOT(ISERROR((AX35/$I35)*100)),((AX35/$I35)*100) &lt;&gt; 0), (AX35/$I35)*100, ""))</f>
        <v/>
      </c>
      <c r="AZ35" s="38"/>
      <c r="BA35" s="39" t="str">
        <f>IF((ISERROR((AZ35/$I35)*100)), "", IF(AND(NOT(ISERROR((AZ35/$I35)*100)),((AZ35/$I35)*100) &lt;&gt; 0), (AZ35/$I35)*100, ""))</f>
        <v/>
      </c>
      <c r="BB35" s="1" t="s">
        <v>199</v>
      </c>
    </row>
    <row r="36" spans="1:54" ht="20" customHeight="1" x14ac:dyDescent="0.2">
      <c r="A36" s="47"/>
      <c r="B36" s="41"/>
      <c r="C36" s="42"/>
      <c r="D36" s="32" t="s">
        <v>38</v>
      </c>
      <c r="E36" s="33" t="s">
        <v>206</v>
      </c>
      <c r="F36" s="33" t="s">
        <v>207</v>
      </c>
      <c r="G36" s="32">
        <v>2002</v>
      </c>
      <c r="H36" s="44">
        <v>103</v>
      </c>
      <c r="I36" s="35">
        <v>8</v>
      </c>
      <c r="J36" s="36"/>
      <c r="K36" s="37"/>
      <c r="L36" s="40">
        <v>2</v>
      </c>
      <c r="M36" s="39">
        <f>IF((ISERROR((L36/$I36)*100)), "", IF(AND(NOT(ISERROR((L36/$I36)*100)),((L36/$I36)*100) &lt;&gt; 0), (L36/$I36)*100, ""))</f>
        <v>25</v>
      </c>
      <c r="N36" s="40"/>
      <c r="O36" s="39" t="str">
        <f>IF((ISERROR((N36/$I36)*100)), "", IF(AND(NOT(ISERROR((N36/$I36)*100)),((N36/$I36)*100) &lt;&gt; 0), (N36/$I36)*100, ""))</f>
        <v/>
      </c>
      <c r="P36" s="38"/>
      <c r="Q36" s="39" t="str">
        <f>IF((ISERROR((P36/$I36)*100)), "", IF(AND(NOT(ISERROR((P36/$I36)*100)),((P36/$I36)*100) &lt;&gt; 0), (P36/$I36)*100, ""))</f>
        <v/>
      </c>
      <c r="R36" s="38"/>
      <c r="S36" s="39" t="str">
        <f>IF((ISERROR((R36/$I36)*100)), "", IF(AND(NOT(ISERROR((R36/$I36)*100)),((R36/$I36)*100) &lt;&gt; 0), (R36/$I36)*100, ""))</f>
        <v/>
      </c>
      <c r="T36" s="38"/>
      <c r="U36" s="39" t="str">
        <f>IF((ISERROR((T36/$I36)*100)), "", IF(AND(NOT(ISERROR((T36/$I36)*100)),((T36/$I36)*100) &lt;&gt; 0), (T36/$I36)*100, ""))</f>
        <v/>
      </c>
      <c r="V36" s="38"/>
      <c r="W36" s="39" t="str">
        <f>IF((ISERROR((V36/$I36)*100)), "", IF(AND(NOT(ISERROR((V36/$I36)*100)),((V36/$I36)*100) &lt;&gt; 0), (V36/$I36)*100, ""))</f>
        <v/>
      </c>
      <c r="X36" s="38"/>
      <c r="Y36" s="39" t="str">
        <f>IF((ISERROR((X36/$I36)*100)), "", IF(AND(NOT(ISERROR((X36/$I36)*100)),((X36/$I36)*100) &lt;&gt; 0), (X36/$I36)*100, ""))</f>
        <v/>
      </c>
      <c r="Z36" s="38"/>
      <c r="AA36" s="39" t="str">
        <f>IF((ISERROR((Z36/$I36)*100)), "", IF(AND(NOT(ISERROR((Z36/$I36)*100)),((Z36/$I36)*100) &lt;&gt; 0), (Z36/$I36)*100, ""))</f>
        <v/>
      </c>
      <c r="AB36" s="38"/>
      <c r="AC36" s="39" t="str">
        <f>IF((ISERROR((AB36/$I36)*100)), "", IF(AND(NOT(ISERROR((AB36/$I36)*100)),((AB36/$I36)*100) &lt;&gt; 0), (AB36/$I36)*100, ""))</f>
        <v/>
      </c>
      <c r="AD36" s="38"/>
      <c r="AE36" s="39" t="str">
        <f>IF((ISERROR((AD36/$I36)*100)), "", IF(AND(NOT(ISERROR((AD36/$I36)*100)),((AD36/$I36)*100) &lt;&gt; 0), (AD36/$I36)*100, ""))</f>
        <v/>
      </c>
      <c r="AF36" s="38"/>
      <c r="AG36" s="39" t="str">
        <f t="shared" si="0"/>
        <v/>
      </c>
      <c r="AH36" s="38"/>
      <c r="AI36" s="39" t="str">
        <f>IF((ISERROR((AH36/$I36)*100)), "", IF(AND(NOT(ISERROR((AH36/$I36)*100)),((AH36/$I36)*100) &lt;&gt; 0), (AH36/$I36)*100, ""))</f>
        <v/>
      </c>
      <c r="AJ36" s="38"/>
      <c r="AK36" s="39" t="str">
        <f>IF((ISERROR((AJ36/$I36)*100)), "", IF(AND(NOT(ISERROR((AJ36/$I36)*100)),((AJ36/$I36)*100) &lt;&gt; 0), (AJ36/$I36)*100, ""))</f>
        <v/>
      </c>
      <c r="AL36" s="38"/>
      <c r="AM36" s="39" t="str">
        <f t="shared" si="1"/>
        <v/>
      </c>
      <c r="AN36" s="38"/>
      <c r="AO36" s="39" t="str">
        <f t="shared" si="2"/>
        <v/>
      </c>
      <c r="AP36" s="38"/>
      <c r="AQ36" s="39" t="str">
        <f t="shared" si="3"/>
        <v/>
      </c>
      <c r="AR36" s="38"/>
      <c r="AS36" s="39" t="str">
        <f t="shared" si="4"/>
        <v/>
      </c>
      <c r="AT36" s="38"/>
      <c r="AU36" s="39" t="str">
        <f t="shared" si="5"/>
        <v/>
      </c>
      <c r="AV36" s="38"/>
      <c r="AW36" s="39" t="str">
        <f t="shared" si="6"/>
        <v/>
      </c>
      <c r="AX36" s="38"/>
      <c r="AY36" s="39" t="str">
        <f t="shared" si="7"/>
        <v/>
      </c>
      <c r="AZ36" s="38"/>
      <c r="BA36" s="39" t="str">
        <f t="shared" si="8"/>
        <v/>
      </c>
      <c r="BB36" s="1" t="s">
        <v>208</v>
      </c>
    </row>
    <row r="37" spans="1:54" ht="20" customHeight="1" x14ac:dyDescent="0.2">
      <c r="A37" s="61"/>
      <c r="B37" s="41"/>
      <c r="C37" s="42"/>
      <c r="D37" s="32" t="s">
        <v>38</v>
      </c>
      <c r="E37" s="33" t="s">
        <v>227</v>
      </c>
      <c r="F37" s="33" t="s">
        <v>228</v>
      </c>
      <c r="G37" s="32">
        <v>2012</v>
      </c>
      <c r="H37" s="44"/>
      <c r="I37" s="35">
        <v>26</v>
      </c>
      <c r="J37" s="36" t="s">
        <v>229</v>
      </c>
      <c r="K37" s="37" t="s">
        <v>230</v>
      </c>
      <c r="L37" s="40">
        <v>47</v>
      </c>
      <c r="M37" s="39">
        <f>IF((ISERROR((L37/$I37)*100)), "", IF(AND(NOT(ISERROR((L37/$I37)*100)),((L37/$I37)*100) &lt;&gt; 0), (L37/$I37)*100, ""))</f>
        <v>180.76923076923077</v>
      </c>
      <c r="N37" s="40"/>
      <c r="O37" s="39"/>
      <c r="P37" s="38">
        <v>4</v>
      </c>
      <c r="Q37" s="39">
        <f>IF((ISERROR((P37/$I37)*100)), "", IF(AND(NOT(ISERROR((P37/$I37)*100)),((P37/$I37)*100) &lt;&gt; 0), (P37/$I37)*100, ""))</f>
        <v>15.384615384615385</v>
      </c>
      <c r="R37" s="38">
        <v>8</v>
      </c>
      <c r="S37" s="39">
        <f>IF((ISERROR((R37/$I37)*100)), "", IF(AND(NOT(ISERROR((R37/$I37)*100)),((R37/$I37)*100) &lt;&gt; 0), (R37/$I37)*100, ""))</f>
        <v>30.76923076923077</v>
      </c>
      <c r="T37" s="38"/>
      <c r="U37" s="39"/>
      <c r="V37" s="38">
        <v>8</v>
      </c>
      <c r="W37" s="39">
        <f>IF((ISERROR((V37/$I37)*100)), "", IF(AND(NOT(ISERROR((V37/$I37)*100)),((V37/$I37)*100) &lt;&gt; 0), (V37/$I37)*100, ""))</f>
        <v>30.76923076923077</v>
      </c>
      <c r="X37" s="38"/>
      <c r="Y37" s="39"/>
      <c r="Z37" s="38">
        <v>14</v>
      </c>
      <c r="AA37" s="39">
        <f>IF((ISERROR((Z37/$I37)*100)), "", IF(AND(NOT(ISERROR((Z37/$I37)*100)),((Z37/$I37)*100) &lt;&gt; 0), (Z37/$I37)*100, ""))</f>
        <v>53.846153846153847</v>
      </c>
      <c r="AB37" s="38">
        <v>3</v>
      </c>
      <c r="AC37" s="39">
        <f>IF((ISERROR((AB37/$I37)*100)), "", IF(AND(NOT(ISERROR((AB37/$I37)*100)),((AB37/$I37)*100) &lt;&gt; 0), (AB37/$I37)*100, ""))</f>
        <v>11.538461538461538</v>
      </c>
      <c r="AD37" s="38">
        <v>6</v>
      </c>
      <c r="AE37" s="39">
        <f>IF((ISERROR((AD37/$I37)*100)), "", IF(AND(NOT(ISERROR((AD37/$I37)*100)),((AD37/$I37)*100) &lt;&gt; 0), (AD37/$I37)*100, ""))</f>
        <v>23.076923076923077</v>
      </c>
      <c r="AF37" s="38"/>
      <c r="AG37" s="39"/>
      <c r="AH37" s="38"/>
      <c r="AI37" s="39"/>
      <c r="AJ37" s="38"/>
      <c r="AK37" s="39"/>
      <c r="AL37" s="38"/>
      <c r="AM37" s="39"/>
      <c r="AN37" s="38"/>
      <c r="AO37" s="39"/>
      <c r="AP37" s="38"/>
      <c r="AQ37" s="39"/>
      <c r="AR37" s="38"/>
      <c r="AS37" s="39"/>
      <c r="AT37" s="38"/>
      <c r="AU37" s="39"/>
      <c r="AV37" s="38"/>
      <c r="AW37" s="39"/>
      <c r="AX37" s="38"/>
      <c r="AY37" s="39"/>
      <c r="AZ37" s="38"/>
      <c r="BA37" s="39"/>
      <c r="BB37" s="1" t="s">
        <v>231</v>
      </c>
    </row>
    <row r="38" spans="1:54" ht="20" customHeight="1" x14ac:dyDescent="0.2">
      <c r="A38" s="47"/>
      <c r="B38" s="30"/>
      <c r="C38" s="42"/>
      <c r="D38" s="32" t="s">
        <v>38</v>
      </c>
      <c r="E38" s="33" t="s">
        <v>238</v>
      </c>
      <c r="F38" s="33" t="s">
        <v>239</v>
      </c>
      <c r="G38" s="32">
        <v>1989</v>
      </c>
      <c r="H38" s="44">
        <v>27</v>
      </c>
      <c r="I38" s="35"/>
      <c r="J38" s="36" t="s">
        <v>240</v>
      </c>
      <c r="K38" s="37" t="s">
        <v>121</v>
      </c>
      <c r="L38" s="38"/>
      <c r="M38" s="39" t="str">
        <f>IF((ISERROR((L38/$I38)*100)), "", IF(AND(NOT(ISERROR((L38/$I38)*100)),((L38/$I38)*100) &lt;&gt; 0), (L38/$I38)*100, ""))</f>
        <v/>
      </c>
      <c r="N38" s="38"/>
      <c r="O38" s="39" t="str">
        <f>IF((ISERROR((N38/$I38)*100)), "", IF(AND(NOT(ISERROR((N38/$I38)*100)),((N38/$I38)*100) &lt;&gt; 0), (N38/$I38)*100, ""))</f>
        <v/>
      </c>
      <c r="P38" s="40"/>
      <c r="Q38" s="39" t="str">
        <f>IF((ISERROR((P38/$I38)*100)), "", IF(AND(NOT(ISERROR((P38/$I38)*100)),((P38/$I38)*100) &lt;&gt; 0), (P38/$I38)*100, ""))</f>
        <v/>
      </c>
      <c r="R38" s="38"/>
      <c r="S38" s="39" t="str">
        <f>IF((ISERROR((R38/$I38)*100)), "", IF(AND(NOT(ISERROR((R38/$I38)*100)),((R38/$I38)*100) &lt;&gt; 0), (R38/$I38)*100, ""))</f>
        <v/>
      </c>
      <c r="T38" s="38"/>
      <c r="U38" s="39" t="str">
        <f>IF((ISERROR((T38/$I38)*100)), "", IF(AND(NOT(ISERROR((T38/$I38)*100)),((T38/$I38)*100) &lt;&gt; 0), (T38/$I38)*100, ""))</f>
        <v/>
      </c>
      <c r="V38" s="45"/>
      <c r="W38" s="46" t="str">
        <f>IF((ISERROR((V38/$I38)*100)), "", IF(AND(NOT(ISERROR((V38/$I38)*100)),((V38/$I38)*100) &lt;&gt; 0), (V38/$I38)*100, ""))</f>
        <v/>
      </c>
      <c r="X38" s="38"/>
      <c r="Y38" s="39" t="str">
        <f>IF((ISERROR((X38/$I38)*100)), "", IF(AND(NOT(ISERROR((X38/$I38)*100)),((X38/$I38)*100) &lt;&gt; 0), (X38/$I38)*100, ""))</f>
        <v/>
      </c>
      <c r="Z38" s="38"/>
      <c r="AA38" s="39" t="str">
        <f>IF((ISERROR((Z38/$I38)*100)), "", IF(AND(NOT(ISERROR((Z38/$I38)*100)),((Z38/$I38)*100) &lt;&gt; 0), (Z38/$I38)*100, ""))</f>
        <v/>
      </c>
      <c r="AB38" s="38"/>
      <c r="AC38" s="39" t="str">
        <f>IF((ISERROR((AB38/$I38)*100)), "", IF(AND(NOT(ISERROR((AB38/$I38)*100)),((AB38/$I38)*100) &lt;&gt; 0), (AB38/$I38)*100, ""))</f>
        <v/>
      </c>
      <c r="AD38" s="38"/>
      <c r="AE38" s="39" t="str">
        <f>IF((ISERROR((AD38/$I38)*100)), "", IF(AND(NOT(ISERROR((AD38/$I38)*100)),((AD38/$I38)*100) &lt;&gt; 0), (AD38/$I38)*100, ""))</f>
        <v/>
      </c>
      <c r="AF38" s="38"/>
      <c r="AG38" s="39" t="str">
        <f>IF((ISERROR((AF38/$I38)*100)), "", IF(AND(NOT(ISERROR((AF38/$I38)*100)),((AF38/$I38)*100) &lt;&gt; 0), (AF38/$I38)*100, ""))</f>
        <v/>
      </c>
      <c r="AH38" s="40"/>
      <c r="AI38" s="39" t="str">
        <f>IF((ISERROR((AH38/$I38)*100)), "", IF(AND(NOT(ISERROR((AH38/$I38)*100)),((AH38/$I38)*100) &lt;&gt; 0), (AH38/$I38)*100, ""))</f>
        <v/>
      </c>
      <c r="AJ38" s="38"/>
      <c r="AK38" s="39" t="str">
        <f>IF((ISERROR((AJ38/$I38)*100)), "", IF(AND(NOT(ISERROR((AJ38/$I38)*100)),((AJ38/$I38)*100) &lt;&gt; 0), (AJ38/$I38)*100, ""))</f>
        <v/>
      </c>
      <c r="AL38" s="38"/>
      <c r="AM38" s="39" t="str">
        <f>IF((ISERROR((AL38/$I38)*100)), "", IF(AND(NOT(ISERROR((AL38/$I38)*100)),((AL38/$I38)*100) &lt;&gt; 0), (AL38/$I38)*100, ""))</f>
        <v/>
      </c>
      <c r="AN38" s="38"/>
      <c r="AO38" s="39" t="str">
        <f>IF((ISERROR((AN38/$I38)*100)), "", IF(AND(NOT(ISERROR((AN38/$I38)*100)),((AN38/$I38)*100) &lt;&gt; 0), (AN38/$I38)*100, ""))</f>
        <v/>
      </c>
      <c r="AP38" s="38"/>
      <c r="AQ38" s="39" t="str">
        <f>IF((ISERROR((AP38/$I38)*100)), "", IF(AND(NOT(ISERROR((AP38/$I38)*100)),((AP38/$I38)*100) &lt;&gt; 0), (AP38/$I38)*100, ""))</f>
        <v/>
      </c>
      <c r="AR38" s="38"/>
      <c r="AS38" s="39" t="str">
        <f>IF((ISERROR((AR38/$I38)*100)), "", IF(AND(NOT(ISERROR((AR38/$I38)*100)),((AR38/$I38)*100) &lt;&gt; 0), (AR38/$I38)*100, ""))</f>
        <v/>
      </c>
      <c r="AT38" s="38"/>
      <c r="AU38" s="39" t="str">
        <f>IF((ISERROR((AT38/$I38)*100)), "", IF(AND(NOT(ISERROR((AT38/$I38)*100)),((AT38/$I38)*100) &lt;&gt; 0), (AT38/$I38)*100, ""))</f>
        <v/>
      </c>
      <c r="AV38" s="38"/>
      <c r="AW38" s="39" t="str">
        <f>IF((ISERROR((AV38/$I38)*100)), "", IF(AND(NOT(ISERROR((AV38/$I38)*100)),((AV38/$I38)*100) &lt;&gt; 0), (AV38/$I38)*100, ""))</f>
        <v/>
      </c>
      <c r="AX38" s="38"/>
      <c r="AY38" s="39" t="str">
        <f>IF((ISERROR((AX38/$I38)*100)), "", IF(AND(NOT(ISERROR((AX38/$I38)*100)),((AX38/$I38)*100) &lt;&gt; 0), (AX38/$I38)*100, ""))</f>
        <v/>
      </c>
      <c r="AZ38" s="38"/>
      <c r="BA38" s="39" t="str">
        <f>IF((ISERROR((AZ38/$I38)*100)), "", IF(AND(NOT(ISERROR((AZ38/$I38)*100)),((AZ38/$I38)*100) &lt;&gt; 0), (AZ38/$I38)*100, ""))</f>
        <v/>
      </c>
    </row>
    <row r="39" spans="1:54" ht="20" customHeight="1" x14ac:dyDescent="0.2">
      <c r="A39" s="47"/>
      <c r="B39" s="41"/>
      <c r="C39" s="42"/>
      <c r="D39" s="32" t="s">
        <v>38</v>
      </c>
      <c r="E39" s="33" t="s">
        <v>247</v>
      </c>
      <c r="F39" s="33" t="s">
        <v>248</v>
      </c>
      <c r="G39" s="32">
        <v>2008</v>
      </c>
      <c r="H39" s="44">
        <v>54</v>
      </c>
      <c r="I39" s="35">
        <v>12</v>
      </c>
      <c r="J39" s="36" t="s">
        <v>74</v>
      </c>
      <c r="K39" s="37" t="s">
        <v>125</v>
      </c>
      <c r="L39" s="40"/>
      <c r="M39" s="39" t="str">
        <f>IF((ISERROR((L39/$I39)*100)), "", IF(AND(NOT(ISERROR((L39/$I39)*100)),((L39/$I39)*100) &lt;&gt; 0), (L39/$I39)*100, ""))</f>
        <v/>
      </c>
      <c r="N39" s="40"/>
      <c r="O39" s="39" t="str">
        <f>IF((ISERROR((N39/$I39)*100)), "", IF(AND(NOT(ISERROR((N39/$I39)*100)),((N39/$I39)*100) &lt;&gt; 0), (N39/$I39)*100, ""))</f>
        <v/>
      </c>
      <c r="P39" s="38"/>
      <c r="Q39" s="39" t="str">
        <f>IF((ISERROR((P39/$I39)*100)), "", IF(AND(NOT(ISERROR((P39/$I39)*100)),((P39/$I39)*100) &lt;&gt; 0), (P39/$I39)*100, ""))</f>
        <v/>
      </c>
      <c r="R39" s="38">
        <v>1</v>
      </c>
      <c r="S39" s="39">
        <f>IF((ISERROR((R39/$I39)*100)), "", IF(AND(NOT(ISERROR((R39/$I39)*100)),((R39/$I39)*100) &lt;&gt; 0), (R39/$I39)*100, ""))</f>
        <v>8.3333333333333321</v>
      </c>
      <c r="T39" s="38"/>
      <c r="U39" s="39" t="str">
        <f>IF((ISERROR((T39/$I39)*100)), "", IF(AND(NOT(ISERROR((T39/$I39)*100)),((T39/$I39)*100) &lt;&gt; 0), (T39/$I39)*100, ""))</f>
        <v/>
      </c>
      <c r="V39" s="38"/>
      <c r="W39" s="39" t="str">
        <f>IF((ISERROR((V39/$I39)*100)), "", IF(AND(NOT(ISERROR((V39/$I39)*100)),((V39/$I39)*100) &lt;&gt; 0), (V39/$I39)*100, ""))</f>
        <v/>
      </c>
      <c r="X39" s="38"/>
      <c r="Y39" s="39" t="str">
        <f>IF((ISERROR((X39/$I39)*100)), "", IF(AND(NOT(ISERROR((X39/$I39)*100)),((X39/$I39)*100) &lt;&gt; 0), (X39/$I39)*100, ""))</f>
        <v/>
      </c>
      <c r="Z39" s="38"/>
      <c r="AA39" s="39" t="str">
        <f>IF((ISERROR((Z39/$I39)*100)), "", IF(AND(NOT(ISERROR((Z39/$I39)*100)),((Z39/$I39)*100) &lt;&gt; 0), (Z39/$I39)*100, ""))</f>
        <v/>
      </c>
      <c r="AB39" s="38"/>
      <c r="AC39" s="39" t="str">
        <f>IF((ISERROR((AB39/$I39)*100)), "", IF(AND(NOT(ISERROR((AB39/$I39)*100)),((AB39/$I39)*100) &lt;&gt; 0), (AB39/$I39)*100, ""))</f>
        <v/>
      </c>
      <c r="AD39" s="38">
        <v>1</v>
      </c>
      <c r="AE39" s="39">
        <f>IF((ISERROR((AD39/$I39)*100)), "", IF(AND(NOT(ISERROR((AD39/$I39)*100)),((AD39/$I39)*100) &lt;&gt; 0), (AD39/$I39)*100, ""))</f>
        <v>8.3333333333333321</v>
      </c>
      <c r="AF39" s="38"/>
      <c r="AG39" s="39" t="str">
        <f t="shared" si="0"/>
        <v/>
      </c>
      <c r="AH39" s="38"/>
      <c r="AI39" s="39" t="str">
        <f>IF((ISERROR((AH39/$I39)*100)), "", IF(AND(NOT(ISERROR((AH39/$I39)*100)),((AH39/$I39)*100) &lt;&gt; 0), (AH39/$I39)*100, ""))</f>
        <v/>
      </c>
      <c r="AJ39" s="38"/>
      <c r="AK39" s="39" t="str">
        <f>IF((ISERROR((AJ39/$I39)*100)), "", IF(AND(NOT(ISERROR((AJ39/$I39)*100)),((AJ39/$I39)*100) &lt;&gt; 0), (AJ39/$I39)*100, ""))</f>
        <v/>
      </c>
      <c r="AL39" s="38"/>
      <c r="AM39" s="39" t="str">
        <f t="shared" si="1"/>
        <v/>
      </c>
      <c r="AN39" s="38"/>
      <c r="AO39" s="39" t="str">
        <f t="shared" si="2"/>
        <v/>
      </c>
      <c r="AP39" s="38"/>
      <c r="AQ39" s="39" t="str">
        <f t="shared" si="3"/>
        <v/>
      </c>
      <c r="AR39" s="38"/>
      <c r="AS39" s="39" t="str">
        <f t="shared" si="4"/>
        <v/>
      </c>
      <c r="AT39" s="38"/>
      <c r="AU39" s="39" t="str">
        <f t="shared" si="5"/>
        <v/>
      </c>
      <c r="AV39" s="38"/>
      <c r="AW39" s="39" t="str">
        <f t="shared" si="6"/>
        <v/>
      </c>
      <c r="AX39" s="38"/>
      <c r="AY39" s="39" t="str">
        <f t="shared" si="7"/>
        <v/>
      </c>
      <c r="AZ39" s="38"/>
      <c r="BA39" s="39" t="str">
        <f t="shared" si="8"/>
        <v/>
      </c>
      <c r="BB39" s="1" t="s">
        <v>249</v>
      </c>
    </row>
    <row r="40" spans="1:54" ht="20" customHeight="1" x14ac:dyDescent="0.2">
      <c r="A40" s="47"/>
      <c r="B40" s="41"/>
      <c r="C40" s="42"/>
      <c r="D40" s="32" t="s">
        <v>38</v>
      </c>
      <c r="E40" s="33" t="s">
        <v>257</v>
      </c>
      <c r="F40" s="33" t="s">
        <v>258</v>
      </c>
      <c r="G40" s="32">
        <v>2003</v>
      </c>
      <c r="H40" s="44">
        <v>45</v>
      </c>
      <c r="I40" s="35">
        <v>16</v>
      </c>
      <c r="J40" s="36" t="s">
        <v>70</v>
      </c>
      <c r="K40" s="37" t="s">
        <v>259</v>
      </c>
      <c r="L40" s="45"/>
      <c r="M40" s="46" t="str">
        <f>IF((ISERROR((L40/$I40)*100)), "", IF(AND(NOT(ISERROR((L40/$I40)*100)),((L40/$I40)*100) &lt;&gt; 0), (L40/$I40)*100, ""))</f>
        <v/>
      </c>
      <c r="N40" s="40"/>
      <c r="O40" s="39" t="str">
        <f>IF((ISERROR((N40/$I40)*100)), "", IF(AND(NOT(ISERROR((N40/$I40)*100)),((N40/$I40)*100) &lt;&gt; 0), (N40/$I40)*100, ""))</f>
        <v/>
      </c>
      <c r="P40" s="45"/>
      <c r="Q40" s="46" t="str">
        <f>IF((ISERROR((P40/$I40)*100)), "", IF(AND(NOT(ISERROR((P40/$I40)*100)),((P40/$I40)*100) &lt;&gt; 0), (P40/$I40)*100, ""))</f>
        <v/>
      </c>
      <c r="R40" s="38"/>
      <c r="S40" s="39" t="str">
        <f>IF((ISERROR((R40/$I40)*100)), "", IF(AND(NOT(ISERROR((R40/$I40)*100)),((R40/$I40)*100) &lt;&gt; 0), (R40/$I40)*100, ""))</f>
        <v/>
      </c>
      <c r="T40" s="38"/>
      <c r="U40" s="39" t="str">
        <f>IF((ISERROR((T40/$I40)*100)), "", IF(AND(NOT(ISERROR((T40/$I40)*100)),((T40/$I40)*100) &lt;&gt; 0), (T40/$I40)*100, ""))</f>
        <v/>
      </c>
      <c r="V40" s="38"/>
      <c r="W40" s="39" t="str">
        <f>IF((ISERROR((V40/$I40)*100)), "", IF(AND(NOT(ISERROR((V40/$I40)*100)),((V40/$I40)*100) &lt;&gt; 0), (V40/$I40)*100, ""))</f>
        <v/>
      </c>
      <c r="X40" s="38"/>
      <c r="Y40" s="39" t="str">
        <f>IF((ISERROR((X40/$I40)*100)), "", IF(AND(NOT(ISERROR((X40/$I40)*100)),((X40/$I40)*100) &lt;&gt; 0), (X40/$I40)*100, ""))</f>
        <v/>
      </c>
      <c r="Z40" s="38"/>
      <c r="AA40" s="39" t="str">
        <f>IF((ISERROR((Z40/$I40)*100)), "", IF(AND(NOT(ISERROR((Z40/$I40)*100)),((Z40/$I40)*100) &lt;&gt; 0), (Z40/$I40)*100, ""))</f>
        <v/>
      </c>
      <c r="AB40" s="38"/>
      <c r="AC40" s="39" t="str">
        <f>IF((ISERROR((AB40/$I40)*100)), "", IF(AND(NOT(ISERROR((AB40/$I40)*100)),((AB40/$I40)*100) &lt;&gt; 0), (AB40/$I40)*100, ""))</f>
        <v/>
      </c>
      <c r="AD40" s="38"/>
      <c r="AE40" s="39" t="str">
        <f>IF((ISERROR((AD40/$I40)*100)), "", IF(AND(NOT(ISERROR((AD40/$I40)*100)),((AD40/$I40)*100) &lt;&gt; 0), (AD40/$I40)*100, ""))</f>
        <v/>
      </c>
      <c r="AF40" s="38"/>
      <c r="AG40" s="39" t="str">
        <f t="shared" si="0"/>
        <v/>
      </c>
      <c r="AH40" s="38"/>
      <c r="AI40" s="39" t="str">
        <f>IF((ISERROR((AH40/$I40)*100)), "", IF(AND(NOT(ISERROR((AH40/$I40)*100)),((AH40/$I40)*100) &lt;&gt; 0), (AH40/$I40)*100, ""))</f>
        <v/>
      </c>
      <c r="AJ40" s="38"/>
      <c r="AK40" s="39" t="str">
        <f>IF((ISERROR((AJ40/$I40)*100)), "", IF(AND(NOT(ISERROR((AJ40/$I40)*100)),((AJ40/$I40)*100) &lt;&gt; 0), (AJ40/$I40)*100, ""))</f>
        <v/>
      </c>
      <c r="AL40" s="38"/>
      <c r="AM40" s="39" t="str">
        <f t="shared" si="1"/>
        <v/>
      </c>
      <c r="AN40" s="38"/>
      <c r="AO40" s="39" t="str">
        <f t="shared" si="2"/>
        <v/>
      </c>
      <c r="AP40" s="38"/>
      <c r="AQ40" s="39" t="str">
        <f t="shared" si="3"/>
        <v/>
      </c>
      <c r="AR40" s="38"/>
      <c r="AS40" s="39" t="str">
        <f t="shared" si="4"/>
        <v/>
      </c>
      <c r="AT40" s="38"/>
      <c r="AU40" s="39" t="str">
        <f t="shared" si="5"/>
        <v/>
      </c>
      <c r="AV40" s="38"/>
      <c r="AW40" s="39" t="str">
        <f t="shared" si="6"/>
        <v/>
      </c>
      <c r="AX40" s="38"/>
      <c r="AY40" s="39" t="str">
        <f t="shared" si="7"/>
        <v/>
      </c>
      <c r="AZ40" s="38"/>
      <c r="BA40" s="39" t="str">
        <f t="shared" si="8"/>
        <v/>
      </c>
      <c r="BB40" s="1" t="s">
        <v>260</v>
      </c>
    </row>
    <row r="41" spans="1:54" ht="20" customHeight="1" x14ac:dyDescent="0.2">
      <c r="A41" s="47"/>
      <c r="B41" s="41"/>
      <c r="C41" s="42"/>
      <c r="D41" s="32" t="s">
        <v>38</v>
      </c>
      <c r="E41" s="33" t="s">
        <v>261</v>
      </c>
      <c r="F41" s="33" t="s">
        <v>262</v>
      </c>
      <c r="G41" s="32">
        <v>2015</v>
      </c>
      <c r="H41" s="44"/>
      <c r="I41" s="35">
        <v>5</v>
      </c>
      <c r="J41" s="36" t="s">
        <v>55</v>
      </c>
      <c r="K41" s="37" t="s">
        <v>263</v>
      </c>
      <c r="L41" s="40"/>
      <c r="M41" s="39" t="str">
        <f>IF((ISERROR((L41/$I41)*100)), "", IF(AND(NOT(ISERROR((L41/$I41)*100)),((L41/$I41)*100) &lt;&gt; 0), (L41/$I41)*100, ""))</f>
        <v/>
      </c>
      <c r="N41" s="40">
        <v>1</v>
      </c>
      <c r="O41" s="39">
        <f>IF((ISERROR((N41/$I41)*100)), "", IF(AND(NOT(ISERROR((N41/$I41)*100)),((N41/$I41)*100) &lt;&gt; 0), (N41/$I41)*100, ""))</f>
        <v>20</v>
      </c>
      <c r="P41" s="38"/>
      <c r="Q41" s="39" t="str">
        <f>IF((ISERROR((P41/$I41)*100)), "", IF(AND(NOT(ISERROR((P41/$I41)*100)),((P41/$I41)*100) &lt;&gt; 0), (P41/$I41)*100, ""))</f>
        <v/>
      </c>
      <c r="R41" s="38"/>
      <c r="S41" s="39" t="str">
        <f>IF((ISERROR((R41/$I41)*100)), "", IF(AND(NOT(ISERROR((R41/$I41)*100)),((R41/$I41)*100) &lt;&gt; 0), (R41/$I41)*100, ""))</f>
        <v/>
      </c>
      <c r="T41" s="38"/>
      <c r="U41" s="39" t="str">
        <f>IF((ISERROR((T41/$I41)*100)), "", IF(AND(NOT(ISERROR((T41/$I41)*100)),((T41/$I41)*100) &lt;&gt; 0), (T41/$I41)*100, ""))</f>
        <v/>
      </c>
      <c r="V41" s="38"/>
      <c r="W41" s="39" t="str">
        <f>IF((ISERROR((V41/$I41)*100)), "", IF(AND(NOT(ISERROR((V41/$I41)*100)),((V41/$I41)*100) &lt;&gt; 0), (V41/$I41)*100, ""))</f>
        <v/>
      </c>
      <c r="X41" s="38"/>
      <c r="Y41" s="39" t="str">
        <f>IF((ISERROR((X41/$I41)*100)), "", IF(AND(NOT(ISERROR((X41/$I41)*100)),((X41/$I41)*100) &lt;&gt; 0), (X41/$I41)*100, ""))</f>
        <v/>
      </c>
      <c r="Z41" s="38"/>
      <c r="AA41" s="39" t="str">
        <f>IF((ISERROR((Z41/$I41)*100)), "", IF(AND(NOT(ISERROR((Z41/$I41)*100)),((Z41/$I41)*100) &lt;&gt; 0), (Z41/$I41)*100, ""))</f>
        <v/>
      </c>
      <c r="AB41" s="38"/>
      <c r="AC41" s="39" t="str">
        <f>IF((ISERROR((AB41/$I41)*100)), "", IF(AND(NOT(ISERROR((AB41/$I41)*100)),((AB41/$I41)*100) &lt;&gt; 0), (AB41/$I41)*100, ""))</f>
        <v/>
      </c>
      <c r="AD41" s="38"/>
      <c r="AE41" s="39" t="str">
        <f>IF((ISERROR((AD41/$I41)*100)), "", IF(AND(NOT(ISERROR((AD41/$I41)*100)),((AD41/$I41)*100) &lt;&gt; 0), (AD41/$I41)*100, ""))</f>
        <v/>
      </c>
      <c r="AF41" s="38"/>
      <c r="AG41" s="39" t="str">
        <f t="shared" si="0"/>
        <v/>
      </c>
      <c r="AH41" s="38"/>
      <c r="AI41" s="39" t="str">
        <f>IF((ISERROR((AH41/$I41)*100)), "", IF(AND(NOT(ISERROR((AH41/$I41)*100)),((AH41/$I41)*100) &lt;&gt; 0), (AH41/$I41)*100, ""))</f>
        <v/>
      </c>
      <c r="AJ41" s="38"/>
      <c r="AK41" s="39" t="str">
        <f>IF((ISERROR((AJ41/$I41)*100)), "", IF(AND(NOT(ISERROR((AJ41/$I41)*100)),((AJ41/$I41)*100) &lt;&gt; 0), (AJ41/$I41)*100, ""))</f>
        <v/>
      </c>
      <c r="AL41" s="38"/>
      <c r="AM41" s="39" t="str">
        <f t="shared" si="1"/>
        <v/>
      </c>
      <c r="AN41" s="38"/>
      <c r="AO41" s="39" t="str">
        <f t="shared" si="2"/>
        <v/>
      </c>
      <c r="AP41" s="38"/>
      <c r="AQ41" s="39" t="str">
        <f t="shared" si="3"/>
        <v/>
      </c>
      <c r="AR41" s="38"/>
      <c r="AS41" s="39" t="str">
        <f t="shared" si="4"/>
        <v/>
      </c>
      <c r="AT41" s="38"/>
      <c r="AU41" s="39" t="str">
        <f t="shared" si="5"/>
        <v/>
      </c>
      <c r="AV41" s="38"/>
      <c r="AW41" s="39" t="str">
        <f t="shared" si="6"/>
        <v/>
      </c>
      <c r="AX41" s="38"/>
      <c r="AY41" s="39" t="str">
        <f t="shared" si="7"/>
        <v/>
      </c>
      <c r="AZ41" s="38"/>
      <c r="BA41" s="39" t="str">
        <f t="shared" si="8"/>
        <v/>
      </c>
      <c r="BB41" s="1" t="s">
        <v>264</v>
      </c>
    </row>
    <row r="42" spans="1:54" ht="20" customHeight="1" x14ac:dyDescent="0.2">
      <c r="A42" s="47"/>
      <c r="B42" s="41"/>
      <c r="C42" s="42"/>
      <c r="D42" s="32" t="s">
        <v>38</v>
      </c>
      <c r="E42" s="33" t="s">
        <v>280</v>
      </c>
      <c r="F42" s="33" t="s">
        <v>281</v>
      </c>
      <c r="G42" s="32">
        <v>2010</v>
      </c>
      <c r="H42" s="44"/>
      <c r="I42" s="35">
        <v>15</v>
      </c>
      <c r="J42" s="36" t="s">
        <v>59</v>
      </c>
      <c r="K42" s="37" t="s">
        <v>56</v>
      </c>
      <c r="L42" s="38"/>
      <c r="M42" s="39"/>
      <c r="N42" s="38">
        <v>2</v>
      </c>
      <c r="O42" s="39">
        <f>IF((ISERROR((N42/$I42)*100)), "", IF(AND(NOT(ISERROR((N42/$I42)*100)),((N42/$I42)*100) &lt;&gt; 0), (N42/$I42)*100, ""))</f>
        <v>13.333333333333334</v>
      </c>
      <c r="P42" s="40">
        <v>2</v>
      </c>
      <c r="Q42" s="39">
        <f>IF((ISERROR((P42/$I42)*100)), "", IF(AND(NOT(ISERROR((P42/$I42)*100)),((P42/$I42)*100) &lt;&gt; 0), (P42/$I42)*100, ""))</f>
        <v>13.333333333333334</v>
      </c>
      <c r="R42" s="38"/>
      <c r="S42" s="39"/>
      <c r="T42" s="38">
        <v>1</v>
      </c>
      <c r="U42" s="39">
        <f>IF((ISERROR((T42/$I42)*100)), "", IF(AND(NOT(ISERROR((T42/$I42)*100)),((T42/$I42)*100) &lt;&gt; 0), (T42/$I42)*100, ""))</f>
        <v>6.666666666666667</v>
      </c>
      <c r="V42" s="38"/>
      <c r="W42" s="39"/>
      <c r="X42" s="38"/>
      <c r="Y42" s="39"/>
      <c r="Z42" s="38"/>
      <c r="AA42" s="39"/>
      <c r="AB42" s="38"/>
      <c r="AC42" s="39"/>
      <c r="AD42" s="38"/>
      <c r="AE42" s="39"/>
      <c r="AF42" s="38"/>
      <c r="AG42" s="39"/>
      <c r="AH42" s="40"/>
      <c r="AI42" s="39"/>
      <c r="AJ42" s="38"/>
      <c r="AK42" s="39"/>
      <c r="AL42" s="38"/>
      <c r="AM42" s="39"/>
      <c r="AN42" s="38"/>
      <c r="AO42" s="39"/>
      <c r="AP42" s="38"/>
      <c r="AQ42" s="39"/>
      <c r="AR42" s="38"/>
      <c r="AS42" s="39"/>
      <c r="AT42" s="38"/>
      <c r="AU42" s="39"/>
      <c r="AV42" s="38"/>
      <c r="AW42" s="39"/>
      <c r="AX42" s="38"/>
      <c r="AY42" s="39"/>
      <c r="AZ42" s="38"/>
      <c r="BA42" s="39"/>
      <c r="BB42" s="1" t="s">
        <v>282</v>
      </c>
    </row>
    <row r="43" spans="1:54" ht="20" customHeight="1" x14ac:dyDescent="0.2">
      <c r="A43" s="47"/>
      <c r="B43" s="41"/>
      <c r="C43" s="42"/>
      <c r="D43" s="32" t="s">
        <v>38</v>
      </c>
      <c r="E43" s="33" t="s">
        <v>283</v>
      </c>
      <c r="F43" s="33" t="s">
        <v>284</v>
      </c>
      <c r="G43" s="32">
        <v>2001</v>
      </c>
      <c r="H43" s="44">
        <v>192</v>
      </c>
      <c r="I43" s="35">
        <v>19</v>
      </c>
      <c r="J43" s="36" t="s">
        <v>70</v>
      </c>
      <c r="K43" s="37" t="s">
        <v>56</v>
      </c>
      <c r="L43" s="40"/>
      <c r="M43" s="39" t="str">
        <f>IF((ISERROR((L43/$I43)*100)), "", IF(AND(NOT(ISERROR((L43/$I43)*100)),((L43/$I43)*100) &lt;&gt; 0), (L43/$I43)*100, ""))</f>
        <v/>
      </c>
      <c r="N43" s="40"/>
      <c r="O43" s="39" t="str">
        <f>IF((ISERROR((N43/$I43)*100)), "", IF(AND(NOT(ISERROR((N43/$I43)*100)),((N43/$I43)*100) &lt;&gt; 0), (N43/$I43)*100, ""))</f>
        <v/>
      </c>
      <c r="P43" s="38"/>
      <c r="Q43" s="39" t="str">
        <f>IF((ISERROR((P43/$I43)*100)), "", IF(AND(NOT(ISERROR((P43/$I43)*100)),((P43/$I43)*100) &lt;&gt; 0), (P43/$I43)*100, ""))</f>
        <v/>
      </c>
      <c r="R43" s="38">
        <v>2</v>
      </c>
      <c r="S43" s="39">
        <f>IF((ISERROR((R43/$I43)*100)), "", IF(AND(NOT(ISERROR((R43/$I43)*100)),((R43/$I43)*100) &lt;&gt; 0), (R43/$I43)*100, ""))</f>
        <v>10.526315789473683</v>
      </c>
      <c r="T43" s="38"/>
      <c r="U43" s="39" t="str">
        <f>IF((ISERROR((T43/$I43)*100)), "", IF(AND(NOT(ISERROR((T43/$I43)*100)),((T43/$I43)*100) &lt;&gt; 0), (T43/$I43)*100, ""))</f>
        <v/>
      </c>
      <c r="V43" s="38"/>
      <c r="W43" s="39" t="str">
        <f>IF((ISERROR((V43/$I43)*100)), "", IF(AND(NOT(ISERROR((V43/$I43)*100)),((V43/$I43)*100) &lt;&gt; 0), (V43/$I43)*100, ""))</f>
        <v/>
      </c>
      <c r="X43" s="38"/>
      <c r="Y43" s="39" t="str">
        <f>IF((ISERROR((X43/$I43)*100)), "", IF(AND(NOT(ISERROR((X43/$I43)*100)),((X43/$I43)*100) &lt;&gt; 0), (X43/$I43)*100, ""))</f>
        <v/>
      </c>
      <c r="Z43" s="38"/>
      <c r="AA43" s="39" t="str">
        <f>IF((ISERROR((Z43/$I43)*100)), "", IF(AND(NOT(ISERROR((Z43/$I43)*100)),((Z43/$I43)*100) &lt;&gt; 0), (Z43/$I43)*100, ""))</f>
        <v/>
      </c>
      <c r="AB43" s="38"/>
      <c r="AC43" s="39" t="str">
        <f>IF((ISERROR((AB43/$I43)*100)), "", IF(AND(NOT(ISERROR((AB43/$I43)*100)),((AB43/$I43)*100) &lt;&gt; 0), (AB43/$I43)*100, ""))</f>
        <v/>
      </c>
      <c r="AD43" s="38"/>
      <c r="AE43" s="39" t="str">
        <f>IF((ISERROR((AD43/$I43)*100)), "", IF(AND(NOT(ISERROR((AD43/$I43)*100)),((AD43/$I43)*100) &lt;&gt; 0), (AD43/$I43)*100, ""))</f>
        <v/>
      </c>
      <c r="AF43" s="38"/>
      <c r="AG43" s="39" t="str">
        <f t="shared" si="0"/>
        <v/>
      </c>
      <c r="AH43" s="38"/>
      <c r="AI43" s="39" t="str">
        <f>IF((ISERROR((AH43/$I43)*100)), "", IF(AND(NOT(ISERROR((AH43/$I43)*100)),((AH43/$I43)*100) &lt;&gt; 0), (AH43/$I43)*100, ""))</f>
        <v/>
      </c>
      <c r="AJ43" s="38"/>
      <c r="AK43" s="39" t="str">
        <f>IF((ISERROR((AJ43/$I43)*100)), "", IF(AND(NOT(ISERROR((AJ43/$I43)*100)),((AJ43/$I43)*100) &lt;&gt; 0), (AJ43/$I43)*100, ""))</f>
        <v/>
      </c>
      <c r="AL43" s="38"/>
      <c r="AM43" s="39" t="str">
        <f t="shared" si="1"/>
        <v/>
      </c>
      <c r="AN43" s="38"/>
      <c r="AO43" s="39" t="str">
        <f t="shared" si="2"/>
        <v/>
      </c>
      <c r="AP43" s="38"/>
      <c r="AQ43" s="39" t="str">
        <f t="shared" si="3"/>
        <v/>
      </c>
      <c r="AR43" s="45">
        <v>1</v>
      </c>
      <c r="AS43" s="46">
        <f t="shared" si="4"/>
        <v>5.2631578947368416</v>
      </c>
      <c r="AT43" s="38"/>
      <c r="AU43" s="39" t="str">
        <f t="shared" si="5"/>
        <v/>
      </c>
      <c r="AV43" s="38"/>
      <c r="AW43" s="39" t="str">
        <f t="shared" si="6"/>
        <v/>
      </c>
      <c r="AX43" s="38"/>
      <c r="AY43" s="39" t="str">
        <f t="shared" si="7"/>
        <v/>
      </c>
      <c r="AZ43" s="38"/>
      <c r="BA43" s="39" t="str">
        <f t="shared" si="8"/>
        <v/>
      </c>
      <c r="BB43" s="1" t="s">
        <v>285</v>
      </c>
    </row>
    <row r="44" spans="1:54" ht="20" customHeight="1" x14ac:dyDescent="0.2">
      <c r="A44" s="47"/>
      <c r="B44" s="41"/>
      <c r="C44" s="42"/>
      <c r="D44" s="32" t="s">
        <v>38</v>
      </c>
      <c r="E44" s="33" t="s">
        <v>286</v>
      </c>
      <c r="F44" s="33" t="s">
        <v>287</v>
      </c>
      <c r="G44" s="32">
        <v>2003</v>
      </c>
      <c r="H44" s="44"/>
      <c r="I44" s="35"/>
      <c r="J44" s="36" t="s">
        <v>70</v>
      </c>
      <c r="K44" s="37" t="s">
        <v>56</v>
      </c>
      <c r="L44" s="40"/>
      <c r="M44" s="39"/>
      <c r="N44" s="40"/>
      <c r="O44" s="39"/>
      <c r="P44" s="38"/>
      <c r="Q44" s="39"/>
      <c r="R44" s="38"/>
      <c r="S44" s="39"/>
      <c r="T44" s="38"/>
      <c r="U44" s="39"/>
      <c r="V44" s="38"/>
      <c r="W44" s="39"/>
      <c r="X44" s="38"/>
      <c r="Y44" s="39"/>
      <c r="Z44" s="38"/>
      <c r="AA44" s="39"/>
      <c r="AB44" s="38"/>
      <c r="AC44" s="39"/>
      <c r="AD44" s="38"/>
      <c r="AE44" s="39"/>
      <c r="AF44" s="38"/>
      <c r="AG44" s="39"/>
      <c r="AH44" s="38"/>
      <c r="AI44" s="39"/>
      <c r="AJ44" s="38"/>
      <c r="AK44" s="39"/>
      <c r="AL44" s="38"/>
      <c r="AM44" s="39"/>
      <c r="AN44" s="38"/>
      <c r="AO44" s="39"/>
      <c r="AP44" s="38"/>
      <c r="AQ44" s="39"/>
      <c r="AR44" s="38"/>
      <c r="AS44" s="39"/>
      <c r="AT44" s="38"/>
      <c r="AU44" s="39"/>
      <c r="AV44" s="38"/>
      <c r="AW44" s="39"/>
      <c r="AX44" s="38"/>
      <c r="AY44" s="39"/>
      <c r="AZ44" s="38"/>
      <c r="BA44" s="39"/>
    </row>
    <row r="45" spans="1:54" ht="20" customHeight="1" x14ac:dyDescent="0.2">
      <c r="A45" s="47"/>
      <c r="B45" s="30"/>
      <c r="C45" s="42"/>
      <c r="D45" s="32"/>
      <c r="E45" s="33" t="s">
        <v>288</v>
      </c>
      <c r="F45" s="33" t="s">
        <v>289</v>
      </c>
      <c r="G45" s="32">
        <v>1999</v>
      </c>
      <c r="H45" s="44"/>
      <c r="I45" s="35">
        <v>30</v>
      </c>
      <c r="J45" s="36" t="s">
        <v>290</v>
      </c>
      <c r="K45" s="37" t="s">
        <v>291</v>
      </c>
      <c r="L45" s="40"/>
      <c r="M45" s="39"/>
      <c r="N45" s="40"/>
      <c r="O45" s="39"/>
      <c r="P45" s="38"/>
      <c r="Q45" s="39"/>
      <c r="R45" s="38"/>
      <c r="S45" s="39"/>
      <c r="T45" s="38"/>
      <c r="U45" s="39"/>
      <c r="V45" s="38"/>
      <c r="W45" s="39"/>
      <c r="X45" s="38"/>
      <c r="Y45" s="39"/>
      <c r="Z45" s="38"/>
      <c r="AA45" s="39"/>
      <c r="AB45" s="38"/>
      <c r="AC45" s="39"/>
      <c r="AD45" s="38"/>
      <c r="AE45" s="39"/>
      <c r="AF45" s="38"/>
      <c r="AG45" s="39"/>
      <c r="AH45" s="38"/>
      <c r="AI45" s="39"/>
      <c r="AJ45" s="38"/>
      <c r="AK45" s="39"/>
      <c r="AL45" s="38"/>
      <c r="AM45" s="39"/>
      <c r="AN45" s="38"/>
      <c r="AO45" s="39"/>
      <c r="AP45" s="38"/>
      <c r="AQ45" s="39"/>
      <c r="AR45" s="38"/>
      <c r="AS45" s="39"/>
      <c r="AT45" s="38"/>
      <c r="AU45" s="39"/>
      <c r="AV45" s="38"/>
      <c r="AW45" s="39"/>
      <c r="AX45" s="38"/>
      <c r="AY45" s="39"/>
      <c r="AZ45" s="38"/>
      <c r="BA45" s="39"/>
      <c r="BB45" s="1" t="s">
        <v>292</v>
      </c>
    </row>
    <row r="46" spans="1:54" ht="20" customHeight="1" x14ac:dyDescent="0.2">
      <c r="A46" s="47"/>
      <c r="B46" s="41"/>
      <c r="C46" s="42"/>
      <c r="D46" s="32" t="s">
        <v>38</v>
      </c>
      <c r="E46" s="33" t="s">
        <v>293</v>
      </c>
      <c r="F46" s="33" t="s">
        <v>294</v>
      </c>
      <c r="G46" s="32">
        <v>2007</v>
      </c>
      <c r="H46" s="44">
        <v>240</v>
      </c>
      <c r="I46" s="35">
        <v>53</v>
      </c>
      <c r="J46" s="36" t="s">
        <v>229</v>
      </c>
      <c r="K46" s="37" t="s">
        <v>56</v>
      </c>
      <c r="L46" s="40">
        <v>7</v>
      </c>
      <c r="M46" s="39">
        <f>IF((ISERROR((L46/$I46)*100)), "", IF(AND(NOT(ISERROR((L46/$I46)*100)),((L46/$I46)*100) &lt;&gt; 0), (L46/$I46)*100, ""))</f>
        <v>13.20754716981132</v>
      </c>
      <c r="N46" s="40"/>
      <c r="O46" s="39" t="str">
        <f>IF((ISERROR((N46/$I46)*100)), "", IF(AND(NOT(ISERROR((N46/$I46)*100)),((N46/$I46)*100) &lt;&gt; 0), (N46/$I46)*100, ""))</f>
        <v/>
      </c>
      <c r="P46" s="38"/>
      <c r="Q46" s="39" t="str">
        <f>IF((ISERROR((P46/$I46)*100)), "", IF(AND(NOT(ISERROR((P46/$I46)*100)),((P46/$I46)*100) &lt;&gt; 0), (P46/$I46)*100, ""))</f>
        <v/>
      </c>
      <c r="R46" s="38">
        <v>3</v>
      </c>
      <c r="S46" s="39">
        <f>IF((ISERROR((R46/$I46)*100)), "", IF(AND(NOT(ISERROR((R46/$I46)*100)),((R46/$I46)*100) &lt;&gt; 0), (R46/$I46)*100, ""))</f>
        <v>5.6603773584905666</v>
      </c>
      <c r="T46" s="38"/>
      <c r="U46" s="39" t="str">
        <f>IF((ISERROR((T46/$I46)*100)), "", IF(AND(NOT(ISERROR((T46/$I46)*100)),((T46/$I46)*100) &lt;&gt; 0), (T46/$I46)*100, ""))</f>
        <v/>
      </c>
      <c r="V46" s="38">
        <v>1</v>
      </c>
      <c r="W46" s="39">
        <f>IF((ISERROR((V46/$I46)*100)), "", IF(AND(NOT(ISERROR((V46/$I46)*100)),((V46/$I46)*100) &lt;&gt; 0), (V46/$I46)*100, ""))</f>
        <v>1.8867924528301887</v>
      </c>
      <c r="X46" s="38">
        <v>2</v>
      </c>
      <c r="Y46" s="39">
        <f>IF((ISERROR((X46/$I46)*100)), "", IF(AND(NOT(ISERROR((X46/$I46)*100)),((X46/$I46)*100) &lt;&gt; 0), (X46/$I46)*100, ""))</f>
        <v>3.7735849056603774</v>
      </c>
      <c r="Z46" s="38"/>
      <c r="AA46" s="39" t="str">
        <f>IF((ISERROR((Z46/$I46)*100)), "", IF(AND(NOT(ISERROR((Z46/$I46)*100)),((Z46/$I46)*100) &lt;&gt; 0), (Z46/$I46)*100, ""))</f>
        <v/>
      </c>
      <c r="AB46" s="38"/>
      <c r="AC46" s="39" t="str">
        <f>IF((ISERROR((AB46/$I46)*100)), "", IF(AND(NOT(ISERROR((AB46/$I46)*100)),((AB46/$I46)*100) &lt;&gt; 0), (AB46/$I46)*100, ""))</f>
        <v/>
      </c>
      <c r="AD46" s="38"/>
      <c r="AE46" s="39" t="str">
        <f>IF((ISERROR((AD46/$I46)*100)), "", IF(AND(NOT(ISERROR((AD46/$I46)*100)),((AD46/$I46)*100) &lt;&gt; 0), (AD46/$I46)*100, ""))</f>
        <v/>
      </c>
      <c r="AF46" s="38"/>
      <c r="AG46" s="39" t="str">
        <f t="shared" ref="AG46:AG49" si="9">IF((ISERROR((AF46/$I46)*100)), "", IF(AND(NOT(ISERROR((AF46/$I46)*100)),((AF46/$I46)*100) &lt;&gt; 0), (AF46/$I46)*100, ""))</f>
        <v/>
      </c>
      <c r="AH46" s="38"/>
      <c r="AI46" s="39" t="str">
        <f>IF((ISERROR((AH46/$I46)*100)), "", IF(AND(NOT(ISERROR((AH46/$I46)*100)),((AH46/$I46)*100) &lt;&gt; 0), (AH46/$I46)*100, ""))</f>
        <v/>
      </c>
      <c r="AJ46" s="38">
        <v>3</v>
      </c>
      <c r="AK46" s="39">
        <f>IF((ISERROR((AJ46/$I46)*100)), "", IF(AND(NOT(ISERROR((AJ46/$I46)*100)),((AJ46/$I46)*100) &lt;&gt; 0), (AJ46/$I46)*100, ""))</f>
        <v>5.6603773584905666</v>
      </c>
      <c r="AL46" s="38"/>
      <c r="AM46" s="39" t="str">
        <f t="shared" ref="AM46:AM49" si="10">IF((ISERROR((AL46/$I46)*100)), "", IF(AND(NOT(ISERROR((AL46/$I46)*100)),((AL46/$I46)*100) &lt;&gt; 0), (AL46/$I46)*100, ""))</f>
        <v/>
      </c>
      <c r="AN46" s="38"/>
      <c r="AO46" s="39" t="str">
        <f t="shared" ref="AO46:AO49" si="11">IF((ISERROR((AN46/$I46)*100)), "", IF(AND(NOT(ISERROR((AN46/$I46)*100)),((AN46/$I46)*100) &lt;&gt; 0), (AN46/$I46)*100, ""))</f>
        <v/>
      </c>
      <c r="AP46" s="38"/>
      <c r="AQ46" s="39" t="str">
        <f t="shared" ref="AQ46:AQ49" si="12">IF((ISERROR((AP46/$I46)*100)), "", IF(AND(NOT(ISERROR((AP46/$I46)*100)),((AP46/$I46)*100) &lt;&gt; 0), (AP46/$I46)*100, ""))</f>
        <v/>
      </c>
      <c r="AR46" s="38"/>
      <c r="AS46" s="39" t="str">
        <f t="shared" ref="AS46:AS49" si="13">IF((ISERROR((AR46/$I46)*100)), "", IF(AND(NOT(ISERROR((AR46/$I46)*100)),((AR46/$I46)*100) &lt;&gt; 0), (AR46/$I46)*100, ""))</f>
        <v/>
      </c>
      <c r="AT46" s="38"/>
      <c r="AU46" s="39" t="str">
        <f t="shared" ref="AU46:AU49" si="14">IF((ISERROR((AT46/$I46)*100)), "", IF(AND(NOT(ISERROR((AT46/$I46)*100)),((AT46/$I46)*100) &lt;&gt; 0), (AT46/$I46)*100, ""))</f>
        <v/>
      </c>
      <c r="AV46" s="38"/>
      <c r="AW46" s="39" t="str">
        <f t="shared" ref="AW46:AW49" si="15">IF((ISERROR((AV46/$I46)*100)), "", IF(AND(NOT(ISERROR((AV46/$I46)*100)),((AV46/$I46)*100) &lt;&gt; 0), (AV46/$I46)*100, ""))</f>
        <v/>
      </c>
      <c r="AX46" s="38"/>
      <c r="AY46" s="39" t="str">
        <f t="shared" si="7"/>
        <v/>
      </c>
      <c r="AZ46" s="38"/>
      <c r="BA46" s="39" t="str">
        <f t="shared" si="8"/>
        <v/>
      </c>
      <c r="BB46" s="1" t="s">
        <v>295</v>
      </c>
    </row>
    <row r="47" spans="1:54" ht="20" customHeight="1" x14ac:dyDescent="0.2">
      <c r="A47" s="47"/>
      <c r="B47" s="41"/>
      <c r="C47" s="42"/>
      <c r="D47" s="32" t="s">
        <v>38</v>
      </c>
      <c r="E47" s="33" t="s">
        <v>296</v>
      </c>
      <c r="F47" s="33" t="s">
        <v>297</v>
      </c>
      <c r="G47" s="32">
        <v>2010</v>
      </c>
      <c r="H47" s="44"/>
      <c r="I47" s="35">
        <v>53</v>
      </c>
      <c r="J47" s="48" t="s">
        <v>298</v>
      </c>
      <c r="K47" s="37" t="s">
        <v>299</v>
      </c>
      <c r="L47" s="40">
        <v>15</v>
      </c>
      <c r="M47" s="39">
        <f>IF((ISERROR((L47/$I47)*100)), "", IF(AND(NOT(ISERROR((L47/$I47)*100)),((L47/$I47)*100) &lt;&gt; 0), (L47/$I47)*100, ""))</f>
        <v>28.30188679245283</v>
      </c>
      <c r="N47" s="40"/>
      <c r="O47" s="39" t="str">
        <f>IF((ISERROR((N47/$I47)*100)), "", IF(AND(NOT(ISERROR((N47/$I47)*100)),((N47/$I47)*100) &lt;&gt; 0), (N47/$I47)*100, ""))</f>
        <v/>
      </c>
      <c r="P47" s="38">
        <v>15</v>
      </c>
      <c r="Q47" s="39">
        <f>IF((ISERROR((P47/$I47)*100)), "", IF(AND(NOT(ISERROR((P47/$I47)*100)),((P47/$I47)*100) &lt;&gt; 0), (P47/$I47)*100, ""))</f>
        <v>28.30188679245283</v>
      </c>
      <c r="R47" s="38">
        <v>2</v>
      </c>
      <c r="S47" s="39">
        <f>IF((ISERROR((R47/$I47)*100)), "", IF(AND(NOT(ISERROR((R47/$I47)*100)),((R47/$I47)*100) &lt;&gt; 0), (R47/$I47)*100, ""))</f>
        <v>3.7735849056603774</v>
      </c>
      <c r="T47" s="38"/>
      <c r="U47" s="39" t="str">
        <f>IF((ISERROR((T47/$I47)*100)), "", IF(AND(NOT(ISERROR((T47/$I47)*100)),((T47/$I47)*100) &lt;&gt; 0), (T47/$I47)*100, ""))</f>
        <v/>
      </c>
      <c r="V47" s="38"/>
      <c r="W47" s="39" t="str">
        <f>IF((ISERROR((V47/$I47)*100)), "", IF(AND(NOT(ISERROR((V47/$I47)*100)),((V47/$I47)*100) &lt;&gt; 0), (V47/$I47)*100, ""))</f>
        <v/>
      </c>
      <c r="X47" s="38">
        <v>9</v>
      </c>
      <c r="Y47" s="39">
        <f>IF((ISERROR((X47/$I47)*100)), "", IF(AND(NOT(ISERROR((X47/$I47)*100)),((X47/$I47)*100) &lt;&gt; 0), (X47/$I47)*100, ""))</f>
        <v>16.981132075471699</v>
      </c>
      <c r="Z47" s="38"/>
      <c r="AA47" s="39" t="str">
        <f>IF((ISERROR((Z47/$I47)*100)), "", IF(AND(NOT(ISERROR((Z47/$I47)*100)),((Z47/$I47)*100) &lt;&gt; 0), (Z47/$I47)*100, ""))</f>
        <v/>
      </c>
      <c r="AB47" s="38">
        <v>2</v>
      </c>
      <c r="AC47" s="39">
        <f>IF((ISERROR((AB47/$I47)*100)), "", IF(AND(NOT(ISERROR((AB47/$I47)*100)),((AB47/$I47)*100) &lt;&gt; 0), (AB47/$I47)*100, ""))</f>
        <v>3.7735849056603774</v>
      </c>
      <c r="AD47" s="38"/>
      <c r="AE47" s="39" t="str">
        <f>IF((ISERROR((AD47/$I47)*100)), "", IF(AND(NOT(ISERROR((AD47/$I47)*100)),((AD47/$I47)*100) &lt;&gt; 0), (AD47/$I47)*100, ""))</f>
        <v/>
      </c>
      <c r="AF47" s="38"/>
      <c r="AG47" s="39" t="str">
        <f t="shared" si="9"/>
        <v/>
      </c>
      <c r="AH47" s="38">
        <v>3</v>
      </c>
      <c r="AI47" s="39">
        <f>IF((ISERROR((AH47/$I47)*100)), "", IF(AND(NOT(ISERROR((AH47/$I47)*100)),((AH47/$I47)*100) &lt;&gt; 0), (AH47/$I47)*100, ""))</f>
        <v>5.6603773584905666</v>
      </c>
      <c r="AJ47" s="38"/>
      <c r="AK47" s="39" t="str">
        <f>IF((ISERROR((AJ47/$I47)*100)), "", IF(AND(NOT(ISERROR((AJ47/$I47)*100)),((AJ47/$I47)*100) &lt;&gt; 0), (AJ47/$I47)*100, ""))</f>
        <v/>
      </c>
      <c r="AL47" s="38"/>
      <c r="AM47" s="39" t="str">
        <f t="shared" si="10"/>
        <v/>
      </c>
      <c r="AN47" s="38"/>
      <c r="AO47" s="39" t="str">
        <f t="shared" si="11"/>
        <v/>
      </c>
      <c r="AP47" s="38"/>
      <c r="AQ47" s="39" t="str">
        <f t="shared" si="12"/>
        <v/>
      </c>
      <c r="AR47" s="38"/>
      <c r="AS47" s="39" t="str">
        <f t="shared" si="13"/>
        <v/>
      </c>
      <c r="AT47" s="38"/>
      <c r="AU47" s="39" t="str">
        <f t="shared" si="14"/>
        <v/>
      </c>
      <c r="AV47" s="38"/>
      <c r="AW47" s="39" t="str">
        <f t="shared" si="15"/>
        <v/>
      </c>
      <c r="AX47" s="38"/>
      <c r="AY47" s="39" t="str">
        <f t="shared" si="7"/>
        <v/>
      </c>
      <c r="AZ47" s="38"/>
      <c r="BA47" s="39" t="str">
        <f t="shared" si="8"/>
        <v/>
      </c>
      <c r="BB47" s="1" t="s">
        <v>300</v>
      </c>
    </row>
    <row r="48" spans="1:54" ht="20" customHeight="1" x14ac:dyDescent="0.2">
      <c r="A48" s="47"/>
      <c r="B48" s="41"/>
      <c r="C48" s="42"/>
      <c r="D48" s="32" t="s">
        <v>38</v>
      </c>
      <c r="E48" s="33" t="s">
        <v>301</v>
      </c>
      <c r="F48" s="33" t="s">
        <v>302</v>
      </c>
      <c r="G48" s="32">
        <v>2014</v>
      </c>
      <c r="H48" s="44"/>
      <c r="I48" s="35">
        <v>39</v>
      </c>
      <c r="J48" s="36" t="s">
        <v>55</v>
      </c>
      <c r="K48" s="37" t="s">
        <v>303</v>
      </c>
      <c r="L48" s="40">
        <v>6</v>
      </c>
      <c r="M48" s="39">
        <f>IF((ISERROR((L48/$I48)*100)), "", IF(AND(NOT(ISERROR((L48/$I48)*100)),((L48/$I48)*100) &lt;&gt; 0), (L48/$I48)*100, ""))</f>
        <v>15.384615384615385</v>
      </c>
      <c r="N48" s="40"/>
      <c r="O48" s="39" t="str">
        <f>IF((ISERROR((N48/$I48)*100)), "", IF(AND(NOT(ISERROR((N48/$I48)*100)),((N48/$I48)*100) &lt;&gt; 0), (N48/$I48)*100, ""))</f>
        <v/>
      </c>
      <c r="P48" s="38">
        <v>1</v>
      </c>
      <c r="Q48" s="39">
        <f>IF((ISERROR((P48/$I48)*100)), "", IF(AND(NOT(ISERROR((P48/$I48)*100)),((P48/$I48)*100) &lt;&gt; 0), (P48/$I48)*100, ""))</f>
        <v>2.5641025641025639</v>
      </c>
      <c r="R48" s="38"/>
      <c r="S48" s="39" t="str">
        <f>IF((ISERROR((R48/$I48)*100)), "", IF(AND(NOT(ISERROR((R48/$I48)*100)),((R48/$I48)*100) &lt;&gt; 0), (R48/$I48)*100, ""))</f>
        <v/>
      </c>
      <c r="T48" s="38">
        <v>2</v>
      </c>
      <c r="U48" s="39">
        <f>IF((ISERROR((T48/$I48)*100)), "", IF(AND(NOT(ISERROR((T48/$I48)*100)),((T48/$I48)*100) &lt;&gt; 0), (T48/$I48)*100, ""))</f>
        <v>5.1282051282051277</v>
      </c>
      <c r="V48" s="38"/>
      <c r="W48" s="39" t="str">
        <f>IF((ISERROR((V48/$I48)*100)), "", IF(AND(NOT(ISERROR((V48/$I48)*100)),((V48/$I48)*100) &lt;&gt; 0), (V48/$I48)*100, ""))</f>
        <v/>
      </c>
      <c r="X48" s="38"/>
      <c r="Y48" s="39" t="str">
        <f>IF((ISERROR((X48/$I48)*100)), "", IF(AND(NOT(ISERROR((X48/$I48)*100)),((X48/$I48)*100) &lt;&gt; 0), (X48/$I48)*100, ""))</f>
        <v/>
      </c>
      <c r="Z48" s="38"/>
      <c r="AA48" s="39"/>
      <c r="AB48" s="38"/>
      <c r="AC48" s="39" t="str">
        <f>IF((ISERROR((AB48/$I48)*100)), "", IF(AND(NOT(ISERROR((AB48/$I48)*100)),((AB48/$I48)*100) &lt;&gt; 0), (AB48/$I48)*100, ""))</f>
        <v/>
      </c>
      <c r="AD48" s="38"/>
      <c r="AE48" s="39" t="str">
        <f>IF((ISERROR((AD48/$I48)*100)), "", IF(AND(NOT(ISERROR((AD48/$I48)*100)),((AD48/$I48)*100) &lt;&gt; 0), (AD48/$I48)*100, ""))</f>
        <v/>
      </c>
      <c r="AF48" s="38"/>
      <c r="AG48" s="39" t="str">
        <f t="shared" si="9"/>
        <v/>
      </c>
      <c r="AH48" s="38"/>
      <c r="AI48" s="39" t="str">
        <f>IF((ISERROR((AH48/$I48)*100)), "", IF(AND(NOT(ISERROR((AH48/$I48)*100)),((AH48/$I48)*100) &lt;&gt; 0), (AH48/$I48)*100, ""))</f>
        <v/>
      </c>
      <c r="AJ48" s="38"/>
      <c r="AK48" s="39" t="str">
        <f>IF((ISERROR((AJ48/$I48)*100)), "", IF(AND(NOT(ISERROR((AJ48/$I48)*100)),((AJ48/$I48)*100) &lt;&gt; 0), (AJ48/$I48)*100, ""))</f>
        <v/>
      </c>
      <c r="AL48" s="38"/>
      <c r="AM48" s="39" t="str">
        <f t="shared" si="10"/>
        <v/>
      </c>
      <c r="AN48" s="38"/>
      <c r="AO48" s="39" t="str">
        <f t="shared" si="11"/>
        <v/>
      </c>
      <c r="AP48" s="38">
        <v>1</v>
      </c>
      <c r="AQ48" s="39">
        <f t="shared" si="12"/>
        <v>2.5641025641025639</v>
      </c>
      <c r="AR48" s="38"/>
      <c r="AS48" s="39" t="str">
        <f t="shared" si="13"/>
        <v/>
      </c>
      <c r="AT48" s="38"/>
      <c r="AU48" s="39" t="str">
        <f t="shared" si="14"/>
        <v/>
      </c>
      <c r="AV48" s="38"/>
      <c r="AW48" s="39" t="str">
        <f t="shared" si="15"/>
        <v/>
      </c>
      <c r="AX48" s="38"/>
      <c r="AY48" s="39" t="str">
        <f t="shared" si="7"/>
        <v/>
      </c>
      <c r="AZ48" s="38"/>
      <c r="BA48" s="39" t="str">
        <f t="shared" si="8"/>
        <v/>
      </c>
      <c r="BB48" s="1" t="s">
        <v>304</v>
      </c>
    </row>
    <row r="49" spans="1:54" ht="20" customHeight="1" thickBot="1" x14ac:dyDescent="0.25">
      <c r="A49" s="756"/>
      <c r="B49" s="757"/>
      <c r="C49" s="758"/>
      <c r="D49" s="759" t="s">
        <v>38</v>
      </c>
      <c r="E49" s="760" t="s">
        <v>305</v>
      </c>
      <c r="F49" s="760" t="s">
        <v>306</v>
      </c>
      <c r="G49" s="759">
        <v>2010</v>
      </c>
      <c r="H49" s="761"/>
      <c r="I49" s="35">
        <v>789</v>
      </c>
      <c r="J49" s="36" t="s">
        <v>55</v>
      </c>
      <c r="K49" s="37" t="s">
        <v>307</v>
      </c>
      <c r="L49" s="40"/>
      <c r="M49" s="39" t="str">
        <f>IF((ISERROR((L49/$I49)*100)), "", IF(AND(NOT(ISERROR((L49/$I49)*100)),((L49/$I49)*100) &lt;&gt; 0), (L49/$I49)*100, ""))</f>
        <v/>
      </c>
      <c r="N49" s="40">
        <v>43</v>
      </c>
      <c r="O49" s="39">
        <f>IF((ISERROR((N49/$I49)*100)), "", IF(AND(NOT(ISERROR((N49/$I49)*100)),((N49/$I49)*100) &lt;&gt; 0), (N49/$I49)*100, ""))</f>
        <v>5.4499366286438535</v>
      </c>
      <c r="P49" s="38"/>
      <c r="Q49" s="39" t="str">
        <f>IF((ISERROR((P49/$I49)*100)), "", IF(AND(NOT(ISERROR((P49/$I49)*100)),((P49/$I49)*100) &lt;&gt; 0), (P49/$I49)*100, ""))</f>
        <v/>
      </c>
      <c r="R49" s="38"/>
      <c r="S49" s="39" t="str">
        <f>IF((ISERROR((R49/$I49)*100)), "", IF(AND(NOT(ISERROR((R49/$I49)*100)),((R49/$I49)*100) &lt;&gt; 0), (R49/$I49)*100, ""))</f>
        <v/>
      </c>
      <c r="T49" s="38"/>
      <c r="U49" s="39" t="str">
        <f>IF((ISERROR((T49/$I49)*100)), "", IF(AND(NOT(ISERROR((T49/$I49)*100)),((T49/$I49)*100) &lt;&gt; 0), (T49/$I49)*100, ""))</f>
        <v/>
      </c>
      <c r="V49" s="38"/>
      <c r="W49" s="39" t="str">
        <f>IF((ISERROR((V49/$I49)*100)), "", IF(AND(NOT(ISERROR((V49/$I49)*100)),((V49/$I49)*100) &lt;&gt; 0), (V49/$I49)*100, ""))</f>
        <v/>
      </c>
      <c r="X49" s="38"/>
      <c r="Y49" s="39" t="str">
        <f>IF((ISERROR((X49/$I49)*100)), "", IF(AND(NOT(ISERROR((X49/$I49)*100)),((X49/$I49)*100) &lt;&gt; 0), (X49/$I49)*100, ""))</f>
        <v/>
      </c>
      <c r="Z49" s="38"/>
      <c r="AA49" s="39" t="str">
        <f>IF((ISERROR((Z49/$I49)*100)), "", IF(AND(NOT(ISERROR((Z49/$I49)*100)),((Z49/$I49)*100) &lt;&gt; 0), (Z49/$I49)*100, ""))</f>
        <v/>
      </c>
      <c r="AB49" s="38"/>
      <c r="AC49" s="39" t="str">
        <f>IF((ISERROR((AB49/$I49)*100)), "", IF(AND(NOT(ISERROR((AB49/$I49)*100)),((AB49/$I49)*100) &lt;&gt; 0), (AB49/$I49)*100, ""))</f>
        <v/>
      </c>
      <c r="AD49" s="38"/>
      <c r="AE49" s="39" t="str">
        <f>IF((ISERROR((AD49/$I49)*100)), "", IF(AND(NOT(ISERROR((AD49/$I49)*100)),((AD49/$I49)*100) &lt;&gt; 0), (AD49/$I49)*100, ""))</f>
        <v/>
      </c>
      <c r="AF49" s="38"/>
      <c r="AG49" s="39" t="str">
        <f t="shared" si="9"/>
        <v/>
      </c>
      <c r="AH49" s="38"/>
      <c r="AI49" s="39" t="str">
        <f>IF((ISERROR((AH49/$I49)*100)), "", IF(AND(NOT(ISERROR((AH49/$I49)*100)),((AH49/$I49)*100) &lt;&gt; 0), (AH49/$I49)*100, ""))</f>
        <v/>
      </c>
      <c r="AJ49" s="38"/>
      <c r="AK49" s="39" t="str">
        <f>IF((ISERROR((AJ49/$I49)*100)), "", IF(AND(NOT(ISERROR((AJ49/$I49)*100)),((AJ49/$I49)*100) &lt;&gt; 0), (AJ49/$I49)*100, ""))</f>
        <v/>
      </c>
      <c r="AL49" s="38"/>
      <c r="AM49" s="39" t="str">
        <f t="shared" si="10"/>
        <v/>
      </c>
      <c r="AN49" s="38"/>
      <c r="AO49" s="39" t="str">
        <f t="shared" si="11"/>
        <v/>
      </c>
      <c r="AP49" s="38"/>
      <c r="AQ49" s="39" t="str">
        <f t="shared" si="12"/>
        <v/>
      </c>
      <c r="AR49" s="38"/>
      <c r="AS49" s="39" t="str">
        <f t="shared" si="13"/>
        <v/>
      </c>
      <c r="AT49" s="38"/>
      <c r="AU49" s="39" t="str">
        <f t="shared" si="14"/>
        <v/>
      </c>
      <c r="AV49" s="38"/>
      <c r="AW49" s="39" t="str">
        <f t="shared" si="15"/>
        <v/>
      </c>
      <c r="AX49" s="38"/>
      <c r="AY49" s="39" t="str">
        <f t="shared" si="7"/>
        <v/>
      </c>
      <c r="AZ49" s="38"/>
      <c r="BA49" s="39" t="str">
        <f t="shared" si="8"/>
        <v/>
      </c>
      <c r="BB49" s="1" t="s">
        <v>308</v>
      </c>
    </row>
    <row r="50" spans="1:54" s="81" customFormat="1" ht="20" customHeight="1" x14ac:dyDescent="0.2">
      <c r="A50" s="762"/>
      <c r="B50" s="762"/>
      <c r="C50" s="762"/>
      <c r="D50" s="763"/>
      <c r="E50" s="762"/>
      <c r="F50" s="762"/>
      <c r="G50" s="764"/>
      <c r="H50" s="765" t="s">
        <v>325</v>
      </c>
      <c r="I50" s="85">
        <f>SUM(I11:I49)</f>
        <v>1643</v>
      </c>
      <c r="J50" s="86" t="s">
        <v>326</v>
      </c>
      <c r="K50" s="87" t="s">
        <v>327</v>
      </c>
      <c r="L50" s="88">
        <f>IF((SUM(L11:L49)&lt;&gt;0), SUMIF($I11:$I49, "&gt;0", L11:L49), "")</f>
        <v>226</v>
      </c>
      <c r="M50" s="89">
        <f>IF(ISERROR((L50/$I50)*100), "", IF(((L50/$I50)*100) &lt;&gt; 0, (L50/$I50)*100, ""))</f>
        <v>13.755325623858795</v>
      </c>
      <c r="N50" s="88">
        <f>IF((SUM(N11:N49)&lt;&gt;0), SUMIF($I11:$I49, "&gt;0", N11:N49), "")</f>
        <v>123</v>
      </c>
      <c r="O50" s="89">
        <f>IF(ISERROR((N50/$I50)*100), "", IF(((N50/$I50)*100) &lt;&gt; 0, (N50/$I50)*100, ""))</f>
        <v>7.4863055386488133</v>
      </c>
      <c r="P50" s="88">
        <f>IF((SUM(P11:P49)&lt;&gt;0), SUMIF($I11:$I49, "&gt;0", P11:P49), "")</f>
        <v>77</v>
      </c>
      <c r="Q50" s="89">
        <f>IF(ISERROR((P50/$I50)*100), "", IF(((P50/$I50)*100) &lt;&gt; 0, (P50/$I50)*100, ""))</f>
        <v>4.6865489957395008</v>
      </c>
      <c r="R50" s="88">
        <f>IF((SUM(R11:R49)&lt;&gt;0), SUMIF($I11:$I49, "&gt;0", R11:R49), "")</f>
        <v>51</v>
      </c>
      <c r="S50" s="89">
        <f>IF(ISERROR((R50/$I50)*100), "", IF(((R50/$I50)*100) &lt;&gt; 0, (R50/$I50)*100, ""))</f>
        <v>3.10407790626902</v>
      </c>
      <c r="T50" s="88">
        <f>IF((SUM(T11:T49)&lt;&gt;0), SUMIF($I11:$I49, "&gt;0", T11:T49), "")</f>
        <v>45</v>
      </c>
      <c r="U50" s="89">
        <f>IF(ISERROR((T50/$I50)*100), "", IF(((T50/$I50)*100) &lt;&gt; 0, (T50/$I50)*100, ""))</f>
        <v>2.7388922702373706</v>
      </c>
      <c r="V50" s="88">
        <f>IF((SUM(V11:V49)&lt;&gt;0), SUMIF($I11:$I49, "&gt;0", V11:V49), "")</f>
        <v>36</v>
      </c>
      <c r="W50" s="89">
        <f>IF(ISERROR((V50/$I50)*100), "", IF(((V50/$I50)*100) &lt;&gt; 0, (V50/$I50)*100, ""))</f>
        <v>2.1911138161898966</v>
      </c>
      <c r="X50" s="88">
        <f>IF((SUM(X11:X49)&lt;&gt;0), SUMIF($I11:$I49, "&gt;0", X11:X49), "")</f>
        <v>25</v>
      </c>
      <c r="Y50" s="89">
        <f>IF(ISERROR((X50/$I50)*100), "", IF(((X50/$I50)*100) &lt;&gt; 0, (X50/$I50)*100, ""))</f>
        <v>1.5216068167985393</v>
      </c>
      <c r="Z50" s="88">
        <f>IF((SUM(Z11:Z49)&lt;&gt;0), SUMIF($I11:$I49, "&gt;0", Z11:Z49), "")</f>
        <v>20</v>
      </c>
      <c r="AA50" s="89">
        <f>IF(ISERROR((Z50/$I50)*100), "", IF(((Z50/$I50)*100) &lt;&gt; 0, (Z50/$I50)*100, ""))</f>
        <v>1.2172854534388313</v>
      </c>
      <c r="AB50" s="88">
        <f>IF((SUM(AB11:AB49)&lt;&gt;0), SUMIF($I11:$I49, "&gt;0", AB11:AB49), "")</f>
        <v>14</v>
      </c>
      <c r="AC50" s="89">
        <f>IF(ISERROR((AB50/$I50)*100), "", IF(((AB50/$I50)*100) &lt;&gt; 0, (AB50/$I50)*100, ""))</f>
        <v>0.85209981740718199</v>
      </c>
      <c r="AD50" s="88">
        <f>IF((SUM(AD11:AD49)&lt;&gt;0), SUMIF($I11:$I49, "&gt;0", AD11:AD49), "")</f>
        <v>8</v>
      </c>
      <c r="AE50" s="89">
        <f>IF(ISERROR((AD50/$I50)*100), "", IF(((AD50/$I50)*100) &lt;&gt; 0, (AD50/$I50)*100, ""))</f>
        <v>0.48691418137553255</v>
      </c>
      <c r="AF50" s="88">
        <f>IF((SUM(AF11:AF49)&lt;&gt;0), SUMIF($I11:$I49, "&gt;0", AF11:AF49), "")</f>
        <v>5</v>
      </c>
      <c r="AG50" s="89">
        <f>IF(ISERROR((AF50/$I50)*100), "", IF(((AF50/$I50)*100) &lt;&gt; 0, (AF50/$I50)*100, ""))</f>
        <v>0.30432136335970783</v>
      </c>
      <c r="AH50" s="88">
        <f>IF((SUM(AH11:AH49)&lt;&gt;0), SUMIF($I11:$I49, "&gt;0", AH11:AH49), "")</f>
        <v>4</v>
      </c>
      <c r="AI50" s="89">
        <f>IF(ISERROR((AH50/$I50)*100), "", IF(((AH50/$I50)*100) &lt;&gt; 0, (AH50/$I50)*100, ""))</f>
        <v>0.24345709068776628</v>
      </c>
      <c r="AJ50" s="88">
        <f>IF((SUM(AJ11:AJ49)&lt;&gt;0), SUMIF($I11:$I49, "&gt;0", AJ11:AJ49), "")</f>
        <v>3</v>
      </c>
      <c r="AK50" s="89">
        <f>IF(ISERROR((AJ50/$I50)*100), "", IF(((AJ50/$I50)*100) &lt;&gt; 0, (AJ50/$I50)*100, ""))</f>
        <v>0.18259281801582472</v>
      </c>
      <c r="AL50" s="88">
        <f>IF((SUM(AL11:AL49)&lt;&gt;0), SUMIF($I11:$I49, "&gt;0", AL11:AL49), "")</f>
        <v>2</v>
      </c>
      <c r="AM50" s="89">
        <f>IF(ISERROR((AL50/$I50)*100), "", IF(((AL50/$I50)*100) &lt;&gt; 0, (AL50/$I50)*100, ""))</f>
        <v>0.12172854534388314</v>
      </c>
      <c r="AN50" s="88">
        <f>IF((SUM(AN11:AN49)&lt;&gt;0), SUMIF($I11:$I49, "&gt;0", AN11:AN49), "")</f>
        <v>1</v>
      </c>
      <c r="AO50" s="89">
        <f>IF(ISERROR((AN50/$I50)*100), "", IF(((AN50/$I50)*100) &lt;&gt; 0, (AN50/$I50)*100, ""))</f>
        <v>6.0864272671941569E-2</v>
      </c>
      <c r="AP50" s="88">
        <f>IF((SUM(AP11:AP49)&lt;&gt;0), SUMIF($I11:$I49, "&gt;0", AP11:AP49), "")</f>
        <v>2</v>
      </c>
      <c r="AQ50" s="89">
        <f>IF(ISERROR((AP50/$I50)*100), "", IF(((AP50/$I50)*100) &lt;&gt; 0, (AP50/$I50)*100, ""))</f>
        <v>0.12172854534388314</v>
      </c>
      <c r="AR50" s="88">
        <f>IF((SUM(AR11:AR49)&lt;&gt;0), SUMIF($I11:$I49, "&gt;0", AR11:AR49), "")</f>
        <v>1</v>
      </c>
      <c r="AS50" s="89">
        <f>IF(ISERROR((AR50/$I50)*100), "", IF(((AR50/$I50)*100) &lt;&gt; 0, (AR50/$I50)*100, ""))</f>
        <v>6.0864272671941569E-2</v>
      </c>
      <c r="AT50" s="88" t="str">
        <f>IF((SUM(AT11:AT49)&lt;&gt;0), SUMIF($I11:$I49, "&gt;0", AT11:AT49), "")</f>
        <v/>
      </c>
      <c r="AU50" s="89" t="str">
        <f>IF(ISERROR((AT50/$I50)*100), "", IF(((AT50/$I50)*100) &lt;&gt; 0, (AT50/$I50)*100, ""))</f>
        <v/>
      </c>
      <c r="AV50" s="88" t="str">
        <f>IF((SUM(AV11:AV49)&lt;&gt;0), SUMIF($I11:$I49, "&gt;0", AV11:AV49), "")</f>
        <v/>
      </c>
      <c r="AW50" s="89" t="str">
        <f>IF(ISERROR((AV50/$I50)*100), "", IF(((AV50/$I50)*100) &lt;&gt; 0, (AV50/$I50)*100, ""))</f>
        <v/>
      </c>
      <c r="AX50" s="88" t="str">
        <f>IF((SUM(AX11:AX49)&lt;&gt;0), SUMIF($I11:$I49, "&gt;0", AX11:AX49), "")</f>
        <v/>
      </c>
      <c r="AY50" s="89" t="str">
        <f>IF(ISERROR((AX50/$I50)*100), "", IF(((AX50/$I50)*100) &lt;&gt; 0, (AX50/$I50)*100, ""))</f>
        <v/>
      </c>
      <c r="AZ50" s="88" t="str">
        <f>IF((SUM(AZ11:AZ49)&lt;&gt;0), SUMIF($I11:$I49, "&gt;0", AZ11:AZ49), "")</f>
        <v/>
      </c>
      <c r="BA50" s="89" t="str">
        <f>IF(ISERROR((AZ50/$I50)*100), "", IF(((AZ50/$I50)*100) &lt;&gt; 0, (AZ50/$I50)*100, ""))</f>
        <v/>
      </c>
    </row>
    <row r="51" spans="1:54" s="81" customFormat="1" ht="20" customHeight="1" x14ac:dyDescent="0.2">
      <c r="D51" s="82"/>
      <c r="G51" s="83"/>
      <c r="H51" s="84" t="s">
        <v>328</v>
      </c>
      <c r="I51" s="90" t="s">
        <v>329</v>
      </c>
      <c r="J51" s="91" t="s">
        <v>330</v>
      </c>
      <c r="K51" s="92" t="s">
        <v>331</v>
      </c>
      <c r="L51" s="93">
        <f>IF(SUMIF(L11:L49, "&gt; 0", $I11:$I49) &gt; 0, SUMIF(L11:L49, "&gt; 0", $I11:$I49), "")</f>
        <v>466</v>
      </c>
      <c r="M51" s="94">
        <f>(L50/L51)*100</f>
        <v>48.497854077253216</v>
      </c>
      <c r="N51" s="93">
        <f>IF(SUMIF(N11:N49, "&gt; 0", $I11:$I49) &gt; 0, SUMIF(N11:N49, "&gt; 0", $I11:$I49), "")</f>
        <v>1026</v>
      </c>
      <c r="O51" s="94">
        <f>(N50/N51)*100</f>
        <v>11.988304093567251</v>
      </c>
      <c r="P51" s="93">
        <f>IF(SUMIF(P11:P49, "&gt; 0", $I11:$I49) &gt; 0, SUMIF(P11:P49, "&gt; 0", $I11:$I49), "")</f>
        <v>357</v>
      </c>
      <c r="Q51" s="94">
        <f>(P50/P51)*100</f>
        <v>21.568627450980394</v>
      </c>
      <c r="R51" s="93">
        <f>IF(SUMIF(R11:R49, "&gt; 0", $I11:$I49) &gt; 0, SUMIF(R11:R49, "&gt; 0", $I11:$I49), "")</f>
        <v>416</v>
      </c>
      <c r="S51" s="94">
        <f>(R50/R51)*100</f>
        <v>12.259615384615383</v>
      </c>
      <c r="T51" s="93">
        <f>IF(SUMIF(T11:T49, "&gt; 0", $I11:$I49) &gt; 0, SUMIF(T11:T49, "&gt; 0", $I11:$I49), "")</f>
        <v>249</v>
      </c>
      <c r="U51" s="94">
        <f>(T50/T51)*100</f>
        <v>18.072289156626507</v>
      </c>
      <c r="V51" s="93">
        <f>IF(SUMIF(V11:V49, "&gt; 0", $I11:$I49) &gt; 0, SUMIF(V11:V49, "&gt; 0", $I11:$I49), "")</f>
        <v>177</v>
      </c>
      <c r="W51" s="94">
        <f>(V50/V51)*100</f>
        <v>20.33898305084746</v>
      </c>
      <c r="X51" s="93">
        <f>IF(SUMIF(X11:X49, "&gt; 0", $I11:$I49) &gt; 0, SUMIF(X11:X49, "&gt; 0", $I11:$I49), "")</f>
        <v>313</v>
      </c>
      <c r="Y51" s="94">
        <f>(X50/X51)*100</f>
        <v>7.9872204472843444</v>
      </c>
      <c r="Z51" s="93">
        <f>IF(SUMIF(Z11:Z49, "&gt; 0", $I11:$I49) &gt; 0, SUMIF(Z11:Z49, "&gt; 0", $I11:$I49), "")</f>
        <v>63</v>
      </c>
      <c r="AA51" s="94">
        <f>(Z50/Z51)*100</f>
        <v>31.746031746031743</v>
      </c>
      <c r="AB51" s="93">
        <f>IF(SUMIF(AB11:AB49, "&gt; 0", $I11:$I49) &gt; 0, SUMIF(AB11:AB49, "&gt; 0", $I11:$I49), "")</f>
        <v>258</v>
      </c>
      <c r="AC51" s="94">
        <f>(AB50/AB51)*100</f>
        <v>5.4263565891472867</v>
      </c>
      <c r="AD51" s="93">
        <f>IF(SUMIF(AD11:AD49, "&gt; 0", $I11:$I49) &gt; 0, SUMIF(AD11:AD49, "&gt; 0", $I11:$I49), "")</f>
        <v>53</v>
      </c>
      <c r="AE51" s="94">
        <f>(AD50/AD51)*100</f>
        <v>15.09433962264151</v>
      </c>
      <c r="AF51" s="93">
        <f>IF(SUMIF(AF11:AF49, "&gt; 0", $I11:$I49) &gt; 0, SUMIF(AF11:AF49, "&gt; 0", $I11:$I49), "")</f>
        <v>8</v>
      </c>
      <c r="AG51" s="94">
        <f>(AF50/AF51)*100</f>
        <v>62.5</v>
      </c>
      <c r="AH51" s="93">
        <f>IF(SUMIF(AH11:AH49, "&gt; 0", $I11:$I49) &gt; 0, SUMIF(AH11:AH49, "&gt; 0", $I11:$I49), "")</f>
        <v>61</v>
      </c>
      <c r="AI51" s="94">
        <f>(AH50/AH51)*100</f>
        <v>6.557377049180328</v>
      </c>
      <c r="AJ51" s="93">
        <f>IF(SUMIF(AJ11:AJ49, "&gt; 0", $I11:$I49) &gt; 0, SUMIF(AJ11:AJ49, "&gt; 0", $I11:$I49), "")</f>
        <v>53</v>
      </c>
      <c r="AK51" s="94">
        <f>IF((ISERROR((AJ50/AJ51)*100)), "", (AJ50/AJ51)*100)</f>
        <v>5.6603773584905666</v>
      </c>
      <c r="AL51" s="93">
        <f>IF(SUMIF(AL11:AL49, "&gt; 0", $I11:$I49) &gt; 0, SUMIF(AL11:AL49, "&gt; 0", $I11:$I49), "")</f>
        <v>8</v>
      </c>
      <c r="AM51" s="94">
        <f>(AL50/AL51)*100</f>
        <v>25</v>
      </c>
      <c r="AN51" s="93">
        <f>IF(SUMIF(AN11:AN49, "&gt; 0", $I11:$I49) &gt; 0, SUMIF(AN11:AN49, "&gt; 0", $I11:$I49), "")</f>
        <v>8</v>
      </c>
      <c r="AO51" s="94">
        <f>(AN50/AN51)*100</f>
        <v>12.5</v>
      </c>
      <c r="AP51" s="93">
        <f>IF(SUMIF(AP11:AP49, "&gt; 0", $I11:$I49) &gt; 0, SUMIF(AP11:AP49, "&gt; 0", $I11:$I49), "")</f>
        <v>47</v>
      </c>
      <c r="AQ51" s="94">
        <f>(AP50/AP51)*100</f>
        <v>4.2553191489361701</v>
      </c>
      <c r="AR51" s="93">
        <f>IF(SUMIF(AR11:AR49, "&gt; 0", $I11:$I49) &gt; 0, SUMIF(AR11:AR49, "&gt; 0", $I11:$I49), "")</f>
        <v>19</v>
      </c>
      <c r="AS51" s="94">
        <f>IF(NOT(ISERROR((AR50/AR51)*100)), (AR50/AR51)*100, "")</f>
        <v>5.2631578947368416</v>
      </c>
      <c r="AT51" s="93" t="str">
        <f>IF(SUMIF(AT11:AT49, "&gt; 0", $I11:$I49) &gt; 0, SUMIF(AT11:AT49, "&gt; 0", $I11:$I49), "")</f>
        <v/>
      </c>
      <c r="AU51" s="94" t="str">
        <f>IF((ISERROR((AT50/AT51)*100)), "", (AT50/AT51)*100)</f>
        <v/>
      </c>
      <c r="AV51" s="93" t="str">
        <f>IF(SUMIF(AV11:AV49, "&gt; 0", $I11:$I49) &gt; 0, SUMIF(AV11:AV49, "&gt; 0", $I11:$I49), "")</f>
        <v/>
      </c>
      <c r="AW51" s="94" t="str">
        <f>IF((ISERROR((AV50/AV51)*100)), "", (AV50/AV51)*100)</f>
        <v/>
      </c>
      <c r="AX51" s="93" t="str">
        <f>IF(SUMIF(AX11:AX49, "&gt; 0", $I11:$I49) &gt; 0, SUMIF(AX11:AX49, "&gt; 0", $I11:$I49), "")</f>
        <v/>
      </c>
      <c r="AY51" s="94" t="str">
        <f>IF((ISERROR((AX50/AX51)*100)), "", (AX50/AX51)*100)</f>
        <v/>
      </c>
      <c r="AZ51" s="93" t="str">
        <f>IF(SUMIF(AZ11:AZ49, "&gt; 0", $I11:$I49) &gt; 0, SUMIF(AZ11:AZ49, "&gt; 0", $I11:$I49), "")</f>
        <v/>
      </c>
      <c r="BA51" s="94" t="str">
        <f>IF((ISERROR((AZ50/AZ51)*100)), "", (AZ50/AZ51)*100)</f>
        <v/>
      </c>
    </row>
    <row r="52" spans="1:54" ht="20" customHeight="1" thickBot="1" x14ac:dyDescent="0.25">
      <c r="I52" s="371" t="s">
        <v>332</v>
      </c>
      <c r="J52" s="374"/>
      <c r="K52" s="375"/>
      <c r="L52" s="356" t="s">
        <v>28</v>
      </c>
      <c r="M52" s="354" t="s">
        <v>29</v>
      </c>
      <c r="N52" s="356" t="s">
        <v>28</v>
      </c>
      <c r="O52" s="354" t="s">
        <v>29</v>
      </c>
      <c r="P52" s="356" t="s">
        <v>28</v>
      </c>
      <c r="Q52" s="354" t="s">
        <v>29</v>
      </c>
      <c r="R52" s="364" t="s">
        <v>28</v>
      </c>
      <c r="S52" s="355" t="s">
        <v>29</v>
      </c>
      <c r="T52" s="356" t="s">
        <v>28</v>
      </c>
      <c r="U52" s="354" t="s">
        <v>29</v>
      </c>
      <c r="V52" s="356" t="s">
        <v>28</v>
      </c>
      <c r="W52" s="354" t="s">
        <v>29</v>
      </c>
      <c r="X52" s="356" t="s">
        <v>28</v>
      </c>
      <c r="Y52" s="354" t="s">
        <v>29</v>
      </c>
      <c r="Z52" s="356" t="s">
        <v>28</v>
      </c>
      <c r="AA52" s="354" t="s">
        <v>29</v>
      </c>
      <c r="AB52" s="357" t="s">
        <v>28</v>
      </c>
      <c r="AC52" s="354" t="s">
        <v>29</v>
      </c>
      <c r="AD52" s="356" t="s">
        <v>28</v>
      </c>
      <c r="AE52" s="354" t="s">
        <v>29</v>
      </c>
      <c r="AF52" s="356" t="s">
        <v>28</v>
      </c>
      <c r="AG52" s="354" t="s">
        <v>29</v>
      </c>
      <c r="AH52" s="356" t="s">
        <v>28</v>
      </c>
      <c r="AI52" s="354" t="s">
        <v>29</v>
      </c>
      <c r="AJ52" s="356" t="s">
        <v>28</v>
      </c>
      <c r="AK52" s="354" t="s">
        <v>29</v>
      </c>
      <c r="AL52" s="356" t="s">
        <v>28</v>
      </c>
      <c r="AM52" s="354" t="s">
        <v>29</v>
      </c>
      <c r="AN52" s="356" t="s">
        <v>28</v>
      </c>
      <c r="AO52" s="354" t="s">
        <v>29</v>
      </c>
      <c r="AP52" s="356" t="s">
        <v>28</v>
      </c>
      <c r="AQ52" s="354" t="s">
        <v>29</v>
      </c>
      <c r="AR52" s="356" t="s">
        <v>28</v>
      </c>
      <c r="AS52" s="354" t="s">
        <v>29</v>
      </c>
      <c r="AT52" s="356" t="s">
        <v>28</v>
      </c>
      <c r="AU52" s="354" t="s">
        <v>29</v>
      </c>
      <c r="AV52" s="356" t="s">
        <v>28</v>
      </c>
      <c r="AW52" s="354" t="s">
        <v>29</v>
      </c>
      <c r="AX52" s="356" t="s">
        <v>28</v>
      </c>
      <c r="AY52" s="354" t="s">
        <v>29</v>
      </c>
      <c r="AZ52" s="356" t="s">
        <v>28</v>
      </c>
      <c r="BA52" s="354" t="s">
        <v>29</v>
      </c>
    </row>
    <row r="53" spans="1:54" x14ac:dyDescent="0.2">
      <c r="F53" s="95" t="s">
        <v>333</v>
      </c>
      <c r="G53" s="96">
        <v>1</v>
      </c>
      <c r="I53" s="372"/>
      <c r="J53" s="376"/>
      <c r="K53" s="377"/>
      <c r="L53" s="356"/>
      <c r="M53" s="355"/>
      <c r="N53" s="356"/>
      <c r="O53" s="355"/>
      <c r="P53" s="356"/>
      <c r="Q53" s="355"/>
      <c r="R53" s="356"/>
      <c r="S53" s="355"/>
      <c r="T53" s="356"/>
      <c r="U53" s="355"/>
      <c r="V53" s="356"/>
      <c r="W53" s="355"/>
      <c r="X53" s="356"/>
      <c r="Y53" s="355"/>
      <c r="Z53" s="356"/>
      <c r="AA53" s="355"/>
      <c r="AB53" s="363"/>
      <c r="AC53" s="355"/>
      <c r="AD53" s="356"/>
      <c r="AE53" s="355"/>
      <c r="AF53" s="356"/>
      <c r="AG53" s="355"/>
      <c r="AH53" s="356"/>
      <c r="AI53" s="355"/>
      <c r="AJ53" s="356"/>
      <c r="AK53" s="355"/>
      <c r="AL53" s="356"/>
      <c r="AM53" s="355"/>
      <c r="AN53" s="356"/>
      <c r="AO53" s="355"/>
      <c r="AP53" s="356"/>
      <c r="AQ53" s="355"/>
      <c r="AR53" s="356"/>
      <c r="AS53" s="355"/>
      <c r="AT53" s="356"/>
      <c r="AU53" s="355"/>
      <c r="AV53" s="356"/>
      <c r="AW53" s="355"/>
      <c r="AX53" s="356"/>
      <c r="AY53" s="355"/>
      <c r="AZ53" s="356"/>
      <c r="BA53" s="355"/>
    </row>
    <row r="54" spans="1:54" x14ac:dyDescent="0.2">
      <c r="F54" s="97"/>
      <c r="G54" s="98"/>
      <c r="I54" s="372"/>
      <c r="J54" s="376"/>
      <c r="K54" s="377"/>
      <c r="L54" s="356"/>
      <c r="M54" s="355"/>
      <c r="N54" s="356"/>
      <c r="O54" s="355"/>
      <c r="P54" s="356"/>
      <c r="Q54" s="355"/>
      <c r="R54" s="356"/>
      <c r="S54" s="355"/>
      <c r="T54" s="356"/>
      <c r="U54" s="355"/>
      <c r="V54" s="356"/>
      <c r="W54" s="355"/>
      <c r="X54" s="356"/>
      <c r="Y54" s="355"/>
      <c r="Z54" s="356"/>
      <c r="AA54" s="355"/>
      <c r="AB54" s="363"/>
      <c r="AC54" s="355"/>
      <c r="AD54" s="356"/>
      <c r="AE54" s="355"/>
      <c r="AF54" s="356"/>
      <c r="AG54" s="355"/>
      <c r="AH54" s="356"/>
      <c r="AI54" s="355"/>
      <c r="AJ54" s="356"/>
      <c r="AK54" s="355"/>
      <c r="AL54" s="356"/>
      <c r="AM54" s="355"/>
      <c r="AN54" s="356"/>
      <c r="AO54" s="355"/>
      <c r="AP54" s="356"/>
      <c r="AQ54" s="355"/>
      <c r="AR54" s="356"/>
      <c r="AS54" s="355"/>
      <c r="AT54" s="356"/>
      <c r="AU54" s="355"/>
      <c r="AV54" s="356"/>
      <c r="AW54" s="355"/>
      <c r="AX54" s="356"/>
      <c r="AY54" s="355"/>
      <c r="AZ54" s="356"/>
      <c r="BA54" s="355"/>
    </row>
    <row r="55" spans="1:54" x14ac:dyDescent="0.2">
      <c r="F55" s="358" t="s">
        <v>334</v>
      </c>
      <c r="G55" s="359"/>
      <c r="I55" s="372"/>
      <c r="J55" s="376"/>
      <c r="K55" s="377"/>
      <c r="L55" s="356"/>
      <c r="M55" s="355"/>
      <c r="N55" s="356"/>
      <c r="O55" s="355"/>
      <c r="P55" s="356"/>
      <c r="Q55" s="355"/>
      <c r="R55" s="356"/>
      <c r="S55" s="355"/>
      <c r="T55" s="356"/>
      <c r="U55" s="355"/>
      <c r="V55" s="356"/>
      <c r="W55" s="355"/>
      <c r="X55" s="356"/>
      <c r="Y55" s="355"/>
      <c r="Z55" s="356"/>
      <c r="AA55" s="355"/>
      <c r="AB55" s="363"/>
      <c r="AC55" s="355"/>
      <c r="AD55" s="356"/>
      <c r="AE55" s="355"/>
      <c r="AF55" s="356"/>
      <c r="AG55" s="355"/>
      <c r="AH55" s="356"/>
      <c r="AI55" s="355"/>
      <c r="AJ55" s="356"/>
      <c r="AK55" s="355"/>
      <c r="AL55" s="356"/>
      <c r="AM55" s="355"/>
      <c r="AN55" s="356"/>
      <c r="AO55" s="355"/>
      <c r="AP55" s="356"/>
      <c r="AQ55" s="355"/>
      <c r="AR55" s="356"/>
      <c r="AS55" s="355"/>
      <c r="AT55" s="356"/>
      <c r="AU55" s="355"/>
      <c r="AV55" s="356"/>
      <c r="AW55" s="355"/>
      <c r="AX55" s="356"/>
      <c r="AY55" s="355"/>
      <c r="AZ55" s="356"/>
      <c r="BA55" s="355"/>
    </row>
    <row r="56" spans="1:54" x14ac:dyDescent="0.2">
      <c r="F56" s="358"/>
      <c r="G56" s="359"/>
      <c r="I56" s="372"/>
      <c r="J56" s="376"/>
      <c r="K56" s="377"/>
      <c r="L56" s="357"/>
      <c r="M56" s="355"/>
      <c r="N56" s="357"/>
      <c r="O56" s="355"/>
      <c r="P56" s="357"/>
      <c r="Q56" s="355"/>
      <c r="R56" s="357"/>
      <c r="S56" s="355"/>
      <c r="T56" s="357"/>
      <c r="U56" s="355"/>
      <c r="V56" s="357"/>
      <c r="W56" s="355"/>
      <c r="X56" s="357"/>
      <c r="Y56" s="355"/>
      <c r="Z56" s="357"/>
      <c r="AA56" s="355"/>
      <c r="AB56" s="364"/>
      <c r="AC56" s="362"/>
      <c r="AD56" s="357"/>
      <c r="AE56" s="355"/>
      <c r="AF56" s="357"/>
      <c r="AG56" s="355"/>
      <c r="AH56" s="357"/>
      <c r="AI56" s="355"/>
      <c r="AJ56" s="357"/>
      <c r="AK56" s="355"/>
      <c r="AL56" s="357"/>
      <c r="AM56" s="355"/>
      <c r="AN56" s="357"/>
      <c r="AO56" s="355"/>
      <c r="AP56" s="357"/>
      <c r="AQ56" s="355"/>
      <c r="AR56" s="357"/>
      <c r="AS56" s="355"/>
      <c r="AT56" s="357"/>
      <c r="AU56" s="355"/>
      <c r="AV56" s="357"/>
      <c r="AW56" s="355"/>
      <c r="AX56" s="357"/>
      <c r="AY56" s="355"/>
      <c r="AZ56" s="357"/>
      <c r="BA56" s="355"/>
    </row>
    <row r="57" spans="1:54" ht="16" customHeight="1" x14ac:dyDescent="0.2">
      <c r="F57" s="358"/>
      <c r="G57" s="359"/>
      <c r="I57" s="372"/>
      <c r="J57" s="376"/>
      <c r="K57" s="377"/>
      <c r="L57" s="336" t="s">
        <v>4</v>
      </c>
      <c r="M57" s="337"/>
      <c r="N57" s="336" t="s">
        <v>12</v>
      </c>
      <c r="O57" s="337"/>
      <c r="P57" s="336" t="s">
        <v>6</v>
      </c>
      <c r="Q57" s="337"/>
      <c r="R57" s="336" t="s">
        <v>10</v>
      </c>
      <c r="S57" s="337"/>
      <c r="T57" s="336" t="s">
        <v>7</v>
      </c>
      <c r="U57" s="337"/>
      <c r="V57" s="348" t="s">
        <v>3</v>
      </c>
      <c r="W57" s="349"/>
      <c r="X57" s="336" t="s">
        <v>11</v>
      </c>
      <c r="Y57" s="337"/>
      <c r="Z57" s="336" t="s">
        <v>9</v>
      </c>
      <c r="AA57" s="337"/>
      <c r="AB57" s="336" t="s">
        <v>15</v>
      </c>
      <c r="AC57" s="342"/>
      <c r="AD57" s="348" t="s">
        <v>13</v>
      </c>
      <c r="AE57" s="349"/>
      <c r="AF57" s="348" t="s">
        <v>2</v>
      </c>
      <c r="AG57" s="349"/>
      <c r="AH57" s="336" t="s">
        <v>14</v>
      </c>
      <c r="AI57" s="337"/>
      <c r="AJ57" s="336" t="s">
        <v>21</v>
      </c>
      <c r="AK57" s="337"/>
      <c r="AL57" s="336" t="s">
        <v>5</v>
      </c>
      <c r="AM57" s="337"/>
      <c r="AN57" s="336" t="s">
        <v>8</v>
      </c>
      <c r="AO57" s="337"/>
      <c r="AP57" s="348" t="s">
        <v>16</v>
      </c>
      <c r="AQ57" s="349"/>
      <c r="AR57" s="336" t="s">
        <v>17</v>
      </c>
      <c r="AS57" s="337"/>
      <c r="AT57" s="336" t="s">
        <v>18</v>
      </c>
      <c r="AU57" s="337"/>
      <c r="AV57" s="336" t="s">
        <v>19</v>
      </c>
      <c r="AW57" s="337"/>
      <c r="AX57" s="336" t="s">
        <v>20</v>
      </c>
      <c r="AY57" s="337"/>
      <c r="AZ57" s="336" t="s">
        <v>22</v>
      </c>
      <c r="BA57" s="342"/>
    </row>
    <row r="58" spans="1:54" x14ac:dyDescent="0.2">
      <c r="F58" s="358"/>
      <c r="G58" s="359"/>
      <c r="I58" s="372"/>
      <c r="J58" s="376"/>
      <c r="K58" s="377"/>
      <c r="L58" s="338"/>
      <c r="M58" s="339"/>
      <c r="N58" s="338"/>
      <c r="O58" s="339"/>
      <c r="P58" s="338"/>
      <c r="Q58" s="339"/>
      <c r="R58" s="338"/>
      <c r="S58" s="339"/>
      <c r="T58" s="338"/>
      <c r="U58" s="339"/>
      <c r="V58" s="350"/>
      <c r="W58" s="351"/>
      <c r="X58" s="338"/>
      <c r="Y58" s="339"/>
      <c r="Z58" s="338"/>
      <c r="AA58" s="339"/>
      <c r="AB58" s="338"/>
      <c r="AC58" s="343"/>
      <c r="AD58" s="350"/>
      <c r="AE58" s="351"/>
      <c r="AF58" s="350"/>
      <c r="AG58" s="351"/>
      <c r="AH58" s="338"/>
      <c r="AI58" s="339"/>
      <c r="AJ58" s="338"/>
      <c r="AK58" s="339"/>
      <c r="AL58" s="338"/>
      <c r="AM58" s="339"/>
      <c r="AN58" s="338"/>
      <c r="AO58" s="339"/>
      <c r="AP58" s="350"/>
      <c r="AQ58" s="351"/>
      <c r="AR58" s="338"/>
      <c r="AS58" s="339"/>
      <c r="AT58" s="338"/>
      <c r="AU58" s="339"/>
      <c r="AV58" s="338"/>
      <c r="AW58" s="339"/>
      <c r="AX58" s="338"/>
      <c r="AY58" s="339"/>
      <c r="AZ58" s="338"/>
      <c r="BA58" s="343"/>
    </row>
    <row r="59" spans="1:54" ht="17" thickBot="1" x14ac:dyDescent="0.25">
      <c r="F59" s="358"/>
      <c r="G59" s="359"/>
      <c r="I59" s="372"/>
      <c r="J59" s="376"/>
      <c r="K59" s="377"/>
      <c r="L59" s="340"/>
      <c r="M59" s="341"/>
      <c r="N59" s="340"/>
      <c r="O59" s="341"/>
      <c r="P59" s="340"/>
      <c r="Q59" s="341"/>
      <c r="R59" s="340"/>
      <c r="S59" s="341"/>
      <c r="T59" s="340"/>
      <c r="U59" s="341"/>
      <c r="V59" s="352"/>
      <c r="W59" s="353"/>
      <c r="X59" s="340"/>
      <c r="Y59" s="341"/>
      <c r="Z59" s="340"/>
      <c r="AA59" s="341"/>
      <c r="AB59" s="340"/>
      <c r="AC59" s="344"/>
      <c r="AD59" s="352"/>
      <c r="AE59" s="353"/>
      <c r="AF59" s="352"/>
      <c r="AG59" s="353"/>
      <c r="AH59" s="340"/>
      <c r="AI59" s="341"/>
      <c r="AJ59" s="340"/>
      <c r="AK59" s="341"/>
      <c r="AL59" s="340"/>
      <c r="AM59" s="341"/>
      <c r="AN59" s="340"/>
      <c r="AO59" s="341"/>
      <c r="AP59" s="352"/>
      <c r="AQ59" s="353"/>
      <c r="AR59" s="340"/>
      <c r="AS59" s="341"/>
      <c r="AT59" s="340"/>
      <c r="AU59" s="341"/>
      <c r="AV59" s="340"/>
      <c r="AW59" s="341"/>
      <c r="AX59" s="340"/>
      <c r="AY59" s="341"/>
      <c r="AZ59" s="340"/>
      <c r="BA59" s="344"/>
    </row>
    <row r="60" spans="1:54" ht="20" thickBot="1" x14ac:dyDescent="0.3">
      <c r="F60" s="360"/>
      <c r="G60" s="361"/>
      <c r="I60" s="373"/>
      <c r="J60" s="378"/>
      <c r="K60" s="379"/>
      <c r="L60" s="345" t="s">
        <v>0</v>
      </c>
      <c r="M60" s="346"/>
      <c r="N60" s="346"/>
      <c r="O60" s="346"/>
      <c r="P60" s="346"/>
      <c r="Q60" s="346"/>
      <c r="R60" s="346"/>
      <c r="S60" s="346"/>
      <c r="T60" s="346"/>
      <c r="U60" s="346"/>
      <c r="V60" s="346"/>
      <c r="W60" s="346"/>
      <c r="X60" s="346"/>
      <c r="Y60" s="346"/>
      <c r="Z60" s="346"/>
      <c r="AA60" s="346"/>
      <c r="AB60" s="346"/>
      <c r="AC60" s="346"/>
      <c r="AD60" s="346"/>
      <c r="AE60" s="346"/>
      <c r="AF60" s="346"/>
      <c r="AG60" s="346"/>
      <c r="AH60" s="346"/>
      <c r="AI60" s="346"/>
      <c r="AJ60" s="346"/>
      <c r="AK60" s="346"/>
      <c r="AL60" s="346"/>
      <c r="AM60" s="346"/>
      <c r="AN60" s="346"/>
      <c r="AO60" s="346"/>
      <c r="AP60" s="346"/>
      <c r="AQ60" s="346"/>
      <c r="AR60" s="346"/>
      <c r="AS60" s="346"/>
      <c r="AT60" s="346"/>
      <c r="AU60" s="346"/>
      <c r="AV60" s="346"/>
      <c r="AW60" s="346"/>
      <c r="AX60" s="346"/>
      <c r="AY60" s="346"/>
      <c r="AZ60" s="346"/>
      <c r="BA60" s="347"/>
    </row>
    <row r="61" spans="1:54" x14ac:dyDescent="0.2">
      <c r="I61" s="99" t="s">
        <v>335</v>
      </c>
    </row>
    <row r="62" spans="1:54" x14ac:dyDescent="0.2">
      <c r="I62" s="100"/>
    </row>
  </sheetData>
  <mergeCells count="140">
    <mergeCell ref="AX57:AY59"/>
    <mergeCell ref="AJ57:AK59"/>
    <mergeCell ref="AZ57:BA59"/>
    <mergeCell ref="L60:BA60"/>
    <mergeCell ref="AH57:AI59"/>
    <mergeCell ref="AB57:AC59"/>
    <mergeCell ref="AP57:AQ59"/>
    <mergeCell ref="AR57:AS59"/>
    <mergeCell ref="AT57:AU59"/>
    <mergeCell ref="AV57:AW59"/>
    <mergeCell ref="AN57:AO59"/>
    <mergeCell ref="Z57:AA59"/>
    <mergeCell ref="R57:S59"/>
    <mergeCell ref="X57:Y59"/>
    <mergeCell ref="N57:O59"/>
    <mergeCell ref="AD57:AE59"/>
    <mergeCell ref="AK52:AK56"/>
    <mergeCell ref="AZ52:AZ56"/>
    <mergeCell ref="BA52:BA56"/>
    <mergeCell ref="F55:G60"/>
    <mergeCell ref="AF57:AG59"/>
    <mergeCell ref="V57:W59"/>
    <mergeCell ref="L57:M59"/>
    <mergeCell ref="AL57:AM59"/>
    <mergeCell ref="P57:Q59"/>
    <mergeCell ref="T57:U59"/>
    <mergeCell ref="AU52:AU56"/>
    <mergeCell ref="AV52:AV56"/>
    <mergeCell ref="AW52:AW56"/>
    <mergeCell ref="AX52:AX56"/>
    <mergeCell ref="AY52:AY56"/>
    <mergeCell ref="AJ52:AJ56"/>
    <mergeCell ref="AC52:AC56"/>
    <mergeCell ref="AP52:AP56"/>
    <mergeCell ref="AQ52:AQ56"/>
    <mergeCell ref="AR52:AR56"/>
    <mergeCell ref="AS52:AS56"/>
    <mergeCell ref="AT52:AT56"/>
    <mergeCell ref="O52:O56"/>
    <mergeCell ref="AD52:AD56"/>
    <mergeCell ref="AE52:AE56"/>
    <mergeCell ref="AH52:AH56"/>
    <mergeCell ref="AI52:AI56"/>
    <mergeCell ref="AB52:AB56"/>
    <mergeCell ref="AA52:AA56"/>
    <mergeCell ref="R52:R56"/>
    <mergeCell ref="S52:S56"/>
    <mergeCell ref="X52:X56"/>
    <mergeCell ref="Y52:Y56"/>
    <mergeCell ref="N52:N56"/>
    <mergeCell ref="Q52:Q56"/>
    <mergeCell ref="T52:T56"/>
    <mergeCell ref="U52:U56"/>
    <mergeCell ref="AN52:AN56"/>
    <mergeCell ref="AO52:AO56"/>
    <mergeCell ref="Z52:Z56"/>
    <mergeCell ref="W52:W56"/>
    <mergeCell ref="L52:L56"/>
    <mergeCell ref="M52:M56"/>
    <mergeCell ref="AL52:AL56"/>
    <mergeCell ref="AM52:AM56"/>
    <mergeCell ref="P52:P56"/>
    <mergeCell ref="AZ6:AZ10"/>
    <mergeCell ref="BA6:BA10"/>
    <mergeCell ref="A7:A10"/>
    <mergeCell ref="B7:B10"/>
    <mergeCell ref="C7:C10"/>
    <mergeCell ref="I52:I60"/>
    <mergeCell ref="J52:K60"/>
    <mergeCell ref="AF52:AF56"/>
    <mergeCell ref="AG52:AG56"/>
    <mergeCell ref="V52:V56"/>
    <mergeCell ref="AV6:AV10"/>
    <mergeCell ref="AW6:AW10"/>
    <mergeCell ref="AX6:AX10"/>
    <mergeCell ref="AY6:AY10"/>
    <mergeCell ref="AJ6:AJ10"/>
    <mergeCell ref="AK6:AK10"/>
    <mergeCell ref="AP6:AP10"/>
    <mergeCell ref="AQ6:AQ10"/>
    <mergeCell ref="AR6:AR10"/>
    <mergeCell ref="AS6:AS10"/>
    <mergeCell ref="AT6:AT10"/>
    <mergeCell ref="AU6:AU10"/>
    <mergeCell ref="AD6:AD10"/>
    <mergeCell ref="AE6:AE10"/>
    <mergeCell ref="AH6:AH10"/>
    <mergeCell ref="AI6:AI10"/>
    <mergeCell ref="AB6:AB10"/>
    <mergeCell ref="AC6:AC10"/>
    <mergeCell ref="R6:R10"/>
    <mergeCell ref="S6:S10"/>
    <mergeCell ref="X6:X10"/>
    <mergeCell ref="Y6:Y10"/>
    <mergeCell ref="N6:N10"/>
    <mergeCell ref="O6:O10"/>
    <mergeCell ref="T6:T10"/>
    <mergeCell ref="U6:U10"/>
    <mergeCell ref="AN6:AN10"/>
    <mergeCell ref="AO6:AO10"/>
    <mergeCell ref="Z6:Z10"/>
    <mergeCell ref="AA6:AA10"/>
    <mergeCell ref="L6:L10"/>
    <mergeCell ref="M6:M10"/>
    <mergeCell ref="AL6:AL10"/>
    <mergeCell ref="AM6:AM10"/>
    <mergeCell ref="P6:P10"/>
    <mergeCell ref="Q6:Q10"/>
    <mergeCell ref="AZ3:BA5"/>
    <mergeCell ref="E5:E7"/>
    <mergeCell ref="H6:H10"/>
    <mergeCell ref="I6:I10"/>
    <mergeCell ref="J6:J10"/>
    <mergeCell ref="K6:K10"/>
    <mergeCell ref="AF6:AF10"/>
    <mergeCell ref="AG6:AG10"/>
    <mergeCell ref="V6:V10"/>
    <mergeCell ref="W6:W10"/>
    <mergeCell ref="AP3:AQ5"/>
    <mergeCell ref="AR3:AS5"/>
    <mergeCell ref="AT3:AU5"/>
    <mergeCell ref="AV3:AW5"/>
    <mergeCell ref="AX3:AY5"/>
    <mergeCell ref="AJ3:AK5"/>
    <mergeCell ref="R3:S5"/>
    <mergeCell ref="X3:Y5"/>
    <mergeCell ref="N3:O5"/>
    <mergeCell ref="AD3:AE5"/>
    <mergeCell ref="AH3:AI5"/>
    <mergeCell ref="AB3:AC5"/>
    <mergeCell ref="L2:BA2"/>
    <mergeCell ref="E3:E4"/>
    <mergeCell ref="AF3:AG5"/>
    <mergeCell ref="V3:W5"/>
    <mergeCell ref="L3:M5"/>
    <mergeCell ref="AL3:AM5"/>
    <mergeCell ref="P3:Q5"/>
    <mergeCell ref="T3:U5"/>
    <mergeCell ref="AN3:AO5"/>
    <mergeCell ref="Z3:AA5"/>
  </mergeCells>
  <pageMargins left="0.7" right="0.7" top="0.75" bottom="0.75" header="0.3" footer="0.3"/>
  <ignoredErrors>
    <ignoredError sqref="J11 J39:J41 J36:J37 J31:J34 J28:J29 J18:J26 J13:J16 J43:J49 J12 J17 J27 J30 J35 J38 J4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2"/>
  <sheetViews>
    <sheetView showRuler="0" workbookViewId="0"/>
  </sheetViews>
  <sheetFormatPr baseColWidth="10" defaultRowHeight="16" x14ac:dyDescent="0.2"/>
  <cols>
    <col min="1" max="1" width="5" style="1" customWidth="1"/>
    <col min="2"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53" width="6.83203125" style="2" customWidth="1"/>
    <col min="54" max="54" width="113.83203125" style="1" customWidth="1"/>
    <col min="55" max="16384" width="10.83203125" style="1"/>
  </cols>
  <sheetData>
    <row r="1" spans="1:54" ht="17" thickBot="1" x14ac:dyDescent="0.25"/>
    <row r="2" spans="1:54" ht="20" thickBot="1" x14ac:dyDescent="0.3">
      <c r="L2" s="405" t="s">
        <v>0</v>
      </c>
      <c r="M2" s="406"/>
      <c r="N2" s="406"/>
      <c r="O2" s="406"/>
      <c r="P2" s="406"/>
      <c r="Q2" s="406"/>
      <c r="R2" s="406"/>
      <c r="S2" s="406"/>
      <c r="T2" s="406"/>
      <c r="U2" s="406"/>
      <c r="V2" s="406"/>
      <c r="W2" s="406"/>
      <c r="X2" s="406"/>
      <c r="Y2" s="406"/>
      <c r="Z2" s="406"/>
      <c r="AA2" s="406"/>
      <c r="AB2" s="406"/>
      <c r="AC2" s="406"/>
      <c r="AD2" s="406"/>
      <c r="AE2" s="406"/>
      <c r="AF2" s="406"/>
      <c r="AG2" s="406"/>
      <c r="AH2" s="406"/>
      <c r="AI2" s="406"/>
      <c r="AJ2" s="406"/>
      <c r="AK2" s="406"/>
      <c r="AL2" s="406"/>
      <c r="AM2" s="406"/>
      <c r="AN2" s="406"/>
      <c r="AO2" s="406"/>
      <c r="AP2" s="406"/>
      <c r="AQ2" s="406"/>
      <c r="AR2" s="406"/>
      <c r="AS2" s="406"/>
      <c r="AT2" s="406"/>
      <c r="AU2" s="406"/>
      <c r="AV2" s="406"/>
      <c r="AW2" s="406"/>
      <c r="AX2" s="406"/>
      <c r="AY2" s="406"/>
      <c r="AZ2" s="406"/>
      <c r="BA2" s="407"/>
    </row>
    <row r="3" spans="1:54" ht="16" customHeight="1" x14ac:dyDescent="0.2">
      <c r="E3" s="408" t="s">
        <v>473</v>
      </c>
      <c r="L3" s="399" t="s">
        <v>2</v>
      </c>
      <c r="M3" s="400"/>
      <c r="N3" s="399" t="s">
        <v>3</v>
      </c>
      <c r="O3" s="400"/>
      <c r="P3" s="387" t="s">
        <v>4</v>
      </c>
      <c r="Q3" s="403"/>
      <c r="R3" s="387" t="s">
        <v>5</v>
      </c>
      <c r="S3" s="403"/>
      <c r="T3" s="387" t="s">
        <v>6</v>
      </c>
      <c r="U3" s="403"/>
      <c r="V3" s="387" t="s">
        <v>7</v>
      </c>
      <c r="W3" s="403"/>
      <c r="X3" s="387" t="s">
        <v>8</v>
      </c>
      <c r="Y3" s="403"/>
      <c r="Z3" s="387" t="s">
        <v>9</v>
      </c>
      <c r="AA3" s="403"/>
      <c r="AB3" s="387" t="s">
        <v>10</v>
      </c>
      <c r="AC3" s="403"/>
      <c r="AD3" s="387" t="s">
        <v>11</v>
      </c>
      <c r="AE3" s="403"/>
      <c r="AF3" s="399" t="s">
        <v>12</v>
      </c>
      <c r="AG3" s="400"/>
      <c r="AH3" s="399" t="s">
        <v>13</v>
      </c>
      <c r="AI3" s="400"/>
      <c r="AJ3" s="387" t="s">
        <v>14</v>
      </c>
      <c r="AK3" s="403"/>
      <c r="AL3" s="387" t="s">
        <v>15</v>
      </c>
      <c r="AM3" s="388"/>
      <c r="AN3" s="399" t="s">
        <v>16</v>
      </c>
      <c r="AO3" s="400"/>
      <c r="AP3" s="387" t="s">
        <v>17</v>
      </c>
      <c r="AQ3" s="403"/>
      <c r="AR3" s="387" t="s">
        <v>18</v>
      </c>
      <c r="AS3" s="403"/>
      <c r="AT3" s="387" t="s">
        <v>19</v>
      </c>
      <c r="AU3" s="403"/>
      <c r="AV3" s="387" t="s">
        <v>20</v>
      </c>
      <c r="AW3" s="403"/>
      <c r="AX3" s="387" t="s">
        <v>21</v>
      </c>
      <c r="AY3" s="403"/>
      <c r="AZ3" s="387" t="s">
        <v>22</v>
      </c>
      <c r="BA3" s="388"/>
    </row>
    <row r="4" spans="1:54" ht="20" customHeight="1" x14ac:dyDescent="0.2">
      <c r="C4" s="4"/>
      <c r="E4" s="409"/>
      <c r="L4" s="350"/>
      <c r="M4" s="351"/>
      <c r="N4" s="350"/>
      <c r="O4" s="351"/>
      <c r="P4" s="338"/>
      <c r="Q4" s="339"/>
      <c r="R4" s="338"/>
      <c r="S4" s="339"/>
      <c r="T4" s="338"/>
      <c r="U4" s="339"/>
      <c r="V4" s="338"/>
      <c r="W4" s="339"/>
      <c r="X4" s="338"/>
      <c r="Y4" s="339"/>
      <c r="Z4" s="338"/>
      <c r="AA4" s="339"/>
      <c r="AB4" s="338"/>
      <c r="AC4" s="339"/>
      <c r="AD4" s="338"/>
      <c r="AE4" s="339"/>
      <c r="AF4" s="350"/>
      <c r="AG4" s="351"/>
      <c r="AH4" s="350"/>
      <c r="AI4" s="351"/>
      <c r="AJ4" s="338"/>
      <c r="AK4" s="339"/>
      <c r="AL4" s="338"/>
      <c r="AM4" s="343"/>
      <c r="AN4" s="350"/>
      <c r="AO4" s="351"/>
      <c r="AP4" s="338"/>
      <c r="AQ4" s="339"/>
      <c r="AR4" s="338"/>
      <c r="AS4" s="339"/>
      <c r="AT4" s="338"/>
      <c r="AU4" s="339"/>
      <c r="AV4" s="338"/>
      <c r="AW4" s="339"/>
      <c r="AX4" s="338"/>
      <c r="AY4" s="339"/>
      <c r="AZ4" s="338"/>
      <c r="BA4" s="343"/>
    </row>
    <row r="5" spans="1:54" ht="20" customHeight="1" thickBot="1" x14ac:dyDescent="0.25">
      <c r="B5" s="5"/>
      <c r="C5" s="6"/>
      <c r="E5" s="391" t="s">
        <v>23</v>
      </c>
      <c r="J5" s="2"/>
      <c r="K5" s="2"/>
      <c r="L5" s="401"/>
      <c r="M5" s="402"/>
      <c r="N5" s="401"/>
      <c r="O5" s="402"/>
      <c r="P5" s="389"/>
      <c r="Q5" s="404"/>
      <c r="R5" s="389"/>
      <c r="S5" s="404"/>
      <c r="T5" s="389"/>
      <c r="U5" s="404"/>
      <c r="V5" s="389"/>
      <c r="W5" s="404"/>
      <c r="X5" s="389"/>
      <c r="Y5" s="404"/>
      <c r="Z5" s="389"/>
      <c r="AA5" s="404"/>
      <c r="AB5" s="389"/>
      <c r="AC5" s="404"/>
      <c r="AD5" s="389"/>
      <c r="AE5" s="404"/>
      <c r="AF5" s="401"/>
      <c r="AG5" s="402"/>
      <c r="AH5" s="401"/>
      <c r="AI5" s="402"/>
      <c r="AJ5" s="389"/>
      <c r="AK5" s="404"/>
      <c r="AL5" s="389"/>
      <c r="AM5" s="390"/>
      <c r="AN5" s="401"/>
      <c r="AO5" s="402"/>
      <c r="AP5" s="389"/>
      <c r="AQ5" s="404"/>
      <c r="AR5" s="389"/>
      <c r="AS5" s="404"/>
      <c r="AT5" s="389"/>
      <c r="AU5" s="404"/>
      <c r="AV5" s="389"/>
      <c r="AW5" s="404"/>
      <c r="AX5" s="389"/>
      <c r="AY5" s="404"/>
      <c r="AZ5" s="389"/>
      <c r="BA5" s="390"/>
    </row>
    <row r="6" spans="1:54" ht="20" customHeight="1" x14ac:dyDescent="0.2">
      <c r="A6" s="7"/>
      <c r="B6" s="8"/>
      <c r="C6" s="9"/>
      <c r="E6" s="391"/>
      <c r="H6" s="369" t="s">
        <v>24</v>
      </c>
      <c r="I6" s="393" t="s">
        <v>25</v>
      </c>
      <c r="J6" s="395" t="s">
        <v>26</v>
      </c>
      <c r="K6" s="397" t="s">
        <v>27</v>
      </c>
      <c r="L6" s="365" t="s">
        <v>28</v>
      </c>
      <c r="M6" s="367" t="s">
        <v>29</v>
      </c>
      <c r="N6" s="380" t="s">
        <v>28</v>
      </c>
      <c r="O6" s="367" t="s">
        <v>29</v>
      </c>
      <c r="P6" s="384" t="s">
        <v>28</v>
      </c>
      <c r="Q6" s="367" t="s">
        <v>29</v>
      </c>
      <c r="R6" s="365" t="s">
        <v>28</v>
      </c>
      <c r="S6" s="367" t="s">
        <v>29</v>
      </c>
      <c r="T6" s="365" t="s">
        <v>28</v>
      </c>
      <c r="U6" s="367" t="s">
        <v>29</v>
      </c>
      <c r="V6" s="381" t="s">
        <v>28</v>
      </c>
      <c r="W6" s="367" t="s">
        <v>29</v>
      </c>
      <c r="X6" s="365" t="s">
        <v>28</v>
      </c>
      <c r="Y6" s="367" t="s">
        <v>29</v>
      </c>
      <c r="Z6" s="365" t="s">
        <v>28</v>
      </c>
      <c r="AA6" s="367" t="s">
        <v>29</v>
      </c>
      <c r="AB6" s="366" t="s">
        <v>28</v>
      </c>
      <c r="AC6" s="368" t="s">
        <v>29</v>
      </c>
      <c r="AD6" s="365" t="s">
        <v>28</v>
      </c>
      <c r="AE6" s="367" t="s">
        <v>29</v>
      </c>
      <c r="AF6" s="384" t="s">
        <v>28</v>
      </c>
      <c r="AG6" s="367" t="s">
        <v>29</v>
      </c>
      <c r="AH6" s="380" t="s">
        <v>28</v>
      </c>
      <c r="AI6" s="367" t="s">
        <v>29</v>
      </c>
      <c r="AJ6" s="365" t="s">
        <v>28</v>
      </c>
      <c r="AK6" s="367" t="s">
        <v>29</v>
      </c>
      <c r="AL6" s="366" t="s">
        <v>28</v>
      </c>
      <c r="AM6" s="368" t="s">
        <v>29</v>
      </c>
      <c r="AN6" s="380" t="s">
        <v>28</v>
      </c>
      <c r="AO6" s="367" t="s">
        <v>29</v>
      </c>
      <c r="AP6" s="365" t="s">
        <v>28</v>
      </c>
      <c r="AQ6" s="367" t="s">
        <v>29</v>
      </c>
      <c r="AR6" s="366" t="s">
        <v>28</v>
      </c>
      <c r="AS6" s="367" t="s">
        <v>29</v>
      </c>
      <c r="AT6" s="365" t="s">
        <v>28</v>
      </c>
      <c r="AU6" s="367" t="s">
        <v>29</v>
      </c>
      <c r="AV6" s="365" t="s">
        <v>28</v>
      </c>
      <c r="AW6" s="367" t="s">
        <v>29</v>
      </c>
      <c r="AX6" s="365" t="s">
        <v>28</v>
      </c>
      <c r="AY6" s="367" t="s">
        <v>29</v>
      </c>
      <c r="AZ6" s="365" t="s">
        <v>28</v>
      </c>
      <c r="BA6" s="367" t="s">
        <v>29</v>
      </c>
    </row>
    <row r="7" spans="1:54" ht="23" customHeight="1" thickBot="1" x14ac:dyDescent="0.25">
      <c r="A7" s="369" t="s">
        <v>30</v>
      </c>
      <c r="B7" s="369" t="s">
        <v>31</v>
      </c>
      <c r="C7" s="370" t="s">
        <v>32</v>
      </c>
      <c r="E7" s="392"/>
      <c r="H7" s="369"/>
      <c r="I7" s="394"/>
      <c r="J7" s="396"/>
      <c r="K7" s="398"/>
      <c r="L7" s="365"/>
      <c r="M7" s="367"/>
      <c r="N7" s="380"/>
      <c r="O7" s="367"/>
      <c r="P7" s="384"/>
      <c r="Q7" s="367"/>
      <c r="R7" s="365"/>
      <c r="S7" s="367"/>
      <c r="T7" s="365"/>
      <c r="U7" s="367"/>
      <c r="V7" s="386"/>
      <c r="W7" s="367"/>
      <c r="X7" s="365"/>
      <c r="Y7" s="367"/>
      <c r="Z7" s="365"/>
      <c r="AA7" s="367"/>
      <c r="AB7" s="382"/>
      <c r="AC7" s="383"/>
      <c r="AD7" s="365"/>
      <c r="AE7" s="367"/>
      <c r="AF7" s="384"/>
      <c r="AG7" s="367"/>
      <c r="AH7" s="365"/>
      <c r="AI7" s="367"/>
      <c r="AJ7" s="365"/>
      <c r="AK7" s="367"/>
      <c r="AL7" s="382"/>
      <c r="AM7" s="383"/>
      <c r="AN7" s="380"/>
      <c r="AO7" s="367"/>
      <c r="AP7" s="365"/>
      <c r="AQ7" s="367"/>
      <c r="AR7" s="382"/>
      <c r="AS7" s="367"/>
      <c r="AT7" s="365"/>
      <c r="AU7" s="367"/>
      <c r="AV7" s="365"/>
      <c r="AW7" s="367"/>
      <c r="AX7" s="365"/>
      <c r="AY7" s="367"/>
      <c r="AZ7" s="365"/>
      <c r="BA7" s="367"/>
    </row>
    <row r="8" spans="1:54" ht="23" customHeight="1" x14ac:dyDescent="0.2">
      <c r="A8" s="369"/>
      <c r="B8" s="369"/>
      <c r="C8" s="370"/>
      <c r="H8" s="369"/>
      <c r="I8" s="394"/>
      <c r="J8" s="396"/>
      <c r="K8" s="398"/>
      <c r="L8" s="365"/>
      <c r="M8" s="367"/>
      <c r="N8" s="380"/>
      <c r="O8" s="367"/>
      <c r="P8" s="384"/>
      <c r="Q8" s="367"/>
      <c r="R8" s="365"/>
      <c r="S8" s="367"/>
      <c r="T8" s="365"/>
      <c r="U8" s="367"/>
      <c r="V8" s="386"/>
      <c r="W8" s="367"/>
      <c r="X8" s="365"/>
      <c r="Y8" s="367"/>
      <c r="Z8" s="365"/>
      <c r="AA8" s="367"/>
      <c r="AB8" s="382"/>
      <c r="AC8" s="383"/>
      <c r="AD8" s="365"/>
      <c r="AE8" s="367"/>
      <c r="AF8" s="384"/>
      <c r="AG8" s="367"/>
      <c r="AH8" s="365"/>
      <c r="AI8" s="367"/>
      <c r="AJ8" s="365"/>
      <c r="AK8" s="367"/>
      <c r="AL8" s="382"/>
      <c r="AM8" s="383"/>
      <c r="AN8" s="380"/>
      <c r="AO8" s="367"/>
      <c r="AP8" s="365"/>
      <c r="AQ8" s="367"/>
      <c r="AR8" s="382"/>
      <c r="AS8" s="367"/>
      <c r="AT8" s="365"/>
      <c r="AU8" s="367"/>
      <c r="AV8" s="365"/>
      <c r="AW8" s="367"/>
      <c r="AX8" s="365"/>
      <c r="AY8" s="367"/>
      <c r="AZ8" s="365"/>
      <c r="BA8" s="367"/>
    </row>
    <row r="9" spans="1:54" ht="23" customHeight="1" x14ac:dyDescent="0.2">
      <c r="A9" s="369"/>
      <c r="B9" s="369"/>
      <c r="C9" s="370"/>
      <c r="H9" s="369"/>
      <c r="I9" s="394"/>
      <c r="J9" s="396"/>
      <c r="K9" s="398"/>
      <c r="L9" s="365"/>
      <c r="M9" s="367"/>
      <c r="N9" s="380"/>
      <c r="O9" s="367"/>
      <c r="P9" s="384"/>
      <c r="Q9" s="367"/>
      <c r="R9" s="365"/>
      <c r="S9" s="367"/>
      <c r="T9" s="365"/>
      <c r="U9" s="367"/>
      <c r="V9" s="386"/>
      <c r="W9" s="367"/>
      <c r="X9" s="365"/>
      <c r="Y9" s="367"/>
      <c r="Z9" s="365"/>
      <c r="AA9" s="367"/>
      <c r="AB9" s="382"/>
      <c r="AC9" s="383"/>
      <c r="AD9" s="365"/>
      <c r="AE9" s="367"/>
      <c r="AF9" s="384"/>
      <c r="AG9" s="367"/>
      <c r="AH9" s="365"/>
      <c r="AI9" s="367"/>
      <c r="AJ9" s="365"/>
      <c r="AK9" s="367"/>
      <c r="AL9" s="382"/>
      <c r="AM9" s="383"/>
      <c r="AN9" s="380"/>
      <c r="AO9" s="367"/>
      <c r="AP9" s="365"/>
      <c r="AQ9" s="367"/>
      <c r="AR9" s="382"/>
      <c r="AS9" s="367"/>
      <c r="AT9" s="365"/>
      <c r="AU9" s="367"/>
      <c r="AV9" s="365"/>
      <c r="AW9" s="367"/>
      <c r="AX9" s="365"/>
      <c r="AY9" s="367"/>
      <c r="AZ9" s="365"/>
      <c r="BA9" s="367"/>
    </row>
    <row r="10" spans="1:54" s="13" customFormat="1" ht="23" customHeight="1" thickBot="1" x14ac:dyDescent="0.25">
      <c r="A10" s="369"/>
      <c r="B10" s="369"/>
      <c r="C10" s="370"/>
      <c r="D10" s="10" t="s">
        <v>33</v>
      </c>
      <c r="E10" s="11" t="s">
        <v>34</v>
      </c>
      <c r="F10" s="11" t="s">
        <v>35</v>
      </c>
      <c r="G10" s="10" t="s">
        <v>36</v>
      </c>
      <c r="H10" s="369"/>
      <c r="I10" s="394"/>
      <c r="J10" s="396"/>
      <c r="K10" s="398"/>
      <c r="L10" s="366"/>
      <c r="M10" s="368"/>
      <c r="N10" s="381"/>
      <c r="O10" s="368"/>
      <c r="P10" s="385"/>
      <c r="Q10" s="368"/>
      <c r="R10" s="366"/>
      <c r="S10" s="368"/>
      <c r="T10" s="366"/>
      <c r="U10" s="368"/>
      <c r="V10" s="386"/>
      <c r="W10" s="368"/>
      <c r="X10" s="366"/>
      <c r="Y10" s="368"/>
      <c r="Z10" s="366"/>
      <c r="AA10" s="368"/>
      <c r="AB10" s="382"/>
      <c r="AC10" s="383"/>
      <c r="AD10" s="366"/>
      <c r="AE10" s="368"/>
      <c r="AF10" s="385"/>
      <c r="AG10" s="368"/>
      <c r="AH10" s="366"/>
      <c r="AI10" s="368"/>
      <c r="AJ10" s="366"/>
      <c r="AK10" s="368"/>
      <c r="AL10" s="382"/>
      <c r="AM10" s="383"/>
      <c r="AN10" s="381"/>
      <c r="AO10" s="368"/>
      <c r="AP10" s="366"/>
      <c r="AQ10" s="368"/>
      <c r="AR10" s="382"/>
      <c r="AS10" s="368"/>
      <c r="AT10" s="366"/>
      <c r="AU10" s="368"/>
      <c r="AV10" s="366"/>
      <c r="AW10" s="368"/>
      <c r="AX10" s="366"/>
      <c r="AY10" s="368"/>
      <c r="AZ10" s="366"/>
      <c r="BA10" s="368"/>
      <c r="BB10" s="12" t="s">
        <v>37</v>
      </c>
    </row>
    <row r="11" spans="1:54" s="13" customFormat="1" ht="20" customHeight="1" x14ac:dyDescent="0.2">
      <c r="A11" s="14"/>
      <c r="B11" s="15"/>
      <c r="C11" s="16"/>
      <c r="D11" s="17" t="s">
        <v>38</v>
      </c>
      <c r="E11" s="18" t="s">
        <v>39</v>
      </c>
      <c r="F11" s="18" t="s">
        <v>40</v>
      </c>
      <c r="G11" s="17">
        <v>2015</v>
      </c>
      <c r="H11" s="19"/>
      <c r="I11" s="20">
        <v>40</v>
      </c>
      <c r="J11" s="21" t="s">
        <v>41</v>
      </c>
      <c r="K11" s="22" t="s">
        <v>42</v>
      </c>
      <c r="L11" s="23"/>
      <c r="M11" s="24" t="str">
        <f>IF((ISERROR((L11/$I11)*100)), "", IF(AND(NOT(ISERROR((L11/$I11)*100)),((L11/$I11)*100) &lt;&gt; 0), (L11/$I11)*100, ""))</f>
        <v/>
      </c>
      <c r="N11" s="25"/>
      <c r="O11" s="24" t="str">
        <f>IF((ISERROR((N11/$I11)*100)), "", IF(AND(NOT(ISERROR((N11/$I11)*100)),((N11/$I11)*100) &lt;&gt; 0), (N11/$I11)*100, ""))</f>
        <v/>
      </c>
      <c r="P11" s="26"/>
      <c r="Q11" s="27" t="str">
        <f>IF((ISERROR((P11/$I11)*100)), "", IF(AND(NOT(ISERROR((P11/$I11)*100)),((P11/$I11)*100) &lt;&gt; 0), (P11/$I11)*100, ""))</f>
        <v/>
      </c>
      <c r="R11" s="23"/>
      <c r="S11" s="24" t="str">
        <f>IF((ISERROR((R11/$I11)*100)), "", IF(AND(NOT(ISERROR((R11/$I11)*100)),((R11/$I11)*100) &lt;&gt; 0), (R11/$I11)*100, ""))</f>
        <v/>
      </c>
      <c r="T11" s="23"/>
      <c r="U11" s="24" t="str">
        <f>IF((ISERROR((T11/$I11)*100)), "", IF(AND(NOT(ISERROR((T11/$I11)*100)),((T11/$I11)*100) &lt;&gt; 0), (T11/$I11)*100, ""))</f>
        <v/>
      </c>
      <c r="V11" s="25"/>
      <c r="W11" s="24" t="str">
        <f>IF((ISERROR((V11/$I11)*100)), "", IF(AND(NOT(ISERROR((V11/$I11)*100)),((V11/$I11)*100) &lt;&gt; 0), (V11/$I11)*100, ""))</f>
        <v/>
      </c>
      <c r="X11" s="23"/>
      <c r="Y11" s="24" t="str">
        <f>IF((ISERROR((X11/$I11)*100)), "", IF(AND(NOT(ISERROR((X11/$I11)*100)),((X11/$I11)*100) &lt;&gt; 0), (X11/$I11)*100, ""))</f>
        <v/>
      </c>
      <c r="Z11" s="23"/>
      <c r="AA11" s="24" t="str">
        <f>IF((ISERROR((Z11/$I11)*100)), "", IF(AND(NOT(ISERROR((Z11/$I11)*100)),((Z11/$I11)*100) &lt;&gt; 0), (Z11/$I11)*100, ""))</f>
        <v/>
      </c>
      <c r="AB11" s="23"/>
      <c r="AC11" s="24" t="str">
        <f>IF((ISERROR((AB11/$I11)*100)), "", IF(AND(NOT(ISERROR((AB11/$I11)*100)),((AB11/$I11)*100) &lt;&gt; 0), (AB11/$I11)*100, ""))</f>
        <v/>
      </c>
      <c r="AD11" s="23"/>
      <c r="AE11" s="24" t="str">
        <f>IF((ISERROR((AD11/$I11)*100)), "", IF(AND(NOT(ISERROR((AD11/$I11)*100)),((AD11/$I11)*100) &lt;&gt; 0), (AD11/$I11)*100, ""))</f>
        <v/>
      </c>
      <c r="AF11" s="26"/>
      <c r="AG11" s="27" t="str">
        <f>IF((ISERROR((AF11/$I11)*100)), "", IF(AND(NOT(ISERROR((AF11/$I11)*100)),((AF11/$I11)*100) &lt;&gt; 0), (AF11/$I11)*100, ""))</f>
        <v/>
      </c>
      <c r="AH11" s="23"/>
      <c r="AI11" s="24" t="str">
        <f>IF((ISERROR((AH11/$I11)*100)), "", IF(AND(NOT(ISERROR((AH11/$I11)*100)),((AH11/$I11)*100) &lt;&gt; 0), (AH11/$I11)*100, ""))</f>
        <v/>
      </c>
      <c r="AJ11" s="23"/>
      <c r="AK11" s="24" t="str">
        <f>IF((ISERROR((AJ11/$I11)*100)), "", IF(AND(NOT(ISERROR((AJ11/$I11)*100)),((AJ11/$I11)*100) &lt;&gt; 0), (AJ11/$I11)*100, ""))</f>
        <v/>
      </c>
      <c r="AL11" s="23"/>
      <c r="AM11" s="24" t="str">
        <f>IF((ISERROR((AL11/$I11)*100)), "", IF(AND(NOT(ISERROR((AL11/$I11)*100)),((AL11/$I11)*100) &lt;&gt; 0), (AL11/$I11)*100, ""))</f>
        <v/>
      </c>
      <c r="AN11" s="25"/>
      <c r="AO11" s="24" t="str">
        <f>IF((ISERROR((AN11/$I11)*100)), "", IF(AND(NOT(ISERROR((AN11/$I11)*100)),((AN11/$I11)*100) &lt;&gt; 0), (AN11/$I11)*100, ""))</f>
        <v/>
      </c>
      <c r="AP11" s="23"/>
      <c r="AQ11" s="24" t="str">
        <f>IF((ISERROR((AP11/$I11)*100)), "", IF(AND(NOT(ISERROR((AP11/$I11)*100)),((AP11/$I11)*100) &lt;&gt; 0), (AP11/$I11)*100, ""))</f>
        <v/>
      </c>
      <c r="AR11" s="23"/>
      <c r="AS11" s="24" t="str">
        <f>IF((ISERROR((AR11/$I11)*100)), "", IF(AND(NOT(ISERROR((AR11/$I11)*100)),((AR11/$I11)*100) &lt;&gt; 0), (AR11/$I11)*100, ""))</f>
        <v/>
      </c>
      <c r="AT11" s="23"/>
      <c r="AU11" s="24" t="str">
        <f>IF((ISERROR((AT11/$I11)*100)), "", IF(AND(NOT(ISERROR((AT11/$I11)*100)),((AT11/$I11)*100) &lt;&gt; 0), (AT11/$I11)*100, ""))</f>
        <v/>
      </c>
      <c r="AV11" s="23"/>
      <c r="AW11" s="24" t="str">
        <f>IF((ISERROR((AV11/$I11)*100)), "", IF(AND(NOT(ISERROR((AV11/$I11)*100)),((AV11/$I11)*100) &lt;&gt; 0), (AV11/$I11)*100, ""))</f>
        <v/>
      </c>
      <c r="AX11" s="23"/>
      <c r="AY11" s="24" t="str">
        <f>IF((ISERROR((AX11/$I11)*100)), "", IF(AND(NOT(ISERROR((AX11/$I11)*100)),((AX11/$I11)*100) &lt;&gt; 0), (AX11/$I11)*100, ""))</f>
        <v/>
      </c>
      <c r="AZ11" s="23"/>
      <c r="BA11" s="24" t="str">
        <f>IF((ISERROR((AZ11/$I11)*100)), "", IF(AND(NOT(ISERROR((AZ11/$I11)*100)),((AZ11/$I11)*100) &lt;&gt; 0), (AZ11/$I11)*100, ""))</f>
        <v/>
      </c>
      <c r="BB11" s="28" t="s">
        <v>43</v>
      </c>
    </row>
    <row r="12" spans="1:54" customFormat="1" ht="20" customHeight="1" x14ac:dyDescent="0.2">
      <c r="A12" s="29"/>
      <c r="B12" s="30"/>
      <c r="C12" s="31"/>
      <c r="D12" s="32" t="s">
        <v>38</v>
      </c>
      <c r="E12" s="33" t="s">
        <v>44</v>
      </c>
      <c r="F12" s="33" t="s">
        <v>45</v>
      </c>
      <c r="G12" s="32">
        <v>2016</v>
      </c>
      <c r="H12" s="34"/>
      <c r="I12" s="35">
        <v>12</v>
      </c>
      <c r="J12" s="36" t="s">
        <v>46</v>
      </c>
      <c r="K12" s="37"/>
      <c r="L12" s="38"/>
      <c r="M12" s="39" t="str">
        <f>IF((ISERROR((L12/$I12)*100)), "", IF(AND(NOT(ISERROR((L12/$I12)*100)),((L12/$I12)*100) &lt;&gt; 0), (L12/$I12)*100, ""))</f>
        <v/>
      </c>
      <c r="N12" s="38"/>
      <c r="O12" s="39" t="str">
        <f>IF((ISERROR((N12/$I12)*100)), "", IF(AND(NOT(ISERROR((N12/$I12)*100)),((N12/$I12)*100) &lt;&gt; 0), (N12/$I12)*100, ""))</f>
        <v/>
      </c>
      <c r="P12" s="40"/>
      <c r="Q12" s="39" t="str">
        <f>IF((ISERROR((P12/$I12)*100)), "", IF(AND(NOT(ISERROR((P12/$I12)*100)),((P12/$I12)*100) &lt;&gt; 0), (P12/$I12)*100, ""))</f>
        <v/>
      </c>
      <c r="R12" s="38"/>
      <c r="S12" s="39" t="str">
        <f>IF((ISERROR((R12/$I12)*100)), "", IF(AND(NOT(ISERROR((R12/$I12)*100)),((R12/$I12)*100) &lt;&gt; 0), (R12/$I12)*100, ""))</f>
        <v/>
      </c>
      <c r="T12" s="38"/>
      <c r="U12" s="39" t="str">
        <f>IF((ISERROR((T12/$I12)*100)), "", IF(AND(NOT(ISERROR((T12/$I12)*100)),((T12/$I12)*100) &lt;&gt; 0), (T12/$I12)*100, ""))</f>
        <v/>
      </c>
      <c r="V12" s="38"/>
      <c r="W12" s="39" t="str">
        <f>IF((ISERROR((V12/$I12)*100)), "", IF(AND(NOT(ISERROR((V12/$I12)*100)),((V12/$I12)*100) &lt;&gt; 0), (V12/$I12)*100, ""))</f>
        <v/>
      </c>
      <c r="X12" s="38"/>
      <c r="Y12" s="39" t="str">
        <f>IF((ISERROR((X12/$I12)*100)), "", IF(AND(NOT(ISERROR((X12/$I12)*100)),((X12/$I12)*100) &lt;&gt; 0), (X12/$I12)*100, ""))</f>
        <v/>
      </c>
      <c r="Z12" s="38"/>
      <c r="AA12" s="39" t="str">
        <f>IF((ISERROR((Z12/$I12)*100)), "", IF(AND(NOT(ISERROR((Z12/$I12)*100)),((Z12/$I12)*100) &lt;&gt; 0), (Z12/$I12)*100, ""))</f>
        <v/>
      </c>
      <c r="AB12" s="38"/>
      <c r="AC12" s="39" t="str">
        <f>IF((ISERROR((AB12/$I12)*100)), "", IF(AND(NOT(ISERROR((AB12/$I12)*100)),((AB12/$I12)*100) &lt;&gt; 0), (AB12/$I12)*100, ""))</f>
        <v/>
      </c>
      <c r="AD12" s="38"/>
      <c r="AE12" s="39" t="str">
        <f>IF((ISERROR((AD12/$I12)*100)), "", IF(AND(NOT(ISERROR((AD12/$I12)*100)),((AD12/$I12)*100) &lt;&gt; 0), (AD12/$I12)*100, ""))</f>
        <v/>
      </c>
      <c r="AF12" s="40"/>
      <c r="AG12" s="39" t="str">
        <f>IF((ISERROR((AF12/$I12)*100)), "", IF(AND(NOT(ISERROR((AF12/$I12)*100)),((AF12/$I12)*100) &lt;&gt; 0), (AF12/$I12)*100, ""))</f>
        <v/>
      </c>
      <c r="AH12" s="38"/>
      <c r="AI12" s="39" t="str">
        <f>IF((ISERROR((AH12/$I12)*100)), "", IF(AND(NOT(ISERROR((AH12/$I12)*100)),((AH12/$I12)*100) &lt;&gt; 0), (AH12/$I12)*100, ""))</f>
        <v/>
      </c>
      <c r="AJ12" s="38"/>
      <c r="AK12" s="39" t="str">
        <f>IF((ISERROR((AJ12/$I12)*100)), "", IF(AND(NOT(ISERROR((AJ12/$I12)*100)),((AJ12/$I12)*100) &lt;&gt; 0), (AJ12/$I12)*100, ""))</f>
        <v/>
      </c>
      <c r="AL12" s="38"/>
      <c r="AM12" s="39" t="str">
        <f>IF((ISERROR((AL12/$I12)*100)), "", IF(AND(NOT(ISERROR((AL12/$I12)*100)),((AL12/$I12)*100) &lt;&gt; 0), (AL12/$I12)*100, ""))</f>
        <v/>
      </c>
      <c r="AN12" s="38"/>
      <c r="AO12" s="39" t="str">
        <f>IF((ISERROR((AN12/$I12)*100)), "", IF(AND(NOT(ISERROR((AN12/$I12)*100)),((AN12/$I12)*100) &lt;&gt; 0), (AN12/$I12)*100, ""))</f>
        <v/>
      </c>
      <c r="AP12" s="38"/>
      <c r="AQ12" s="39" t="str">
        <f>IF((ISERROR((AP12/$I12)*100)), "", IF(AND(NOT(ISERROR((AP12/$I12)*100)),((AP12/$I12)*100) &lt;&gt; 0), (AP12/$I12)*100, ""))</f>
        <v/>
      </c>
      <c r="AR12" s="38"/>
      <c r="AS12" s="39" t="str">
        <f>IF((ISERROR((AR12/$I12)*100)), "", IF(AND(NOT(ISERROR((AR12/$I12)*100)),((AR12/$I12)*100) &lt;&gt; 0), (AR12/$I12)*100, ""))</f>
        <v/>
      </c>
      <c r="AT12" s="38"/>
      <c r="AU12" s="39" t="str">
        <f>IF((ISERROR((AT12/$I12)*100)), "", IF(AND(NOT(ISERROR((AT12/$I12)*100)),((AT12/$I12)*100) &lt;&gt; 0), (AT12/$I12)*100, ""))</f>
        <v/>
      </c>
      <c r="AV12" s="38"/>
      <c r="AW12" s="39" t="str">
        <f>IF((ISERROR((AV12/$I12)*100)), "", IF(AND(NOT(ISERROR((AV12/$I12)*100)),((AV12/$I12)*100) &lt;&gt; 0), (AV12/$I12)*100, ""))</f>
        <v/>
      </c>
      <c r="AX12" s="38"/>
      <c r="AY12" s="39" t="str">
        <f>IF((ISERROR((AX12/$I12)*100)), "", IF(AND(NOT(ISERROR((AX12/$I12)*100)),((AX12/$I12)*100) &lt;&gt; 0), (AX12/$I12)*100, ""))</f>
        <v/>
      </c>
      <c r="AZ12" s="38"/>
      <c r="BA12" s="39" t="str">
        <f>IF((ISERROR((AZ12/$I12)*100)), "", IF(AND(NOT(ISERROR((AZ12/$I12)*100)),((AZ12/$I12)*100) &lt;&gt; 0), (AZ12/$I12)*100, ""))</f>
        <v/>
      </c>
      <c r="BB12" s="1" t="s">
        <v>47</v>
      </c>
    </row>
    <row r="13" spans="1:54" customFormat="1" ht="20" customHeight="1" x14ac:dyDescent="0.2">
      <c r="A13" s="43"/>
      <c r="B13" s="30"/>
      <c r="C13" s="32"/>
      <c r="D13" s="32" t="s">
        <v>38</v>
      </c>
      <c r="E13" s="33" t="s">
        <v>57</v>
      </c>
      <c r="F13" s="33" t="s">
        <v>58</v>
      </c>
      <c r="G13" s="32">
        <v>2016</v>
      </c>
      <c r="H13" s="44"/>
      <c r="I13" s="35"/>
      <c r="J13" s="36" t="s">
        <v>59</v>
      </c>
      <c r="K13" s="37"/>
      <c r="L13" s="38"/>
      <c r="M13" s="39"/>
      <c r="N13" s="38"/>
      <c r="O13" s="39"/>
      <c r="P13" s="40"/>
      <c r="Q13" s="39"/>
      <c r="R13" s="38"/>
      <c r="S13" s="39"/>
      <c r="T13" s="38"/>
      <c r="U13" s="39"/>
      <c r="V13" s="38"/>
      <c r="W13" s="39"/>
      <c r="X13" s="38"/>
      <c r="Y13" s="39"/>
      <c r="Z13" s="38"/>
      <c r="AA13" s="39"/>
      <c r="AB13" s="38"/>
      <c r="AC13" s="39"/>
      <c r="AD13" s="38"/>
      <c r="AE13" s="39"/>
      <c r="AF13" s="40"/>
      <c r="AG13" s="39"/>
      <c r="AH13" s="38"/>
      <c r="AI13" s="39"/>
      <c r="AJ13" s="38"/>
      <c r="AK13" s="39"/>
      <c r="AL13" s="38"/>
      <c r="AM13" s="39"/>
      <c r="AN13" s="38"/>
      <c r="AO13" s="39"/>
      <c r="AP13" s="38"/>
      <c r="AQ13" s="39"/>
      <c r="AR13" s="38"/>
      <c r="AS13" s="39"/>
      <c r="AT13" s="38"/>
      <c r="AU13" s="39"/>
      <c r="AV13" s="38"/>
      <c r="AW13" s="39"/>
      <c r="AX13" s="38"/>
      <c r="AY13" s="39"/>
      <c r="AZ13" s="38"/>
      <c r="BA13" s="39"/>
      <c r="BB13" s="1"/>
    </row>
    <row r="14" spans="1:54" customFormat="1" ht="20" customHeight="1" x14ac:dyDescent="0.2">
      <c r="A14" s="43"/>
      <c r="B14" s="30"/>
      <c r="C14" s="32"/>
      <c r="D14" s="32" t="s">
        <v>38</v>
      </c>
      <c r="E14" s="33" t="s">
        <v>60</v>
      </c>
      <c r="F14" s="33" t="s">
        <v>61</v>
      </c>
      <c r="G14" s="32">
        <v>2001</v>
      </c>
      <c r="H14" s="44"/>
      <c r="I14" s="35"/>
      <c r="J14" s="36" t="s">
        <v>62</v>
      </c>
      <c r="K14" s="37" t="s">
        <v>63</v>
      </c>
      <c r="L14" s="38"/>
      <c r="M14" s="39"/>
      <c r="N14" s="38"/>
      <c r="O14" s="39"/>
      <c r="P14" s="40"/>
      <c r="Q14" s="39"/>
      <c r="R14" s="38"/>
      <c r="S14" s="39"/>
      <c r="T14" s="38"/>
      <c r="U14" s="39"/>
      <c r="V14" s="38"/>
      <c r="W14" s="39"/>
      <c r="X14" s="38"/>
      <c r="Y14" s="39"/>
      <c r="Z14" s="38"/>
      <c r="AA14" s="39"/>
      <c r="AB14" s="38"/>
      <c r="AC14" s="39"/>
      <c r="AD14" s="38"/>
      <c r="AE14" s="39"/>
      <c r="AF14" s="40"/>
      <c r="AG14" s="39"/>
      <c r="AH14" s="38"/>
      <c r="AI14" s="39"/>
      <c r="AJ14" s="38"/>
      <c r="AK14" s="39"/>
      <c r="AL14" s="38"/>
      <c r="AM14" s="39"/>
      <c r="AN14" s="38"/>
      <c r="AO14" s="39"/>
      <c r="AP14" s="38"/>
      <c r="AQ14" s="39"/>
      <c r="AR14" s="38"/>
      <c r="AS14" s="39"/>
      <c r="AT14" s="38"/>
      <c r="AU14" s="39"/>
      <c r="AV14" s="38"/>
      <c r="AW14" s="39"/>
      <c r="AX14" s="38"/>
      <c r="AY14" s="39"/>
      <c r="AZ14" s="38"/>
      <c r="BA14" s="39"/>
      <c r="BB14" s="1"/>
    </row>
    <row r="15" spans="1:54" ht="20" customHeight="1" x14ac:dyDescent="0.2">
      <c r="A15" s="43"/>
      <c r="B15" s="30"/>
      <c r="C15" s="31"/>
      <c r="D15" s="32" t="s">
        <v>38</v>
      </c>
      <c r="E15" s="33" t="s">
        <v>84</v>
      </c>
      <c r="F15" s="33" t="s">
        <v>85</v>
      </c>
      <c r="G15" s="32">
        <v>2004</v>
      </c>
      <c r="H15" s="44"/>
      <c r="I15" s="49"/>
      <c r="J15" s="50" t="s">
        <v>86</v>
      </c>
      <c r="K15" s="51"/>
      <c r="L15" s="38"/>
      <c r="M15" s="39"/>
      <c r="N15" s="38"/>
      <c r="O15" s="39"/>
      <c r="P15" s="40"/>
      <c r="Q15" s="39"/>
      <c r="R15" s="38"/>
      <c r="S15" s="39"/>
      <c r="T15" s="38"/>
      <c r="U15" s="39"/>
      <c r="V15" s="38"/>
      <c r="W15" s="39"/>
      <c r="X15" s="38"/>
      <c r="Y15" s="39"/>
      <c r="Z15" s="38"/>
      <c r="AA15" s="39"/>
      <c r="AB15" s="38"/>
      <c r="AC15" s="39"/>
      <c r="AD15" s="38"/>
      <c r="AE15" s="39"/>
      <c r="AF15" s="40"/>
      <c r="AG15" s="39"/>
      <c r="AH15" s="38"/>
      <c r="AI15" s="39"/>
      <c r="AJ15" s="38"/>
      <c r="AK15" s="39"/>
      <c r="AL15" s="38"/>
      <c r="AM15" s="39"/>
      <c r="AN15" s="38"/>
      <c r="AO15" s="39"/>
      <c r="AP15" s="38"/>
      <c r="AQ15" s="39"/>
      <c r="AR15" s="38"/>
      <c r="AS15" s="39"/>
      <c r="AT15" s="38"/>
      <c r="AU15" s="39"/>
      <c r="AV15" s="38"/>
      <c r="AW15" s="39"/>
      <c r="AX15" s="38"/>
      <c r="AY15" s="39"/>
      <c r="AZ15" s="38"/>
      <c r="BA15" s="39"/>
    </row>
    <row r="16" spans="1:54" ht="20" customHeight="1" x14ac:dyDescent="0.2">
      <c r="A16" s="47"/>
      <c r="B16" s="41"/>
      <c r="C16" s="31"/>
      <c r="D16" s="32" t="s">
        <v>38</v>
      </c>
      <c r="E16" s="33" t="s">
        <v>87</v>
      </c>
      <c r="F16" s="33" t="s">
        <v>88</v>
      </c>
      <c r="G16" s="32">
        <v>2012</v>
      </c>
      <c r="H16" s="44"/>
      <c r="I16" s="35">
        <v>80</v>
      </c>
      <c r="J16" s="36" t="s">
        <v>62</v>
      </c>
      <c r="K16" s="37" t="s">
        <v>51</v>
      </c>
      <c r="L16" s="38"/>
      <c r="M16" s="39" t="str">
        <f>IF((ISERROR((L16/$I16)*100)), "", IF(AND(NOT(ISERROR((L16/$I16)*100)),((L16/$I16)*100) &lt;&gt; 0), (L16/$I16)*100, ""))</f>
        <v/>
      </c>
      <c r="N16" s="38"/>
      <c r="O16" s="39" t="str">
        <f>IF((ISERROR((N16/$I16)*100)), "", IF(AND(NOT(ISERROR((N16/$I16)*100)),((N16/$I16)*100) &lt;&gt; 0), (N16/$I16)*100, ""))</f>
        <v/>
      </c>
      <c r="P16" s="40"/>
      <c r="Q16" s="39" t="str">
        <f>IF((ISERROR((P16/$I16)*100)), "", IF(AND(NOT(ISERROR((P16/$I16)*100)),((P16/$I16)*100) &lt;&gt; 0), (P16/$I16)*100, ""))</f>
        <v/>
      </c>
      <c r="R16" s="38"/>
      <c r="S16" s="39" t="str">
        <f>IF((ISERROR((R16/$I16)*100)), "", IF(AND(NOT(ISERROR((R16/$I16)*100)),((R16/$I16)*100) &lt;&gt; 0), (R16/$I16)*100, ""))</f>
        <v/>
      </c>
      <c r="T16" s="38"/>
      <c r="U16" s="39" t="str">
        <f>IF((ISERROR((T16/$I16)*100)), "", IF(AND(NOT(ISERROR((T16/$I16)*100)),((T16/$I16)*100) &lt;&gt; 0), (T16/$I16)*100, ""))</f>
        <v/>
      </c>
      <c r="V16" s="38"/>
      <c r="W16" s="39" t="str">
        <f>IF((ISERROR((V16/$I16)*100)), "", IF(AND(NOT(ISERROR((V16/$I16)*100)),((V16/$I16)*100) &lt;&gt; 0), (V16/$I16)*100, ""))</f>
        <v/>
      </c>
      <c r="X16" s="38"/>
      <c r="Y16" s="39" t="str">
        <f>IF((ISERROR((X16/$I16)*100)), "", IF(AND(NOT(ISERROR((X16/$I16)*100)),((X16/$I16)*100) &lt;&gt; 0), (X16/$I16)*100, ""))</f>
        <v/>
      </c>
      <c r="Z16" s="38"/>
      <c r="AA16" s="39" t="str">
        <f>IF((ISERROR((Z16/$I16)*100)), "", IF(AND(NOT(ISERROR((Z16/$I16)*100)),((Z16/$I16)*100) &lt;&gt; 0), (Z16/$I16)*100, ""))</f>
        <v/>
      </c>
      <c r="AB16" s="38"/>
      <c r="AC16" s="39" t="str">
        <f>IF((ISERROR((AB16/$I16)*100)), "", IF(AND(NOT(ISERROR((AB16/$I16)*100)),((AB16/$I16)*100) &lt;&gt; 0), (AB16/$I16)*100, ""))</f>
        <v/>
      </c>
      <c r="AD16" s="38"/>
      <c r="AE16" s="39" t="str">
        <f>IF((ISERROR((AD16/$I16)*100)), "", IF(AND(NOT(ISERROR((AD16/$I16)*100)),((AD16/$I16)*100) &lt;&gt; 0), (AD16/$I16)*100, ""))</f>
        <v/>
      </c>
      <c r="AF16" s="40"/>
      <c r="AG16" s="39" t="str">
        <f>IF((ISERROR((AF16/$I16)*100)), "", IF(AND(NOT(ISERROR((AF16/$I16)*100)),((AF16/$I16)*100) &lt;&gt; 0), (AF16/$I16)*100, ""))</f>
        <v/>
      </c>
      <c r="AH16" s="38"/>
      <c r="AI16" s="39" t="str">
        <f>IF((ISERROR((AH16/$I16)*100)), "", IF(AND(NOT(ISERROR((AH16/$I16)*100)),((AH16/$I16)*100) &lt;&gt; 0), (AH16/$I16)*100, ""))</f>
        <v/>
      </c>
      <c r="AJ16" s="38"/>
      <c r="AK16" s="39" t="str">
        <f>IF((ISERROR((AJ16/$I16)*100)), "", IF(AND(NOT(ISERROR((AJ16/$I16)*100)),((AJ16/$I16)*100) &lt;&gt; 0), (AJ16/$I16)*100, ""))</f>
        <v/>
      </c>
      <c r="AL16" s="38"/>
      <c r="AM16" s="39" t="str">
        <f>IF((ISERROR((AL16/$I16)*100)), "", IF(AND(NOT(ISERROR((AL16/$I16)*100)),((AL16/$I16)*100) &lt;&gt; 0), (AL16/$I16)*100, ""))</f>
        <v/>
      </c>
      <c r="AN16" s="38"/>
      <c r="AO16" s="39" t="str">
        <f>IF((ISERROR((AN16/$I16)*100)), "", IF(AND(NOT(ISERROR((AN16/$I16)*100)),((AN16/$I16)*100) &lt;&gt; 0), (AN16/$I16)*100, ""))</f>
        <v/>
      </c>
      <c r="AP16" s="38"/>
      <c r="AQ16" s="39" t="str">
        <f>IF((ISERROR((AP16/$I16)*100)), "", IF(AND(NOT(ISERROR((AP16/$I16)*100)),((AP16/$I16)*100) &lt;&gt; 0), (AP16/$I16)*100, ""))</f>
        <v/>
      </c>
      <c r="AR16" s="38"/>
      <c r="AS16" s="39" t="str">
        <f>IF((ISERROR((AR16/$I16)*100)), "", IF(AND(NOT(ISERROR((AR16/$I16)*100)),((AR16/$I16)*100) &lt;&gt; 0), (AR16/$I16)*100, ""))</f>
        <v/>
      </c>
      <c r="AT16" s="38"/>
      <c r="AU16" s="39" t="str">
        <f>IF((ISERROR((AT16/$I16)*100)), "", IF(AND(NOT(ISERROR((AT16/$I16)*100)),((AT16/$I16)*100) &lt;&gt; 0), (AT16/$I16)*100, ""))</f>
        <v/>
      </c>
      <c r="AV16" s="38"/>
      <c r="AW16" s="39" t="str">
        <f>IF((ISERROR((AV16/$I16)*100)), "", IF(AND(NOT(ISERROR((AV16/$I16)*100)),((AV16/$I16)*100) &lt;&gt; 0), (AV16/$I16)*100, ""))</f>
        <v/>
      </c>
      <c r="AX16" s="38"/>
      <c r="AY16" s="39" t="str">
        <f>IF((ISERROR((AX16/$I16)*100)), "", IF(AND(NOT(ISERROR((AX16/$I16)*100)),((AX16/$I16)*100) &lt;&gt; 0), (AX16/$I16)*100, ""))</f>
        <v/>
      </c>
      <c r="AZ16" s="38"/>
      <c r="BA16" s="39" t="str">
        <f>IF((ISERROR((AZ16/$I16)*100)), "", IF(AND(NOT(ISERROR((AZ16/$I16)*100)),((AZ16/$I16)*100) &lt;&gt; 0), (AZ16/$I16)*100, ""))</f>
        <v/>
      </c>
    </row>
    <row r="17" spans="1:54" ht="20" customHeight="1" x14ac:dyDescent="0.2">
      <c r="A17" s="43"/>
      <c r="B17" s="30"/>
      <c r="C17" s="32"/>
      <c r="D17" s="32" t="s">
        <v>38</v>
      </c>
      <c r="E17" s="33" t="s">
        <v>93</v>
      </c>
      <c r="F17" s="33" t="s">
        <v>94</v>
      </c>
      <c r="G17" s="32">
        <v>2012</v>
      </c>
      <c r="H17" s="44"/>
      <c r="I17" s="35"/>
      <c r="J17" s="36" t="s">
        <v>62</v>
      </c>
      <c r="K17" s="37" t="s">
        <v>95</v>
      </c>
      <c r="L17" s="38"/>
      <c r="M17" s="39"/>
      <c r="N17" s="38"/>
      <c r="O17" s="39"/>
      <c r="P17" s="38"/>
      <c r="Q17" s="39"/>
      <c r="R17" s="38"/>
      <c r="S17" s="39"/>
      <c r="T17" s="38"/>
      <c r="U17" s="39"/>
      <c r="V17" s="38"/>
      <c r="W17" s="39"/>
      <c r="X17" s="38"/>
      <c r="Y17" s="39"/>
      <c r="Z17" s="38"/>
      <c r="AA17" s="39"/>
      <c r="AB17" s="38"/>
      <c r="AC17" s="39"/>
      <c r="AD17" s="38"/>
      <c r="AE17" s="39"/>
      <c r="AF17" s="40"/>
      <c r="AG17" s="39"/>
      <c r="AH17" s="38"/>
      <c r="AI17" s="39"/>
      <c r="AJ17" s="38"/>
      <c r="AK17" s="39"/>
      <c r="AL17" s="38"/>
      <c r="AM17" s="39"/>
      <c r="AN17" s="38"/>
      <c r="AO17" s="39"/>
      <c r="AP17" s="38"/>
      <c r="AQ17" s="39"/>
      <c r="AR17" s="38"/>
      <c r="AS17" s="39"/>
      <c r="AT17" s="38"/>
      <c r="AU17" s="39"/>
      <c r="AV17" s="38"/>
      <c r="AW17" s="39"/>
      <c r="AX17" s="38"/>
      <c r="AY17" s="39"/>
      <c r="AZ17" s="38"/>
      <c r="BA17" s="39"/>
    </row>
    <row r="18" spans="1:54" ht="20" customHeight="1" x14ac:dyDescent="0.2">
      <c r="A18" s="43"/>
      <c r="B18" s="30"/>
      <c r="C18" s="32"/>
      <c r="D18" s="32" t="s">
        <v>38</v>
      </c>
      <c r="E18" s="33" t="s">
        <v>100</v>
      </c>
      <c r="F18" s="33" t="s">
        <v>101</v>
      </c>
      <c r="G18" s="32">
        <v>2000</v>
      </c>
      <c r="H18" s="44"/>
      <c r="I18" s="35">
        <v>12</v>
      </c>
      <c r="J18" s="36" t="s">
        <v>102</v>
      </c>
      <c r="K18" s="37"/>
      <c r="L18" s="38"/>
      <c r="M18" s="39"/>
      <c r="N18" s="38"/>
      <c r="O18" s="39"/>
      <c r="P18" s="40"/>
      <c r="Q18" s="39"/>
      <c r="R18" s="38"/>
      <c r="S18" s="39"/>
      <c r="T18" s="38"/>
      <c r="U18" s="39"/>
      <c r="V18" s="38"/>
      <c r="W18" s="39"/>
      <c r="X18" s="38"/>
      <c r="Y18" s="39"/>
      <c r="Z18" s="38"/>
      <c r="AA18" s="39"/>
      <c r="AB18" s="38"/>
      <c r="AC18" s="39"/>
      <c r="AD18" s="38"/>
      <c r="AE18" s="39"/>
      <c r="AF18" s="40"/>
      <c r="AG18" s="39"/>
      <c r="AH18" s="38"/>
      <c r="AI18" s="39"/>
      <c r="AJ18" s="38"/>
      <c r="AK18" s="39"/>
      <c r="AL18" s="38"/>
      <c r="AM18" s="39"/>
      <c r="AN18" s="38"/>
      <c r="AO18" s="39"/>
      <c r="AP18" s="38"/>
      <c r="AQ18" s="39"/>
      <c r="AR18" s="38"/>
      <c r="AS18" s="39"/>
      <c r="AT18" s="38"/>
      <c r="AU18" s="39"/>
      <c r="AV18" s="38"/>
      <c r="AW18" s="39"/>
      <c r="AX18" s="38"/>
      <c r="AY18" s="39"/>
      <c r="AZ18" s="38"/>
      <c r="BA18" s="39"/>
    </row>
    <row r="19" spans="1:54" ht="20" customHeight="1" x14ac:dyDescent="0.2">
      <c r="A19" s="47"/>
      <c r="B19" s="41"/>
      <c r="C19" s="31"/>
      <c r="D19" s="32" t="s">
        <v>38</v>
      </c>
      <c r="E19" s="33" t="s">
        <v>103</v>
      </c>
      <c r="F19" s="33" t="s">
        <v>104</v>
      </c>
      <c r="G19" s="32">
        <v>2001</v>
      </c>
      <c r="H19" s="44">
        <v>118</v>
      </c>
      <c r="I19" s="35">
        <v>20</v>
      </c>
      <c r="J19" s="36" t="s">
        <v>70</v>
      </c>
      <c r="K19" s="37" t="s">
        <v>105</v>
      </c>
      <c r="L19" s="38"/>
      <c r="M19" s="39" t="str">
        <f>IF((ISERROR((L19/$I19)*100)), "", IF(AND(NOT(ISERROR((L19/$I19)*100)),((L19/$I19)*100) &lt;&gt; 0), (L19/$I19)*100, ""))</f>
        <v/>
      </c>
      <c r="N19" s="38"/>
      <c r="O19" s="39" t="str">
        <f>IF((ISERROR((N19/$I19)*100)), "", IF(AND(NOT(ISERROR((N19/$I19)*100)),((N19/$I19)*100) &lt;&gt; 0), (N19/$I19)*100, ""))</f>
        <v/>
      </c>
      <c r="P19" s="40"/>
      <c r="Q19" s="39" t="str">
        <f>IF((ISERROR((P19/$I19)*100)), "", IF(AND(NOT(ISERROR((P19/$I19)*100)),((P19/$I19)*100) &lt;&gt; 0), (P19/$I19)*100, ""))</f>
        <v/>
      </c>
      <c r="R19" s="38"/>
      <c r="S19" s="39" t="str">
        <f>IF((ISERROR((R19/$I19)*100)), "", IF(AND(NOT(ISERROR((R19/$I19)*100)),((R19/$I19)*100) &lt;&gt; 0), (R19/$I19)*100, ""))</f>
        <v/>
      </c>
      <c r="T19" s="38"/>
      <c r="U19" s="39" t="str">
        <f>IF((ISERROR((T19/$I19)*100)), "", IF(AND(NOT(ISERROR((T19/$I19)*100)),((T19/$I19)*100) &lt;&gt; 0), (T19/$I19)*100, ""))</f>
        <v/>
      </c>
      <c r="V19" s="38"/>
      <c r="W19" s="39" t="str">
        <f>IF((ISERROR((V19/$I19)*100)), "", IF(AND(NOT(ISERROR((V19/$I19)*100)),((V19/$I19)*100) &lt;&gt; 0), (V19/$I19)*100, ""))</f>
        <v/>
      </c>
      <c r="X19" s="38"/>
      <c r="Y19" s="39" t="str">
        <f>IF((ISERROR((X19/$I19)*100)), "", IF(AND(NOT(ISERROR((X19/$I19)*100)),((X19/$I19)*100) &lt;&gt; 0), (X19/$I19)*100, ""))</f>
        <v/>
      </c>
      <c r="Z19" s="38"/>
      <c r="AA19" s="39" t="str">
        <f>IF((ISERROR((Z19/$I19)*100)), "", IF(AND(NOT(ISERROR((Z19/$I19)*100)),((Z19/$I19)*100) &lt;&gt; 0), (Z19/$I19)*100, ""))</f>
        <v/>
      </c>
      <c r="AB19" s="38"/>
      <c r="AC19" s="39" t="str">
        <f>IF((ISERROR((AB19/$I19)*100)), "", IF(AND(NOT(ISERROR((AB19/$I19)*100)),((AB19/$I19)*100) &lt;&gt; 0), (AB19/$I19)*100, ""))</f>
        <v/>
      </c>
      <c r="AD19" s="38"/>
      <c r="AE19" s="39" t="str">
        <f>IF((ISERROR((AD19/$I19)*100)), "", IF(AND(NOT(ISERROR((AD19/$I19)*100)),((AD19/$I19)*100) &lt;&gt; 0), (AD19/$I19)*100, ""))</f>
        <v/>
      </c>
      <c r="AF19" s="40"/>
      <c r="AG19" s="39" t="str">
        <f>IF((ISERROR((AF19/$I19)*100)), "", IF(AND(NOT(ISERROR((AF19/$I19)*100)),((AF19/$I19)*100) &lt;&gt; 0), (AF19/$I19)*100, ""))</f>
        <v/>
      </c>
      <c r="AH19" s="38"/>
      <c r="AI19" s="39" t="str">
        <f>IF((ISERROR((AH19/$I19)*100)), "", IF(AND(NOT(ISERROR((AH19/$I19)*100)),((AH19/$I19)*100) &lt;&gt; 0), (AH19/$I19)*100, ""))</f>
        <v/>
      </c>
      <c r="AJ19" s="38"/>
      <c r="AK19" s="39" t="str">
        <f>IF((ISERROR((AJ19/$I19)*100)), "", IF(AND(NOT(ISERROR((AJ19/$I19)*100)),((AJ19/$I19)*100) &lt;&gt; 0), (AJ19/$I19)*100, ""))</f>
        <v/>
      </c>
      <c r="AL19" s="38"/>
      <c r="AM19" s="39" t="str">
        <f>IF((ISERROR((AL19/$I19)*100)), "", IF(AND(NOT(ISERROR((AL19/$I19)*100)),((AL19/$I19)*100) &lt;&gt; 0), (AL19/$I19)*100, ""))</f>
        <v/>
      </c>
      <c r="AN19" s="38"/>
      <c r="AO19" s="39" t="str">
        <f>IF((ISERROR((AN19/$I19)*100)), "", IF(AND(NOT(ISERROR((AN19/$I19)*100)),((AN19/$I19)*100) &lt;&gt; 0), (AN19/$I19)*100, ""))</f>
        <v/>
      </c>
      <c r="AP19" s="38"/>
      <c r="AQ19" s="39" t="str">
        <f>IF((ISERROR((AP19/$I19)*100)), "", IF(AND(NOT(ISERROR((AP19/$I19)*100)),((AP19/$I19)*100) &lt;&gt; 0), (AP19/$I19)*100, ""))</f>
        <v/>
      </c>
      <c r="AR19" s="38"/>
      <c r="AS19" s="39" t="str">
        <f>IF((ISERROR((AR19/$I19)*100)), "", IF(AND(NOT(ISERROR((AR19/$I19)*100)),((AR19/$I19)*100) &lt;&gt; 0), (AR19/$I19)*100, ""))</f>
        <v/>
      </c>
      <c r="AT19" s="38"/>
      <c r="AU19" s="39" t="str">
        <f>IF((ISERROR((AT19/$I19)*100)), "", IF(AND(NOT(ISERROR((AT19/$I19)*100)),((AT19/$I19)*100) &lt;&gt; 0), (AT19/$I19)*100, ""))</f>
        <v/>
      </c>
      <c r="AV19" s="38"/>
      <c r="AW19" s="39" t="str">
        <f>IF((ISERROR((AV19/$I19)*100)), "", IF(AND(NOT(ISERROR((AV19/$I19)*100)),((AV19/$I19)*100) &lt;&gt; 0), (AV19/$I19)*100, ""))</f>
        <v/>
      </c>
      <c r="AX19" s="38"/>
      <c r="AY19" s="39" t="str">
        <f>IF((ISERROR((AX19/$I19)*100)), "", IF(AND(NOT(ISERROR((AX19/$I19)*100)),((AX19/$I19)*100) &lt;&gt; 0), (AX19/$I19)*100, ""))</f>
        <v/>
      </c>
      <c r="AZ19" s="38"/>
      <c r="BA19" s="39" t="str">
        <f>IF((ISERROR((AZ19/$I19)*100)), "", IF(AND(NOT(ISERROR((AZ19/$I19)*100)),((AZ19/$I19)*100) &lt;&gt; 0), (AZ19/$I19)*100, ""))</f>
        <v/>
      </c>
      <c r="BB19" s="1" t="s">
        <v>106</v>
      </c>
    </row>
    <row r="20" spans="1:54" ht="20" customHeight="1" x14ac:dyDescent="0.2">
      <c r="A20" s="47"/>
      <c r="B20" s="41"/>
      <c r="C20" s="31"/>
      <c r="D20" s="32" t="s">
        <v>38</v>
      </c>
      <c r="E20" s="33" t="s">
        <v>115</v>
      </c>
      <c r="F20" s="33" t="s">
        <v>116</v>
      </c>
      <c r="G20" s="32">
        <v>2008</v>
      </c>
      <c r="H20" s="44"/>
      <c r="I20" s="35">
        <v>16</v>
      </c>
      <c r="J20" s="36" t="s">
        <v>70</v>
      </c>
      <c r="K20" s="37" t="s">
        <v>117</v>
      </c>
      <c r="L20" s="38"/>
      <c r="M20" s="39" t="str">
        <f>IF((ISERROR((L20/$I20)*100)), "", IF(AND(NOT(ISERROR((L20/$I20)*100)),((L20/$I20)*100) &lt;&gt; 0), (L20/$I20)*100, ""))</f>
        <v/>
      </c>
      <c r="N20" s="38"/>
      <c r="O20" s="39" t="str">
        <f>IF((ISERROR((N20/$I20)*100)), "", IF(AND(NOT(ISERROR((N20/$I20)*100)),((N20/$I20)*100) &lt;&gt; 0), (N20/$I20)*100, ""))</f>
        <v/>
      </c>
      <c r="P20" s="40"/>
      <c r="Q20" s="39" t="str">
        <f>IF((ISERROR((P20/$I20)*100)), "", IF(AND(NOT(ISERROR((P20/$I20)*100)),((P20/$I20)*100) &lt;&gt; 0), (P20/$I20)*100, ""))</f>
        <v/>
      </c>
      <c r="R20" s="38"/>
      <c r="S20" s="39" t="str">
        <f>IF((ISERROR((R20/$I20)*100)), "", IF(AND(NOT(ISERROR((R20/$I20)*100)),((R20/$I20)*100) &lt;&gt; 0), (R20/$I20)*100, ""))</f>
        <v/>
      </c>
      <c r="T20" s="38"/>
      <c r="U20" s="39" t="str">
        <f>IF((ISERROR((T20/$I20)*100)), "", IF(AND(NOT(ISERROR((T20/$I20)*100)),((T20/$I20)*100) &lt;&gt; 0), (T20/$I20)*100, ""))</f>
        <v/>
      </c>
      <c r="V20" s="38"/>
      <c r="W20" s="39" t="str">
        <f>IF((ISERROR((V20/$I20)*100)), "", IF(AND(NOT(ISERROR((V20/$I20)*100)),((V20/$I20)*100) &lt;&gt; 0), (V20/$I20)*100, ""))</f>
        <v/>
      </c>
      <c r="X20" s="38"/>
      <c r="Y20" s="39" t="str">
        <f>IF((ISERROR((X20/$I20)*100)), "", IF(AND(NOT(ISERROR((X20/$I20)*100)),((X20/$I20)*100) &lt;&gt; 0), (X20/$I20)*100, ""))</f>
        <v/>
      </c>
      <c r="Z20" s="38"/>
      <c r="AA20" s="39" t="str">
        <f>IF((ISERROR((Z20/$I20)*100)), "", IF(AND(NOT(ISERROR((Z20/$I20)*100)),((Z20/$I20)*100) &lt;&gt; 0), (Z20/$I20)*100, ""))</f>
        <v/>
      </c>
      <c r="AB20" s="38"/>
      <c r="AC20" s="39" t="str">
        <f>IF((ISERROR((AB20/$I20)*100)), "", IF(AND(NOT(ISERROR((AB20/$I20)*100)),((AB20/$I20)*100) &lt;&gt; 0), (AB20/$I20)*100, ""))</f>
        <v/>
      </c>
      <c r="AD20" s="38"/>
      <c r="AE20" s="39" t="str">
        <f>IF((ISERROR((AD20/$I20)*100)), "", IF(AND(NOT(ISERROR((AD20/$I20)*100)),((AD20/$I20)*100) &lt;&gt; 0), (AD20/$I20)*100, ""))</f>
        <v/>
      </c>
      <c r="AF20" s="40"/>
      <c r="AG20" s="39" t="str">
        <f>IF((ISERROR((AF20/$I20)*100)), "", IF(AND(NOT(ISERROR((AF20/$I20)*100)),((AF20/$I20)*100) &lt;&gt; 0), (AF20/$I20)*100, ""))</f>
        <v/>
      </c>
      <c r="AH20" s="38"/>
      <c r="AI20" s="39" t="str">
        <f>IF((ISERROR((AH20/$I20)*100)), "", IF(AND(NOT(ISERROR((AH20/$I20)*100)),((AH20/$I20)*100) &lt;&gt; 0), (AH20/$I20)*100, ""))</f>
        <v/>
      </c>
      <c r="AJ20" s="38"/>
      <c r="AK20" s="39" t="str">
        <f>IF((ISERROR((AJ20/$I20)*100)), "", IF(AND(NOT(ISERROR((AJ20/$I20)*100)),((AJ20/$I20)*100) &lt;&gt; 0), (AJ20/$I20)*100, ""))</f>
        <v/>
      </c>
      <c r="AL20" s="38"/>
      <c r="AM20" s="39" t="str">
        <f>IF((ISERROR((AL20/$I20)*100)), "", IF(AND(NOT(ISERROR((AL20/$I20)*100)),((AL20/$I20)*100) &lt;&gt; 0), (AL20/$I20)*100, ""))</f>
        <v/>
      </c>
      <c r="AN20" s="38"/>
      <c r="AO20" s="39" t="str">
        <f>IF((ISERROR((AN20/$I20)*100)), "", IF(AND(NOT(ISERROR((AN20/$I20)*100)),((AN20/$I20)*100) &lt;&gt; 0), (AN20/$I20)*100, ""))</f>
        <v/>
      </c>
      <c r="AP20" s="38"/>
      <c r="AQ20" s="39" t="str">
        <f>IF((ISERROR((AP20/$I20)*100)), "", IF(AND(NOT(ISERROR((AP20/$I20)*100)),((AP20/$I20)*100) &lt;&gt; 0), (AP20/$I20)*100, ""))</f>
        <v/>
      </c>
      <c r="AR20" s="38"/>
      <c r="AS20" s="39" t="str">
        <f>IF((ISERROR((AR20/$I20)*100)), "", IF(AND(NOT(ISERROR((AR20/$I20)*100)),((AR20/$I20)*100) &lt;&gt; 0), (AR20/$I20)*100, ""))</f>
        <v/>
      </c>
      <c r="AT20" s="38"/>
      <c r="AU20" s="39" t="str">
        <f>IF((ISERROR((AT20/$I20)*100)), "", IF(AND(NOT(ISERROR((AT20/$I20)*100)),((AT20/$I20)*100) &lt;&gt; 0), (AT20/$I20)*100, ""))</f>
        <v/>
      </c>
      <c r="AV20" s="38"/>
      <c r="AW20" s="39" t="str">
        <f>IF((ISERROR((AV20/$I20)*100)), "", IF(AND(NOT(ISERROR((AV20/$I20)*100)),((AV20/$I20)*100) &lt;&gt; 0), (AV20/$I20)*100, ""))</f>
        <v/>
      </c>
      <c r="AX20" s="38"/>
      <c r="AY20" s="39" t="str">
        <f>IF((ISERROR((AX20/$I20)*100)), "", IF(AND(NOT(ISERROR((AX20/$I20)*100)),((AX20/$I20)*100) &lt;&gt; 0), (AX20/$I20)*100, ""))</f>
        <v/>
      </c>
      <c r="AZ20" s="38"/>
      <c r="BA20" s="39" t="str">
        <f>IF((ISERROR((AZ20/$I20)*100)), "", IF(AND(NOT(ISERROR((AZ20/$I20)*100)),((AZ20/$I20)*100) &lt;&gt; 0), (AZ20/$I20)*100, ""))</f>
        <v/>
      </c>
      <c r="BB20" s="1" t="s">
        <v>118</v>
      </c>
    </row>
    <row r="21" spans="1:54" ht="20" customHeight="1" x14ac:dyDescent="0.2">
      <c r="A21" s="47"/>
      <c r="B21" s="30"/>
      <c r="C21" s="56"/>
      <c r="D21" s="32" t="s">
        <v>38</v>
      </c>
      <c r="E21" s="33" t="s">
        <v>132</v>
      </c>
      <c r="F21" s="33" t="s">
        <v>133</v>
      </c>
      <c r="G21" s="32">
        <v>2006</v>
      </c>
      <c r="H21" s="44">
        <v>132</v>
      </c>
      <c r="I21" s="35">
        <v>7</v>
      </c>
      <c r="J21" s="36" t="s">
        <v>70</v>
      </c>
      <c r="K21" s="37" t="s">
        <v>56</v>
      </c>
      <c r="L21" s="38"/>
      <c r="M21" s="39" t="str">
        <f>IF((ISERROR((L21/$I21)*100)), "", IF(AND(NOT(ISERROR((L21/$I21)*100)),((L21/$I21)*100) &lt;&gt; 0), (L21/$I21)*100, ""))</f>
        <v/>
      </c>
      <c r="N21" s="38"/>
      <c r="O21" s="39" t="str">
        <f>IF((ISERROR((N21/$I21)*100)), "", IF(AND(NOT(ISERROR((N21/$I21)*100)),((N21/$I21)*100) &lt;&gt; 0), (N21/$I21)*100, ""))</f>
        <v/>
      </c>
      <c r="P21" s="40"/>
      <c r="Q21" s="39" t="str">
        <f>IF((ISERROR((P21/$I21)*100)), "", IF(AND(NOT(ISERROR((P21/$I21)*100)),((P21/$I21)*100) &lt;&gt; 0), (P21/$I21)*100, ""))</f>
        <v/>
      </c>
      <c r="R21" s="38"/>
      <c r="S21" s="39" t="str">
        <f>IF((ISERROR((R21/$I21)*100)), "", IF(AND(NOT(ISERROR((R21/$I21)*100)),((R21/$I21)*100) &lt;&gt; 0), (R21/$I21)*100, ""))</f>
        <v/>
      </c>
      <c r="T21" s="38"/>
      <c r="U21" s="39" t="str">
        <f>IF((ISERROR((T21/$I21)*100)), "", IF(AND(NOT(ISERROR((T21/$I21)*100)),((T21/$I21)*100) &lt;&gt; 0), (T21/$I21)*100, ""))</f>
        <v/>
      </c>
      <c r="V21" s="38"/>
      <c r="W21" s="39" t="str">
        <f>IF((ISERROR((V21/$I21)*100)), "", IF(AND(NOT(ISERROR((V21/$I21)*100)),((V21/$I21)*100) &lt;&gt; 0), (V21/$I21)*100, ""))</f>
        <v/>
      </c>
      <c r="X21" s="38"/>
      <c r="Y21" s="39" t="str">
        <f>IF((ISERROR((X21/$I21)*100)), "", IF(AND(NOT(ISERROR((X21/$I21)*100)),((X21/$I21)*100) &lt;&gt; 0), (X21/$I21)*100, ""))</f>
        <v/>
      </c>
      <c r="Z21" s="38"/>
      <c r="AA21" s="39" t="str">
        <f>IF((ISERROR((Z21/$I21)*100)), "", IF(AND(NOT(ISERROR((Z21/$I21)*100)),((Z21/$I21)*100) &lt;&gt; 0), (Z21/$I21)*100, ""))</f>
        <v/>
      </c>
      <c r="AB21" s="38"/>
      <c r="AC21" s="39" t="str">
        <f>IF((ISERROR((AB21/$I21)*100)), "", IF(AND(NOT(ISERROR((AB21/$I21)*100)),((AB21/$I21)*100) &lt;&gt; 0), (AB21/$I21)*100, ""))</f>
        <v/>
      </c>
      <c r="AD21" s="38"/>
      <c r="AE21" s="39" t="str">
        <f>IF((ISERROR((AD21/$I21)*100)), "", IF(AND(NOT(ISERROR((AD21/$I21)*100)),((AD21/$I21)*100) &lt;&gt; 0), (AD21/$I21)*100, ""))</f>
        <v/>
      </c>
      <c r="AF21" s="40"/>
      <c r="AG21" s="39" t="str">
        <f>IF((ISERROR((AF21/$I21)*100)), "", IF(AND(NOT(ISERROR((AF21/$I21)*100)),((AF21/$I21)*100) &lt;&gt; 0), (AF21/$I21)*100, ""))</f>
        <v/>
      </c>
      <c r="AH21" s="38"/>
      <c r="AI21" s="39" t="str">
        <f>IF((ISERROR((AH21/$I21)*100)), "", IF(AND(NOT(ISERROR((AH21/$I21)*100)),((AH21/$I21)*100) &lt;&gt; 0), (AH21/$I21)*100, ""))</f>
        <v/>
      </c>
      <c r="AJ21" s="38"/>
      <c r="AK21" s="39" t="str">
        <f>IF((ISERROR((AJ21/$I21)*100)), "", IF(AND(NOT(ISERROR((AJ21/$I21)*100)),((AJ21/$I21)*100) &lt;&gt; 0), (AJ21/$I21)*100, ""))</f>
        <v/>
      </c>
      <c r="AL21" s="38"/>
      <c r="AM21" s="39" t="str">
        <f>IF((ISERROR((AL21/$I21)*100)), "", IF(AND(NOT(ISERROR((AL21/$I21)*100)),((AL21/$I21)*100) &lt;&gt; 0), (AL21/$I21)*100, ""))</f>
        <v/>
      </c>
      <c r="AN21" s="38"/>
      <c r="AO21" s="39" t="str">
        <f>IF((ISERROR((AN21/$I21)*100)), "", IF(AND(NOT(ISERROR((AN21/$I21)*100)),((AN21/$I21)*100) &lt;&gt; 0), (AN21/$I21)*100, ""))</f>
        <v/>
      </c>
      <c r="AP21" s="38"/>
      <c r="AQ21" s="39" t="str">
        <f>IF((ISERROR((AP21/$I21)*100)), "", IF(AND(NOT(ISERROR((AP21/$I21)*100)),((AP21/$I21)*100) &lt;&gt; 0), (AP21/$I21)*100, ""))</f>
        <v/>
      </c>
      <c r="AR21" s="38"/>
      <c r="AS21" s="39" t="str">
        <f>IF((ISERROR((AR21/$I21)*100)), "", IF(AND(NOT(ISERROR((AR21/$I21)*100)),((AR21/$I21)*100) &lt;&gt; 0), (AR21/$I21)*100, ""))</f>
        <v/>
      </c>
      <c r="AT21" s="38"/>
      <c r="AU21" s="39" t="str">
        <f>IF((ISERROR((AT21/$I21)*100)), "", IF(AND(NOT(ISERROR((AT21/$I21)*100)),((AT21/$I21)*100) &lt;&gt; 0), (AT21/$I21)*100, ""))</f>
        <v/>
      </c>
      <c r="AV21" s="38"/>
      <c r="AW21" s="39" t="str">
        <f>IF((ISERROR((AV21/$I21)*100)), "", IF(AND(NOT(ISERROR((AV21/$I21)*100)),((AV21/$I21)*100) &lt;&gt; 0), (AV21/$I21)*100, ""))</f>
        <v/>
      </c>
      <c r="AX21" s="38"/>
      <c r="AY21" s="39" t="str">
        <f>IF((ISERROR((AX21/$I21)*100)), "", IF(AND(NOT(ISERROR((AX21/$I21)*100)),((AX21/$I21)*100) &lt;&gt; 0), (AX21/$I21)*100, ""))</f>
        <v/>
      </c>
      <c r="AZ21" s="38"/>
      <c r="BA21" s="39" t="str">
        <f>IF((ISERROR((AZ21/$I21)*100)), "", IF(AND(NOT(ISERROR((AZ21/$I21)*100)),((AZ21/$I21)*100) &lt;&gt; 0), (AZ21/$I21)*100, ""))</f>
        <v/>
      </c>
      <c r="BB21" s="1" t="s">
        <v>134</v>
      </c>
    </row>
    <row r="22" spans="1:54" ht="20" customHeight="1" x14ac:dyDescent="0.2">
      <c r="A22" s="47"/>
      <c r="B22" s="41"/>
      <c r="C22" s="31"/>
      <c r="D22" s="32" t="s">
        <v>38</v>
      </c>
      <c r="E22" s="33" t="s">
        <v>135</v>
      </c>
      <c r="F22" s="33" t="s">
        <v>136</v>
      </c>
      <c r="G22" s="32">
        <v>2009</v>
      </c>
      <c r="H22" s="44">
        <v>49</v>
      </c>
      <c r="I22" s="35">
        <v>22</v>
      </c>
      <c r="J22" s="36" t="s">
        <v>70</v>
      </c>
      <c r="K22" s="37" t="s">
        <v>137</v>
      </c>
      <c r="L22" s="38"/>
      <c r="M22" s="39" t="str">
        <f>IF((ISERROR((L22/$I22)*100)), "", IF(AND(NOT(ISERROR((L22/$I22)*100)),((L22/$I22)*100) &lt;&gt; 0), (L22/$I22)*100, ""))</f>
        <v/>
      </c>
      <c r="N22" s="38"/>
      <c r="O22" s="39" t="str">
        <f>IF((ISERROR((N22/$I22)*100)), "", IF(AND(NOT(ISERROR((N22/$I22)*100)),((N22/$I22)*100) &lt;&gt; 0), (N22/$I22)*100, ""))</f>
        <v/>
      </c>
      <c r="P22" s="40"/>
      <c r="Q22" s="39" t="str">
        <f>IF((ISERROR((P22/$I22)*100)), "", IF(AND(NOT(ISERROR((P22/$I22)*100)),((P22/$I22)*100) &lt;&gt; 0), (P22/$I22)*100, ""))</f>
        <v/>
      </c>
      <c r="R22" s="38"/>
      <c r="S22" s="39" t="str">
        <f>IF((ISERROR((R22/$I22)*100)), "", IF(AND(NOT(ISERROR((R22/$I22)*100)),((R22/$I22)*100) &lt;&gt; 0), (R22/$I22)*100, ""))</f>
        <v/>
      </c>
      <c r="T22" s="38"/>
      <c r="U22" s="39" t="str">
        <f>IF((ISERROR((T22/$I22)*100)), "", IF(AND(NOT(ISERROR((T22/$I22)*100)),((T22/$I22)*100) &lt;&gt; 0), (T22/$I22)*100, ""))</f>
        <v/>
      </c>
      <c r="V22" s="38"/>
      <c r="W22" s="39" t="str">
        <f>IF((ISERROR((V22/$I22)*100)), "", IF(AND(NOT(ISERROR((V22/$I22)*100)),((V22/$I22)*100) &lt;&gt; 0), (V22/$I22)*100, ""))</f>
        <v/>
      </c>
      <c r="X22" s="38"/>
      <c r="Y22" s="39" t="str">
        <f>IF((ISERROR((X22/$I22)*100)), "", IF(AND(NOT(ISERROR((X22/$I22)*100)),((X22/$I22)*100) &lt;&gt; 0), (X22/$I22)*100, ""))</f>
        <v/>
      </c>
      <c r="Z22" s="38"/>
      <c r="AA22" s="39" t="str">
        <f>IF((ISERROR((Z22/$I22)*100)), "", IF(AND(NOT(ISERROR((Z22/$I22)*100)),((Z22/$I22)*100) &lt;&gt; 0), (Z22/$I22)*100, ""))</f>
        <v/>
      </c>
      <c r="AB22" s="38"/>
      <c r="AC22" s="39" t="str">
        <f>IF((ISERROR((AB22/$I22)*100)), "", IF(AND(NOT(ISERROR((AB22/$I22)*100)),((AB22/$I22)*100) &lt;&gt; 0), (AB22/$I22)*100, ""))</f>
        <v/>
      </c>
      <c r="AD22" s="38"/>
      <c r="AE22" s="39" t="str">
        <f>IF((ISERROR((AD22/$I22)*100)), "", IF(AND(NOT(ISERROR((AD22/$I22)*100)),((AD22/$I22)*100) &lt;&gt; 0), (AD22/$I22)*100, ""))</f>
        <v/>
      </c>
      <c r="AF22" s="40"/>
      <c r="AG22" s="39" t="str">
        <f>IF((ISERROR((AF22/$I22)*100)), "", IF(AND(NOT(ISERROR((AF22/$I22)*100)),((AF22/$I22)*100) &lt;&gt; 0), (AF22/$I22)*100, ""))</f>
        <v/>
      </c>
      <c r="AH22" s="38"/>
      <c r="AI22" s="39" t="str">
        <f>IF((ISERROR((AH22/$I22)*100)), "", IF(AND(NOT(ISERROR((AH22/$I22)*100)),((AH22/$I22)*100) &lt;&gt; 0), (AH22/$I22)*100, ""))</f>
        <v/>
      </c>
      <c r="AJ22" s="38"/>
      <c r="AK22" s="39" t="str">
        <f>IF((ISERROR((AJ22/$I22)*100)), "", IF(AND(NOT(ISERROR((AJ22/$I22)*100)),((AJ22/$I22)*100) &lt;&gt; 0), (AJ22/$I22)*100, ""))</f>
        <v/>
      </c>
      <c r="AL22" s="38"/>
      <c r="AM22" s="39" t="str">
        <f>IF((ISERROR((AL22/$I22)*100)), "", IF(AND(NOT(ISERROR((AL22/$I22)*100)),((AL22/$I22)*100) &lt;&gt; 0), (AL22/$I22)*100, ""))</f>
        <v/>
      </c>
      <c r="AN22" s="38"/>
      <c r="AO22" s="39" t="str">
        <f>IF((ISERROR((AN22/$I22)*100)), "", IF(AND(NOT(ISERROR((AN22/$I22)*100)),((AN22/$I22)*100) &lt;&gt; 0), (AN22/$I22)*100, ""))</f>
        <v/>
      </c>
      <c r="AP22" s="38"/>
      <c r="AQ22" s="39" t="str">
        <f>IF((ISERROR((AP22/$I22)*100)), "", IF(AND(NOT(ISERROR((AP22/$I22)*100)),((AP22/$I22)*100) &lt;&gt; 0), (AP22/$I22)*100, ""))</f>
        <v/>
      </c>
      <c r="AR22" s="38"/>
      <c r="AS22" s="39" t="str">
        <f>IF((ISERROR((AR22/$I22)*100)), "", IF(AND(NOT(ISERROR((AR22/$I22)*100)),((AR22/$I22)*100) &lt;&gt; 0), (AR22/$I22)*100, ""))</f>
        <v/>
      </c>
      <c r="AT22" s="38"/>
      <c r="AU22" s="39" t="str">
        <f>IF((ISERROR((AT22/$I22)*100)), "", IF(AND(NOT(ISERROR((AT22/$I22)*100)),((AT22/$I22)*100) &lt;&gt; 0), (AT22/$I22)*100, ""))</f>
        <v/>
      </c>
      <c r="AV22" s="38"/>
      <c r="AW22" s="39" t="str">
        <f>IF((ISERROR((AV22/$I22)*100)), "", IF(AND(NOT(ISERROR((AV22/$I22)*100)),((AV22/$I22)*100) &lt;&gt; 0), (AV22/$I22)*100, ""))</f>
        <v/>
      </c>
      <c r="AX22" s="38"/>
      <c r="AY22" s="39" t="str">
        <f>IF((ISERROR((AX22/$I22)*100)), "", IF(AND(NOT(ISERROR((AX22/$I22)*100)),((AX22/$I22)*100) &lt;&gt; 0), (AX22/$I22)*100, ""))</f>
        <v/>
      </c>
      <c r="AZ22" s="38"/>
      <c r="BA22" s="39" t="str">
        <f>IF((ISERROR((AZ22/$I22)*100)), "", IF(AND(NOT(ISERROR((AZ22/$I22)*100)),((AZ22/$I22)*100) &lt;&gt; 0), (AZ22/$I22)*100, ""))</f>
        <v/>
      </c>
      <c r="BB22" s="1" t="s">
        <v>138</v>
      </c>
    </row>
    <row r="23" spans="1:54" ht="20" customHeight="1" x14ac:dyDescent="0.2">
      <c r="A23" s="43"/>
      <c r="B23" s="41"/>
      <c r="C23" s="31"/>
      <c r="D23" s="32" t="s">
        <v>38</v>
      </c>
      <c r="E23" s="33" t="s">
        <v>139</v>
      </c>
      <c r="F23" s="33" t="s">
        <v>140</v>
      </c>
      <c r="G23" s="32">
        <v>2012</v>
      </c>
      <c r="H23" s="44"/>
      <c r="I23" s="49">
        <v>18</v>
      </c>
      <c r="J23" s="50" t="s">
        <v>141</v>
      </c>
      <c r="K23" s="51"/>
      <c r="L23" s="38"/>
      <c r="M23" s="39"/>
      <c r="N23" s="38"/>
      <c r="O23" s="39"/>
      <c r="P23" s="40"/>
      <c r="Q23" s="39"/>
      <c r="R23" s="38"/>
      <c r="S23" s="39"/>
      <c r="T23" s="38"/>
      <c r="U23" s="39"/>
      <c r="V23" s="38"/>
      <c r="W23" s="39"/>
      <c r="X23" s="38"/>
      <c r="Y23" s="39"/>
      <c r="Z23" s="38"/>
      <c r="AA23" s="39"/>
      <c r="AB23" s="38"/>
      <c r="AC23" s="39"/>
      <c r="AD23" s="38"/>
      <c r="AE23" s="39"/>
      <c r="AF23" s="40"/>
      <c r="AG23" s="39"/>
      <c r="AH23" s="38"/>
      <c r="AI23" s="39"/>
      <c r="AJ23" s="38"/>
      <c r="AK23" s="39"/>
      <c r="AL23" s="38"/>
      <c r="AM23" s="39"/>
      <c r="AN23" s="38"/>
      <c r="AO23" s="39"/>
      <c r="AP23" s="38"/>
      <c r="AQ23" s="39"/>
      <c r="AR23" s="38"/>
      <c r="AS23" s="39"/>
      <c r="AT23" s="38"/>
      <c r="AU23" s="39"/>
      <c r="AV23" s="38"/>
      <c r="AW23" s="39"/>
      <c r="AX23" s="38"/>
      <c r="AY23" s="39"/>
      <c r="AZ23" s="38"/>
      <c r="BA23" s="39"/>
    </row>
    <row r="24" spans="1:54" ht="20" customHeight="1" x14ac:dyDescent="0.2">
      <c r="A24" s="47"/>
      <c r="B24" s="41"/>
      <c r="C24" s="31"/>
      <c r="D24" s="57" t="s">
        <v>38</v>
      </c>
      <c r="E24" s="58" t="s">
        <v>161</v>
      </c>
      <c r="F24" s="58" t="s">
        <v>158</v>
      </c>
      <c r="G24" s="57">
        <v>2004</v>
      </c>
      <c r="H24" s="59">
        <v>45</v>
      </c>
      <c r="I24" s="35">
        <v>15</v>
      </c>
      <c r="J24" s="36" t="s">
        <v>159</v>
      </c>
      <c r="K24" s="37" t="s">
        <v>105</v>
      </c>
      <c r="L24" s="38"/>
      <c r="M24" s="39" t="str">
        <f>IF((ISERROR((L24/$I24)*100)), "", IF(AND(NOT(ISERROR((L24/$I24)*100)),((L24/$I24)*100) &lt;&gt; 0), (L24/$I24)*100, ""))</f>
        <v/>
      </c>
      <c r="N24" s="38"/>
      <c r="O24" s="39" t="str">
        <f>IF((ISERROR((N24/$I24)*100)), "", IF(AND(NOT(ISERROR((N24/$I24)*100)),((N24/$I24)*100) &lt;&gt; 0), (N24/$I24)*100, ""))</f>
        <v/>
      </c>
      <c r="P24" s="40"/>
      <c r="Q24" s="39" t="str">
        <f>IF((ISERROR((P24/$I24)*100)), "", IF(AND(NOT(ISERROR((P24/$I24)*100)),((P24/$I24)*100) &lt;&gt; 0), (P24/$I24)*100, ""))</f>
        <v/>
      </c>
      <c r="R24" s="38"/>
      <c r="S24" s="39" t="str">
        <f>IF((ISERROR((R24/$I24)*100)), "", IF(AND(NOT(ISERROR((R24/$I24)*100)),((R24/$I24)*100) &lt;&gt; 0), (R24/$I24)*100, ""))</f>
        <v/>
      </c>
      <c r="T24" s="38"/>
      <c r="U24" s="39" t="str">
        <f>IF((ISERROR((T24/$I24)*100)), "", IF(AND(NOT(ISERROR((T24/$I24)*100)),((T24/$I24)*100) &lt;&gt; 0), (T24/$I24)*100, ""))</f>
        <v/>
      </c>
      <c r="V24" s="38"/>
      <c r="W24" s="39" t="str">
        <f>IF((ISERROR((V24/$I24)*100)), "", IF(AND(NOT(ISERROR((V24/$I24)*100)),((V24/$I24)*100) &lt;&gt; 0), (V24/$I24)*100, ""))</f>
        <v/>
      </c>
      <c r="X24" s="38"/>
      <c r="Y24" s="39" t="str">
        <f>IF((ISERROR((X24/$I24)*100)), "", IF(AND(NOT(ISERROR((X24/$I24)*100)),((X24/$I24)*100) &lt;&gt; 0), (X24/$I24)*100, ""))</f>
        <v/>
      </c>
      <c r="Z24" s="38"/>
      <c r="AA24" s="39" t="str">
        <f>IF((ISERROR((Z24/$I24)*100)), "", IF(AND(NOT(ISERROR((Z24/$I24)*100)),((Z24/$I24)*100) &lt;&gt; 0), (Z24/$I24)*100, ""))</f>
        <v/>
      </c>
      <c r="AB24" s="38"/>
      <c r="AC24" s="39" t="str">
        <f>IF((ISERROR((AB24/$I24)*100)), "", IF(AND(NOT(ISERROR((AB24/$I24)*100)),((AB24/$I24)*100) &lt;&gt; 0), (AB24/$I24)*100, ""))</f>
        <v/>
      </c>
      <c r="AD24" s="38"/>
      <c r="AE24" s="39" t="str">
        <f>IF((ISERROR((AD24/$I24)*100)), "", IF(AND(NOT(ISERROR((AD24/$I24)*100)),((AD24/$I24)*100) &lt;&gt; 0), (AD24/$I24)*100, ""))</f>
        <v/>
      </c>
      <c r="AF24" s="40"/>
      <c r="AG24" s="39" t="str">
        <f>IF((ISERROR((AF24/$I24)*100)), "", IF(AND(NOT(ISERROR((AF24/$I24)*100)),((AF24/$I24)*100) &lt;&gt; 0), (AF24/$I24)*100, ""))</f>
        <v/>
      </c>
      <c r="AH24" s="38"/>
      <c r="AI24" s="39" t="str">
        <f>IF((ISERROR((AH24/$I24)*100)), "", IF(AND(NOT(ISERROR((AH24/$I24)*100)),((AH24/$I24)*100) &lt;&gt; 0), (AH24/$I24)*100, ""))</f>
        <v/>
      </c>
      <c r="AJ24" s="38"/>
      <c r="AK24" s="39" t="str">
        <f>IF((ISERROR((AJ24/$I24)*100)), "", IF(AND(NOT(ISERROR((AJ24/$I24)*100)),((AJ24/$I24)*100) &lt;&gt; 0), (AJ24/$I24)*100, ""))</f>
        <v/>
      </c>
      <c r="AL24" s="38"/>
      <c r="AM24" s="39" t="str">
        <f>IF((ISERROR((AL24/$I24)*100)), "", IF(AND(NOT(ISERROR((AL24/$I24)*100)),((AL24/$I24)*100) &lt;&gt; 0), (AL24/$I24)*100, ""))</f>
        <v/>
      </c>
      <c r="AN24" s="38"/>
      <c r="AO24" s="39" t="str">
        <f>IF((ISERROR((AN24/$I24)*100)), "", IF(AND(NOT(ISERROR((AN24/$I24)*100)),((AN24/$I24)*100) &lt;&gt; 0), (AN24/$I24)*100, ""))</f>
        <v/>
      </c>
      <c r="AP24" s="38"/>
      <c r="AQ24" s="39" t="str">
        <f>IF((ISERROR((AP24/$I24)*100)), "", IF(AND(NOT(ISERROR((AP24/$I24)*100)),((AP24/$I24)*100) &lt;&gt; 0), (AP24/$I24)*100, ""))</f>
        <v/>
      </c>
      <c r="AR24" s="38"/>
      <c r="AS24" s="39" t="str">
        <f>IF((ISERROR((AR24/$I24)*100)), "", IF(AND(NOT(ISERROR((AR24/$I24)*100)),((AR24/$I24)*100) &lt;&gt; 0), (AR24/$I24)*100, ""))</f>
        <v/>
      </c>
      <c r="AT24" s="38"/>
      <c r="AU24" s="39" t="str">
        <f>IF((ISERROR((AT24/$I24)*100)), "", IF(AND(NOT(ISERROR((AT24/$I24)*100)),((AT24/$I24)*100) &lt;&gt; 0), (AT24/$I24)*100, ""))</f>
        <v/>
      </c>
      <c r="AV24" s="38"/>
      <c r="AW24" s="39" t="str">
        <f>IF((ISERROR((AV24/$I24)*100)), "", IF(AND(NOT(ISERROR((AV24/$I24)*100)),((AV24/$I24)*100) &lt;&gt; 0), (AV24/$I24)*100, ""))</f>
        <v/>
      </c>
      <c r="AX24" s="38"/>
      <c r="AY24" s="39" t="str">
        <f>IF((ISERROR((AX24/$I24)*100)), "", IF(AND(NOT(ISERROR((AX24/$I24)*100)),((AX24/$I24)*100) &lt;&gt; 0), (AX24/$I24)*100, ""))</f>
        <v/>
      </c>
      <c r="AZ24" s="38"/>
      <c r="BA24" s="39" t="str">
        <f>IF((ISERROR((AZ24/$I24)*100)), "", IF(AND(NOT(ISERROR((AZ24/$I24)*100)),((AZ24/$I24)*100) &lt;&gt; 0), (AZ24/$I24)*100, ""))</f>
        <v/>
      </c>
      <c r="BB24" s="1" t="s">
        <v>162</v>
      </c>
    </row>
    <row r="25" spans="1:54" ht="20" customHeight="1" x14ac:dyDescent="0.2">
      <c r="A25" s="47"/>
      <c r="B25" s="41"/>
      <c r="C25" s="31"/>
      <c r="D25" s="32" t="s">
        <v>38</v>
      </c>
      <c r="E25" s="33" t="s">
        <v>163</v>
      </c>
      <c r="F25" s="33" t="s">
        <v>164</v>
      </c>
      <c r="G25" s="32">
        <v>2013</v>
      </c>
      <c r="H25" s="44"/>
      <c r="I25" s="35">
        <v>23</v>
      </c>
      <c r="J25" s="36"/>
      <c r="K25" s="37"/>
      <c r="L25" s="38"/>
      <c r="M25" s="39" t="str">
        <f>IF((ISERROR((L25/$I25)*100)), "", IF(AND(NOT(ISERROR((L25/$I25)*100)),((L25/$I25)*100) &lt;&gt; 0), (L25/$I25)*100, ""))</f>
        <v/>
      </c>
      <c r="N25" s="38"/>
      <c r="O25" s="39" t="str">
        <f>IF((ISERROR((N25/$I25)*100)), "", IF(AND(NOT(ISERROR((N25/$I25)*100)),((N25/$I25)*100) &lt;&gt; 0), (N25/$I25)*100, ""))</f>
        <v/>
      </c>
      <c r="P25" s="40"/>
      <c r="Q25" s="39" t="str">
        <f>IF((ISERROR((P25/$I25)*100)), "", IF(AND(NOT(ISERROR((P25/$I25)*100)),((P25/$I25)*100) &lt;&gt; 0), (P25/$I25)*100, ""))</f>
        <v/>
      </c>
      <c r="R25" s="38"/>
      <c r="S25" s="39" t="str">
        <f>IF((ISERROR((R25/$I25)*100)), "", IF(AND(NOT(ISERROR((R25/$I25)*100)),((R25/$I25)*100) &lt;&gt; 0), (R25/$I25)*100, ""))</f>
        <v/>
      </c>
      <c r="T25" s="38"/>
      <c r="U25" s="39" t="str">
        <f>IF((ISERROR((T25/$I25)*100)), "", IF(AND(NOT(ISERROR((T25/$I25)*100)),((T25/$I25)*100) &lt;&gt; 0), (T25/$I25)*100, ""))</f>
        <v/>
      </c>
      <c r="V25" s="38"/>
      <c r="W25" s="39" t="str">
        <f>IF((ISERROR((V25/$I25)*100)), "", IF(AND(NOT(ISERROR((V25/$I25)*100)),((V25/$I25)*100) &lt;&gt; 0), (V25/$I25)*100, ""))</f>
        <v/>
      </c>
      <c r="X25" s="38"/>
      <c r="Y25" s="39" t="str">
        <f>IF((ISERROR((X25/$I25)*100)), "", IF(AND(NOT(ISERROR((X25/$I25)*100)),((X25/$I25)*100) &lt;&gt; 0), (X25/$I25)*100, ""))</f>
        <v/>
      </c>
      <c r="Z25" s="38"/>
      <c r="AA25" s="39" t="str">
        <f>IF((ISERROR((Z25/$I25)*100)), "", IF(AND(NOT(ISERROR((Z25/$I25)*100)),((Z25/$I25)*100) &lt;&gt; 0), (Z25/$I25)*100, ""))</f>
        <v/>
      </c>
      <c r="AB25" s="38"/>
      <c r="AC25" s="39" t="str">
        <f>IF((ISERROR((AB25/$I25)*100)), "", IF(AND(NOT(ISERROR((AB25/$I25)*100)),((AB25/$I25)*100) &lt;&gt; 0), (AB25/$I25)*100, ""))</f>
        <v/>
      </c>
      <c r="AD25" s="38"/>
      <c r="AE25" s="39" t="str">
        <f>IF((ISERROR((AD25/$I25)*100)), "", IF(AND(NOT(ISERROR((AD25/$I25)*100)),((AD25/$I25)*100) &lt;&gt; 0), (AD25/$I25)*100, ""))</f>
        <v/>
      </c>
      <c r="AF25" s="40"/>
      <c r="AG25" s="39" t="str">
        <f>IF((ISERROR((AF25/$I25)*100)), "", IF(AND(NOT(ISERROR((AF25/$I25)*100)),((AF25/$I25)*100) &lt;&gt; 0), (AF25/$I25)*100, ""))</f>
        <v/>
      </c>
      <c r="AH25" s="38"/>
      <c r="AI25" s="39" t="str">
        <f>IF((ISERROR((AH25/$I25)*100)), "", IF(AND(NOT(ISERROR((AH25/$I25)*100)),((AH25/$I25)*100) &lt;&gt; 0), (AH25/$I25)*100, ""))</f>
        <v/>
      </c>
      <c r="AJ25" s="38"/>
      <c r="AK25" s="39" t="str">
        <f>IF((ISERROR((AJ25/$I25)*100)), "", IF(AND(NOT(ISERROR((AJ25/$I25)*100)),((AJ25/$I25)*100) &lt;&gt; 0), (AJ25/$I25)*100, ""))</f>
        <v/>
      </c>
      <c r="AL25" s="38"/>
      <c r="AM25" s="39" t="str">
        <f>IF((ISERROR((AL25/$I25)*100)), "", IF(AND(NOT(ISERROR((AL25/$I25)*100)),((AL25/$I25)*100) &lt;&gt; 0), (AL25/$I25)*100, ""))</f>
        <v/>
      </c>
      <c r="AN25" s="38"/>
      <c r="AO25" s="39" t="str">
        <f>IF((ISERROR((AN25/$I25)*100)), "", IF(AND(NOT(ISERROR((AN25/$I25)*100)),((AN25/$I25)*100) &lt;&gt; 0), (AN25/$I25)*100, ""))</f>
        <v/>
      </c>
      <c r="AP25" s="38"/>
      <c r="AQ25" s="39" t="str">
        <f>IF((ISERROR((AP25/$I25)*100)), "", IF(AND(NOT(ISERROR((AP25/$I25)*100)),((AP25/$I25)*100) &lt;&gt; 0), (AP25/$I25)*100, ""))</f>
        <v/>
      </c>
      <c r="AR25" s="38"/>
      <c r="AS25" s="39" t="str">
        <f>IF((ISERROR((AR25/$I25)*100)), "", IF(AND(NOT(ISERROR((AR25/$I25)*100)),((AR25/$I25)*100) &lt;&gt; 0), (AR25/$I25)*100, ""))</f>
        <v/>
      </c>
      <c r="AT25" s="38"/>
      <c r="AU25" s="39" t="str">
        <f>IF((ISERROR((AT25/$I25)*100)), "", IF(AND(NOT(ISERROR((AT25/$I25)*100)),((AT25/$I25)*100) &lt;&gt; 0), (AT25/$I25)*100, ""))</f>
        <v/>
      </c>
      <c r="AV25" s="38"/>
      <c r="AW25" s="39" t="str">
        <f>IF((ISERROR((AV25/$I25)*100)), "", IF(AND(NOT(ISERROR((AV25/$I25)*100)),((AV25/$I25)*100) &lt;&gt; 0), (AV25/$I25)*100, ""))</f>
        <v/>
      </c>
      <c r="AX25" s="38"/>
      <c r="AY25" s="39" t="str">
        <f>IF((ISERROR((AX25/$I25)*100)), "", IF(AND(NOT(ISERROR((AX25/$I25)*100)),((AX25/$I25)*100) &lt;&gt; 0), (AX25/$I25)*100, ""))</f>
        <v/>
      </c>
      <c r="AZ25" s="38"/>
      <c r="BA25" s="39" t="str">
        <f>IF((ISERROR((AZ25/$I25)*100)), "", IF(AND(NOT(ISERROR((AZ25/$I25)*100)),((AZ25/$I25)*100) &lt;&gt; 0), (AZ25/$I25)*100, ""))</f>
        <v/>
      </c>
      <c r="BB25" s="1" t="s">
        <v>165</v>
      </c>
    </row>
    <row r="26" spans="1:54" ht="20" customHeight="1" x14ac:dyDescent="0.2">
      <c r="A26" s="43"/>
      <c r="B26" s="30"/>
      <c r="C26" s="31"/>
      <c r="D26" s="32" t="s">
        <v>38</v>
      </c>
      <c r="E26" s="33" t="s">
        <v>166</v>
      </c>
      <c r="F26" s="33" t="s">
        <v>167</v>
      </c>
      <c r="G26" s="32">
        <v>2005</v>
      </c>
      <c r="H26" s="44"/>
      <c r="I26" s="49">
        <v>8</v>
      </c>
      <c r="J26" s="50" t="s">
        <v>168</v>
      </c>
      <c r="K26" s="51"/>
      <c r="L26" s="38"/>
      <c r="M26" s="39"/>
      <c r="N26" s="38"/>
      <c r="O26" s="39"/>
      <c r="P26" s="40"/>
      <c r="Q26" s="39"/>
      <c r="R26" s="38"/>
      <c r="S26" s="39"/>
      <c r="T26" s="38"/>
      <c r="U26" s="39"/>
      <c r="V26" s="38"/>
      <c r="W26" s="39"/>
      <c r="X26" s="38"/>
      <c r="Y26" s="39"/>
      <c r="Z26" s="38"/>
      <c r="AA26" s="39"/>
      <c r="AB26" s="38"/>
      <c r="AC26" s="39"/>
      <c r="AD26" s="38"/>
      <c r="AE26" s="39"/>
      <c r="AF26" s="40"/>
      <c r="AG26" s="39"/>
      <c r="AH26" s="38"/>
      <c r="AI26" s="39"/>
      <c r="AJ26" s="38"/>
      <c r="AK26" s="39"/>
      <c r="AL26" s="38"/>
      <c r="AM26" s="39"/>
      <c r="AN26" s="38"/>
      <c r="AO26" s="39"/>
      <c r="AP26" s="38"/>
      <c r="AQ26" s="39"/>
      <c r="AR26" s="38"/>
      <c r="AS26" s="39"/>
      <c r="AT26" s="38"/>
      <c r="AU26" s="39"/>
      <c r="AV26" s="38"/>
      <c r="AW26" s="39"/>
      <c r="AX26" s="38"/>
      <c r="AY26" s="39"/>
      <c r="AZ26" s="38"/>
      <c r="BA26" s="39"/>
    </row>
    <row r="27" spans="1:54" ht="20" customHeight="1" x14ac:dyDescent="0.2">
      <c r="A27" s="47"/>
      <c r="B27" s="30"/>
      <c r="C27" s="32"/>
      <c r="D27" s="57" t="s">
        <v>38</v>
      </c>
      <c r="E27" s="58" t="s">
        <v>169</v>
      </c>
      <c r="F27" s="58" t="s">
        <v>170</v>
      </c>
      <c r="G27" s="57">
        <v>2014</v>
      </c>
      <c r="H27" s="59">
        <v>23</v>
      </c>
      <c r="I27" s="35">
        <v>28</v>
      </c>
      <c r="J27" s="36" t="s">
        <v>59</v>
      </c>
      <c r="K27" s="37" t="s">
        <v>95</v>
      </c>
      <c r="L27" s="38"/>
      <c r="M27" s="39" t="str">
        <f>IF((ISERROR((L27/$I27)*100)), "", IF(AND(NOT(ISERROR((L27/$I27)*100)),((L27/$I27)*100) &lt;&gt; 0), (L27/$I27)*100, ""))</f>
        <v/>
      </c>
      <c r="N27" s="38"/>
      <c r="O27" s="39" t="str">
        <f>IF((ISERROR((N27/$I27)*100)), "", IF(AND(NOT(ISERROR((N27/$I27)*100)),((N27/$I27)*100) &lt;&gt; 0), (N27/$I27)*100, ""))</f>
        <v/>
      </c>
      <c r="P27" s="40"/>
      <c r="Q27" s="39" t="str">
        <f>IF((ISERROR((P27/$I27)*100)), "", IF(AND(NOT(ISERROR((P27/$I27)*100)),((P27/$I27)*100) &lt;&gt; 0), (P27/$I27)*100, ""))</f>
        <v/>
      </c>
      <c r="R27" s="38"/>
      <c r="S27" s="39" t="str">
        <f>IF((ISERROR((R27/$I27)*100)), "", IF(AND(NOT(ISERROR((R27/$I27)*100)),((R27/$I27)*100) &lt;&gt; 0), (R27/$I27)*100, ""))</f>
        <v/>
      </c>
      <c r="T27" s="38"/>
      <c r="U27" s="39" t="str">
        <f>IF((ISERROR((T27/$I27)*100)), "", IF(AND(NOT(ISERROR((T27/$I27)*100)),((T27/$I27)*100) &lt;&gt; 0), (T27/$I27)*100, ""))</f>
        <v/>
      </c>
      <c r="V27" s="38"/>
      <c r="W27" s="39" t="str">
        <f>IF((ISERROR((V27/$I27)*100)), "", IF(AND(NOT(ISERROR((V27/$I27)*100)),((V27/$I27)*100) &lt;&gt; 0), (V27/$I27)*100, ""))</f>
        <v/>
      </c>
      <c r="X27" s="38"/>
      <c r="Y27" s="39" t="str">
        <f>IF((ISERROR((X27/$I27)*100)), "", IF(AND(NOT(ISERROR((X27/$I27)*100)),((X27/$I27)*100) &lt;&gt; 0), (X27/$I27)*100, ""))</f>
        <v/>
      </c>
      <c r="Z27" s="38"/>
      <c r="AA27" s="39" t="str">
        <f>IF((ISERROR((Z27/$I27)*100)), "", IF(AND(NOT(ISERROR((Z27/$I27)*100)),((Z27/$I27)*100) &lt;&gt; 0), (Z27/$I27)*100, ""))</f>
        <v/>
      </c>
      <c r="AB27" s="38"/>
      <c r="AC27" s="39" t="str">
        <f>IF((ISERROR((AB27/$I27)*100)), "", IF(AND(NOT(ISERROR((AB27/$I27)*100)),((AB27/$I27)*100) &lt;&gt; 0), (AB27/$I27)*100, ""))</f>
        <v/>
      </c>
      <c r="AD27" s="38"/>
      <c r="AE27" s="39" t="str">
        <f>IF((ISERROR((AD27/$I27)*100)), "", IF(AND(NOT(ISERROR((AD27/$I27)*100)),((AD27/$I27)*100) &lt;&gt; 0), (AD27/$I27)*100, ""))</f>
        <v/>
      </c>
      <c r="AF27" s="40"/>
      <c r="AG27" s="39" t="str">
        <f>IF((ISERROR((AF27/$I27)*100)), "", IF(AND(NOT(ISERROR((AF27/$I27)*100)),((AF27/$I27)*100) &lt;&gt; 0), (AF27/$I27)*100, ""))</f>
        <v/>
      </c>
      <c r="AH27" s="38"/>
      <c r="AI27" s="39" t="str">
        <f>IF((ISERROR((AH27/$I27)*100)), "", IF(AND(NOT(ISERROR((AH27/$I27)*100)),((AH27/$I27)*100) &lt;&gt; 0), (AH27/$I27)*100, ""))</f>
        <v/>
      </c>
      <c r="AJ27" s="38"/>
      <c r="AK27" s="39" t="str">
        <f>IF((ISERROR((AJ27/$I27)*100)), "", IF(AND(NOT(ISERROR((AJ27/$I27)*100)),((AJ27/$I27)*100) &lt;&gt; 0), (AJ27/$I27)*100, ""))</f>
        <v/>
      </c>
      <c r="AL27" s="38"/>
      <c r="AM27" s="39" t="str">
        <f>IF((ISERROR((AL27/$I27)*100)), "", IF(AND(NOT(ISERROR((AL27/$I27)*100)),((AL27/$I27)*100) &lt;&gt; 0), (AL27/$I27)*100, ""))</f>
        <v/>
      </c>
      <c r="AN27" s="38"/>
      <c r="AO27" s="39" t="str">
        <f>IF((ISERROR((AN27/$I27)*100)), "", IF(AND(NOT(ISERROR((AN27/$I27)*100)),((AN27/$I27)*100) &lt;&gt; 0), (AN27/$I27)*100, ""))</f>
        <v/>
      </c>
      <c r="AP27" s="38"/>
      <c r="AQ27" s="39" t="str">
        <f>IF((ISERROR((AP27/$I27)*100)), "", IF(AND(NOT(ISERROR((AP27/$I27)*100)),((AP27/$I27)*100) &lt;&gt; 0), (AP27/$I27)*100, ""))</f>
        <v/>
      </c>
      <c r="AR27" s="38"/>
      <c r="AS27" s="39" t="str">
        <f>IF((ISERROR((AR27/$I27)*100)), "", IF(AND(NOT(ISERROR((AR27/$I27)*100)),((AR27/$I27)*100) &lt;&gt; 0), (AR27/$I27)*100, ""))</f>
        <v/>
      </c>
      <c r="AT27" s="38"/>
      <c r="AU27" s="39" t="str">
        <f>IF((ISERROR((AT27/$I27)*100)), "", IF(AND(NOT(ISERROR((AT27/$I27)*100)),((AT27/$I27)*100) &lt;&gt; 0), (AT27/$I27)*100, ""))</f>
        <v/>
      </c>
      <c r="AV27" s="38"/>
      <c r="AW27" s="39" t="str">
        <f>IF((ISERROR((AV27/$I27)*100)), "", IF(AND(NOT(ISERROR((AV27/$I27)*100)),((AV27/$I27)*100) &lt;&gt; 0), (AV27/$I27)*100, ""))</f>
        <v/>
      </c>
      <c r="AX27" s="38"/>
      <c r="AY27" s="39" t="str">
        <f>IF((ISERROR((AX27/$I27)*100)), "", IF(AND(NOT(ISERROR((AX27/$I27)*100)),((AX27/$I27)*100) &lt;&gt; 0), (AX27/$I27)*100, ""))</f>
        <v/>
      </c>
      <c r="AZ27" s="38"/>
      <c r="BA27" s="39" t="str">
        <f>IF((ISERROR((AZ27/$I27)*100)), "", IF(AND(NOT(ISERROR((AZ27/$I27)*100)),((AZ27/$I27)*100) &lt;&gt; 0), (AZ27/$I27)*100, ""))</f>
        <v/>
      </c>
      <c r="BB27" s="1" t="s">
        <v>171</v>
      </c>
    </row>
    <row r="28" spans="1:54" ht="20" customHeight="1" x14ac:dyDescent="0.2">
      <c r="A28" s="47"/>
      <c r="B28" s="41"/>
      <c r="C28" s="31"/>
      <c r="D28" s="32" t="s">
        <v>38</v>
      </c>
      <c r="E28" s="33" t="s">
        <v>175</v>
      </c>
      <c r="F28" s="33" t="s">
        <v>176</v>
      </c>
      <c r="G28" s="32">
        <v>2015</v>
      </c>
      <c r="H28" s="44"/>
      <c r="I28" s="35">
        <v>10</v>
      </c>
      <c r="J28" s="36" t="s">
        <v>177</v>
      </c>
      <c r="K28" s="37" t="s">
        <v>178</v>
      </c>
      <c r="L28" s="38"/>
      <c r="M28" s="39" t="str">
        <f>IF((ISERROR((L28/$I28)*100)), "", IF(AND(NOT(ISERROR((L28/$I28)*100)),((L28/$I28)*100) &lt;&gt; 0), (L28/$I28)*100, ""))</f>
        <v/>
      </c>
      <c r="N28" s="38"/>
      <c r="O28" s="39" t="str">
        <f>IF((ISERROR((N28/$I28)*100)), "", IF(AND(NOT(ISERROR((N28/$I28)*100)),((N28/$I28)*100) &lt;&gt; 0), (N28/$I28)*100, ""))</f>
        <v/>
      </c>
      <c r="P28" s="40"/>
      <c r="Q28" s="39" t="str">
        <f>IF((ISERROR((P28/$I28)*100)), "", IF(AND(NOT(ISERROR((P28/$I28)*100)),((P28/$I28)*100) &lt;&gt; 0), (P28/$I28)*100, ""))</f>
        <v/>
      </c>
      <c r="R28" s="38"/>
      <c r="S28" s="39" t="str">
        <f>IF((ISERROR((R28/$I28)*100)), "", IF(AND(NOT(ISERROR((R28/$I28)*100)),((R28/$I28)*100) &lt;&gt; 0), (R28/$I28)*100, ""))</f>
        <v/>
      </c>
      <c r="T28" s="38"/>
      <c r="U28" s="39" t="str">
        <f>IF((ISERROR((T28/$I28)*100)), "", IF(AND(NOT(ISERROR((T28/$I28)*100)),((T28/$I28)*100) &lt;&gt; 0), (T28/$I28)*100, ""))</f>
        <v/>
      </c>
      <c r="V28" s="38"/>
      <c r="W28" s="39" t="str">
        <f>IF((ISERROR((V28/$I28)*100)), "", IF(AND(NOT(ISERROR((V28/$I28)*100)),((V28/$I28)*100) &lt;&gt; 0), (V28/$I28)*100, ""))</f>
        <v/>
      </c>
      <c r="X28" s="38"/>
      <c r="Y28" s="39" t="str">
        <f>IF((ISERROR((X28/$I28)*100)), "", IF(AND(NOT(ISERROR((X28/$I28)*100)),((X28/$I28)*100) &lt;&gt; 0), (X28/$I28)*100, ""))</f>
        <v/>
      </c>
      <c r="Z28" s="38"/>
      <c r="AA28" s="39" t="str">
        <f>IF((ISERROR((Z28/$I28)*100)), "", IF(AND(NOT(ISERROR((Z28/$I28)*100)),((Z28/$I28)*100) &lt;&gt; 0), (Z28/$I28)*100, ""))</f>
        <v/>
      </c>
      <c r="AB28" s="38"/>
      <c r="AC28" s="39" t="str">
        <f>IF((ISERROR((AB28/$I28)*100)), "", IF(AND(NOT(ISERROR((AB28/$I28)*100)),((AB28/$I28)*100) &lt;&gt; 0), (AB28/$I28)*100, ""))</f>
        <v/>
      </c>
      <c r="AD28" s="38"/>
      <c r="AE28" s="39" t="str">
        <f>IF((ISERROR((AD28/$I28)*100)), "", IF(AND(NOT(ISERROR((AD28/$I28)*100)),((AD28/$I28)*100) &lt;&gt; 0), (AD28/$I28)*100, ""))</f>
        <v/>
      </c>
      <c r="AF28" s="40"/>
      <c r="AG28" s="39" t="str">
        <f>IF((ISERROR((AF28/$I28)*100)), "", IF(AND(NOT(ISERROR((AF28/$I28)*100)),((AF28/$I28)*100) &lt;&gt; 0), (AF28/$I28)*100, ""))</f>
        <v/>
      </c>
      <c r="AH28" s="38"/>
      <c r="AI28" s="39" t="str">
        <f>IF((ISERROR((AH28/$I28)*100)), "", IF(AND(NOT(ISERROR((AH28/$I28)*100)),((AH28/$I28)*100) &lt;&gt; 0), (AH28/$I28)*100, ""))</f>
        <v/>
      </c>
      <c r="AJ28" s="38"/>
      <c r="AK28" s="39" t="str">
        <f>IF((ISERROR((AJ28/$I28)*100)), "", IF(AND(NOT(ISERROR((AJ28/$I28)*100)),((AJ28/$I28)*100) &lt;&gt; 0), (AJ28/$I28)*100, ""))</f>
        <v/>
      </c>
      <c r="AL28" s="38"/>
      <c r="AM28" s="39" t="str">
        <f>IF((ISERROR((AL28/$I28)*100)), "", IF(AND(NOT(ISERROR((AL28/$I28)*100)),((AL28/$I28)*100) &lt;&gt; 0), (AL28/$I28)*100, ""))</f>
        <v/>
      </c>
      <c r="AN28" s="38"/>
      <c r="AO28" s="39" t="str">
        <f>IF((ISERROR((AN28/$I28)*100)), "", IF(AND(NOT(ISERROR((AN28/$I28)*100)),((AN28/$I28)*100) &lt;&gt; 0), (AN28/$I28)*100, ""))</f>
        <v/>
      </c>
      <c r="AP28" s="38"/>
      <c r="AQ28" s="39" t="str">
        <f>IF((ISERROR((AP28/$I28)*100)), "", IF(AND(NOT(ISERROR((AP28/$I28)*100)),((AP28/$I28)*100) &lt;&gt; 0), (AP28/$I28)*100, ""))</f>
        <v/>
      </c>
      <c r="AR28" s="38"/>
      <c r="AS28" s="39" t="str">
        <f>IF((ISERROR((AR28/$I28)*100)), "", IF(AND(NOT(ISERROR((AR28/$I28)*100)),((AR28/$I28)*100) &lt;&gt; 0), (AR28/$I28)*100, ""))</f>
        <v/>
      </c>
      <c r="AT28" s="38"/>
      <c r="AU28" s="39" t="str">
        <f>IF((ISERROR((AT28/$I28)*100)), "", IF(AND(NOT(ISERROR((AT28/$I28)*100)),((AT28/$I28)*100) &lt;&gt; 0), (AT28/$I28)*100, ""))</f>
        <v/>
      </c>
      <c r="AV28" s="38"/>
      <c r="AW28" s="39" t="str">
        <f>IF((ISERROR((AV28/$I28)*100)), "", IF(AND(NOT(ISERROR((AV28/$I28)*100)),((AV28/$I28)*100) &lt;&gt; 0), (AV28/$I28)*100, ""))</f>
        <v/>
      </c>
      <c r="AX28" s="38"/>
      <c r="AY28" s="39" t="str">
        <f>IF((ISERROR((AX28/$I28)*100)), "", IF(AND(NOT(ISERROR((AX28/$I28)*100)),((AX28/$I28)*100) &lt;&gt; 0), (AX28/$I28)*100, ""))</f>
        <v/>
      </c>
      <c r="AZ28" s="38"/>
      <c r="BA28" s="39" t="str">
        <f>IF((ISERROR((AZ28/$I28)*100)), "", IF(AND(NOT(ISERROR((AZ28/$I28)*100)),((AZ28/$I28)*100) &lt;&gt; 0), (AZ28/$I28)*100, ""))</f>
        <v/>
      </c>
    </row>
    <row r="29" spans="1:54" ht="20" customHeight="1" x14ac:dyDescent="0.2">
      <c r="A29" s="43"/>
      <c r="B29" s="30"/>
      <c r="C29" s="32"/>
      <c r="D29" s="32" t="s">
        <v>38</v>
      </c>
      <c r="E29" s="33" t="s">
        <v>188</v>
      </c>
      <c r="F29" s="33" t="s">
        <v>189</v>
      </c>
      <c r="G29" s="32">
        <v>1998</v>
      </c>
      <c r="H29" s="44"/>
      <c r="I29" s="49">
        <v>18</v>
      </c>
      <c r="J29" s="50" t="s">
        <v>66</v>
      </c>
      <c r="K29" s="51"/>
      <c r="L29" s="38"/>
      <c r="M29" s="39"/>
      <c r="N29" s="38"/>
      <c r="O29" s="39"/>
      <c r="P29" s="40"/>
      <c r="Q29" s="39"/>
      <c r="R29" s="38"/>
      <c r="S29" s="39"/>
      <c r="T29" s="38"/>
      <c r="U29" s="39"/>
      <c r="V29" s="38"/>
      <c r="W29" s="39"/>
      <c r="X29" s="38"/>
      <c r="Y29" s="39"/>
      <c r="Z29" s="38"/>
      <c r="AA29" s="39"/>
      <c r="AB29" s="38"/>
      <c r="AC29" s="39"/>
      <c r="AD29" s="38"/>
      <c r="AE29" s="39"/>
      <c r="AF29" s="40"/>
      <c r="AG29" s="39"/>
      <c r="AH29" s="38"/>
      <c r="AI29" s="39"/>
      <c r="AJ29" s="38"/>
      <c r="AK29" s="39"/>
      <c r="AL29" s="38"/>
      <c r="AM29" s="39"/>
      <c r="AN29" s="38"/>
      <c r="AO29" s="39"/>
      <c r="AP29" s="38"/>
      <c r="AQ29" s="39"/>
      <c r="AR29" s="38"/>
      <c r="AS29" s="39"/>
      <c r="AT29" s="38"/>
      <c r="AU29" s="39"/>
      <c r="AV29" s="38"/>
      <c r="AW29" s="39"/>
      <c r="AX29" s="38"/>
      <c r="AY29" s="39"/>
      <c r="AZ29" s="38"/>
      <c r="BA29" s="39"/>
    </row>
    <row r="30" spans="1:54" ht="20" customHeight="1" x14ac:dyDescent="0.2">
      <c r="A30" s="47"/>
      <c r="B30" s="41"/>
      <c r="C30" s="31"/>
      <c r="D30" s="32" t="s">
        <v>38</v>
      </c>
      <c r="E30" s="33" t="s">
        <v>190</v>
      </c>
      <c r="F30" s="33" t="s">
        <v>191</v>
      </c>
      <c r="G30" s="32">
        <v>2001</v>
      </c>
      <c r="H30" s="44">
        <v>170</v>
      </c>
      <c r="I30" s="35">
        <v>20</v>
      </c>
      <c r="J30" s="36" t="s">
        <v>70</v>
      </c>
      <c r="K30" s="37" t="s">
        <v>56</v>
      </c>
      <c r="L30" s="38"/>
      <c r="M30" s="39" t="str">
        <f>IF((ISERROR((L30/$I30)*100)), "", IF(AND(NOT(ISERROR((L30/$I30)*100)),((L30/$I30)*100) &lt;&gt; 0), (L30/$I30)*100, ""))</f>
        <v/>
      </c>
      <c r="N30" s="38"/>
      <c r="O30" s="39" t="str">
        <f>IF((ISERROR((N30/$I30)*100)), "", IF(AND(NOT(ISERROR((N30/$I30)*100)),((N30/$I30)*100) &lt;&gt; 0), (N30/$I30)*100, ""))</f>
        <v/>
      </c>
      <c r="P30" s="40"/>
      <c r="Q30" s="39" t="str">
        <f>IF((ISERROR((P30/$I30)*100)), "", IF(AND(NOT(ISERROR((P30/$I30)*100)),((P30/$I30)*100) &lt;&gt; 0), (P30/$I30)*100, ""))</f>
        <v/>
      </c>
      <c r="R30" s="38"/>
      <c r="S30" s="39" t="str">
        <f>IF((ISERROR((R30/$I30)*100)), "", IF(AND(NOT(ISERROR((R30/$I30)*100)),((R30/$I30)*100) &lt;&gt; 0), (R30/$I30)*100, ""))</f>
        <v/>
      </c>
      <c r="T30" s="38"/>
      <c r="U30" s="39" t="str">
        <f>IF((ISERROR((T30/$I30)*100)), "", IF(AND(NOT(ISERROR((T30/$I30)*100)),((T30/$I30)*100) &lt;&gt; 0), (T30/$I30)*100, ""))</f>
        <v/>
      </c>
      <c r="V30" s="38"/>
      <c r="W30" s="39" t="str">
        <f>IF((ISERROR((V30/$I30)*100)), "", IF(AND(NOT(ISERROR((V30/$I30)*100)),((V30/$I30)*100) &lt;&gt; 0), (V30/$I30)*100, ""))</f>
        <v/>
      </c>
      <c r="X30" s="38"/>
      <c r="Y30" s="39" t="str">
        <f>IF((ISERROR((X30/$I30)*100)), "", IF(AND(NOT(ISERROR((X30/$I30)*100)),((X30/$I30)*100) &lt;&gt; 0), (X30/$I30)*100, ""))</f>
        <v/>
      </c>
      <c r="Z30" s="38"/>
      <c r="AA30" s="39" t="str">
        <f>IF((ISERROR((Z30/$I30)*100)), "", IF(AND(NOT(ISERROR((Z30/$I30)*100)),((Z30/$I30)*100) &lt;&gt; 0), (Z30/$I30)*100, ""))</f>
        <v/>
      </c>
      <c r="AB30" s="38"/>
      <c r="AC30" s="39" t="str">
        <f>IF((ISERROR((AB30/$I30)*100)), "", IF(AND(NOT(ISERROR((AB30/$I30)*100)),((AB30/$I30)*100) &lt;&gt; 0), (AB30/$I30)*100, ""))</f>
        <v/>
      </c>
      <c r="AD30" s="38"/>
      <c r="AE30" s="39" t="str">
        <f>IF((ISERROR((AD30/$I30)*100)), "", IF(AND(NOT(ISERROR((AD30/$I30)*100)),((AD30/$I30)*100) &lt;&gt; 0), (AD30/$I30)*100, ""))</f>
        <v/>
      </c>
      <c r="AF30" s="40"/>
      <c r="AG30" s="39" t="str">
        <f>IF((ISERROR((AF30/$I30)*100)), "", IF(AND(NOT(ISERROR((AF30/$I30)*100)),((AF30/$I30)*100) &lt;&gt; 0), (AF30/$I30)*100, ""))</f>
        <v/>
      </c>
      <c r="AH30" s="38"/>
      <c r="AI30" s="39" t="str">
        <f>IF((ISERROR((AH30/$I30)*100)), "", IF(AND(NOT(ISERROR((AH30/$I30)*100)),((AH30/$I30)*100) &lt;&gt; 0), (AH30/$I30)*100, ""))</f>
        <v/>
      </c>
      <c r="AJ30" s="38"/>
      <c r="AK30" s="39" t="str">
        <f>IF((ISERROR((AJ30/$I30)*100)), "", IF(AND(NOT(ISERROR((AJ30/$I30)*100)),((AJ30/$I30)*100) &lt;&gt; 0), (AJ30/$I30)*100, ""))</f>
        <v/>
      </c>
      <c r="AL30" s="38"/>
      <c r="AM30" s="39" t="str">
        <f>IF((ISERROR((AL30/$I30)*100)), "", IF(AND(NOT(ISERROR((AL30/$I30)*100)),((AL30/$I30)*100) &lt;&gt; 0), (AL30/$I30)*100, ""))</f>
        <v/>
      </c>
      <c r="AN30" s="38"/>
      <c r="AO30" s="39" t="str">
        <f>IF((ISERROR((AN30/$I30)*100)), "", IF(AND(NOT(ISERROR((AN30/$I30)*100)),((AN30/$I30)*100) &lt;&gt; 0), (AN30/$I30)*100, ""))</f>
        <v/>
      </c>
      <c r="AP30" s="38"/>
      <c r="AQ30" s="39" t="str">
        <f>IF((ISERROR((AP30/$I30)*100)), "", IF(AND(NOT(ISERROR((AP30/$I30)*100)),((AP30/$I30)*100) &lt;&gt; 0), (AP30/$I30)*100, ""))</f>
        <v/>
      </c>
      <c r="AR30" s="38"/>
      <c r="AS30" s="39" t="str">
        <f>IF((ISERROR((AR30/$I30)*100)), "", IF(AND(NOT(ISERROR((AR30/$I30)*100)),((AR30/$I30)*100) &lt;&gt; 0), (AR30/$I30)*100, ""))</f>
        <v/>
      </c>
      <c r="AT30" s="38"/>
      <c r="AU30" s="39" t="str">
        <f>IF((ISERROR((AT30/$I30)*100)), "", IF(AND(NOT(ISERROR((AT30/$I30)*100)),((AT30/$I30)*100) &lt;&gt; 0), (AT30/$I30)*100, ""))</f>
        <v/>
      </c>
      <c r="AV30" s="38"/>
      <c r="AW30" s="39" t="str">
        <f>IF((ISERROR((AV30/$I30)*100)), "", IF(AND(NOT(ISERROR((AV30/$I30)*100)),((AV30/$I30)*100) &lt;&gt; 0), (AV30/$I30)*100, ""))</f>
        <v/>
      </c>
      <c r="AX30" s="38"/>
      <c r="AY30" s="39" t="str">
        <f>IF((ISERROR((AX30/$I30)*100)), "", IF(AND(NOT(ISERROR((AX30/$I30)*100)),((AX30/$I30)*100) &lt;&gt; 0), (AX30/$I30)*100, ""))</f>
        <v/>
      </c>
      <c r="AZ30" s="38"/>
      <c r="BA30" s="39" t="str">
        <f>IF((ISERROR((AZ30/$I30)*100)), "", IF(AND(NOT(ISERROR((AZ30/$I30)*100)),((AZ30/$I30)*100) &lt;&gt; 0), (AZ30/$I30)*100, ""))</f>
        <v/>
      </c>
      <c r="BB30" s="1" t="s">
        <v>192</v>
      </c>
    </row>
    <row r="31" spans="1:54" ht="20" customHeight="1" x14ac:dyDescent="0.2">
      <c r="A31" s="47"/>
      <c r="B31" s="41"/>
      <c r="C31" s="31"/>
      <c r="D31" s="32" t="s">
        <v>38</v>
      </c>
      <c r="E31" s="33" t="s">
        <v>193</v>
      </c>
      <c r="F31" s="33" t="s">
        <v>194</v>
      </c>
      <c r="G31" s="32">
        <v>2009</v>
      </c>
      <c r="H31" s="44"/>
      <c r="I31" s="35">
        <v>20</v>
      </c>
      <c r="J31" s="36" t="s">
        <v>62</v>
      </c>
      <c r="K31" s="37" t="s">
        <v>51</v>
      </c>
      <c r="L31" s="38"/>
      <c r="M31" s="39" t="str">
        <f>IF((ISERROR((L31/$I31)*100)), "", IF(AND(NOT(ISERROR((L31/$I31)*100)),((L31/$I31)*100) &lt;&gt; 0), (L31/$I31)*100, ""))</f>
        <v/>
      </c>
      <c r="N31" s="38"/>
      <c r="O31" s="39" t="str">
        <f>IF((ISERROR((N31/$I31)*100)), "", IF(AND(NOT(ISERROR((N31/$I31)*100)),((N31/$I31)*100) &lt;&gt; 0), (N31/$I31)*100, ""))</f>
        <v/>
      </c>
      <c r="P31" s="40"/>
      <c r="Q31" s="39" t="str">
        <f>IF((ISERROR((P31/$I31)*100)), "", IF(AND(NOT(ISERROR((P31/$I31)*100)),((P31/$I31)*100) &lt;&gt; 0), (P31/$I31)*100, ""))</f>
        <v/>
      </c>
      <c r="R31" s="38"/>
      <c r="S31" s="39" t="str">
        <f>IF((ISERROR((R31/$I31)*100)), "", IF(AND(NOT(ISERROR((R31/$I31)*100)),((R31/$I31)*100) &lt;&gt; 0), (R31/$I31)*100, ""))</f>
        <v/>
      </c>
      <c r="T31" s="38"/>
      <c r="U31" s="39" t="str">
        <f>IF((ISERROR((T31/$I31)*100)), "", IF(AND(NOT(ISERROR((T31/$I31)*100)),((T31/$I31)*100) &lt;&gt; 0), (T31/$I31)*100, ""))</f>
        <v/>
      </c>
      <c r="V31" s="38"/>
      <c r="W31" s="39" t="str">
        <f>IF((ISERROR((V31/$I31)*100)), "", IF(AND(NOT(ISERROR((V31/$I31)*100)),((V31/$I31)*100) &lt;&gt; 0), (V31/$I31)*100, ""))</f>
        <v/>
      </c>
      <c r="X31" s="38"/>
      <c r="Y31" s="39" t="str">
        <f>IF((ISERROR((X31/$I31)*100)), "", IF(AND(NOT(ISERROR((X31/$I31)*100)),((X31/$I31)*100) &lt;&gt; 0), (X31/$I31)*100, ""))</f>
        <v/>
      </c>
      <c r="Z31" s="38"/>
      <c r="AA31" s="39" t="str">
        <f>IF((ISERROR((Z31/$I31)*100)), "", IF(AND(NOT(ISERROR((Z31/$I31)*100)),((Z31/$I31)*100) &lt;&gt; 0), (Z31/$I31)*100, ""))</f>
        <v/>
      </c>
      <c r="AB31" s="38"/>
      <c r="AC31" s="39" t="str">
        <f>IF((ISERROR((AB31/$I31)*100)), "", IF(AND(NOT(ISERROR((AB31/$I31)*100)),((AB31/$I31)*100) &lt;&gt; 0), (AB31/$I31)*100, ""))</f>
        <v/>
      </c>
      <c r="AD31" s="38"/>
      <c r="AE31" s="39" t="str">
        <f>IF((ISERROR((AD31/$I31)*100)), "", IF(AND(NOT(ISERROR((AD31/$I31)*100)),((AD31/$I31)*100) &lt;&gt; 0), (AD31/$I31)*100, ""))</f>
        <v/>
      </c>
      <c r="AF31" s="40"/>
      <c r="AG31" s="39" t="str">
        <f>IF((ISERROR((AF31/$I31)*100)), "", IF(AND(NOT(ISERROR((AF31/$I31)*100)),((AF31/$I31)*100) &lt;&gt; 0), (AF31/$I31)*100, ""))</f>
        <v/>
      </c>
      <c r="AH31" s="38"/>
      <c r="AI31" s="39" t="str">
        <f>IF((ISERROR((AH31/$I31)*100)), "", IF(AND(NOT(ISERROR((AH31/$I31)*100)),((AH31/$I31)*100) &lt;&gt; 0), (AH31/$I31)*100, ""))</f>
        <v/>
      </c>
      <c r="AJ31" s="38"/>
      <c r="AK31" s="39" t="str">
        <f>IF((ISERROR((AJ31/$I31)*100)), "", IF(AND(NOT(ISERROR((AJ31/$I31)*100)),((AJ31/$I31)*100) &lt;&gt; 0), (AJ31/$I31)*100, ""))</f>
        <v/>
      </c>
      <c r="AL31" s="38"/>
      <c r="AM31" s="39" t="str">
        <f>IF((ISERROR((AL31/$I31)*100)), "", IF(AND(NOT(ISERROR((AL31/$I31)*100)),((AL31/$I31)*100) &lt;&gt; 0), (AL31/$I31)*100, ""))</f>
        <v/>
      </c>
      <c r="AN31" s="38"/>
      <c r="AO31" s="39" t="str">
        <f>IF((ISERROR((AN31/$I31)*100)), "", IF(AND(NOT(ISERROR((AN31/$I31)*100)),((AN31/$I31)*100) &lt;&gt; 0), (AN31/$I31)*100, ""))</f>
        <v/>
      </c>
      <c r="AP31" s="38"/>
      <c r="AQ31" s="39" t="str">
        <f>IF((ISERROR((AP31/$I31)*100)), "", IF(AND(NOT(ISERROR((AP31/$I31)*100)),((AP31/$I31)*100) &lt;&gt; 0), (AP31/$I31)*100, ""))</f>
        <v/>
      </c>
      <c r="AR31" s="38"/>
      <c r="AS31" s="39" t="str">
        <f>IF((ISERROR((AR31/$I31)*100)), "", IF(AND(NOT(ISERROR((AR31/$I31)*100)),((AR31/$I31)*100) &lt;&gt; 0), (AR31/$I31)*100, ""))</f>
        <v/>
      </c>
      <c r="AT31" s="38"/>
      <c r="AU31" s="39" t="str">
        <f>IF((ISERROR((AT31/$I31)*100)), "", IF(AND(NOT(ISERROR((AT31/$I31)*100)),((AT31/$I31)*100) &lt;&gt; 0), (AT31/$I31)*100, ""))</f>
        <v/>
      </c>
      <c r="AV31" s="38"/>
      <c r="AW31" s="39" t="str">
        <f>IF((ISERROR((AV31/$I31)*100)), "", IF(AND(NOT(ISERROR((AV31/$I31)*100)),((AV31/$I31)*100) &lt;&gt; 0), (AV31/$I31)*100, ""))</f>
        <v/>
      </c>
      <c r="AX31" s="38"/>
      <c r="AY31" s="39" t="str">
        <f>IF((ISERROR((AX31/$I31)*100)), "", IF(AND(NOT(ISERROR((AX31/$I31)*100)),((AX31/$I31)*100) &lt;&gt; 0), (AX31/$I31)*100, ""))</f>
        <v/>
      </c>
      <c r="AZ31" s="38"/>
      <c r="BA31" s="39" t="str">
        <f>IF((ISERROR((AZ31/$I31)*100)), "", IF(AND(NOT(ISERROR((AZ31/$I31)*100)),((AZ31/$I31)*100) &lt;&gt; 0), (AZ31/$I31)*100, ""))</f>
        <v/>
      </c>
      <c r="BB31" s="1" t="s">
        <v>195</v>
      </c>
    </row>
    <row r="32" spans="1:54" ht="20" customHeight="1" x14ac:dyDescent="0.2">
      <c r="A32" s="43"/>
      <c r="B32" s="41"/>
      <c r="C32" s="31"/>
      <c r="D32" s="32" t="s">
        <v>38</v>
      </c>
      <c r="E32" s="33" t="s">
        <v>200</v>
      </c>
      <c r="F32" s="33" t="s">
        <v>201</v>
      </c>
      <c r="G32" s="32">
        <v>2010</v>
      </c>
      <c r="H32" s="44"/>
      <c r="I32" s="49">
        <v>8</v>
      </c>
      <c r="J32" s="50" t="s">
        <v>62</v>
      </c>
      <c r="K32" s="51" t="s">
        <v>56</v>
      </c>
      <c r="L32" s="38"/>
      <c r="M32" s="39"/>
      <c r="N32" s="38"/>
      <c r="O32" s="39"/>
      <c r="P32" s="40"/>
      <c r="Q32" s="39"/>
      <c r="R32" s="38"/>
      <c r="S32" s="39"/>
      <c r="T32" s="38"/>
      <c r="U32" s="39"/>
      <c r="V32" s="38"/>
      <c r="W32" s="39"/>
      <c r="X32" s="38"/>
      <c r="Y32" s="39"/>
      <c r="Z32" s="38"/>
      <c r="AA32" s="39"/>
      <c r="AB32" s="38"/>
      <c r="AC32" s="39"/>
      <c r="AD32" s="38"/>
      <c r="AE32" s="39"/>
      <c r="AF32" s="40"/>
      <c r="AG32" s="39"/>
      <c r="AH32" s="38"/>
      <c r="AI32" s="39"/>
      <c r="AJ32" s="38"/>
      <c r="AK32" s="39"/>
      <c r="AL32" s="38"/>
      <c r="AM32" s="39"/>
      <c r="AN32" s="38"/>
      <c r="AO32" s="39"/>
      <c r="AP32" s="38"/>
      <c r="AQ32" s="39"/>
      <c r="AR32" s="38"/>
      <c r="AS32" s="39"/>
      <c r="AT32" s="38"/>
      <c r="AU32" s="39"/>
      <c r="AV32" s="38"/>
      <c r="AW32" s="39"/>
      <c r="AX32" s="38"/>
      <c r="AY32" s="39"/>
      <c r="AZ32" s="38"/>
      <c r="BA32" s="39"/>
    </row>
    <row r="33" spans="1:54" ht="20" customHeight="1" x14ac:dyDescent="0.2">
      <c r="A33" s="47"/>
      <c r="B33" s="30"/>
      <c r="C33" s="32"/>
      <c r="D33" s="32" t="s">
        <v>38</v>
      </c>
      <c r="E33" s="33" t="s">
        <v>202</v>
      </c>
      <c r="F33" s="33" t="s">
        <v>203</v>
      </c>
      <c r="G33" s="32">
        <v>2016</v>
      </c>
      <c r="H33" s="44"/>
      <c r="I33" s="35">
        <v>25</v>
      </c>
      <c r="J33" s="36" t="s">
        <v>62</v>
      </c>
      <c r="K33" s="37" t="s">
        <v>105</v>
      </c>
      <c r="L33" s="38"/>
      <c r="M33" s="39" t="str">
        <f>IF((ISERROR((L33/$I33)*100)), "", IF(AND(NOT(ISERROR((L33/$I33)*100)),((L33/$I33)*100) &lt;&gt; 0), (L33/$I33)*100, ""))</f>
        <v/>
      </c>
      <c r="N33" s="38"/>
      <c r="O33" s="39" t="str">
        <f>IF((ISERROR((N33/$I33)*100)), "", IF(AND(NOT(ISERROR((N33/$I33)*100)),((N33/$I33)*100) &lt;&gt; 0), (N33/$I33)*100, ""))</f>
        <v/>
      </c>
      <c r="P33" s="40"/>
      <c r="Q33" s="39" t="str">
        <f>IF((ISERROR((P33/$I33)*100)), "", IF(AND(NOT(ISERROR((P33/$I33)*100)),((P33/$I33)*100) &lt;&gt; 0), (P33/$I33)*100, ""))</f>
        <v/>
      </c>
      <c r="R33" s="38"/>
      <c r="S33" s="39" t="str">
        <f>IF((ISERROR((R33/$I33)*100)), "", IF(AND(NOT(ISERROR((R33/$I33)*100)),((R33/$I33)*100) &lt;&gt; 0), (R33/$I33)*100, ""))</f>
        <v/>
      </c>
      <c r="T33" s="38"/>
      <c r="U33" s="39" t="str">
        <f>IF((ISERROR((T33/$I33)*100)), "", IF(AND(NOT(ISERROR((T33/$I33)*100)),((T33/$I33)*100) &lt;&gt; 0), (T33/$I33)*100, ""))</f>
        <v/>
      </c>
      <c r="V33" s="38"/>
      <c r="W33" s="39" t="str">
        <f>IF((ISERROR((V33/$I33)*100)), "", IF(AND(NOT(ISERROR((V33/$I33)*100)),((V33/$I33)*100) &lt;&gt; 0), (V33/$I33)*100, ""))</f>
        <v/>
      </c>
      <c r="X33" s="38"/>
      <c r="Y33" s="39" t="str">
        <f>IF((ISERROR((X33/$I33)*100)), "", IF(AND(NOT(ISERROR((X33/$I33)*100)),((X33/$I33)*100) &lt;&gt; 0), (X33/$I33)*100, ""))</f>
        <v/>
      </c>
      <c r="Z33" s="38"/>
      <c r="AA33" s="39" t="str">
        <f>IF((ISERROR((Z33/$I33)*100)), "", IF(AND(NOT(ISERROR((Z33/$I33)*100)),((Z33/$I33)*100) &lt;&gt; 0), (Z33/$I33)*100, ""))</f>
        <v/>
      </c>
      <c r="AB33" s="38"/>
      <c r="AC33" s="39" t="str">
        <f>IF((ISERROR((AB33/$I33)*100)), "", IF(AND(NOT(ISERROR((AB33/$I33)*100)),((AB33/$I33)*100) &lt;&gt; 0), (AB33/$I33)*100, ""))</f>
        <v/>
      </c>
      <c r="AD33" s="38"/>
      <c r="AE33" s="39" t="str">
        <f>IF((ISERROR((AD33/$I33)*100)), "", IF(AND(NOT(ISERROR((AD33/$I33)*100)),((AD33/$I33)*100) &lt;&gt; 0), (AD33/$I33)*100, ""))</f>
        <v/>
      </c>
      <c r="AF33" s="40"/>
      <c r="AG33" s="39" t="str">
        <f>IF((ISERROR((AF33/$I33)*100)), "", IF(AND(NOT(ISERROR((AF33/$I33)*100)),((AF33/$I33)*100) &lt;&gt; 0), (AF33/$I33)*100, ""))</f>
        <v/>
      </c>
      <c r="AH33" s="38"/>
      <c r="AI33" s="39" t="str">
        <f>IF((ISERROR((AH33/$I33)*100)), "", IF(AND(NOT(ISERROR((AH33/$I33)*100)),((AH33/$I33)*100) &lt;&gt; 0), (AH33/$I33)*100, ""))</f>
        <v/>
      </c>
      <c r="AJ33" s="38"/>
      <c r="AK33" s="39" t="str">
        <f>IF((ISERROR((AJ33/$I33)*100)), "", IF(AND(NOT(ISERROR((AJ33/$I33)*100)),((AJ33/$I33)*100) &lt;&gt; 0), (AJ33/$I33)*100, ""))</f>
        <v/>
      </c>
      <c r="AL33" s="38"/>
      <c r="AM33" s="39" t="str">
        <f>IF((ISERROR((AL33/$I33)*100)), "", IF(AND(NOT(ISERROR((AL33/$I33)*100)),((AL33/$I33)*100) &lt;&gt; 0), (AL33/$I33)*100, ""))</f>
        <v/>
      </c>
      <c r="AN33" s="38"/>
      <c r="AO33" s="39" t="str">
        <f>IF((ISERROR((AN33/$I33)*100)), "", IF(AND(NOT(ISERROR((AN33/$I33)*100)),((AN33/$I33)*100) &lt;&gt; 0), (AN33/$I33)*100, ""))</f>
        <v/>
      </c>
      <c r="AP33" s="38"/>
      <c r="AQ33" s="39" t="str">
        <f>IF((ISERROR((AP33/$I33)*100)), "", IF(AND(NOT(ISERROR((AP33/$I33)*100)),((AP33/$I33)*100) &lt;&gt; 0), (AP33/$I33)*100, ""))</f>
        <v/>
      </c>
      <c r="AR33" s="38"/>
      <c r="AS33" s="39" t="str">
        <f>IF((ISERROR((AR33/$I33)*100)), "", IF(AND(NOT(ISERROR((AR33/$I33)*100)),((AR33/$I33)*100) &lt;&gt; 0), (AR33/$I33)*100, ""))</f>
        <v/>
      </c>
      <c r="AT33" s="38"/>
      <c r="AU33" s="39" t="str">
        <f>IF((ISERROR((AT33/$I33)*100)), "", IF(AND(NOT(ISERROR((AT33/$I33)*100)),((AT33/$I33)*100) &lt;&gt; 0), (AT33/$I33)*100, ""))</f>
        <v/>
      </c>
      <c r="AV33" s="38"/>
      <c r="AW33" s="39" t="str">
        <f>IF((ISERROR((AV33/$I33)*100)), "", IF(AND(NOT(ISERROR((AV33/$I33)*100)),((AV33/$I33)*100) &lt;&gt; 0), (AV33/$I33)*100, ""))</f>
        <v/>
      </c>
      <c r="AX33" s="38"/>
      <c r="AY33" s="39" t="str">
        <f>IF((ISERROR((AX33/$I33)*100)), "", IF(AND(NOT(ISERROR((AX33/$I33)*100)),((AX33/$I33)*100) &lt;&gt; 0), (AX33/$I33)*100, ""))</f>
        <v/>
      </c>
      <c r="AZ33" s="38"/>
      <c r="BA33" s="39" t="str">
        <f>IF((ISERROR((AZ33/$I33)*100)), "", IF(AND(NOT(ISERROR((AZ33/$I33)*100)),((AZ33/$I33)*100) &lt;&gt; 0), (AZ33/$I33)*100, ""))</f>
        <v/>
      </c>
    </row>
    <row r="34" spans="1:54" ht="20" customHeight="1" x14ac:dyDescent="0.2">
      <c r="A34" s="43"/>
      <c r="B34" s="30"/>
      <c r="C34" s="32"/>
      <c r="D34" s="32" t="s">
        <v>38</v>
      </c>
      <c r="E34" s="33" t="s">
        <v>204</v>
      </c>
      <c r="F34" s="33" t="s">
        <v>205</v>
      </c>
      <c r="G34" s="32">
        <v>2003</v>
      </c>
      <c r="H34" s="44"/>
      <c r="I34" s="49"/>
      <c r="J34" s="50" t="s">
        <v>55</v>
      </c>
      <c r="K34" s="51" t="s">
        <v>125</v>
      </c>
      <c r="L34" s="38"/>
      <c r="M34" s="39"/>
      <c r="N34" s="38"/>
      <c r="O34" s="39"/>
      <c r="P34" s="40"/>
      <c r="Q34" s="39"/>
      <c r="R34" s="38"/>
      <c r="S34" s="39"/>
      <c r="T34" s="38"/>
      <c r="U34" s="39"/>
      <c r="V34" s="38"/>
      <c r="W34" s="39"/>
      <c r="X34" s="38"/>
      <c r="Y34" s="39"/>
      <c r="Z34" s="38"/>
      <c r="AA34" s="39"/>
      <c r="AB34" s="38"/>
      <c r="AC34" s="39"/>
      <c r="AD34" s="38"/>
      <c r="AE34" s="39"/>
      <c r="AF34" s="40"/>
      <c r="AG34" s="39"/>
      <c r="AH34" s="38"/>
      <c r="AI34" s="39"/>
      <c r="AJ34" s="38"/>
      <c r="AK34" s="39"/>
      <c r="AL34" s="38"/>
      <c r="AM34" s="39"/>
      <c r="AN34" s="38"/>
      <c r="AO34" s="39"/>
      <c r="AP34" s="38"/>
      <c r="AQ34" s="39"/>
      <c r="AR34" s="38"/>
      <c r="AS34" s="39"/>
      <c r="AT34" s="38"/>
      <c r="AU34" s="39"/>
      <c r="AV34" s="38"/>
      <c r="AW34" s="39"/>
      <c r="AX34" s="38"/>
      <c r="AY34" s="39"/>
      <c r="AZ34" s="38"/>
      <c r="BA34" s="39"/>
    </row>
    <row r="35" spans="1:54" ht="20" customHeight="1" x14ac:dyDescent="0.2">
      <c r="A35" s="61"/>
      <c r="B35" s="30"/>
      <c r="C35" s="32"/>
      <c r="D35" s="32" t="s">
        <v>38</v>
      </c>
      <c r="E35" s="33" t="s">
        <v>209</v>
      </c>
      <c r="F35" s="33" t="s">
        <v>210</v>
      </c>
      <c r="G35" s="32">
        <v>1991</v>
      </c>
      <c r="H35" s="44"/>
      <c r="I35" s="35">
        <v>13</v>
      </c>
      <c r="J35" s="36" t="s">
        <v>211</v>
      </c>
      <c r="K35" s="37" t="s">
        <v>105</v>
      </c>
      <c r="L35" s="38"/>
      <c r="M35" s="39"/>
      <c r="N35" s="38"/>
      <c r="O35" s="39"/>
      <c r="P35" s="40"/>
      <c r="Q35" s="39"/>
      <c r="R35" s="38"/>
      <c r="S35" s="39"/>
      <c r="T35" s="38"/>
      <c r="U35" s="39"/>
      <c r="V35" s="38"/>
      <c r="W35" s="39"/>
      <c r="X35" s="38"/>
      <c r="Y35" s="39"/>
      <c r="Z35" s="38"/>
      <c r="AA35" s="39"/>
      <c r="AB35" s="38"/>
      <c r="AC35" s="39"/>
      <c r="AD35" s="38"/>
      <c r="AE35" s="39"/>
      <c r="AF35" s="40"/>
      <c r="AG35" s="39"/>
      <c r="AH35" s="38"/>
      <c r="AI35" s="39"/>
      <c r="AJ35" s="38"/>
      <c r="AK35" s="39"/>
      <c r="AL35" s="38"/>
      <c r="AM35" s="39"/>
      <c r="AN35" s="38"/>
      <c r="AO35" s="39"/>
      <c r="AP35" s="38"/>
      <c r="AQ35" s="39"/>
      <c r="AR35" s="38"/>
      <c r="AS35" s="39"/>
      <c r="AT35" s="38"/>
      <c r="AU35" s="39"/>
      <c r="AV35" s="38"/>
      <c r="AW35" s="39"/>
      <c r="AX35" s="38"/>
      <c r="AY35" s="39"/>
      <c r="AZ35" s="38"/>
      <c r="BA35" s="39"/>
    </row>
    <row r="36" spans="1:54" ht="20" customHeight="1" x14ac:dyDescent="0.2">
      <c r="A36" s="61"/>
      <c r="B36" s="41"/>
      <c r="C36" s="31"/>
      <c r="D36" s="32" t="s">
        <v>38</v>
      </c>
      <c r="E36" s="33" t="s">
        <v>212</v>
      </c>
      <c r="F36" s="33" t="s">
        <v>213</v>
      </c>
      <c r="G36" s="32">
        <v>1998</v>
      </c>
      <c r="H36" s="44"/>
      <c r="I36" s="35">
        <v>9</v>
      </c>
      <c r="J36" s="36" t="s">
        <v>214</v>
      </c>
      <c r="K36" s="37" t="s">
        <v>56</v>
      </c>
      <c r="L36" s="38"/>
      <c r="M36" s="39"/>
      <c r="N36" s="38"/>
      <c r="O36" s="39"/>
      <c r="P36" s="40"/>
      <c r="Q36" s="39"/>
      <c r="R36" s="38"/>
      <c r="S36" s="39"/>
      <c r="T36" s="38"/>
      <c r="U36" s="39"/>
      <c r="V36" s="38"/>
      <c r="W36" s="39"/>
      <c r="X36" s="38"/>
      <c r="Y36" s="39"/>
      <c r="Z36" s="38"/>
      <c r="AA36" s="39"/>
      <c r="AB36" s="38"/>
      <c r="AC36" s="39"/>
      <c r="AD36" s="38"/>
      <c r="AE36" s="39"/>
      <c r="AF36" s="40"/>
      <c r="AG36" s="39"/>
      <c r="AH36" s="38"/>
      <c r="AI36" s="39"/>
      <c r="AJ36" s="38"/>
      <c r="AK36" s="39"/>
      <c r="AL36" s="38"/>
      <c r="AM36" s="39"/>
      <c r="AN36" s="38"/>
      <c r="AO36" s="39"/>
      <c r="AP36" s="38"/>
      <c r="AQ36" s="39"/>
      <c r="AR36" s="38"/>
      <c r="AS36" s="39"/>
      <c r="AT36" s="38"/>
      <c r="AU36" s="39"/>
      <c r="AV36" s="38"/>
      <c r="AW36" s="39"/>
      <c r="AX36" s="38"/>
      <c r="AY36" s="39"/>
      <c r="AZ36" s="38"/>
      <c r="BA36" s="39"/>
    </row>
    <row r="37" spans="1:54" ht="20" customHeight="1" x14ac:dyDescent="0.2">
      <c r="A37" s="43"/>
      <c r="B37" s="30"/>
      <c r="C37" s="32"/>
      <c r="D37" s="32" t="s">
        <v>38</v>
      </c>
      <c r="E37" s="33" t="s">
        <v>215</v>
      </c>
      <c r="F37" s="33" t="s">
        <v>216</v>
      </c>
      <c r="G37" s="32">
        <v>2007</v>
      </c>
      <c r="H37" s="62"/>
      <c r="I37" s="49"/>
      <c r="J37" s="50" t="s">
        <v>62</v>
      </c>
      <c r="K37" s="51" t="s">
        <v>56</v>
      </c>
      <c r="L37" s="38"/>
      <c r="M37" s="39"/>
      <c r="N37" s="38"/>
      <c r="O37" s="39"/>
      <c r="P37" s="40"/>
      <c r="Q37" s="39"/>
      <c r="R37" s="38"/>
      <c r="S37" s="39"/>
      <c r="T37" s="38"/>
      <c r="U37" s="39"/>
      <c r="V37" s="38"/>
      <c r="W37" s="39"/>
      <c r="X37" s="38"/>
      <c r="Y37" s="39"/>
      <c r="Z37" s="38"/>
      <c r="AA37" s="39"/>
      <c r="AB37" s="38"/>
      <c r="AC37" s="39"/>
      <c r="AD37" s="38"/>
      <c r="AE37" s="39"/>
      <c r="AF37" s="40"/>
      <c r="AG37" s="39"/>
      <c r="AH37" s="38"/>
      <c r="AI37" s="39"/>
      <c r="AJ37" s="38"/>
      <c r="AK37" s="39"/>
      <c r="AL37" s="38"/>
      <c r="AM37" s="39"/>
      <c r="AN37" s="38"/>
      <c r="AO37" s="39"/>
      <c r="AP37" s="38"/>
      <c r="AQ37" s="39"/>
      <c r="AR37" s="38"/>
      <c r="AS37" s="39"/>
      <c r="AT37" s="38"/>
      <c r="AU37" s="39"/>
      <c r="AV37" s="38"/>
      <c r="AW37" s="39"/>
      <c r="AX37" s="38"/>
      <c r="AY37" s="39"/>
      <c r="AZ37" s="38"/>
      <c r="BA37" s="39"/>
    </row>
    <row r="38" spans="1:54" ht="20" customHeight="1" x14ac:dyDescent="0.2">
      <c r="A38" s="43"/>
      <c r="B38" s="30"/>
      <c r="C38" s="32"/>
      <c r="D38" s="32" t="s">
        <v>38</v>
      </c>
      <c r="E38" s="33" t="s">
        <v>217</v>
      </c>
      <c r="F38" s="33" t="s">
        <v>218</v>
      </c>
      <c r="G38" s="32">
        <v>2012</v>
      </c>
      <c r="H38" s="44"/>
      <c r="I38" s="49">
        <v>11</v>
      </c>
      <c r="J38" s="50"/>
      <c r="K38" s="51" t="s">
        <v>219</v>
      </c>
      <c r="L38" s="38"/>
      <c r="M38" s="39"/>
      <c r="N38" s="38"/>
      <c r="O38" s="39"/>
      <c r="P38" s="40"/>
      <c r="Q38" s="39"/>
      <c r="R38" s="38"/>
      <c r="S38" s="39"/>
      <c r="T38" s="38"/>
      <c r="U38" s="39"/>
      <c r="V38" s="38"/>
      <c r="W38" s="39"/>
      <c r="X38" s="38"/>
      <c r="Y38" s="39"/>
      <c r="Z38" s="38"/>
      <c r="AA38" s="39"/>
      <c r="AB38" s="38"/>
      <c r="AC38" s="39"/>
      <c r="AD38" s="38"/>
      <c r="AE38" s="39"/>
      <c r="AF38" s="40"/>
      <c r="AG38" s="39"/>
      <c r="AH38" s="38"/>
      <c r="AI38" s="39"/>
      <c r="AJ38" s="38"/>
      <c r="AK38" s="39"/>
      <c r="AL38" s="38"/>
      <c r="AM38" s="39"/>
      <c r="AN38" s="38"/>
      <c r="AO38" s="39"/>
      <c r="AP38" s="38"/>
      <c r="AQ38" s="39"/>
      <c r="AR38" s="38"/>
      <c r="AS38" s="39"/>
      <c r="AT38" s="38"/>
      <c r="AU38" s="39"/>
      <c r="AV38" s="38"/>
      <c r="AW38" s="39"/>
      <c r="AX38" s="38"/>
      <c r="AY38" s="39"/>
      <c r="AZ38" s="38"/>
      <c r="BA38" s="39"/>
    </row>
    <row r="39" spans="1:54" ht="20" customHeight="1" x14ac:dyDescent="0.2">
      <c r="A39" s="47"/>
      <c r="B39" s="41"/>
      <c r="C39" s="31"/>
      <c r="D39" s="32" t="s">
        <v>38</v>
      </c>
      <c r="E39" s="33" t="s">
        <v>220</v>
      </c>
      <c r="F39" s="33" t="s">
        <v>221</v>
      </c>
      <c r="G39" s="32">
        <v>2015</v>
      </c>
      <c r="H39" s="44"/>
      <c r="I39" s="35">
        <v>41</v>
      </c>
      <c r="J39" s="36" t="s">
        <v>59</v>
      </c>
      <c r="K39" s="37"/>
      <c r="L39" s="38"/>
      <c r="M39" s="39" t="str">
        <f>IF((ISERROR((L39/$I39)*100)), "", IF(AND(NOT(ISERROR((L39/$I39)*100)),((L39/$I39)*100) &lt;&gt; 0), (L39/$I39)*100, ""))</f>
        <v/>
      </c>
      <c r="N39" s="38"/>
      <c r="O39" s="39" t="str">
        <f>IF((ISERROR((N39/$I39)*100)), "", IF(AND(NOT(ISERROR((N39/$I39)*100)),((N39/$I39)*100) &lt;&gt; 0), (N39/$I39)*100, ""))</f>
        <v/>
      </c>
      <c r="P39" s="40"/>
      <c r="Q39" s="39" t="str">
        <f>IF((ISERROR((P39/$I39)*100)), "", IF(AND(NOT(ISERROR((P39/$I39)*100)),((P39/$I39)*100) &lt;&gt; 0), (P39/$I39)*100, ""))</f>
        <v/>
      </c>
      <c r="R39" s="38"/>
      <c r="S39" s="39" t="str">
        <f>IF((ISERROR((R39/$I39)*100)), "", IF(AND(NOT(ISERROR((R39/$I39)*100)),((R39/$I39)*100) &lt;&gt; 0), (R39/$I39)*100, ""))</f>
        <v/>
      </c>
      <c r="T39" s="38"/>
      <c r="U39" s="39" t="str">
        <f>IF((ISERROR((T39/$I39)*100)), "", IF(AND(NOT(ISERROR((T39/$I39)*100)),((T39/$I39)*100) &lt;&gt; 0), (T39/$I39)*100, ""))</f>
        <v/>
      </c>
      <c r="V39" s="38"/>
      <c r="W39" s="39" t="str">
        <f>IF((ISERROR((V39/$I39)*100)), "", IF(AND(NOT(ISERROR((V39/$I39)*100)),((V39/$I39)*100) &lt;&gt; 0), (V39/$I39)*100, ""))</f>
        <v/>
      </c>
      <c r="X39" s="38"/>
      <c r="Y39" s="39" t="str">
        <f>IF((ISERROR((X39/$I39)*100)), "", IF(AND(NOT(ISERROR((X39/$I39)*100)),((X39/$I39)*100) &lt;&gt; 0), (X39/$I39)*100, ""))</f>
        <v/>
      </c>
      <c r="Z39" s="38"/>
      <c r="AA39" s="39" t="str">
        <f>IF((ISERROR((Z39/$I39)*100)), "", IF(AND(NOT(ISERROR((Z39/$I39)*100)),((Z39/$I39)*100) &lt;&gt; 0), (Z39/$I39)*100, ""))</f>
        <v/>
      </c>
      <c r="AB39" s="38"/>
      <c r="AC39" s="39" t="str">
        <f>IF((ISERROR((AB39/$I39)*100)), "", IF(AND(NOT(ISERROR((AB39/$I39)*100)),((AB39/$I39)*100) &lt;&gt; 0), (AB39/$I39)*100, ""))</f>
        <v/>
      </c>
      <c r="AD39" s="38"/>
      <c r="AE39" s="39" t="str">
        <f>IF((ISERROR((AD39/$I39)*100)), "", IF(AND(NOT(ISERROR((AD39/$I39)*100)),((AD39/$I39)*100) &lt;&gt; 0), (AD39/$I39)*100, ""))</f>
        <v/>
      </c>
      <c r="AF39" s="40"/>
      <c r="AG39" s="39" t="str">
        <f>IF((ISERROR((AF39/$I39)*100)), "", IF(AND(NOT(ISERROR((AF39/$I39)*100)),((AF39/$I39)*100) &lt;&gt; 0), (AF39/$I39)*100, ""))</f>
        <v/>
      </c>
      <c r="AH39" s="38"/>
      <c r="AI39" s="39" t="str">
        <f>IF((ISERROR((AH39/$I39)*100)), "", IF(AND(NOT(ISERROR((AH39/$I39)*100)),((AH39/$I39)*100) &lt;&gt; 0), (AH39/$I39)*100, ""))</f>
        <v/>
      </c>
      <c r="AJ39" s="38"/>
      <c r="AK39" s="39" t="str">
        <f>IF((ISERROR((AJ39/$I39)*100)), "", IF(AND(NOT(ISERROR((AJ39/$I39)*100)),((AJ39/$I39)*100) &lt;&gt; 0), (AJ39/$I39)*100, ""))</f>
        <v/>
      </c>
      <c r="AL39" s="38"/>
      <c r="AM39" s="39" t="str">
        <f>IF((ISERROR((AL39/$I39)*100)), "", IF(AND(NOT(ISERROR((AL39/$I39)*100)),((AL39/$I39)*100) &lt;&gt; 0), (AL39/$I39)*100, ""))</f>
        <v/>
      </c>
      <c r="AN39" s="38"/>
      <c r="AO39" s="39" t="str">
        <f>IF((ISERROR((AN39/$I39)*100)), "", IF(AND(NOT(ISERROR((AN39/$I39)*100)),((AN39/$I39)*100) &lt;&gt; 0), (AN39/$I39)*100, ""))</f>
        <v/>
      </c>
      <c r="AP39" s="38"/>
      <c r="AQ39" s="39" t="str">
        <f>IF((ISERROR((AP39/$I39)*100)), "", IF(AND(NOT(ISERROR((AP39/$I39)*100)),((AP39/$I39)*100) &lt;&gt; 0), (AP39/$I39)*100, ""))</f>
        <v/>
      </c>
      <c r="AR39" s="38"/>
      <c r="AS39" s="39" t="str">
        <f>IF((ISERROR((AR39/$I39)*100)), "", IF(AND(NOT(ISERROR((AR39/$I39)*100)),((AR39/$I39)*100) &lt;&gt; 0), (AR39/$I39)*100, ""))</f>
        <v/>
      </c>
      <c r="AT39" s="38"/>
      <c r="AU39" s="39" t="str">
        <f>IF((ISERROR((AT39/$I39)*100)), "", IF(AND(NOT(ISERROR((AT39/$I39)*100)),((AT39/$I39)*100) &lt;&gt; 0), (AT39/$I39)*100, ""))</f>
        <v/>
      </c>
      <c r="AV39" s="38"/>
      <c r="AW39" s="39" t="str">
        <f>IF((ISERROR((AV39/$I39)*100)), "", IF(AND(NOT(ISERROR((AV39/$I39)*100)),((AV39/$I39)*100) &lt;&gt; 0), (AV39/$I39)*100, ""))</f>
        <v/>
      </c>
      <c r="AX39" s="38"/>
      <c r="AY39" s="39" t="str">
        <f>IF((ISERROR((AX39/$I39)*100)), "", IF(AND(NOT(ISERROR((AX39/$I39)*100)),((AX39/$I39)*100) &lt;&gt; 0), (AX39/$I39)*100, ""))</f>
        <v/>
      </c>
      <c r="AZ39" s="38"/>
      <c r="BA39" s="39" t="str">
        <f>IF((ISERROR((AZ39/$I39)*100)), "", IF(AND(NOT(ISERROR((AZ39/$I39)*100)),((AZ39/$I39)*100) &lt;&gt; 0), (AZ39/$I39)*100, ""))</f>
        <v/>
      </c>
      <c r="BB39" s="1" t="s">
        <v>222</v>
      </c>
    </row>
    <row r="40" spans="1:54" ht="20" customHeight="1" x14ac:dyDescent="0.2">
      <c r="A40" s="61"/>
      <c r="B40" s="30"/>
      <c r="C40" s="32"/>
      <c r="D40" s="32"/>
      <c r="E40" s="33" t="s">
        <v>223</v>
      </c>
      <c r="F40" s="33" t="s">
        <v>224</v>
      </c>
      <c r="G40" s="32">
        <v>1999</v>
      </c>
      <c r="H40" s="44"/>
      <c r="I40" s="35">
        <v>2</v>
      </c>
      <c r="J40" s="36" t="s">
        <v>225</v>
      </c>
      <c r="K40" s="37" t="s">
        <v>226</v>
      </c>
      <c r="L40" s="38"/>
      <c r="M40" s="39"/>
      <c r="N40" s="38"/>
      <c r="O40" s="39"/>
      <c r="P40" s="40"/>
      <c r="Q40" s="39"/>
      <c r="R40" s="38"/>
      <c r="S40" s="39"/>
      <c r="T40" s="38"/>
      <c r="U40" s="39"/>
      <c r="V40" s="38"/>
      <c r="W40" s="39"/>
      <c r="X40" s="38"/>
      <c r="Y40" s="39"/>
      <c r="Z40" s="38"/>
      <c r="AA40" s="39"/>
      <c r="AB40" s="38"/>
      <c r="AC40" s="39"/>
      <c r="AD40" s="38"/>
      <c r="AE40" s="39"/>
      <c r="AF40" s="40"/>
      <c r="AG40" s="39"/>
      <c r="AH40" s="38"/>
      <c r="AI40" s="39"/>
      <c r="AJ40" s="38"/>
      <c r="AK40" s="39"/>
      <c r="AL40" s="38"/>
      <c r="AM40" s="39"/>
      <c r="AN40" s="38"/>
      <c r="AO40" s="39"/>
      <c r="AP40" s="38"/>
      <c r="AQ40" s="39"/>
      <c r="AR40" s="38"/>
      <c r="AS40" s="39"/>
      <c r="AT40" s="38"/>
      <c r="AU40" s="39"/>
      <c r="AV40" s="38"/>
      <c r="AW40" s="39"/>
      <c r="AX40" s="38"/>
      <c r="AY40" s="39"/>
      <c r="AZ40" s="38"/>
      <c r="BA40" s="39"/>
    </row>
    <row r="41" spans="1:54" ht="20" customHeight="1" x14ac:dyDescent="0.2">
      <c r="A41" s="61"/>
      <c r="B41" s="41"/>
      <c r="C41" s="4"/>
      <c r="D41" s="32" t="s">
        <v>38</v>
      </c>
      <c r="E41" s="33" t="s">
        <v>232</v>
      </c>
      <c r="F41" s="33" t="s">
        <v>233</v>
      </c>
      <c r="G41" s="32">
        <v>1998</v>
      </c>
      <c r="H41" s="44"/>
      <c r="I41" s="35">
        <v>25</v>
      </c>
      <c r="J41" s="36" t="s">
        <v>70</v>
      </c>
      <c r="K41" s="37" t="s">
        <v>105</v>
      </c>
      <c r="L41" s="38"/>
      <c r="M41" s="39"/>
      <c r="N41" s="38"/>
      <c r="O41" s="39"/>
      <c r="P41" s="40"/>
      <c r="Q41" s="39"/>
      <c r="R41" s="38"/>
      <c r="S41" s="39"/>
      <c r="T41" s="38"/>
      <c r="U41" s="39"/>
      <c r="V41" s="38"/>
      <c r="W41" s="39"/>
      <c r="X41" s="38"/>
      <c r="Y41" s="39"/>
      <c r="Z41" s="38"/>
      <c r="AA41" s="39"/>
      <c r="AB41" s="38"/>
      <c r="AC41" s="39"/>
      <c r="AD41" s="38"/>
      <c r="AE41" s="39"/>
      <c r="AF41" s="40"/>
      <c r="AG41" s="39"/>
      <c r="AH41" s="38"/>
      <c r="AI41" s="39"/>
      <c r="AJ41" s="38"/>
      <c r="AK41" s="39"/>
      <c r="AL41" s="38"/>
      <c r="AM41" s="39"/>
      <c r="AN41" s="38"/>
      <c r="AO41" s="39"/>
      <c r="AP41" s="38"/>
      <c r="AQ41" s="39"/>
      <c r="AR41" s="38"/>
      <c r="AS41" s="39"/>
      <c r="AT41" s="38"/>
      <c r="AU41" s="39"/>
      <c r="AV41" s="38"/>
      <c r="AW41" s="39"/>
      <c r="AX41" s="38"/>
      <c r="AY41" s="39"/>
      <c r="AZ41" s="38"/>
      <c r="BA41" s="39"/>
    </row>
    <row r="42" spans="1:54" ht="20" customHeight="1" x14ac:dyDescent="0.2">
      <c r="A42" s="47"/>
      <c r="B42" s="41"/>
      <c r="C42" s="31"/>
      <c r="D42" s="32" t="s">
        <v>38</v>
      </c>
      <c r="E42" s="33" t="s">
        <v>234</v>
      </c>
      <c r="F42" s="33" t="s">
        <v>235</v>
      </c>
      <c r="G42" s="32">
        <v>2009</v>
      </c>
      <c r="H42" s="44"/>
      <c r="I42" s="35">
        <v>68</v>
      </c>
      <c r="J42" s="36" t="s">
        <v>62</v>
      </c>
      <c r="K42" s="37" t="s">
        <v>236</v>
      </c>
      <c r="L42" s="38"/>
      <c r="M42" s="39" t="str">
        <f>IF((ISERROR((L42/$I42)*100)), "", IF(AND(NOT(ISERROR((L42/$I42)*100)),((L42/$I42)*100) &lt;&gt; 0), (L42/$I42)*100, ""))</f>
        <v/>
      </c>
      <c r="N42" s="38"/>
      <c r="O42" s="39" t="str">
        <f>IF((ISERROR((N42/$I42)*100)), "", IF(AND(NOT(ISERROR((N42/$I42)*100)),((N42/$I42)*100) &lt;&gt; 0), (N42/$I42)*100, ""))</f>
        <v/>
      </c>
      <c r="P42" s="40"/>
      <c r="Q42" s="39"/>
      <c r="R42" s="38"/>
      <c r="S42" s="39" t="str">
        <f>IF((ISERROR((R42/$I42)*100)), "", IF(AND(NOT(ISERROR((R42/$I42)*100)),((R42/$I42)*100) &lt;&gt; 0), (R42/$I42)*100, ""))</f>
        <v/>
      </c>
      <c r="T42" s="38"/>
      <c r="U42" s="39" t="str">
        <f>IF((ISERROR((T42/$I42)*100)), "", IF(AND(NOT(ISERROR((T42/$I42)*100)),((T42/$I42)*100) &lt;&gt; 0), (T42/$I42)*100, ""))</f>
        <v/>
      </c>
      <c r="V42" s="38"/>
      <c r="W42" s="39" t="str">
        <f>IF((ISERROR((V42/$I42)*100)), "", IF(AND(NOT(ISERROR((V42/$I42)*100)),((V42/$I42)*100) &lt;&gt; 0), (V42/$I42)*100, ""))</f>
        <v/>
      </c>
      <c r="X42" s="38"/>
      <c r="Y42" s="39" t="str">
        <f>IF((ISERROR((X42/$I42)*100)), "", IF(AND(NOT(ISERROR((X42/$I42)*100)),((X42/$I42)*100) &lt;&gt; 0), (X42/$I42)*100, ""))</f>
        <v/>
      </c>
      <c r="Z42" s="38"/>
      <c r="AA42" s="39" t="str">
        <f>IF((ISERROR((Z42/$I42)*100)), "", IF(AND(NOT(ISERROR((Z42/$I42)*100)),((Z42/$I42)*100) &lt;&gt; 0), (Z42/$I42)*100, ""))</f>
        <v/>
      </c>
      <c r="AB42" s="38"/>
      <c r="AC42" s="39" t="str">
        <f>IF((ISERROR((AB42/$I42)*100)), "", IF(AND(NOT(ISERROR((AB42/$I42)*100)),((AB42/$I42)*100) &lt;&gt; 0), (AB42/$I42)*100, ""))</f>
        <v/>
      </c>
      <c r="AD42" s="38"/>
      <c r="AE42" s="39" t="str">
        <f>IF((ISERROR((AD42/$I42)*100)), "", IF(AND(NOT(ISERROR((AD42/$I42)*100)),((AD42/$I42)*100) &lt;&gt; 0), (AD42/$I42)*100, ""))</f>
        <v/>
      </c>
      <c r="AF42" s="40"/>
      <c r="AG42" s="39" t="str">
        <f>IF((ISERROR((AF42/$I42)*100)), "", IF(AND(NOT(ISERROR((AF42/$I42)*100)),((AF42/$I42)*100) &lt;&gt; 0), (AF42/$I42)*100, ""))</f>
        <v/>
      </c>
      <c r="AH42" s="38"/>
      <c r="AI42" s="39" t="str">
        <f>IF((ISERROR((AH42/$I42)*100)), "", IF(AND(NOT(ISERROR((AH42/$I42)*100)),((AH42/$I42)*100) &lt;&gt; 0), (AH42/$I42)*100, ""))</f>
        <v/>
      </c>
      <c r="AJ42" s="38"/>
      <c r="AK42" s="39" t="str">
        <f>IF((ISERROR((AJ42/$I42)*100)), "", IF(AND(NOT(ISERROR((AJ42/$I42)*100)),((AJ42/$I42)*100) &lt;&gt; 0), (AJ42/$I42)*100, ""))</f>
        <v/>
      </c>
      <c r="AL42" s="38"/>
      <c r="AM42" s="39" t="str">
        <f>IF((ISERROR((AL42/$I42)*100)), "", IF(AND(NOT(ISERROR((AL42/$I42)*100)),((AL42/$I42)*100) &lt;&gt; 0), (AL42/$I42)*100, ""))</f>
        <v/>
      </c>
      <c r="AN42" s="38"/>
      <c r="AO42" s="39" t="str">
        <f>IF((ISERROR((AN42/$I42)*100)), "", IF(AND(NOT(ISERROR((AN42/$I42)*100)),((AN42/$I42)*100) &lt;&gt; 0), (AN42/$I42)*100, ""))</f>
        <v/>
      </c>
      <c r="AP42" s="38"/>
      <c r="AQ42" s="39" t="str">
        <f>IF((ISERROR((AP42/$I42)*100)), "", IF(AND(NOT(ISERROR((AP42/$I42)*100)),((AP42/$I42)*100) &lt;&gt; 0), (AP42/$I42)*100, ""))</f>
        <v/>
      </c>
      <c r="AR42" s="38"/>
      <c r="AS42" s="39" t="str">
        <f>IF((ISERROR((AR42/$I42)*100)), "", IF(AND(NOT(ISERROR((AR42/$I42)*100)),((AR42/$I42)*100) &lt;&gt; 0), (AR42/$I42)*100, ""))</f>
        <v/>
      </c>
      <c r="AT42" s="38"/>
      <c r="AU42" s="39" t="str">
        <f>IF((ISERROR((AT42/$I42)*100)), "", IF(AND(NOT(ISERROR((AT42/$I42)*100)),((AT42/$I42)*100) &lt;&gt; 0), (AT42/$I42)*100, ""))</f>
        <v/>
      </c>
      <c r="AV42" s="38"/>
      <c r="AW42" s="39" t="str">
        <f>IF((ISERROR((AV42/$I42)*100)), "", IF(AND(NOT(ISERROR((AV42/$I42)*100)),((AV42/$I42)*100) &lt;&gt; 0), (AV42/$I42)*100, ""))</f>
        <v/>
      </c>
      <c r="AX42" s="38"/>
      <c r="AY42" s="39" t="str">
        <f>IF((ISERROR((AX42/$I42)*100)), "", IF(AND(NOT(ISERROR((AX42/$I42)*100)),((AX42/$I42)*100) &lt;&gt; 0), (AX42/$I42)*100, ""))</f>
        <v/>
      </c>
      <c r="AZ42" s="38"/>
      <c r="BA42" s="39" t="str">
        <f>IF((ISERROR((AZ42/$I42)*100)), "", IF(AND(NOT(ISERROR((AZ42/$I42)*100)),((AZ42/$I42)*100) &lt;&gt; 0), (AZ42/$I42)*100, ""))</f>
        <v/>
      </c>
      <c r="BB42" s="1" t="s">
        <v>237</v>
      </c>
    </row>
    <row r="43" spans="1:54" ht="20" customHeight="1" x14ac:dyDescent="0.2">
      <c r="A43" s="47"/>
      <c r="B43" s="30"/>
      <c r="C43" s="31"/>
      <c r="D43" s="32" t="s">
        <v>38</v>
      </c>
      <c r="E43" s="33" t="s">
        <v>241</v>
      </c>
      <c r="F43" s="33" t="s">
        <v>242</v>
      </c>
      <c r="G43" s="32">
        <v>2011</v>
      </c>
      <c r="H43" s="44"/>
      <c r="I43" s="35"/>
      <c r="J43" s="36"/>
      <c r="K43" s="37"/>
      <c r="L43" s="38"/>
      <c r="M43" s="39" t="str">
        <f>IF((ISERROR((L43/$I43)*100)), "", IF(AND(NOT(ISERROR((L43/$I43)*100)),((L43/$I43)*100) &lt;&gt; 0), (L43/$I43)*100, ""))</f>
        <v/>
      </c>
      <c r="N43" s="38"/>
      <c r="O43" s="39" t="str">
        <f>IF((ISERROR((N43/$I43)*100)), "", IF(AND(NOT(ISERROR((N43/$I43)*100)),((N43/$I43)*100) &lt;&gt; 0), (N43/$I43)*100, ""))</f>
        <v/>
      </c>
      <c r="P43" s="40"/>
      <c r="Q43" s="39" t="str">
        <f>IF((ISERROR((P43/$I43)*100)), "", IF(AND(NOT(ISERROR((P43/$I43)*100)),((P43/$I43)*100) &lt;&gt; 0), (P43/$I43)*100, ""))</f>
        <v/>
      </c>
      <c r="R43" s="38"/>
      <c r="S43" s="39" t="str">
        <f>IF((ISERROR((R43/$I43)*100)), "", IF(AND(NOT(ISERROR((R43/$I43)*100)),((R43/$I43)*100) &lt;&gt; 0), (R43/$I43)*100, ""))</f>
        <v/>
      </c>
      <c r="T43" s="38"/>
      <c r="U43" s="39" t="str">
        <f>IF((ISERROR((T43/$I43)*100)), "", IF(AND(NOT(ISERROR((T43/$I43)*100)),((T43/$I43)*100) &lt;&gt; 0), (T43/$I43)*100, ""))</f>
        <v/>
      </c>
      <c r="V43" s="38"/>
      <c r="W43" s="39" t="str">
        <f>IF((ISERROR((V43/$I43)*100)), "", IF(AND(NOT(ISERROR((V43/$I43)*100)),((V43/$I43)*100) &lt;&gt; 0), (V43/$I43)*100, ""))</f>
        <v/>
      </c>
      <c r="X43" s="38"/>
      <c r="Y43" s="39" t="str">
        <f>IF((ISERROR((X43/$I43)*100)), "", IF(AND(NOT(ISERROR((X43/$I43)*100)),((X43/$I43)*100) &lt;&gt; 0), (X43/$I43)*100, ""))</f>
        <v/>
      </c>
      <c r="Z43" s="38"/>
      <c r="AA43" s="39" t="str">
        <f>IF((ISERROR((Z43/$I43)*100)), "", IF(AND(NOT(ISERROR((Z43/$I43)*100)),((Z43/$I43)*100) &lt;&gt; 0), (Z43/$I43)*100, ""))</f>
        <v/>
      </c>
      <c r="AB43" s="38"/>
      <c r="AC43" s="39" t="str">
        <f>IF((ISERROR((AB43/$I43)*100)), "", IF(AND(NOT(ISERROR((AB43/$I43)*100)),((AB43/$I43)*100) &lt;&gt; 0), (AB43/$I43)*100, ""))</f>
        <v/>
      </c>
      <c r="AD43" s="38"/>
      <c r="AE43" s="39" t="str">
        <f>IF((ISERROR((AD43/$I43)*100)), "", IF(AND(NOT(ISERROR((AD43/$I43)*100)),((AD43/$I43)*100) &lt;&gt; 0), (AD43/$I43)*100, ""))</f>
        <v/>
      </c>
      <c r="AF43" s="40"/>
      <c r="AG43" s="39" t="str">
        <f>IF((ISERROR((AF43/$I43)*100)), "", IF(AND(NOT(ISERROR((AF43/$I43)*100)),((AF43/$I43)*100) &lt;&gt; 0), (AF43/$I43)*100, ""))</f>
        <v/>
      </c>
      <c r="AH43" s="38"/>
      <c r="AI43" s="39" t="str">
        <f>IF((ISERROR((AH43/$I43)*100)), "", IF(AND(NOT(ISERROR((AH43/$I43)*100)),((AH43/$I43)*100) &lt;&gt; 0), (AH43/$I43)*100, ""))</f>
        <v/>
      </c>
      <c r="AJ43" s="38"/>
      <c r="AK43" s="39" t="str">
        <f>IF((ISERROR((AJ43/$I43)*100)), "", IF(AND(NOT(ISERROR((AJ43/$I43)*100)),((AJ43/$I43)*100) &lt;&gt; 0), (AJ43/$I43)*100, ""))</f>
        <v/>
      </c>
      <c r="AL43" s="38"/>
      <c r="AM43" s="39" t="str">
        <f>IF((ISERROR((AL43/$I43)*100)), "", IF(AND(NOT(ISERROR((AL43/$I43)*100)),((AL43/$I43)*100) &lt;&gt; 0), (AL43/$I43)*100, ""))</f>
        <v/>
      </c>
      <c r="AN43" s="38"/>
      <c r="AO43" s="39" t="str">
        <f>IF((ISERROR((AN43/$I43)*100)), "", IF(AND(NOT(ISERROR((AN43/$I43)*100)),((AN43/$I43)*100) &lt;&gt; 0), (AN43/$I43)*100, ""))</f>
        <v/>
      </c>
      <c r="AP43" s="38"/>
      <c r="AQ43" s="39" t="str">
        <f>IF((ISERROR((AP43/$I43)*100)), "", IF(AND(NOT(ISERROR((AP43/$I43)*100)),((AP43/$I43)*100) &lt;&gt; 0), (AP43/$I43)*100, ""))</f>
        <v/>
      </c>
      <c r="AR43" s="38"/>
      <c r="AS43" s="39" t="str">
        <f>IF((ISERROR((AR43/$I43)*100)), "", IF(AND(NOT(ISERROR((AR43/$I43)*100)),((AR43/$I43)*100) &lt;&gt; 0), (AR43/$I43)*100, ""))</f>
        <v/>
      </c>
      <c r="AT43" s="38"/>
      <c r="AU43" s="39" t="str">
        <f>IF((ISERROR((AT43/$I43)*100)), "", IF(AND(NOT(ISERROR((AT43/$I43)*100)),((AT43/$I43)*100) &lt;&gt; 0), (AT43/$I43)*100, ""))</f>
        <v/>
      </c>
      <c r="AV43" s="38"/>
      <c r="AW43" s="39" t="str">
        <f>IF((ISERROR((AV43/$I43)*100)), "", IF(AND(NOT(ISERROR((AV43/$I43)*100)),((AV43/$I43)*100) &lt;&gt; 0), (AV43/$I43)*100, ""))</f>
        <v/>
      </c>
      <c r="AX43" s="38"/>
      <c r="AY43" s="39" t="str">
        <f>IF((ISERROR((AX43/$I43)*100)), "", IF(AND(NOT(ISERROR((AX43/$I43)*100)),((AX43/$I43)*100) &lt;&gt; 0), (AX43/$I43)*100, ""))</f>
        <v/>
      </c>
      <c r="AZ43" s="38"/>
      <c r="BA43" s="39" t="str">
        <f>IF((ISERROR((AZ43/$I43)*100)), "", IF(AND(NOT(ISERROR((AZ43/$I43)*100)),((AZ43/$I43)*100) &lt;&gt; 0), (AZ43/$I43)*100, ""))</f>
        <v/>
      </c>
      <c r="BB43" s="1" t="s">
        <v>243</v>
      </c>
    </row>
    <row r="44" spans="1:54" ht="20" customHeight="1" x14ac:dyDescent="0.2">
      <c r="A44" s="61"/>
      <c r="B44" s="30"/>
      <c r="C44" s="32"/>
      <c r="D44" s="32" t="s">
        <v>38</v>
      </c>
      <c r="E44" s="33" t="s">
        <v>244</v>
      </c>
      <c r="F44" s="33" t="s">
        <v>245</v>
      </c>
      <c r="G44" s="32">
        <v>2003</v>
      </c>
      <c r="H44" s="44"/>
      <c r="I44" s="35"/>
      <c r="J44" s="36" t="s">
        <v>246</v>
      </c>
      <c r="K44" s="37" t="s">
        <v>121</v>
      </c>
      <c r="L44" s="38"/>
      <c r="M44" s="39"/>
      <c r="N44" s="38"/>
      <c r="O44" s="39"/>
      <c r="P44" s="40"/>
      <c r="Q44" s="39"/>
      <c r="R44" s="38"/>
      <c r="S44" s="39"/>
      <c r="T44" s="38"/>
      <c r="U44" s="39"/>
      <c r="V44" s="38"/>
      <c r="W44" s="39"/>
      <c r="X44" s="38"/>
      <c r="Y44" s="39"/>
      <c r="Z44" s="38"/>
      <c r="AA44" s="39"/>
      <c r="AB44" s="38"/>
      <c r="AC44" s="39"/>
      <c r="AD44" s="38"/>
      <c r="AE44" s="39"/>
      <c r="AF44" s="40"/>
      <c r="AG44" s="39"/>
      <c r="AH44" s="38"/>
      <c r="AI44" s="39"/>
      <c r="AJ44" s="38"/>
      <c r="AK44" s="39"/>
      <c r="AL44" s="38"/>
      <c r="AM44" s="39"/>
      <c r="AN44" s="38"/>
      <c r="AO44" s="39"/>
      <c r="AP44" s="38"/>
      <c r="AQ44" s="39"/>
      <c r="AR44" s="38"/>
      <c r="AS44" s="39"/>
      <c r="AT44" s="38"/>
      <c r="AU44" s="39"/>
      <c r="AV44" s="38"/>
      <c r="AW44" s="39"/>
      <c r="AX44" s="38"/>
      <c r="AY44" s="39"/>
      <c r="AZ44" s="38"/>
      <c r="BA44" s="39"/>
    </row>
    <row r="45" spans="1:54" ht="20" customHeight="1" x14ac:dyDescent="0.2">
      <c r="A45" s="61"/>
      <c r="B45" s="30"/>
      <c r="C45" s="32"/>
      <c r="D45" s="32" t="s">
        <v>38</v>
      </c>
      <c r="E45" s="33" t="s">
        <v>250</v>
      </c>
      <c r="F45" s="33" t="s">
        <v>251</v>
      </c>
      <c r="G45" s="32"/>
      <c r="H45" s="44"/>
      <c r="I45" s="35"/>
      <c r="J45" s="36" t="s">
        <v>177</v>
      </c>
      <c r="K45" s="37" t="s">
        <v>56</v>
      </c>
      <c r="L45" s="38"/>
      <c r="M45" s="39"/>
      <c r="N45" s="38"/>
      <c r="O45" s="39"/>
      <c r="P45" s="40"/>
      <c r="Q45" s="39"/>
      <c r="R45" s="38"/>
      <c r="S45" s="39"/>
      <c r="T45" s="38"/>
      <c r="U45" s="39"/>
      <c r="V45" s="38"/>
      <c r="W45" s="39"/>
      <c r="X45" s="38"/>
      <c r="Y45" s="39"/>
      <c r="Z45" s="38"/>
      <c r="AA45" s="39"/>
      <c r="AB45" s="38"/>
      <c r="AC45" s="39"/>
      <c r="AD45" s="38"/>
      <c r="AE45" s="39"/>
      <c r="AF45" s="40"/>
      <c r="AG45" s="39"/>
      <c r="AH45" s="38"/>
      <c r="AI45" s="39"/>
      <c r="AJ45" s="38"/>
      <c r="AK45" s="39"/>
      <c r="AL45" s="38"/>
      <c r="AM45" s="39"/>
      <c r="AN45" s="38"/>
      <c r="AO45" s="39"/>
      <c r="AP45" s="38"/>
      <c r="AQ45" s="39"/>
      <c r="AR45" s="38"/>
      <c r="AS45" s="39"/>
      <c r="AT45" s="38"/>
      <c r="AU45" s="39"/>
      <c r="AV45" s="38"/>
      <c r="AW45" s="39"/>
      <c r="AX45" s="38"/>
      <c r="AY45" s="39"/>
      <c r="AZ45" s="38"/>
      <c r="BA45" s="39"/>
    </row>
    <row r="46" spans="1:54" ht="20" customHeight="1" x14ac:dyDescent="0.2">
      <c r="A46" s="47"/>
      <c r="B46" s="41"/>
      <c r="C46" s="31"/>
      <c r="D46" s="32" t="s">
        <v>38</v>
      </c>
      <c r="E46" s="33" t="s">
        <v>252</v>
      </c>
      <c r="F46" s="33" t="s">
        <v>253</v>
      </c>
      <c r="G46" s="32">
        <v>1999</v>
      </c>
      <c r="H46" s="44">
        <v>76</v>
      </c>
      <c r="I46" s="35">
        <v>7</v>
      </c>
      <c r="J46" s="36" t="s">
        <v>70</v>
      </c>
      <c r="K46" s="37" t="s">
        <v>105</v>
      </c>
      <c r="L46" s="38"/>
      <c r="M46" s="39" t="str">
        <f>IF((ISERROR((L46/$I46)*100)), "", IF(AND(NOT(ISERROR((L46/$I46)*100)),((L46/$I46)*100) &lt;&gt; 0), (L46/$I46)*100, ""))</f>
        <v/>
      </c>
      <c r="N46" s="38"/>
      <c r="O46" s="39" t="str">
        <f>IF((ISERROR((N46/$I46)*100)), "", IF(AND(NOT(ISERROR((N46/$I46)*100)),((N46/$I46)*100) &lt;&gt; 0), (N46/$I46)*100, ""))</f>
        <v/>
      </c>
      <c r="P46" s="40"/>
      <c r="Q46" s="39" t="str">
        <f>IF((ISERROR((P46/$I46)*100)), "", IF(AND(NOT(ISERROR((P46/$I46)*100)),((P46/$I46)*100) &lt;&gt; 0), (P46/$I46)*100, ""))</f>
        <v/>
      </c>
      <c r="R46" s="38"/>
      <c r="S46" s="39" t="str">
        <f>IF((ISERROR((R46/$I46)*100)), "", IF(AND(NOT(ISERROR((R46/$I46)*100)),((R46/$I46)*100) &lt;&gt; 0), (R46/$I46)*100, ""))</f>
        <v/>
      </c>
      <c r="T46" s="38"/>
      <c r="U46" s="39" t="str">
        <f>IF((ISERROR((T46/$I46)*100)), "", IF(AND(NOT(ISERROR((T46/$I46)*100)),((T46/$I46)*100) &lt;&gt; 0), (T46/$I46)*100, ""))</f>
        <v/>
      </c>
      <c r="V46" s="38"/>
      <c r="W46" s="39" t="str">
        <f>IF((ISERROR((V46/$I46)*100)), "", IF(AND(NOT(ISERROR((V46/$I46)*100)),((V46/$I46)*100) &lt;&gt; 0), (V46/$I46)*100, ""))</f>
        <v/>
      </c>
      <c r="X46" s="38"/>
      <c r="Y46" s="39" t="str">
        <f>IF((ISERROR((X46/$I46)*100)), "", IF(AND(NOT(ISERROR((X46/$I46)*100)),((X46/$I46)*100) &lt;&gt; 0), (X46/$I46)*100, ""))</f>
        <v/>
      </c>
      <c r="Z46" s="38"/>
      <c r="AA46" s="39" t="str">
        <f>IF((ISERROR((Z46/$I46)*100)), "", IF(AND(NOT(ISERROR((Z46/$I46)*100)),((Z46/$I46)*100) &lt;&gt; 0), (Z46/$I46)*100, ""))</f>
        <v/>
      </c>
      <c r="AB46" s="38"/>
      <c r="AC46" s="39" t="str">
        <f>IF((ISERROR((AB46/$I46)*100)), "", IF(AND(NOT(ISERROR((AB46/$I46)*100)),((AB46/$I46)*100) &lt;&gt; 0), (AB46/$I46)*100, ""))</f>
        <v/>
      </c>
      <c r="AD46" s="38"/>
      <c r="AE46" s="39" t="str">
        <f>IF((ISERROR((AD46/$I46)*100)), "", IF(AND(NOT(ISERROR((AD46/$I46)*100)),((AD46/$I46)*100) &lt;&gt; 0), (AD46/$I46)*100, ""))</f>
        <v/>
      </c>
      <c r="AF46" s="40"/>
      <c r="AG46" s="39" t="str">
        <f>IF((ISERROR((AF46/$I46)*100)), "", IF(AND(NOT(ISERROR((AF46/$I46)*100)),((AF46/$I46)*100) &lt;&gt; 0), (AF46/$I46)*100, ""))</f>
        <v/>
      </c>
      <c r="AH46" s="38"/>
      <c r="AI46" s="39" t="str">
        <f>IF((ISERROR((AH46/$I46)*100)), "", IF(AND(NOT(ISERROR((AH46/$I46)*100)),((AH46/$I46)*100) &lt;&gt; 0), (AH46/$I46)*100, ""))</f>
        <v/>
      </c>
      <c r="AJ46" s="38"/>
      <c r="AK46" s="39" t="str">
        <f>IF((ISERROR((AJ46/$I46)*100)), "", IF(AND(NOT(ISERROR((AJ46/$I46)*100)),((AJ46/$I46)*100) &lt;&gt; 0), (AJ46/$I46)*100, ""))</f>
        <v/>
      </c>
      <c r="AL46" s="38"/>
      <c r="AM46" s="39" t="str">
        <f>IF((ISERROR((AL46/$I46)*100)), "", IF(AND(NOT(ISERROR((AL46/$I46)*100)),((AL46/$I46)*100) &lt;&gt; 0), (AL46/$I46)*100, ""))</f>
        <v/>
      </c>
      <c r="AN46" s="38"/>
      <c r="AO46" s="39" t="str">
        <f>IF((ISERROR((AN46/$I46)*100)), "", IF(AND(NOT(ISERROR((AN46/$I46)*100)),((AN46/$I46)*100) &lt;&gt; 0), (AN46/$I46)*100, ""))</f>
        <v/>
      </c>
      <c r="AP46" s="38"/>
      <c r="AQ46" s="39" t="str">
        <f>IF((ISERROR((AP46/$I46)*100)), "", IF(AND(NOT(ISERROR((AP46/$I46)*100)),((AP46/$I46)*100) &lt;&gt; 0), (AP46/$I46)*100, ""))</f>
        <v/>
      </c>
      <c r="AR46" s="38"/>
      <c r="AS46" s="39" t="str">
        <f>IF((ISERROR((AR46/$I46)*100)), "", IF(AND(NOT(ISERROR((AR46/$I46)*100)),((AR46/$I46)*100) &lt;&gt; 0), (AR46/$I46)*100, ""))</f>
        <v/>
      </c>
      <c r="AT46" s="38"/>
      <c r="AU46" s="39" t="str">
        <f>IF((ISERROR((AT46/$I46)*100)), "", IF(AND(NOT(ISERROR((AT46/$I46)*100)),((AT46/$I46)*100) &lt;&gt; 0), (AT46/$I46)*100, ""))</f>
        <v/>
      </c>
      <c r="AV46" s="38"/>
      <c r="AW46" s="39" t="str">
        <f>IF((ISERROR((AV46/$I46)*100)), "", IF(AND(NOT(ISERROR((AV46/$I46)*100)),((AV46/$I46)*100) &lt;&gt; 0), (AV46/$I46)*100, ""))</f>
        <v/>
      </c>
      <c r="AX46" s="38"/>
      <c r="AY46" s="39" t="str">
        <f>IF((ISERROR((AX46/$I46)*100)), "", IF(AND(NOT(ISERROR((AX46/$I46)*100)),((AX46/$I46)*100) &lt;&gt; 0), (AX46/$I46)*100, ""))</f>
        <v/>
      </c>
      <c r="AZ46" s="38"/>
      <c r="BA46" s="39" t="str">
        <f>IF((ISERROR((AZ46/$I46)*100)), "", IF(AND(NOT(ISERROR((AZ46/$I46)*100)),((AZ46/$I46)*100) &lt;&gt; 0), (AZ46/$I46)*100, ""))</f>
        <v/>
      </c>
      <c r="BB46" s="1" t="s">
        <v>192</v>
      </c>
    </row>
    <row r="47" spans="1:54" ht="20" customHeight="1" x14ac:dyDescent="0.2">
      <c r="A47" s="47"/>
      <c r="B47" s="30"/>
      <c r="C47" s="31"/>
      <c r="D47" s="32" t="s">
        <v>38</v>
      </c>
      <c r="E47" s="33" t="s">
        <v>254</v>
      </c>
      <c r="F47" s="33" t="s">
        <v>255</v>
      </c>
      <c r="G47" s="32">
        <v>2008</v>
      </c>
      <c r="H47" s="44">
        <v>101</v>
      </c>
      <c r="I47" s="35">
        <v>16</v>
      </c>
      <c r="J47" s="36" t="s">
        <v>55</v>
      </c>
      <c r="K47" s="37"/>
      <c r="L47" s="38"/>
      <c r="M47" s="39" t="str">
        <f>IF((ISERROR((L47/$I47)*100)), "", IF(AND(NOT(ISERROR((L47/$I47)*100)),((L47/$I47)*100) &lt;&gt; 0), (L47/$I47)*100, ""))</f>
        <v/>
      </c>
      <c r="N47" s="38"/>
      <c r="O47" s="39" t="str">
        <f>IF((ISERROR((N47/$I47)*100)), "", IF(AND(NOT(ISERROR((N47/$I47)*100)),((N47/$I47)*100) &lt;&gt; 0), (N47/$I47)*100, ""))</f>
        <v/>
      </c>
      <c r="P47" s="40"/>
      <c r="Q47" s="39" t="str">
        <f>IF((ISERROR((P47/$I47)*100)), "", IF(AND(NOT(ISERROR((P47/$I47)*100)),((P47/$I47)*100) &lt;&gt; 0), (P47/$I47)*100, ""))</f>
        <v/>
      </c>
      <c r="R47" s="38"/>
      <c r="S47" s="39" t="str">
        <f>IF((ISERROR((R47/$I47)*100)), "", IF(AND(NOT(ISERROR((R47/$I47)*100)),((R47/$I47)*100) &lt;&gt; 0), (R47/$I47)*100, ""))</f>
        <v/>
      </c>
      <c r="T47" s="38"/>
      <c r="U47" s="39" t="str">
        <f>IF((ISERROR((T47/$I47)*100)), "", IF(AND(NOT(ISERROR((T47/$I47)*100)),((T47/$I47)*100) &lt;&gt; 0), (T47/$I47)*100, ""))</f>
        <v/>
      </c>
      <c r="V47" s="38"/>
      <c r="W47" s="39" t="str">
        <f>IF((ISERROR((V47/$I47)*100)), "", IF(AND(NOT(ISERROR((V47/$I47)*100)),((V47/$I47)*100) &lt;&gt; 0), (V47/$I47)*100, ""))</f>
        <v/>
      </c>
      <c r="X47" s="38"/>
      <c r="Y47" s="39" t="str">
        <f>IF((ISERROR((X47/$I47)*100)), "", IF(AND(NOT(ISERROR((X47/$I47)*100)),((X47/$I47)*100) &lt;&gt; 0), (X47/$I47)*100, ""))</f>
        <v/>
      </c>
      <c r="Z47" s="38"/>
      <c r="AA47" s="39" t="str">
        <f>IF((ISERROR((Z47/$I47)*100)), "", IF(AND(NOT(ISERROR((Z47/$I47)*100)),((Z47/$I47)*100) &lt;&gt; 0), (Z47/$I47)*100, ""))</f>
        <v/>
      </c>
      <c r="AB47" s="38"/>
      <c r="AC47" s="39" t="str">
        <f>IF((ISERROR((AB47/$I47)*100)), "", IF(AND(NOT(ISERROR((AB47/$I47)*100)),((AB47/$I47)*100) &lt;&gt; 0), (AB47/$I47)*100, ""))</f>
        <v/>
      </c>
      <c r="AD47" s="38"/>
      <c r="AE47" s="39" t="str">
        <f>IF((ISERROR((AD47/$I47)*100)), "", IF(AND(NOT(ISERROR((AD47/$I47)*100)),((AD47/$I47)*100) &lt;&gt; 0), (AD47/$I47)*100, ""))</f>
        <v/>
      </c>
      <c r="AF47" s="40"/>
      <c r="AG47" s="39" t="str">
        <f>IF((ISERROR((AF47/$I47)*100)), "", IF(AND(NOT(ISERROR((AF47/$I47)*100)),((AF47/$I47)*100) &lt;&gt; 0), (AF47/$I47)*100, ""))</f>
        <v/>
      </c>
      <c r="AH47" s="38"/>
      <c r="AI47" s="39" t="str">
        <f>IF((ISERROR((AH47/$I47)*100)), "", IF(AND(NOT(ISERROR((AH47/$I47)*100)),((AH47/$I47)*100) &lt;&gt; 0), (AH47/$I47)*100, ""))</f>
        <v/>
      </c>
      <c r="AJ47" s="38"/>
      <c r="AK47" s="39" t="str">
        <f>IF((ISERROR((AJ47/$I47)*100)), "", IF(AND(NOT(ISERROR((AJ47/$I47)*100)),((AJ47/$I47)*100) &lt;&gt; 0), (AJ47/$I47)*100, ""))</f>
        <v/>
      </c>
      <c r="AL47" s="38"/>
      <c r="AM47" s="39" t="str">
        <f>IF((ISERROR((AL47/$I47)*100)), "", IF(AND(NOT(ISERROR((AL47/$I47)*100)),((AL47/$I47)*100) &lt;&gt; 0), (AL47/$I47)*100, ""))</f>
        <v/>
      </c>
      <c r="AN47" s="38"/>
      <c r="AO47" s="39" t="str">
        <f>IF((ISERROR((AN47/$I47)*100)), "", IF(AND(NOT(ISERROR((AN47/$I47)*100)),((AN47/$I47)*100) &lt;&gt; 0), (AN47/$I47)*100, ""))</f>
        <v/>
      </c>
      <c r="AP47" s="38"/>
      <c r="AQ47" s="39" t="str">
        <f>IF((ISERROR((AP47/$I47)*100)), "", IF(AND(NOT(ISERROR((AP47/$I47)*100)),((AP47/$I47)*100) &lt;&gt; 0), (AP47/$I47)*100, ""))</f>
        <v/>
      </c>
      <c r="AR47" s="38"/>
      <c r="AS47" s="39" t="str">
        <f>IF((ISERROR((AR47/$I47)*100)), "", IF(AND(NOT(ISERROR((AR47/$I47)*100)),((AR47/$I47)*100) &lt;&gt; 0), (AR47/$I47)*100, ""))</f>
        <v/>
      </c>
      <c r="AT47" s="38"/>
      <c r="AU47" s="39" t="str">
        <f>IF((ISERROR((AT47/$I47)*100)), "", IF(AND(NOT(ISERROR((AT47/$I47)*100)),((AT47/$I47)*100) &lt;&gt; 0), (AT47/$I47)*100, ""))</f>
        <v/>
      </c>
      <c r="AV47" s="38"/>
      <c r="AW47" s="39" t="str">
        <f>IF((ISERROR((AV47/$I47)*100)), "", IF(AND(NOT(ISERROR((AV47/$I47)*100)),((AV47/$I47)*100) &lt;&gt; 0), (AV47/$I47)*100, ""))</f>
        <v/>
      </c>
      <c r="AX47" s="38"/>
      <c r="AY47" s="39" t="str">
        <f>IF((ISERROR((AX47/$I47)*100)), "", IF(AND(NOT(ISERROR((AX47/$I47)*100)),((AX47/$I47)*100) &lt;&gt; 0), (AX47/$I47)*100, ""))</f>
        <v/>
      </c>
      <c r="AZ47" s="38"/>
      <c r="BA47" s="39" t="str">
        <f>IF((ISERROR((AZ47/$I47)*100)), "", IF(AND(NOT(ISERROR((AZ47/$I47)*100)),((AZ47/$I47)*100) &lt;&gt; 0), (AZ47/$I47)*100, ""))</f>
        <v/>
      </c>
      <c r="BB47" s="1" t="s">
        <v>256</v>
      </c>
    </row>
    <row r="48" spans="1:54" ht="20" customHeight="1" x14ac:dyDescent="0.2">
      <c r="A48" s="61"/>
      <c r="B48" s="30"/>
      <c r="C48" s="32"/>
      <c r="D48" s="32" t="s">
        <v>38</v>
      </c>
      <c r="E48" s="33" t="s">
        <v>265</v>
      </c>
      <c r="F48" s="33" t="s">
        <v>266</v>
      </c>
      <c r="G48" s="32">
        <v>1991</v>
      </c>
      <c r="H48" s="44"/>
      <c r="I48" s="35">
        <v>5</v>
      </c>
      <c r="J48" s="36" t="s">
        <v>70</v>
      </c>
      <c r="K48" s="37" t="s">
        <v>125</v>
      </c>
      <c r="L48" s="38"/>
      <c r="M48" s="39" t="str">
        <f>IF((ISERROR((L48/$I48)*100)), "", IF(AND(NOT(ISERROR((L48/$I48)*100)),((L48/$I48)*100) &lt;&gt; 0), (L48/$I48)*100, ""))</f>
        <v/>
      </c>
      <c r="N48" s="38"/>
      <c r="O48" s="39" t="str">
        <f>IF((ISERROR((N48/$I48)*100)), "", IF(AND(NOT(ISERROR((N48/$I48)*100)),((N48/$I48)*100) &lt;&gt; 0), (N48/$I48)*100, ""))</f>
        <v/>
      </c>
      <c r="P48" s="40"/>
      <c r="Q48" s="39" t="str">
        <f>IF((ISERROR((P48/$I48)*100)), "", IF(AND(NOT(ISERROR((P48/$I48)*100)),((P48/$I48)*100) &lt;&gt; 0), (P48/$I48)*100, ""))</f>
        <v/>
      </c>
      <c r="R48" s="38"/>
      <c r="S48" s="39" t="str">
        <f>IF((ISERROR((R48/$I48)*100)), "", IF(AND(NOT(ISERROR((R48/$I48)*100)),((R48/$I48)*100) &lt;&gt; 0), (R48/$I48)*100, ""))</f>
        <v/>
      </c>
      <c r="T48" s="38"/>
      <c r="U48" s="39" t="str">
        <f>IF((ISERROR((T48/$I48)*100)), "", IF(AND(NOT(ISERROR((T48/$I48)*100)),((T48/$I48)*100) &lt;&gt; 0), (T48/$I48)*100, ""))</f>
        <v/>
      </c>
      <c r="V48" s="38"/>
      <c r="W48" s="39" t="str">
        <f>IF((ISERROR((V48/$I48)*100)), "", IF(AND(NOT(ISERROR((V48/$I48)*100)),((V48/$I48)*100) &lt;&gt; 0), (V48/$I48)*100, ""))</f>
        <v/>
      </c>
      <c r="X48" s="38"/>
      <c r="Y48" s="39" t="str">
        <f>IF((ISERROR((X48/$I48)*100)), "", IF(AND(NOT(ISERROR((X48/$I48)*100)),((X48/$I48)*100) &lt;&gt; 0), (X48/$I48)*100, ""))</f>
        <v/>
      </c>
      <c r="Z48" s="38"/>
      <c r="AA48" s="39" t="str">
        <f>IF((ISERROR((Z48/$I48)*100)), "", IF(AND(NOT(ISERROR((Z48/$I48)*100)),((Z48/$I48)*100) &lt;&gt; 0), (Z48/$I48)*100, ""))</f>
        <v/>
      </c>
      <c r="AB48" s="38"/>
      <c r="AC48" s="39" t="str">
        <f>IF((ISERROR((AB48/$I48)*100)), "", IF(AND(NOT(ISERROR((AB48/$I48)*100)),((AB48/$I48)*100) &lt;&gt; 0), (AB48/$I48)*100, ""))</f>
        <v/>
      </c>
      <c r="AD48" s="38"/>
      <c r="AE48" s="39" t="str">
        <f>IF((ISERROR((AD48/$I48)*100)), "", IF(AND(NOT(ISERROR((AD48/$I48)*100)),((AD48/$I48)*100) &lt;&gt; 0), (AD48/$I48)*100, ""))</f>
        <v/>
      </c>
      <c r="AF48" s="40"/>
      <c r="AG48" s="39"/>
      <c r="AH48" s="38"/>
      <c r="AI48" s="39" t="str">
        <f>IF((ISERROR((AH48/$I48)*100)), "", IF(AND(NOT(ISERROR((AH48/$I48)*100)),((AH48/$I48)*100) &lt;&gt; 0), (AH48/$I48)*100, ""))</f>
        <v/>
      </c>
      <c r="AJ48" s="38"/>
      <c r="AK48" s="39" t="str">
        <f>IF((ISERROR((AJ48/$I48)*100)), "", IF(AND(NOT(ISERROR((AJ48/$I48)*100)),((AJ48/$I48)*100) &lt;&gt; 0), (AJ48/$I48)*100, ""))</f>
        <v/>
      </c>
      <c r="AL48" s="38"/>
      <c r="AM48" s="39" t="str">
        <f>IF((ISERROR((AL48/$I48)*100)), "", IF(AND(NOT(ISERROR((AL48/$I48)*100)),((AL48/$I48)*100) &lt;&gt; 0), (AL48/$I48)*100, ""))</f>
        <v/>
      </c>
      <c r="AN48" s="38"/>
      <c r="AO48" s="39" t="str">
        <f>IF((ISERROR((AN48/$I48)*100)), "", IF(AND(NOT(ISERROR((AN48/$I48)*100)),((AN48/$I48)*100) &lt;&gt; 0), (AN48/$I48)*100, ""))</f>
        <v/>
      </c>
      <c r="AP48" s="38"/>
      <c r="AQ48" s="39" t="str">
        <f>IF((ISERROR((AP48/$I48)*100)), "", IF(AND(NOT(ISERROR((AP48/$I48)*100)),((AP48/$I48)*100) &lt;&gt; 0), (AP48/$I48)*100, ""))</f>
        <v/>
      </c>
      <c r="AR48" s="38"/>
      <c r="AS48" s="39" t="str">
        <f>IF((ISERROR((AR48/$I48)*100)), "", IF(AND(NOT(ISERROR((AR48/$I48)*100)),((AR48/$I48)*100) &lt;&gt; 0), (AR48/$I48)*100, ""))</f>
        <v/>
      </c>
      <c r="AT48" s="38"/>
      <c r="AU48" s="39" t="str">
        <f>IF((ISERROR((AT48/$I48)*100)), "", IF(AND(NOT(ISERROR((AT48/$I48)*100)),((AT48/$I48)*100) &lt;&gt; 0), (AT48/$I48)*100, ""))</f>
        <v/>
      </c>
      <c r="AV48" s="38"/>
      <c r="AW48" s="39" t="str">
        <f>IF((ISERROR((AV48/$I48)*100)), "", IF(AND(NOT(ISERROR((AV48/$I48)*100)),((AV48/$I48)*100) &lt;&gt; 0), (AV48/$I48)*100, ""))</f>
        <v/>
      </c>
      <c r="AX48" s="38"/>
      <c r="AY48" s="39" t="str">
        <f>IF((ISERROR((AX48/$I48)*100)), "", IF(AND(NOT(ISERROR((AX48/$I48)*100)),((AX48/$I48)*100) &lt;&gt; 0), (AX48/$I48)*100, ""))</f>
        <v/>
      </c>
      <c r="AZ48" s="38"/>
      <c r="BA48" s="39" t="str">
        <f>IF((ISERROR((AZ48/$I48)*100)), "", IF(AND(NOT(ISERROR((AZ48/$I48)*100)),((AZ48/$I48)*100) &lt;&gt; 0), (AZ48/$I48)*100, ""))</f>
        <v/>
      </c>
    </row>
    <row r="49" spans="1:54" ht="20" customHeight="1" x14ac:dyDescent="0.2">
      <c r="A49" s="47"/>
      <c r="B49" s="41"/>
      <c r="C49" s="31"/>
      <c r="D49" s="32" t="s">
        <v>38</v>
      </c>
      <c r="E49" s="33" t="s">
        <v>267</v>
      </c>
      <c r="F49" s="33" t="s">
        <v>268</v>
      </c>
      <c r="G49" s="32">
        <v>2008</v>
      </c>
      <c r="H49" s="44"/>
      <c r="I49" s="35">
        <v>86</v>
      </c>
      <c r="J49" s="36" t="s">
        <v>70</v>
      </c>
      <c r="K49" s="37"/>
      <c r="L49" s="38"/>
      <c r="M49" s="39" t="str">
        <f>IF((ISERROR((L49/$I49)*100)), "", IF(AND(NOT(ISERROR((L49/$I49)*100)),((L49/$I49)*100) &lt;&gt; 0), (L49/$I49)*100, ""))</f>
        <v/>
      </c>
      <c r="N49" s="38"/>
      <c r="O49" s="39" t="str">
        <f>IF((ISERROR((N49/$I49)*100)), "", IF(AND(NOT(ISERROR((N49/$I49)*100)),((N49/$I49)*100) &lt;&gt; 0), (N49/$I49)*100, ""))</f>
        <v/>
      </c>
      <c r="P49" s="40"/>
      <c r="Q49" s="39" t="str">
        <f>IF((ISERROR((P49/$I49)*100)), "", IF(AND(NOT(ISERROR((P49/$I49)*100)),((P49/$I49)*100) &lt;&gt; 0), (P49/$I49)*100, ""))</f>
        <v/>
      </c>
      <c r="R49" s="38"/>
      <c r="S49" s="39" t="str">
        <f>IF((ISERROR((R49/$I49)*100)), "", IF(AND(NOT(ISERROR((R49/$I49)*100)),((R49/$I49)*100) &lt;&gt; 0), (R49/$I49)*100, ""))</f>
        <v/>
      </c>
      <c r="T49" s="38"/>
      <c r="U49" s="39" t="str">
        <f>IF((ISERROR((T49/$I49)*100)), "", IF(AND(NOT(ISERROR((T49/$I49)*100)),((T49/$I49)*100) &lt;&gt; 0), (T49/$I49)*100, ""))</f>
        <v/>
      </c>
      <c r="V49" s="38"/>
      <c r="W49" s="39" t="str">
        <f>IF((ISERROR((V49/$I49)*100)), "", IF(AND(NOT(ISERROR((V49/$I49)*100)),((V49/$I49)*100) &lt;&gt; 0), (V49/$I49)*100, ""))</f>
        <v/>
      </c>
      <c r="X49" s="38"/>
      <c r="Y49" s="39" t="str">
        <f>IF((ISERROR((X49/$I49)*100)), "", IF(AND(NOT(ISERROR((X49/$I49)*100)),((X49/$I49)*100) &lt;&gt; 0), (X49/$I49)*100, ""))</f>
        <v/>
      </c>
      <c r="Z49" s="38"/>
      <c r="AA49" s="39" t="str">
        <f>IF((ISERROR((Z49/$I49)*100)), "", IF(AND(NOT(ISERROR((Z49/$I49)*100)),((Z49/$I49)*100) &lt;&gt; 0), (Z49/$I49)*100, ""))</f>
        <v/>
      </c>
      <c r="AB49" s="38"/>
      <c r="AC49" s="39" t="str">
        <f>IF((ISERROR((AB49/$I49)*100)), "", IF(AND(NOT(ISERROR((AB49/$I49)*100)),((AB49/$I49)*100) &lt;&gt; 0), (AB49/$I49)*100, ""))</f>
        <v/>
      </c>
      <c r="AD49" s="38"/>
      <c r="AE49" s="39" t="str">
        <f>IF((ISERROR((AD49/$I49)*100)), "", IF(AND(NOT(ISERROR((AD49/$I49)*100)),((AD49/$I49)*100) &lt;&gt; 0), (AD49/$I49)*100, ""))</f>
        <v/>
      </c>
      <c r="AF49" s="40"/>
      <c r="AG49" s="39" t="str">
        <f>IF((ISERROR((AF49/$I49)*100)), "", IF(AND(NOT(ISERROR((AF49/$I49)*100)),((AF49/$I49)*100) &lt;&gt; 0), (AF49/$I49)*100, ""))</f>
        <v/>
      </c>
      <c r="AH49" s="38"/>
      <c r="AI49" s="39" t="str">
        <f>IF((ISERROR((AH49/$I49)*100)), "", IF(AND(NOT(ISERROR((AH49/$I49)*100)),((AH49/$I49)*100) &lt;&gt; 0), (AH49/$I49)*100, ""))</f>
        <v/>
      </c>
      <c r="AJ49" s="38"/>
      <c r="AK49" s="39" t="str">
        <f>IF((ISERROR((AJ49/$I49)*100)), "", IF(AND(NOT(ISERROR((AJ49/$I49)*100)),((AJ49/$I49)*100) &lt;&gt; 0), (AJ49/$I49)*100, ""))</f>
        <v/>
      </c>
      <c r="AL49" s="38"/>
      <c r="AM49" s="39" t="str">
        <f>IF((ISERROR((AL49/$I49)*100)), "", IF(AND(NOT(ISERROR((AL49/$I49)*100)),((AL49/$I49)*100) &lt;&gt; 0), (AL49/$I49)*100, ""))</f>
        <v/>
      </c>
      <c r="AN49" s="38"/>
      <c r="AO49" s="39" t="str">
        <f>IF((ISERROR((AN49/$I49)*100)), "", IF(AND(NOT(ISERROR((AN49/$I49)*100)),((AN49/$I49)*100) &lt;&gt; 0), (AN49/$I49)*100, ""))</f>
        <v/>
      </c>
      <c r="AP49" s="38"/>
      <c r="AQ49" s="39" t="str">
        <f>IF((ISERROR((AP49/$I49)*100)), "", IF(AND(NOT(ISERROR((AP49/$I49)*100)),((AP49/$I49)*100) &lt;&gt; 0), (AP49/$I49)*100, ""))</f>
        <v/>
      </c>
      <c r="AR49" s="38"/>
      <c r="AS49" s="39" t="str">
        <f>IF((ISERROR((AR49/$I49)*100)), "", IF(AND(NOT(ISERROR((AR49/$I49)*100)),((AR49/$I49)*100) &lt;&gt; 0), (AR49/$I49)*100, ""))</f>
        <v/>
      </c>
      <c r="AT49" s="38"/>
      <c r="AU49" s="39" t="str">
        <f>IF((ISERROR((AT49/$I49)*100)), "", IF(AND(NOT(ISERROR((AT49/$I49)*100)),((AT49/$I49)*100) &lt;&gt; 0), (AT49/$I49)*100, ""))</f>
        <v/>
      </c>
      <c r="AV49" s="38"/>
      <c r="AW49" s="39" t="str">
        <f>IF((ISERROR((AV49/$I49)*100)), "", IF(AND(NOT(ISERROR((AV49/$I49)*100)),((AV49/$I49)*100) &lt;&gt; 0), (AV49/$I49)*100, ""))</f>
        <v/>
      </c>
      <c r="AX49" s="38"/>
      <c r="AY49" s="39" t="str">
        <f>IF((ISERROR((AX49/$I49)*100)), "", IF(AND(NOT(ISERROR((AX49/$I49)*100)),((AX49/$I49)*100) &lt;&gt; 0), (AX49/$I49)*100, ""))</f>
        <v/>
      </c>
      <c r="AZ49" s="38"/>
      <c r="BA49" s="39" t="str">
        <f>IF((ISERROR((AZ49/$I49)*100)), "", IF(AND(NOT(ISERROR((AZ49/$I49)*100)),((AZ49/$I49)*100) &lt;&gt; 0), (AZ49/$I49)*100, ""))</f>
        <v/>
      </c>
      <c r="BB49" s="1" t="s">
        <v>269</v>
      </c>
    </row>
    <row r="50" spans="1:54" ht="20" customHeight="1" x14ac:dyDescent="0.2">
      <c r="A50" s="47"/>
      <c r="B50" s="41"/>
      <c r="C50" s="31"/>
      <c r="D50" s="32" t="s">
        <v>38</v>
      </c>
      <c r="E50" s="33" t="s">
        <v>270</v>
      </c>
      <c r="F50" s="33" t="s">
        <v>271</v>
      </c>
      <c r="G50" s="32">
        <v>2012</v>
      </c>
      <c r="H50" s="44"/>
      <c r="I50" s="35"/>
      <c r="J50" s="36" t="s">
        <v>272</v>
      </c>
      <c r="K50" s="37" t="s">
        <v>125</v>
      </c>
      <c r="L50" s="38"/>
      <c r="M50" s="39" t="str">
        <f>IF((ISERROR((L50/$I50)*100)), "", IF(AND(NOT(ISERROR((L50/$I50)*100)),((L50/$I50)*100) &lt;&gt; 0), (L50/$I50)*100, ""))</f>
        <v/>
      </c>
      <c r="N50" s="38"/>
      <c r="O50" s="39" t="str">
        <f>IF((ISERROR((N50/$I50)*100)), "", IF(AND(NOT(ISERROR((N50/$I50)*100)),((N50/$I50)*100) &lt;&gt; 0), (N50/$I50)*100, ""))</f>
        <v/>
      </c>
      <c r="P50" s="40"/>
      <c r="Q50" s="39" t="str">
        <f>IF((ISERROR((P50/$I50)*100)), "", IF(AND(NOT(ISERROR((P50/$I50)*100)),((P50/$I50)*100) &lt;&gt; 0), (P50/$I50)*100, ""))</f>
        <v/>
      </c>
      <c r="R50" s="38"/>
      <c r="S50" s="39" t="str">
        <f>IF((ISERROR((R50/$I50)*100)), "", IF(AND(NOT(ISERROR((R50/$I50)*100)),((R50/$I50)*100) &lt;&gt; 0), (R50/$I50)*100, ""))</f>
        <v/>
      </c>
      <c r="T50" s="38"/>
      <c r="U50" s="39" t="str">
        <f>IF((ISERROR((T50/$I50)*100)), "", IF(AND(NOT(ISERROR((T50/$I50)*100)),((T50/$I50)*100) &lt;&gt; 0), (T50/$I50)*100, ""))</f>
        <v/>
      </c>
      <c r="V50" s="38"/>
      <c r="W50" s="39" t="str">
        <f>IF((ISERROR((V50/$I50)*100)), "", IF(AND(NOT(ISERROR((V50/$I50)*100)),((V50/$I50)*100) &lt;&gt; 0), (V50/$I50)*100, ""))</f>
        <v/>
      </c>
      <c r="X50" s="38"/>
      <c r="Y50" s="39" t="str">
        <f>IF((ISERROR((X50/$I50)*100)), "", IF(AND(NOT(ISERROR((X50/$I50)*100)),((X50/$I50)*100) &lt;&gt; 0), (X50/$I50)*100, ""))</f>
        <v/>
      </c>
      <c r="Z50" s="38"/>
      <c r="AA50" s="39" t="str">
        <f>IF((ISERROR((Z50/$I50)*100)), "", IF(AND(NOT(ISERROR((Z50/$I50)*100)),((Z50/$I50)*100) &lt;&gt; 0), (Z50/$I50)*100, ""))</f>
        <v/>
      </c>
      <c r="AB50" s="38"/>
      <c r="AC50" s="39" t="str">
        <f>IF((ISERROR((AB50/$I50)*100)), "", IF(AND(NOT(ISERROR((AB50/$I50)*100)),((AB50/$I50)*100) &lt;&gt; 0), (AB50/$I50)*100, ""))</f>
        <v/>
      </c>
      <c r="AD50" s="38"/>
      <c r="AE50" s="39" t="str">
        <f>IF((ISERROR((AD50/$I50)*100)), "", IF(AND(NOT(ISERROR((AD50/$I50)*100)),((AD50/$I50)*100) &lt;&gt; 0), (AD50/$I50)*100, ""))</f>
        <v/>
      </c>
      <c r="AF50" s="40"/>
      <c r="AG50" s="39" t="str">
        <f>IF((ISERROR((AF50/$I50)*100)), "", IF(AND(NOT(ISERROR((AF50/$I50)*100)),((AF50/$I50)*100) &lt;&gt; 0), (AF50/$I50)*100, ""))</f>
        <v/>
      </c>
      <c r="AH50" s="38"/>
      <c r="AI50" s="39" t="str">
        <f>IF((ISERROR((AH50/$I50)*100)), "", IF(AND(NOT(ISERROR((AH50/$I50)*100)),((AH50/$I50)*100) &lt;&gt; 0), (AH50/$I50)*100, ""))</f>
        <v/>
      </c>
      <c r="AJ50" s="38"/>
      <c r="AK50" s="39" t="str">
        <f>IF((ISERROR((AJ50/$I50)*100)), "", IF(AND(NOT(ISERROR((AJ50/$I50)*100)),((AJ50/$I50)*100) &lt;&gt; 0), (AJ50/$I50)*100, ""))</f>
        <v/>
      </c>
      <c r="AL50" s="38"/>
      <c r="AM50" s="39" t="str">
        <f>IF((ISERROR((AL50/$I50)*100)), "", IF(AND(NOT(ISERROR((AL50/$I50)*100)),((AL50/$I50)*100) &lt;&gt; 0), (AL50/$I50)*100, ""))</f>
        <v/>
      </c>
      <c r="AN50" s="38"/>
      <c r="AO50" s="39" t="str">
        <f>IF((ISERROR((AN50/$I50)*100)), "", IF(AND(NOT(ISERROR((AN50/$I50)*100)),((AN50/$I50)*100) &lt;&gt; 0), (AN50/$I50)*100, ""))</f>
        <v/>
      </c>
      <c r="AP50" s="38"/>
      <c r="AQ50" s="39" t="str">
        <f>IF((ISERROR((AP50/$I50)*100)), "", IF(AND(NOT(ISERROR((AP50/$I50)*100)),((AP50/$I50)*100) &lt;&gt; 0), (AP50/$I50)*100, ""))</f>
        <v/>
      </c>
      <c r="AR50" s="38"/>
      <c r="AS50" s="39" t="str">
        <f>IF((ISERROR((AR50/$I50)*100)), "", IF(AND(NOT(ISERROR((AR50/$I50)*100)),((AR50/$I50)*100) &lt;&gt; 0), (AR50/$I50)*100, ""))</f>
        <v/>
      </c>
      <c r="AT50" s="38"/>
      <c r="AU50" s="39" t="str">
        <f>IF((ISERROR((AT50/$I50)*100)), "", IF(AND(NOT(ISERROR((AT50/$I50)*100)),((AT50/$I50)*100) &lt;&gt; 0), (AT50/$I50)*100, ""))</f>
        <v/>
      </c>
      <c r="AV50" s="38"/>
      <c r="AW50" s="39" t="str">
        <f>IF((ISERROR((AV50/$I50)*100)), "", IF(AND(NOT(ISERROR((AV50/$I50)*100)),((AV50/$I50)*100) &lt;&gt; 0), (AV50/$I50)*100, ""))</f>
        <v/>
      </c>
      <c r="AX50" s="38"/>
      <c r="AY50" s="39" t="str">
        <f>IF((ISERROR((AX50/$I50)*100)), "", IF(AND(NOT(ISERROR((AX50/$I50)*100)),((AX50/$I50)*100) &lt;&gt; 0), (AX50/$I50)*100, ""))</f>
        <v/>
      </c>
      <c r="AZ50" s="38"/>
      <c r="BA50" s="39" t="str">
        <f>IF((ISERROR((AZ50/$I50)*100)), "", IF(AND(NOT(ISERROR((AZ50/$I50)*100)),((AZ50/$I50)*100) &lt;&gt; 0), (AZ50/$I50)*100, ""))</f>
        <v/>
      </c>
    </row>
    <row r="51" spans="1:54" ht="20" customHeight="1" x14ac:dyDescent="0.2">
      <c r="A51" s="61"/>
      <c r="B51" s="30"/>
      <c r="C51" s="32"/>
      <c r="D51" s="32" t="s">
        <v>38</v>
      </c>
      <c r="E51" s="33" t="s">
        <v>273</v>
      </c>
      <c r="F51" s="33" t="s">
        <v>274</v>
      </c>
      <c r="G51" s="32">
        <v>2012</v>
      </c>
      <c r="H51" s="44"/>
      <c r="I51" s="35">
        <v>48</v>
      </c>
      <c r="J51" s="36" t="s">
        <v>62</v>
      </c>
      <c r="K51" s="37" t="s">
        <v>82</v>
      </c>
      <c r="L51" s="38"/>
      <c r="M51" s="39"/>
      <c r="N51" s="38"/>
      <c r="O51" s="39"/>
      <c r="P51" s="40"/>
      <c r="Q51" s="39"/>
      <c r="R51" s="38"/>
      <c r="S51" s="39"/>
      <c r="T51" s="38"/>
      <c r="U51" s="39"/>
      <c r="V51" s="38"/>
      <c r="W51" s="39"/>
      <c r="X51" s="38"/>
      <c r="Y51" s="39"/>
      <c r="Z51" s="38"/>
      <c r="AA51" s="39"/>
      <c r="AB51" s="38"/>
      <c r="AC51" s="39"/>
      <c r="AD51" s="38"/>
      <c r="AE51" s="39"/>
      <c r="AF51" s="40"/>
      <c r="AG51" s="39"/>
      <c r="AH51" s="38"/>
      <c r="AI51" s="39"/>
      <c r="AJ51" s="38"/>
      <c r="AK51" s="39"/>
      <c r="AL51" s="38"/>
      <c r="AM51" s="39"/>
      <c r="AN51" s="38"/>
      <c r="AO51" s="39"/>
      <c r="AP51" s="38"/>
      <c r="AQ51" s="39"/>
      <c r="AR51" s="38"/>
      <c r="AS51" s="39"/>
      <c r="AT51" s="38"/>
      <c r="AU51" s="39"/>
      <c r="AV51" s="38"/>
      <c r="AW51" s="39"/>
      <c r="AX51" s="38"/>
      <c r="AY51" s="39"/>
      <c r="AZ51" s="38"/>
      <c r="BA51" s="39"/>
    </row>
    <row r="52" spans="1:54" ht="20" customHeight="1" x14ac:dyDescent="0.2">
      <c r="A52" s="47"/>
      <c r="B52" s="30"/>
      <c r="C52" s="32"/>
      <c r="D52" s="32" t="s">
        <v>38</v>
      </c>
      <c r="E52" s="33" t="s">
        <v>275</v>
      </c>
      <c r="F52" s="33" t="s">
        <v>276</v>
      </c>
      <c r="G52" s="32">
        <v>2000</v>
      </c>
      <c r="H52" s="44">
        <v>252</v>
      </c>
      <c r="I52" s="35">
        <v>30</v>
      </c>
      <c r="J52" s="36" t="s">
        <v>66</v>
      </c>
      <c r="K52" s="37" t="s">
        <v>56</v>
      </c>
      <c r="L52" s="38"/>
      <c r="M52" s="39" t="str">
        <f>IF((ISERROR((L52/$I52)*100)), "", IF(AND(NOT(ISERROR((L52/$I52)*100)),((L52/$I52)*100) &lt;&gt; 0), (L52/$I52)*100, ""))</f>
        <v/>
      </c>
      <c r="N52" s="38"/>
      <c r="O52" s="39" t="str">
        <f>IF((ISERROR((N52/$I52)*100)), "", IF(AND(NOT(ISERROR((N52/$I52)*100)),((N52/$I52)*100) &lt;&gt; 0), (N52/$I52)*100, ""))</f>
        <v/>
      </c>
      <c r="P52" s="40"/>
      <c r="Q52" s="39" t="str">
        <f>IF((ISERROR((P52/$I52)*100)), "", IF(AND(NOT(ISERROR((P52/$I52)*100)),((P52/$I52)*100) &lt;&gt; 0), (P52/$I52)*100, ""))</f>
        <v/>
      </c>
      <c r="R52" s="38"/>
      <c r="S52" s="39" t="str">
        <f>IF((ISERROR((R52/$I52)*100)), "", IF(AND(NOT(ISERROR((R52/$I52)*100)),((R52/$I52)*100) &lt;&gt; 0), (R52/$I52)*100, ""))</f>
        <v/>
      </c>
      <c r="T52" s="38"/>
      <c r="U52" s="39" t="str">
        <f>IF((ISERROR((T52/$I52)*100)), "", IF(AND(NOT(ISERROR((T52/$I52)*100)),((T52/$I52)*100) &lt;&gt; 0), (T52/$I52)*100, ""))</f>
        <v/>
      </c>
      <c r="V52" s="38"/>
      <c r="W52" s="39" t="str">
        <f>IF((ISERROR((V52/$I52)*100)), "", IF(AND(NOT(ISERROR((V52/$I52)*100)),((V52/$I52)*100) &lt;&gt; 0), (V52/$I52)*100, ""))</f>
        <v/>
      </c>
      <c r="X52" s="38"/>
      <c r="Y52" s="39" t="str">
        <f>IF((ISERROR((X52/$I52)*100)), "", IF(AND(NOT(ISERROR((X52/$I52)*100)),((X52/$I52)*100) &lt;&gt; 0), (X52/$I52)*100, ""))</f>
        <v/>
      </c>
      <c r="Z52" s="38"/>
      <c r="AA52" s="39" t="str">
        <f>IF((ISERROR((Z52/$I52)*100)), "", IF(AND(NOT(ISERROR((Z52/$I52)*100)),((Z52/$I52)*100) &lt;&gt; 0), (Z52/$I52)*100, ""))</f>
        <v/>
      </c>
      <c r="AB52" s="38"/>
      <c r="AC52" s="39" t="str">
        <f>IF((ISERROR((AB52/$I52)*100)), "", IF(AND(NOT(ISERROR((AB52/$I52)*100)),((AB52/$I52)*100) &lt;&gt; 0), (AB52/$I52)*100, ""))</f>
        <v/>
      </c>
      <c r="AD52" s="38"/>
      <c r="AE52" s="39" t="str">
        <f>IF((ISERROR((AD52/$I52)*100)), "", IF(AND(NOT(ISERROR((AD52/$I52)*100)),((AD52/$I52)*100) &lt;&gt; 0), (AD52/$I52)*100, ""))</f>
        <v/>
      </c>
      <c r="AF52" s="40"/>
      <c r="AG52" s="39" t="str">
        <f>IF((ISERROR((AF52/$I52)*100)), "", IF(AND(NOT(ISERROR((AF52/$I52)*100)),((AF52/$I52)*100) &lt;&gt; 0), (AF52/$I52)*100, ""))</f>
        <v/>
      </c>
      <c r="AH52" s="38"/>
      <c r="AI52" s="39" t="str">
        <f>IF((ISERROR((AH52/$I52)*100)), "", IF(AND(NOT(ISERROR((AH52/$I52)*100)),((AH52/$I52)*100) &lt;&gt; 0), (AH52/$I52)*100, ""))</f>
        <v/>
      </c>
      <c r="AJ52" s="38"/>
      <c r="AK52" s="39" t="str">
        <f>IF((ISERROR((AJ52/$I52)*100)), "", IF(AND(NOT(ISERROR((AJ52/$I52)*100)),((AJ52/$I52)*100) &lt;&gt; 0), (AJ52/$I52)*100, ""))</f>
        <v/>
      </c>
      <c r="AL52" s="38"/>
      <c r="AM52" s="39" t="str">
        <f>IF((ISERROR((AL52/$I52)*100)), "", IF(AND(NOT(ISERROR((AL52/$I52)*100)),((AL52/$I52)*100) &lt;&gt; 0), (AL52/$I52)*100, ""))</f>
        <v/>
      </c>
      <c r="AN52" s="38"/>
      <c r="AO52" s="39" t="str">
        <f>IF((ISERROR((AN52/$I52)*100)), "", IF(AND(NOT(ISERROR((AN52/$I52)*100)),((AN52/$I52)*100) &lt;&gt; 0), (AN52/$I52)*100, ""))</f>
        <v/>
      </c>
      <c r="AP52" s="38"/>
      <c r="AQ52" s="39" t="str">
        <f>IF((ISERROR((AP52/$I52)*100)), "", IF(AND(NOT(ISERROR((AP52/$I52)*100)),((AP52/$I52)*100) &lt;&gt; 0), (AP52/$I52)*100, ""))</f>
        <v/>
      </c>
      <c r="AR52" s="38"/>
      <c r="AS52" s="39" t="str">
        <f>IF((ISERROR((AR52/$I52)*100)), "", IF(AND(NOT(ISERROR((AR52/$I52)*100)),((AR52/$I52)*100) &lt;&gt; 0), (AR52/$I52)*100, ""))</f>
        <v/>
      </c>
      <c r="AT52" s="38"/>
      <c r="AU52" s="39" t="str">
        <f>IF((ISERROR((AT52/$I52)*100)), "", IF(AND(NOT(ISERROR((AT52/$I52)*100)),((AT52/$I52)*100) &lt;&gt; 0), (AT52/$I52)*100, ""))</f>
        <v/>
      </c>
      <c r="AV52" s="38"/>
      <c r="AW52" s="39" t="str">
        <f>IF((ISERROR((AV52/$I52)*100)), "", IF(AND(NOT(ISERROR((AV52/$I52)*100)),((AV52/$I52)*100) &lt;&gt; 0), (AV52/$I52)*100, ""))</f>
        <v/>
      </c>
      <c r="AX52" s="38"/>
      <c r="AY52" s="39" t="str">
        <f>IF((ISERROR((AX52/$I52)*100)), "", IF(AND(NOT(ISERROR((AX52/$I52)*100)),((AX52/$I52)*100) &lt;&gt; 0), (AX52/$I52)*100, ""))</f>
        <v/>
      </c>
      <c r="AZ52" s="38"/>
      <c r="BA52" s="39" t="str">
        <f>IF((ISERROR((AZ52/$I52)*100)), "", IF(AND(NOT(ISERROR((AZ52/$I52)*100)),((AZ52/$I52)*100) &lt;&gt; 0), (AZ52/$I52)*100, ""))</f>
        <v/>
      </c>
      <c r="BB52" s="1" t="s">
        <v>277</v>
      </c>
    </row>
    <row r="53" spans="1:54" ht="20" customHeight="1" x14ac:dyDescent="0.2">
      <c r="A53" s="61"/>
      <c r="B53" s="30"/>
      <c r="C53" s="32"/>
      <c r="D53" s="32" t="s">
        <v>38</v>
      </c>
      <c r="E53" s="33" t="s">
        <v>278</v>
      </c>
      <c r="F53" s="33" t="s">
        <v>279</v>
      </c>
      <c r="G53" s="32">
        <v>2004</v>
      </c>
      <c r="H53" s="44"/>
      <c r="I53" s="35"/>
      <c r="J53" s="36" t="s">
        <v>62</v>
      </c>
      <c r="K53" s="37" t="s">
        <v>95</v>
      </c>
      <c r="L53" s="38"/>
      <c r="M53" s="39"/>
      <c r="N53" s="38"/>
      <c r="O53" s="39"/>
      <c r="P53" s="40"/>
      <c r="Q53" s="39"/>
      <c r="R53" s="38"/>
      <c r="S53" s="39"/>
      <c r="T53" s="38"/>
      <c r="U53" s="39"/>
      <c r="V53" s="38"/>
      <c r="W53" s="39"/>
      <c r="X53" s="38"/>
      <c r="Y53" s="39"/>
      <c r="Z53" s="38"/>
      <c r="AA53" s="39"/>
      <c r="AB53" s="38"/>
      <c r="AC53" s="39"/>
      <c r="AD53" s="38"/>
      <c r="AE53" s="39"/>
      <c r="AF53" s="40"/>
      <c r="AG53" s="39"/>
      <c r="AH53" s="38"/>
      <c r="AI53" s="39"/>
      <c r="AJ53" s="38"/>
      <c r="AK53" s="39"/>
      <c r="AL53" s="38"/>
      <c r="AM53" s="39"/>
      <c r="AN53" s="38"/>
      <c r="AO53" s="39"/>
      <c r="AP53" s="38"/>
      <c r="AQ53" s="39"/>
      <c r="AR53" s="38"/>
      <c r="AS53" s="39"/>
      <c r="AT53" s="38"/>
      <c r="AU53" s="39"/>
      <c r="AV53" s="38"/>
      <c r="AW53" s="39"/>
      <c r="AX53" s="38"/>
      <c r="AY53" s="39"/>
      <c r="AZ53" s="38"/>
      <c r="BA53" s="39"/>
    </row>
    <row r="54" spans="1:54" ht="20" customHeight="1" x14ac:dyDescent="0.2">
      <c r="A54" s="61"/>
      <c r="B54" s="30"/>
      <c r="C54" s="32"/>
      <c r="D54" s="32" t="s">
        <v>38</v>
      </c>
      <c r="E54" s="33" t="s">
        <v>309</v>
      </c>
      <c r="F54" s="33" t="s">
        <v>310</v>
      </c>
      <c r="G54" s="32">
        <v>2007</v>
      </c>
      <c r="H54" s="44"/>
      <c r="I54" s="35">
        <v>171</v>
      </c>
      <c r="J54" s="36"/>
      <c r="K54" s="37" t="s">
        <v>125</v>
      </c>
      <c r="L54" s="38"/>
      <c r="M54" s="39"/>
      <c r="N54" s="38"/>
      <c r="O54" s="39"/>
      <c r="P54" s="40"/>
      <c r="Q54" s="39"/>
      <c r="R54" s="38"/>
      <c r="S54" s="39"/>
      <c r="T54" s="38"/>
      <c r="U54" s="39"/>
      <c r="V54" s="38"/>
      <c r="W54" s="39"/>
      <c r="X54" s="38"/>
      <c r="Y54" s="39"/>
      <c r="Z54" s="38"/>
      <c r="AA54" s="39"/>
      <c r="AB54" s="38"/>
      <c r="AC54" s="39"/>
      <c r="AD54" s="38"/>
      <c r="AE54" s="39"/>
      <c r="AF54" s="40"/>
      <c r="AG54" s="39"/>
      <c r="AH54" s="38"/>
      <c r="AI54" s="39"/>
      <c r="AJ54" s="38"/>
      <c r="AK54" s="39"/>
      <c r="AL54" s="38"/>
      <c r="AM54" s="39"/>
      <c r="AN54" s="38"/>
      <c r="AO54" s="39"/>
      <c r="AP54" s="38"/>
      <c r="AQ54" s="39"/>
      <c r="AR54" s="38"/>
      <c r="AS54" s="39"/>
      <c r="AT54" s="38"/>
      <c r="AU54" s="39"/>
      <c r="AV54" s="38"/>
      <c r="AW54" s="39"/>
      <c r="AX54" s="38"/>
      <c r="AY54" s="39"/>
      <c r="AZ54" s="38"/>
      <c r="BA54" s="39"/>
    </row>
    <row r="55" spans="1:54" ht="20" customHeight="1" x14ac:dyDescent="0.2">
      <c r="A55" s="47"/>
      <c r="B55" s="41"/>
      <c r="C55" s="31"/>
      <c r="D55" s="32" t="s">
        <v>38</v>
      </c>
      <c r="E55" s="33" t="s">
        <v>311</v>
      </c>
      <c r="F55" s="33" t="s">
        <v>312</v>
      </c>
      <c r="G55" s="32">
        <v>2008</v>
      </c>
      <c r="H55" s="44">
        <v>156</v>
      </c>
      <c r="I55" s="35">
        <v>50</v>
      </c>
      <c r="J55" s="36" t="s">
        <v>70</v>
      </c>
      <c r="K55" s="37" t="s">
        <v>313</v>
      </c>
      <c r="L55" s="38"/>
      <c r="M55" s="39" t="str">
        <f>IF((ISERROR((L55/$I55)*100)), "", IF(AND(NOT(ISERROR((L55/$I55)*100)),((L55/$I55)*100) &lt;&gt; 0), (L55/$I55)*100, ""))</f>
        <v/>
      </c>
      <c r="N55" s="38"/>
      <c r="O55" s="39" t="str">
        <f>IF((ISERROR((N55/$I55)*100)), "", IF(AND(NOT(ISERROR((N55/$I55)*100)),((N55/$I55)*100) &lt;&gt; 0), (N55/$I55)*100, ""))</f>
        <v/>
      </c>
      <c r="P55" s="40"/>
      <c r="Q55" s="39" t="str">
        <f>IF((ISERROR((P55/$I55)*100)), "", IF(AND(NOT(ISERROR((P55/$I55)*100)),((P55/$I55)*100) &lt;&gt; 0), (P55/$I55)*100, ""))</f>
        <v/>
      </c>
      <c r="R55" s="38"/>
      <c r="S55" s="39" t="str">
        <f>IF((ISERROR((R55/$I55)*100)), "", IF(AND(NOT(ISERROR((R55/$I55)*100)),((R55/$I55)*100) &lt;&gt; 0), (R55/$I55)*100, ""))</f>
        <v/>
      </c>
      <c r="T55" s="38"/>
      <c r="U55" s="39" t="str">
        <f>IF((ISERROR((T55/$I55)*100)), "", IF(AND(NOT(ISERROR((T55/$I55)*100)),((T55/$I55)*100) &lt;&gt; 0), (T55/$I55)*100, ""))</f>
        <v/>
      </c>
      <c r="V55" s="38"/>
      <c r="W55" s="39" t="str">
        <f>IF((ISERROR((V55/$I55)*100)), "", IF(AND(NOT(ISERROR((V55/$I55)*100)),((V55/$I55)*100) &lt;&gt; 0), (V55/$I55)*100, ""))</f>
        <v/>
      </c>
      <c r="X55" s="38"/>
      <c r="Y55" s="39" t="str">
        <f>IF((ISERROR((X55/$I55)*100)), "", IF(AND(NOT(ISERROR((X55/$I55)*100)),((X55/$I55)*100) &lt;&gt; 0), (X55/$I55)*100, ""))</f>
        <v/>
      </c>
      <c r="Z55" s="38"/>
      <c r="AA55" s="39" t="str">
        <f>IF((ISERROR((Z55/$I55)*100)), "", IF(AND(NOT(ISERROR((Z55/$I55)*100)),((Z55/$I55)*100) &lt;&gt; 0), (Z55/$I55)*100, ""))</f>
        <v/>
      </c>
      <c r="AB55" s="38"/>
      <c r="AC55" s="39" t="str">
        <f>IF((ISERROR((AB55/$I55)*100)), "", IF(AND(NOT(ISERROR((AB55/$I55)*100)),((AB55/$I55)*100) &lt;&gt; 0), (AB55/$I55)*100, ""))</f>
        <v/>
      </c>
      <c r="AD55" s="38"/>
      <c r="AE55" s="39" t="str">
        <f>IF((ISERROR((AD55/$I55)*100)), "", IF(AND(NOT(ISERROR((AD55/$I55)*100)),((AD55/$I55)*100) &lt;&gt; 0), (AD55/$I55)*100, ""))</f>
        <v/>
      </c>
      <c r="AF55" s="40"/>
      <c r="AG55" s="39" t="str">
        <f>IF((ISERROR((AF55/$I55)*100)), "", IF(AND(NOT(ISERROR((AF55/$I55)*100)),((AF55/$I55)*100) &lt;&gt; 0), (AF55/$I55)*100, ""))</f>
        <v/>
      </c>
      <c r="AH55" s="38"/>
      <c r="AI55" s="39" t="str">
        <f>IF((ISERROR((AH55/$I55)*100)), "", IF(AND(NOT(ISERROR((AH55/$I55)*100)),((AH55/$I55)*100) &lt;&gt; 0), (AH55/$I55)*100, ""))</f>
        <v/>
      </c>
      <c r="AJ55" s="38"/>
      <c r="AK55" s="39" t="str">
        <f>IF((ISERROR((AJ55/$I55)*100)), "", IF(AND(NOT(ISERROR((AJ55/$I55)*100)),((AJ55/$I55)*100) &lt;&gt; 0), (AJ55/$I55)*100, ""))</f>
        <v/>
      </c>
      <c r="AL55" s="38"/>
      <c r="AM55" s="39" t="str">
        <f>IF((ISERROR((AL55/$I55)*100)), "", IF(AND(NOT(ISERROR((AL55/$I55)*100)),((AL55/$I55)*100) &lt;&gt; 0), (AL55/$I55)*100, ""))</f>
        <v/>
      </c>
      <c r="AN55" s="38"/>
      <c r="AO55" s="39" t="str">
        <f>IF((ISERROR((AN55/$I55)*100)), "", IF(AND(NOT(ISERROR((AN55/$I55)*100)),((AN55/$I55)*100) &lt;&gt; 0), (AN55/$I55)*100, ""))</f>
        <v/>
      </c>
      <c r="AP55" s="38"/>
      <c r="AQ55" s="39" t="str">
        <f>IF((ISERROR((AP55/$I55)*100)), "", IF(AND(NOT(ISERROR((AP55/$I55)*100)),((AP55/$I55)*100) &lt;&gt; 0), (AP55/$I55)*100, ""))</f>
        <v/>
      </c>
      <c r="AR55" s="38"/>
      <c r="AS55" s="39" t="str">
        <f>IF((ISERROR((AR55/$I55)*100)), "", IF(AND(NOT(ISERROR((AR55/$I55)*100)),((AR55/$I55)*100) &lt;&gt; 0), (AR55/$I55)*100, ""))</f>
        <v/>
      </c>
      <c r="AT55" s="38"/>
      <c r="AU55" s="39" t="str">
        <f>IF((ISERROR((AT55/$I55)*100)), "", IF(AND(NOT(ISERROR((AT55/$I55)*100)),((AT55/$I55)*100) &lt;&gt; 0), (AT55/$I55)*100, ""))</f>
        <v/>
      </c>
      <c r="AV55" s="38"/>
      <c r="AW55" s="39" t="str">
        <f>IF((ISERROR((AV55/$I55)*100)), "", IF(AND(NOT(ISERROR((AV55/$I55)*100)),((AV55/$I55)*100) &lt;&gt; 0), (AV55/$I55)*100, ""))</f>
        <v/>
      </c>
      <c r="AX55" s="38"/>
      <c r="AY55" s="39" t="str">
        <f>IF((ISERROR((AX55/$I55)*100)), "", IF(AND(NOT(ISERROR((AX55/$I55)*100)),((AX55/$I55)*100) &lt;&gt; 0), (AX55/$I55)*100, ""))</f>
        <v/>
      </c>
      <c r="AZ55" s="38"/>
      <c r="BA55" s="39" t="str">
        <f>IF((ISERROR((AZ55/$I55)*100)), "", IF(AND(NOT(ISERROR((AZ55/$I55)*100)),((AZ55/$I55)*100) &lt;&gt; 0), (AZ55/$I55)*100, ""))</f>
        <v/>
      </c>
      <c r="BB55" s="1" t="s">
        <v>314</v>
      </c>
    </row>
    <row r="56" spans="1:54" ht="20" customHeight="1" x14ac:dyDescent="0.2">
      <c r="A56" s="61"/>
      <c r="B56" s="30"/>
      <c r="C56" s="32"/>
      <c r="D56" s="32" t="s">
        <v>38</v>
      </c>
      <c r="E56" s="33" t="s">
        <v>315</v>
      </c>
      <c r="F56" s="33" t="s">
        <v>316</v>
      </c>
      <c r="G56" s="32">
        <v>2006</v>
      </c>
      <c r="H56" s="44"/>
      <c r="I56" s="35">
        <v>27</v>
      </c>
      <c r="J56" s="36" t="s">
        <v>70</v>
      </c>
      <c r="K56" s="37" t="s">
        <v>317</v>
      </c>
      <c r="L56" s="63"/>
      <c r="M56" s="64"/>
      <c r="N56" s="63"/>
      <c r="O56" s="64"/>
      <c r="P56" s="65"/>
      <c r="Q56" s="64"/>
      <c r="R56" s="63"/>
      <c r="S56" s="64"/>
      <c r="T56" s="63"/>
      <c r="U56" s="64"/>
      <c r="V56" s="63"/>
      <c r="W56" s="64"/>
      <c r="X56" s="63"/>
      <c r="Y56" s="64"/>
      <c r="Z56" s="63"/>
      <c r="AA56" s="64"/>
      <c r="AB56" s="63"/>
      <c r="AC56" s="64"/>
      <c r="AD56" s="63"/>
      <c r="AE56" s="64"/>
      <c r="AF56" s="65"/>
      <c r="AG56" s="64"/>
      <c r="AH56" s="63"/>
      <c r="AI56" s="64"/>
      <c r="AJ56" s="63"/>
      <c r="AK56" s="64"/>
      <c r="AL56" s="63"/>
      <c r="AM56" s="64"/>
      <c r="AN56" s="63"/>
      <c r="AO56" s="64"/>
      <c r="AP56" s="63"/>
      <c r="AQ56" s="64"/>
      <c r="AR56" s="63"/>
      <c r="AS56" s="64"/>
      <c r="AT56" s="63"/>
      <c r="AU56" s="64"/>
      <c r="AV56" s="63"/>
      <c r="AW56" s="64"/>
      <c r="AX56" s="63"/>
      <c r="AY56" s="64"/>
      <c r="AZ56" s="63"/>
      <c r="BA56" s="64"/>
    </row>
    <row r="57" spans="1:54" ht="20" customHeight="1" x14ac:dyDescent="0.2">
      <c r="A57" s="47"/>
      <c r="B57" s="41"/>
      <c r="C57" s="31"/>
      <c r="D57" s="32" t="s">
        <v>38</v>
      </c>
      <c r="E57" s="33" t="s">
        <v>318</v>
      </c>
      <c r="F57" s="33" t="s">
        <v>319</v>
      </c>
      <c r="G57" s="32">
        <v>2009</v>
      </c>
      <c r="H57" s="44"/>
      <c r="I57" s="35">
        <v>12</v>
      </c>
      <c r="J57" s="36" t="s">
        <v>62</v>
      </c>
      <c r="K57" s="37" t="s">
        <v>105</v>
      </c>
      <c r="L57" s="63"/>
      <c r="M57" s="64" t="str">
        <f>IF((ISERROR((L57/$I57)*100)), "", IF(AND(NOT(ISERROR((L57/$I57)*100)),((L57/$I57)*100) &lt;&gt; 0), (L57/$I57)*100, ""))</f>
        <v/>
      </c>
      <c r="N57" s="63"/>
      <c r="O57" s="64" t="str">
        <f>IF((ISERROR((N57/$I57)*100)), "", IF(AND(NOT(ISERROR((N57/$I57)*100)),((N57/$I57)*100) &lt;&gt; 0), (N57/$I57)*100, ""))</f>
        <v/>
      </c>
      <c r="P57" s="65"/>
      <c r="Q57" s="64" t="str">
        <f>IF((ISERROR((P57/$I57)*100)), "", IF(AND(NOT(ISERROR((P57/$I57)*100)),((P57/$I57)*100) &lt;&gt; 0), (P57/$I57)*100, ""))</f>
        <v/>
      </c>
      <c r="R57" s="63"/>
      <c r="S57" s="64" t="str">
        <f>IF((ISERROR((R57/$I57)*100)), "", IF(AND(NOT(ISERROR((R57/$I57)*100)),((R57/$I57)*100) &lt;&gt; 0), (R57/$I57)*100, ""))</f>
        <v/>
      </c>
      <c r="T57" s="63"/>
      <c r="U57" s="64" t="str">
        <f>IF((ISERROR((T57/$I57)*100)), "", IF(AND(NOT(ISERROR((T57/$I57)*100)),((T57/$I57)*100) &lt;&gt; 0), (T57/$I57)*100, ""))</f>
        <v/>
      </c>
      <c r="V57" s="63"/>
      <c r="W57" s="64" t="str">
        <f>IF((ISERROR((V57/$I57)*100)), "", IF(AND(NOT(ISERROR((V57/$I57)*100)),((V57/$I57)*100) &lt;&gt; 0), (V57/$I57)*100, ""))</f>
        <v/>
      </c>
      <c r="X57" s="63"/>
      <c r="Y57" s="64" t="str">
        <f>IF((ISERROR((X57/$I57)*100)), "", IF(AND(NOT(ISERROR((X57/$I57)*100)),((X57/$I57)*100) &lt;&gt; 0), (X57/$I57)*100, ""))</f>
        <v/>
      </c>
      <c r="Z57" s="63"/>
      <c r="AA57" s="64" t="str">
        <f>IF((ISERROR((Z57/$I57)*100)), "", IF(AND(NOT(ISERROR((Z57/$I57)*100)),((Z57/$I57)*100) &lt;&gt; 0), (Z57/$I57)*100, ""))</f>
        <v/>
      </c>
      <c r="AB57" s="63"/>
      <c r="AC57" s="64" t="str">
        <f>IF((ISERROR((AB57/$I57)*100)), "", IF(AND(NOT(ISERROR((AB57/$I57)*100)),((AB57/$I57)*100) &lt;&gt; 0), (AB57/$I57)*100, ""))</f>
        <v/>
      </c>
      <c r="AD57" s="63"/>
      <c r="AE57" s="64" t="str">
        <f>IF((ISERROR((AD57/$I57)*100)), "", IF(AND(NOT(ISERROR((AD57/$I57)*100)),((AD57/$I57)*100) &lt;&gt; 0), (AD57/$I57)*100, ""))</f>
        <v/>
      </c>
      <c r="AF57" s="65"/>
      <c r="AG57" s="64" t="str">
        <f>IF((ISERROR((AF57/$I57)*100)), "", IF(AND(NOT(ISERROR((AF57/$I57)*100)),((AF57/$I57)*100) &lt;&gt; 0), (AF57/$I57)*100, ""))</f>
        <v/>
      </c>
      <c r="AH57" s="63"/>
      <c r="AI57" s="64" t="str">
        <f>IF((ISERROR((AH57/$I57)*100)), "", IF(AND(NOT(ISERROR((AH57/$I57)*100)),((AH57/$I57)*100) &lt;&gt; 0), (AH57/$I57)*100, ""))</f>
        <v/>
      </c>
      <c r="AJ57" s="63"/>
      <c r="AK57" s="64" t="str">
        <f>IF((ISERROR((AJ57/$I57)*100)), "", IF(AND(NOT(ISERROR((AJ57/$I57)*100)),((AJ57/$I57)*100) &lt;&gt; 0), (AJ57/$I57)*100, ""))</f>
        <v/>
      </c>
      <c r="AL57" s="63"/>
      <c r="AM57" s="64" t="str">
        <f>IF((ISERROR((AL57/$I57)*100)), "", IF(AND(NOT(ISERROR((AL57/$I57)*100)),((AL57/$I57)*100) &lt;&gt; 0), (AL57/$I57)*100, ""))</f>
        <v/>
      </c>
      <c r="AN57" s="63"/>
      <c r="AO57" s="64" t="str">
        <f>IF((ISERROR((AN57/$I57)*100)), "", IF(AND(NOT(ISERROR((AN57/$I57)*100)),((AN57/$I57)*100) &lt;&gt; 0), (AN57/$I57)*100, ""))</f>
        <v/>
      </c>
      <c r="AP57" s="63"/>
      <c r="AQ57" s="64" t="str">
        <f>IF((ISERROR((AP57/$I57)*100)), "", IF(AND(NOT(ISERROR((AP57/$I57)*100)),((AP57/$I57)*100) &lt;&gt; 0), (AP57/$I57)*100, ""))</f>
        <v/>
      </c>
      <c r="AR57" s="63"/>
      <c r="AS57" s="64" t="str">
        <f>IF((ISERROR((AR57/$I57)*100)), "", IF(AND(NOT(ISERROR((AR57/$I57)*100)),((AR57/$I57)*100) &lt;&gt; 0), (AR57/$I57)*100, ""))</f>
        <v/>
      </c>
      <c r="AT57" s="63"/>
      <c r="AU57" s="64" t="str">
        <f>IF((ISERROR((AT57/$I57)*100)), "", IF(AND(NOT(ISERROR((AT57/$I57)*100)),((AT57/$I57)*100) &lt;&gt; 0), (AT57/$I57)*100, ""))</f>
        <v/>
      </c>
      <c r="AV57" s="63"/>
      <c r="AW57" s="64" t="str">
        <f>IF((ISERROR((AV57/$I57)*100)), "", IF(AND(NOT(ISERROR((AV57/$I57)*100)),((AV57/$I57)*100) &lt;&gt; 0), (AV57/$I57)*100, ""))</f>
        <v/>
      </c>
      <c r="AX57" s="63"/>
      <c r="AY57" s="64" t="str">
        <f>IF((ISERROR((AX57/$I57)*100)), "", IF(AND(NOT(ISERROR((AX57/$I57)*100)),((AX57/$I57)*100) &lt;&gt; 0), (AX57/$I57)*100, ""))</f>
        <v/>
      </c>
      <c r="AZ57" s="63"/>
      <c r="BA57" s="64" t="str">
        <f>IF((ISERROR((AZ57/$I57)*100)), "", IF(AND(NOT(ISERROR((AZ57/$I57)*100)),((AZ57/$I57)*100) &lt;&gt; 0), (AZ57/$I57)*100, ""))</f>
        <v/>
      </c>
      <c r="BB57" s="1" t="s">
        <v>106</v>
      </c>
    </row>
    <row r="58" spans="1:54" ht="20" customHeight="1" x14ac:dyDescent="0.2">
      <c r="A58" s="47"/>
      <c r="B58" s="41"/>
      <c r="C58" s="31"/>
      <c r="D58" s="32" t="s">
        <v>38</v>
      </c>
      <c r="E58" s="33" t="s">
        <v>320</v>
      </c>
      <c r="F58" s="33" t="s">
        <v>321</v>
      </c>
      <c r="G58" s="32">
        <v>2011</v>
      </c>
      <c r="H58" s="44">
        <v>112</v>
      </c>
      <c r="I58" s="35">
        <v>17</v>
      </c>
      <c r="J58" s="36" t="s">
        <v>66</v>
      </c>
      <c r="K58" s="37" t="s">
        <v>95</v>
      </c>
      <c r="L58" s="66"/>
      <c r="M58" s="67" t="str">
        <f>IF((ISERROR((L58/$I58)*100)), "", IF(AND(NOT(ISERROR((L58/$I58)*100)),((L58/$I58)*100) &lt;&gt; 0), (L58/$I58)*100, ""))</f>
        <v/>
      </c>
      <c r="N58" s="66"/>
      <c r="O58" s="67" t="str">
        <f>IF((ISERROR((N58/$I58)*100)), "", IF(AND(NOT(ISERROR((N58/$I58)*100)),((N58/$I58)*100) &lt;&gt; 0), (N58/$I58)*100, ""))</f>
        <v/>
      </c>
      <c r="P58" s="68"/>
      <c r="Q58" s="67" t="str">
        <f>IF((ISERROR((P58/$I58)*100)), "", IF(AND(NOT(ISERROR((P58/$I58)*100)),((P58/$I58)*100) &lt;&gt; 0), (P58/$I58)*100, ""))</f>
        <v/>
      </c>
      <c r="R58" s="66"/>
      <c r="S58" s="67" t="str">
        <f>IF((ISERROR((R58/$I58)*100)), "", IF(AND(NOT(ISERROR((R58/$I58)*100)),((R58/$I58)*100) &lt;&gt; 0), (R58/$I58)*100, ""))</f>
        <v/>
      </c>
      <c r="T58" s="66"/>
      <c r="U58" s="67" t="str">
        <f>IF((ISERROR((T58/$I58)*100)), "", IF(AND(NOT(ISERROR((T58/$I58)*100)),((T58/$I58)*100) &lt;&gt; 0), (T58/$I58)*100, ""))</f>
        <v/>
      </c>
      <c r="V58" s="66"/>
      <c r="W58" s="67" t="str">
        <f>IF((ISERROR((V58/$I58)*100)), "", IF(AND(NOT(ISERROR((V58/$I58)*100)),((V58/$I58)*100) &lt;&gt; 0), (V58/$I58)*100, ""))</f>
        <v/>
      </c>
      <c r="X58" s="66"/>
      <c r="Y58" s="67" t="str">
        <f>IF((ISERROR((X58/$I58)*100)), "", IF(AND(NOT(ISERROR((X58/$I58)*100)),((X58/$I58)*100) &lt;&gt; 0), (X58/$I58)*100, ""))</f>
        <v/>
      </c>
      <c r="Z58" s="66"/>
      <c r="AA58" s="67" t="str">
        <f>IF((ISERROR((Z58/$I58)*100)), "", IF(AND(NOT(ISERROR((Z58/$I58)*100)),((Z58/$I58)*100) &lt;&gt; 0), (Z58/$I58)*100, ""))</f>
        <v/>
      </c>
      <c r="AB58" s="66"/>
      <c r="AC58" s="67" t="str">
        <f>IF((ISERROR((AB58/$I58)*100)), "", IF(AND(NOT(ISERROR((AB58/$I58)*100)),((AB58/$I58)*100) &lt;&gt; 0), (AB58/$I58)*100, ""))</f>
        <v/>
      </c>
      <c r="AD58" s="66"/>
      <c r="AE58" s="67" t="str">
        <f>IF((ISERROR((AD58/$I58)*100)), "", IF(AND(NOT(ISERROR((AD58/$I58)*100)),((AD58/$I58)*100) &lt;&gt; 0), (AD58/$I58)*100, ""))</f>
        <v/>
      </c>
      <c r="AF58" s="68"/>
      <c r="AG58" s="67" t="str">
        <f>IF((ISERROR((AF58/$I58)*100)), "", IF(AND(NOT(ISERROR((AF58/$I58)*100)),((AF58/$I58)*100) &lt;&gt; 0), (AF58/$I58)*100, ""))</f>
        <v/>
      </c>
      <c r="AH58" s="66"/>
      <c r="AI58" s="67" t="str">
        <f>IF((ISERROR((AH58/$I58)*100)), "", IF(AND(NOT(ISERROR((AH58/$I58)*100)),((AH58/$I58)*100) &lt;&gt; 0), (AH58/$I58)*100, ""))</f>
        <v/>
      </c>
      <c r="AJ58" s="66"/>
      <c r="AK58" s="67" t="str">
        <f>IF((ISERROR((AJ58/$I58)*100)), "", IF(AND(NOT(ISERROR((AJ58/$I58)*100)),((AJ58/$I58)*100) &lt;&gt; 0), (AJ58/$I58)*100, ""))</f>
        <v/>
      </c>
      <c r="AL58" s="66"/>
      <c r="AM58" s="67" t="str">
        <f>IF((ISERROR((AL58/$I58)*100)), "", IF(AND(NOT(ISERROR((AL58/$I58)*100)),((AL58/$I58)*100) &lt;&gt; 0), (AL58/$I58)*100, ""))</f>
        <v/>
      </c>
      <c r="AN58" s="66"/>
      <c r="AO58" s="67" t="str">
        <f>IF((ISERROR((AN58/$I58)*100)), "", IF(AND(NOT(ISERROR((AN58/$I58)*100)),((AN58/$I58)*100) &lt;&gt; 0), (AN58/$I58)*100, ""))</f>
        <v/>
      </c>
      <c r="AP58" s="66"/>
      <c r="AQ58" s="67" t="str">
        <f>IF((ISERROR((AP58/$I58)*100)), "", IF(AND(NOT(ISERROR((AP58/$I58)*100)),((AP58/$I58)*100) &lt;&gt; 0), (AP58/$I58)*100, ""))</f>
        <v/>
      </c>
      <c r="AR58" s="66"/>
      <c r="AS58" s="67" t="str">
        <f>IF((ISERROR((AR58/$I58)*100)), "", IF(AND(NOT(ISERROR((AR58/$I58)*100)),((AR58/$I58)*100) &lt;&gt; 0), (AR58/$I58)*100, ""))</f>
        <v/>
      </c>
      <c r="AT58" s="66"/>
      <c r="AU58" s="67" t="str">
        <f>IF((ISERROR((AT58/$I58)*100)), "", IF(AND(NOT(ISERROR((AT58/$I58)*100)),((AT58/$I58)*100) &lt;&gt; 0), (AT58/$I58)*100, ""))</f>
        <v/>
      </c>
      <c r="AV58" s="66"/>
      <c r="AW58" s="67" t="str">
        <f>IF((ISERROR((AV58/$I58)*100)), "", IF(AND(NOT(ISERROR((AV58/$I58)*100)),((AV58/$I58)*100) &lt;&gt; 0), (AV58/$I58)*100, ""))</f>
        <v/>
      </c>
      <c r="AX58" s="66"/>
      <c r="AY58" s="67" t="str">
        <f>IF((ISERROR((AX58/$I58)*100)), "", IF(AND(NOT(ISERROR((AX58/$I58)*100)),((AX58/$I58)*100) &lt;&gt; 0), (AX58/$I58)*100, ""))</f>
        <v/>
      </c>
      <c r="AZ58" s="66"/>
      <c r="BA58" s="67" t="str">
        <f>IF((ISERROR((AZ58/$I58)*100)), "", IF(AND(NOT(ISERROR((AZ58/$I58)*100)),((AZ58/$I58)*100) &lt;&gt; 0), (AZ58/$I58)*100, ""))</f>
        <v/>
      </c>
      <c r="BB58" s="1" t="s">
        <v>322</v>
      </c>
    </row>
    <row r="59" spans="1:54" ht="20" customHeight="1" thickBot="1" x14ac:dyDescent="0.25">
      <c r="A59" s="69"/>
      <c r="B59" s="70"/>
      <c r="C59" s="71"/>
      <c r="D59" s="72" t="s">
        <v>38</v>
      </c>
      <c r="E59" s="73" t="s">
        <v>323</v>
      </c>
      <c r="F59" s="73" t="s">
        <v>324</v>
      </c>
      <c r="G59" s="72">
        <v>1998</v>
      </c>
      <c r="H59" s="74"/>
      <c r="I59" s="75">
        <v>15</v>
      </c>
      <c r="J59" s="76" t="s">
        <v>70</v>
      </c>
      <c r="K59" s="77" t="s">
        <v>91</v>
      </c>
      <c r="L59" s="78"/>
      <c r="M59" s="79"/>
      <c r="N59" s="78"/>
      <c r="O59" s="79"/>
      <c r="P59" s="80"/>
      <c r="Q59" s="79"/>
      <c r="R59" s="78"/>
      <c r="S59" s="79"/>
      <c r="T59" s="78"/>
      <c r="U59" s="79"/>
      <c r="V59" s="78"/>
      <c r="W59" s="79"/>
      <c r="X59" s="78"/>
      <c r="Y59" s="79"/>
      <c r="Z59" s="78"/>
      <c r="AA59" s="79"/>
      <c r="AB59" s="78"/>
      <c r="AC59" s="79"/>
      <c r="AD59" s="78"/>
      <c r="AE59" s="79"/>
      <c r="AF59" s="80"/>
      <c r="AG59" s="79"/>
      <c r="AH59" s="78"/>
      <c r="AI59" s="79"/>
      <c r="AJ59" s="78"/>
      <c r="AK59" s="79"/>
      <c r="AL59" s="78"/>
      <c r="AM59" s="79"/>
      <c r="AN59" s="78"/>
      <c r="AO59" s="79"/>
      <c r="AP59" s="78"/>
      <c r="AQ59" s="79"/>
      <c r="AR59" s="78"/>
      <c r="AS59" s="79"/>
      <c r="AT59" s="78"/>
      <c r="AU59" s="79"/>
      <c r="AV59" s="78"/>
      <c r="AW59" s="79"/>
      <c r="AX59" s="78"/>
      <c r="AY59" s="79"/>
      <c r="AZ59" s="78"/>
      <c r="BA59" s="79"/>
    </row>
    <row r="60" spans="1:54" s="81" customFormat="1" ht="20" customHeight="1" x14ac:dyDescent="0.2">
      <c r="D60" s="82"/>
      <c r="G60" s="83"/>
      <c r="H60" s="84" t="s">
        <v>325</v>
      </c>
      <c r="I60" s="85">
        <f>SUM(I11:I59)</f>
        <v>1055</v>
      </c>
      <c r="J60" s="86" t="s">
        <v>326</v>
      </c>
      <c r="K60" s="87" t="s">
        <v>327</v>
      </c>
      <c r="L60" s="88" t="str">
        <f>IF((SUM(L11:L58)&lt;&gt;0), SUMIF($I11:$I58, "&gt;0", L11:L58), "")</f>
        <v/>
      </c>
      <c r="M60" s="89" t="str">
        <f>IF(ISERROR((L60/$I60)*100), "", IF(((L60/$I60)*100) &lt;&gt; 0, (L60/$I60)*100, ""))</f>
        <v/>
      </c>
      <c r="N60" s="88" t="str">
        <f>IF((SUM(N11:N58)&lt;&gt;0), SUMIF($I11:$I58, "&gt;0", N11:N58), "")</f>
        <v/>
      </c>
      <c r="O60" s="89" t="str">
        <f>IF(ISERROR((N60/$I60)*100), "", IF(((N60/$I60)*100) &lt;&gt; 0, (N60/$I60)*100, ""))</f>
        <v/>
      </c>
      <c r="P60" s="88" t="str">
        <f>IF((SUM(P11:P58)&lt;&gt;0), SUMIF($I11:$I58, "&gt;0", P11:P58), "")</f>
        <v/>
      </c>
      <c r="Q60" s="89" t="str">
        <f>IF(ISERROR((P60/$I60)*100), "", IF(((P60/$I60)*100) &lt;&gt; 0, (P60/$I60)*100, ""))</f>
        <v/>
      </c>
      <c r="R60" s="88" t="str">
        <f>IF((SUM(R11:R58)&lt;&gt;0), SUMIF($I11:$I58, "&gt;0", R11:R58), "")</f>
        <v/>
      </c>
      <c r="S60" s="89" t="str">
        <f>IF(ISERROR((R60/$I60)*100), "", IF(((R60/$I60)*100) &lt;&gt; 0, (R60/$I60)*100, ""))</f>
        <v/>
      </c>
      <c r="T60" s="88" t="str">
        <f>IF((SUM(T11:T58)&lt;&gt;0), SUMIF($I11:$I58, "&gt;0", T11:T58), "")</f>
        <v/>
      </c>
      <c r="U60" s="89" t="str">
        <f>IF(ISERROR((T60/$I60)*100), "", IF(((T60/$I60)*100) &lt;&gt; 0, (T60/$I60)*100, ""))</f>
        <v/>
      </c>
      <c r="V60" s="88" t="str">
        <f>IF((SUM(V11:V58)&lt;&gt;0), SUMIF($I11:$I58, "&gt;0", V11:V58), "")</f>
        <v/>
      </c>
      <c r="W60" s="89" t="str">
        <f>IF(ISERROR((V60/$I60)*100), "", IF(((V60/$I60)*100) &lt;&gt; 0, (V60/$I60)*100, ""))</f>
        <v/>
      </c>
      <c r="X60" s="88" t="str">
        <f>IF((SUM(X11:X58)&lt;&gt;0), SUMIF($I11:$I58, "&gt;0", X11:X58), "")</f>
        <v/>
      </c>
      <c r="Y60" s="89" t="str">
        <f>IF(ISERROR((X60/$I60)*100), "", IF(((X60/$I60)*100) &lt;&gt; 0, (X60/$I60)*100, ""))</f>
        <v/>
      </c>
      <c r="Z60" s="88" t="str">
        <f>IF((SUM(Z11:Z58)&lt;&gt;0), SUMIF($I11:$I58, "&gt;0", Z11:Z58), "")</f>
        <v/>
      </c>
      <c r="AA60" s="89" t="str">
        <f>IF(ISERROR((Z60/$I60)*100), "", IF(((Z60/$I60)*100) &lt;&gt; 0, (Z60/$I60)*100, ""))</f>
        <v/>
      </c>
      <c r="AB60" s="88" t="str">
        <f>IF((SUM(AB11:AB58)&lt;&gt;0), SUMIF($I11:$I58, "&gt;0", AB11:AB58), "")</f>
        <v/>
      </c>
      <c r="AC60" s="89" t="str">
        <f>IF(ISERROR((AB60/$I60)*100), "", IF(((AB60/$I60)*100) &lt;&gt; 0, (AB60/$I60)*100, ""))</f>
        <v/>
      </c>
      <c r="AD60" s="88" t="str">
        <f>IF((SUM(AD11:AD58)&lt;&gt;0), SUMIF($I11:$I58, "&gt;0", AD11:AD58), "")</f>
        <v/>
      </c>
      <c r="AE60" s="89" t="str">
        <f>IF(ISERROR((AD60/$I60)*100), "", IF(((AD60/$I60)*100) &lt;&gt; 0, (AD60/$I60)*100, ""))</f>
        <v/>
      </c>
      <c r="AF60" s="88" t="str">
        <f>IF((SUM(AF11:AF58)&lt;&gt;0), SUMIF($I11:$I58, "&gt;0", AF11:AF58), "")</f>
        <v/>
      </c>
      <c r="AG60" s="89" t="str">
        <f>IF(ISERROR((AF60/$I60)*100), "", IF(((AF60/$I60)*100) &lt;&gt; 0, (AF60/$I60)*100, ""))</f>
        <v/>
      </c>
      <c r="AH60" s="88" t="str">
        <f>IF((SUM(AH11:AH58)&lt;&gt;0), SUMIF($I11:$I58, "&gt;0", AH11:AH58), "")</f>
        <v/>
      </c>
      <c r="AI60" s="89" t="str">
        <f>IF(ISERROR((AH60/$I60)*100), "", IF(((AH60/$I60)*100) &lt;&gt; 0, (AH60/$I60)*100, ""))</f>
        <v/>
      </c>
      <c r="AJ60" s="88" t="str">
        <f>IF((SUM(AJ11:AJ58)&lt;&gt;0), SUMIF($I11:$I58, "&gt;0", AJ11:AJ58), "")</f>
        <v/>
      </c>
      <c r="AK60" s="89" t="str">
        <f>IF(ISERROR((AJ60/$I60)*100), "", IF(((AJ60/$I60)*100) &lt;&gt; 0, (AJ60/$I60)*100, ""))</f>
        <v/>
      </c>
      <c r="AL60" s="88" t="str">
        <f>IF((SUM(AL11:AL58)&lt;&gt;0), SUMIF($I11:$I58, "&gt;0", AL11:AL58), "")</f>
        <v/>
      </c>
      <c r="AM60" s="89" t="str">
        <f>IF(ISERROR((AL60/$I60)*100), "", IF(((AL60/$I60)*100) &lt;&gt; 0, (AL60/$I60)*100, ""))</f>
        <v/>
      </c>
      <c r="AN60" s="88" t="str">
        <f>IF((SUM(AN11:AN58)&lt;&gt;0), SUMIF($I11:$I58, "&gt;0", AN11:AN58), "")</f>
        <v/>
      </c>
      <c r="AO60" s="89" t="str">
        <f>IF(ISERROR((AN60/$I60)*100), "", IF(((AN60/$I60)*100) &lt;&gt; 0, (AN60/$I60)*100, ""))</f>
        <v/>
      </c>
      <c r="AP60" s="88" t="str">
        <f>IF((SUM(AP11:AP58)&lt;&gt;0), SUMIF($I11:$I58, "&gt;0", AP11:AP58), "")</f>
        <v/>
      </c>
      <c r="AQ60" s="89" t="str">
        <f>IF(ISERROR((AP60/$I60)*100), "", IF(((AP60/$I60)*100) &lt;&gt; 0, (AP60/$I60)*100, ""))</f>
        <v/>
      </c>
      <c r="AR60" s="88" t="str">
        <f>IF((SUM(AR11:AR58)&lt;&gt;0), SUMIF($I11:$I58, "&gt;0", AR11:AR58), "")</f>
        <v/>
      </c>
      <c r="AS60" s="89" t="str">
        <f>IF(ISERROR((AR60/$I60)*100), "", IF(((AR60/$I60)*100) &lt;&gt; 0, (AR60/$I60)*100, ""))</f>
        <v/>
      </c>
      <c r="AT60" s="88" t="str">
        <f>IF((SUM(AT11:AT58)&lt;&gt;0), SUMIF($I11:$I58, "&gt;0", AT11:AT58), "")</f>
        <v/>
      </c>
      <c r="AU60" s="89" t="str">
        <f>IF(ISERROR((AT60/$I60)*100), "", IF(((AT60/$I60)*100) &lt;&gt; 0, (AT60/$I60)*100, ""))</f>
        <v/>
      </c>
      <c r="AV60" s="88" t="str">
        <f>IF((SUM(AV11:AV58)&lt;&gt;0), SUMIF($I11:$I58, "&gt;0", AV11:AV58), "")</f>
        <v/>
      </c>
      <c r="AW60" s="89" t="str">
        <f>IF(ISERROR((AV60/$I60)*100), "", IF(((AV60/$I60)*100) &lt;&gt; 0, (AV60/$I60)*100, ""))</f>
        <v/>
      </c>
      <c r="AX60" s="88" t="str">
        <f>IF((SUM(AX11:AX58)&lt;&gt;0), SUMIF($I11:$I58, "&gt;0", AX11:AX58), "")</f>
        <v/>
      </c>
      <c r="AY60" s="89" t="str">
        <f>IF(ISERROR((AX60/$I60)*100), "", IF(((AX60/$I60)*100) &lt;&gt; 0, (AX60/$I60)*100, ""))</f>
        <v/>
      </c>
      <c r="AZ60" s="88" t="str">
        <f>IF((SUM(AZ11:AZ58)&lt;&gt;0), SUMIF($I11:$I58, "&gt;0", AZ11:AZ58), "")</f>
        <v/>
      </c>
      <c r="BA60" s="89" t="str">
        <f>IF(ISERROR((AZ60/$I60)*100), "", IF(((AZ60/$I60)*100) &lt;&gt; 0, (AZ60/$I60)*100, ""))</f>
        <v/>
      </c>
    </row>
    <row r="61" spans="1:54" s="81" customFormat="1" ht="20" customHeight="1" x14ac:dyDescent="0.2">
      <c r="D61" s="82"/>
      <c r="G61" s="83"/>
      <c r="H61" s="84" t="s">
        <v>328</v>
      </c>
      <c r="I61" s="90" t="s">
        <v>329</v>
      </c>
      <c r="J61" s="91" t="s">
        <v>330</v>
      </c>
      <c r="K61" s="92" t="s">
        <v>331</v>
      </c>
      <c r="L61" s="93" t="str">
        <f>IF(SUMIF(L11:L58, "&gt; 0", $I11:$I58) &gt; 0, SUMIF(L11:L58, "&gt; 0", $I11:$I58), "")</f>
        <v/>
      </c>
      <c r="M61" s="94" t="str">
        <f>IF(NOT(ISERROR((L60/L61)*100)), (L60/L61)*100, "")</f>
        <v/>
      </c>
      <c r="N61" s="93" t="str">
        <f>IF(SUMIF(N11:N58, "&gt; 0", $I11:$I58) &gt; 0, SUMIF(N11:N58, "&gt; 0", $I11:$I58), "")</f>
        <v/>
      </c>
      <c r="O61" s="94" t="str">
        <f>IF(NOT(ISERROR((N60/N61)*100)), (N60/N61)*100, "")</f>
        <v/>
      </c>
      <c r="P61" s="93" t="str">
        <f>IF(SUMIF(P11:P58, "&gt; 0", $I11:$I58) &gt; 0, SUMIF(P11:P58, "&gt; 0", $I11:$I58), "")</f>
        <v/>
      </c>
      <c r="Q61" s="94" t="str">
        <f>IF(NOT(ISERROR((P60/P61)*100)), (P60/P61)*100, "")</f>
        <v/>
      </c>
      <c r="R61" s="93" t="str">
        <f>IF(SUMIF(R11:R58, "&gt; 0", $I11:$I58) &gt; 0, SUMIF(R11:R58, "&gt; 0", $I11:$I58), "")</f>
        <v/>
      </c>
      <c r="S61" s="94" t="str">
        <f>IF(NOT(ISERROR((R60/R61)*100)), (R60/R61)*100, "")</f>
        <v/>
      </c>
      <c r="T61" s="93" t="str">
        <f>IF(SUMIF(T11:T58, "&gt; 0", $I11:$I58) &gt; 0, SUMIF(T11:T58, "&gt; 0", $I11:$I58), "")</f>
        <v/>
      </c>
      <c r="U61" s="94" t="str">
        <f>IF(NOT(ISERROR((T60/T61)*100)), (T60/T61)*100, "")</f>
        <v/>
      </c>
      <c r="V61" s="93" t="str">
        <f>IF(SUMIF(V11:V58, "&gt; 0", $I11:$I58) &gt; 0, SUMIF(V11:V58, "&gt; 0", $I11:$I58), "")</f>
        <v/>
      </c>
      <c r="W61" s="94" t="str">
        <f>IF(NOT(ISERROR((V60/V61)*100)), (V60/V61)*100, "")</f>
        <v/>
      </c>
      <c r="X61" s="93" t="str">
        <f>IF(SUMIF(X11:X58, "&gt; 0", $I11:$I58) &gt; 0, SUMIF(X11:X58, "&gt; 0", $I11:$I58), "")</f>
        <v/>
      </c>
      <c r="Y61" s="94" t="str">
        <f>IF(NOT(ISERROR((X60/X61)*100)), (X60/X61)*100, "")</f>
        <v/>
      </c>
      <c r="Z61" s="93" t="str">
        <f>IF(SUMIF(Z11:Z58, "&gt; 0", $I11:$I58) &gt; 0, SUMIF(Z11:Z58, "&gt; 0", $I11:$I58), "")</f>
        <v/>
      </c>
      <c r="AA61" s="94" t="str">
        <f>IF(NOT(ISERROR((Z60/Z61)*100)), (Z60/Z61)*100, "")</f>
        <v/>
      </c>
      <c r="AB61" s="93" t="str">
        <f>IF(SUMIF(AB11:AB58, "&gt; 0", $I11:$I58) &gt; 0, SUMIF(AB11:AB58, "&gt; 0", $I11:$I58), "")</f>
        <v/>
      </c>
      <c r="AC61" s="94" t="str">
        <f>IF(NOT(ISERROR((AB60/AB61)*100)), (AB60/AB61)*100, "")</f>
        <v/>
      </c>
      <c r="AD61" s="93" t="str">
        <f>IF(SUMIF(AD11:AD58, "&gt; 0", $I11:$I58) &gt; 0, SUMIF(AD11:AD58, "&gt; 0", $I11:$I58), "")</f>
        <v/>
      </c>
      <c r="AE61" s="94" t="str">
        <f>IF(NOT(ISERROR((AD60/AD61)*100)), (AD60/AD61)*100, "")</f>
        <v/>
      </c>
      <c r="AF61" s="93" t="str">
        <f>IF(SUMIF(AF11:AF58, "&gt; 0", $I11:$I58) &gt; 0, SUMIF(AF11:AF58, "&gt; 0", $I11:$I58), "")</f>
        <v/>
      </c>
      <c r="AG61" s="94" t="str">
        <f>IF(NOT(ISERROR((AF60/AF61)*100)), (AF60/AF61)*100, "")</f>
        <v/>
      </c>
      <c r="AH61" s="93" t="str">
        <f>IF(SUMIF(AH11:AH58, "&gt; 0", $I11:$I58) &gt; 0, SUMIF(AH11:AH58, "&gt; 0", $I11:$I58), "")</f>
        <v/>
      </c>
      <c r="AI61" s="94" t="str">
        <f>IF(NOT(ISERROR((AH60/AH61)*100)), (AH60/AH61)*100, "")</f>
        <v/>
      </c>
      <c r="AJ61" s="93" t="str">
        <f>IF(SUMIF(AJ11:AJ58, "&gt; 0", $I11:$I58) &gt; 0, SUMIF(AJ11:AJ58, "&gt; 0", $I11:$I58), "")</f>
        <v/>
      </c>
      <c r="AK61" s="94" t="str">
        <f>IF(NOT(ISERROR((AJ60/AJ61)*100)), (AJ60/AJ61)*100, "")</f>
        <v/>
      </c>
      <c r="AL61" s="93" t="str">
        <f>IF(SUMIF(AL11:AL58, "&gt; 0", $I11:$I58) &gt; 0, SUMIF(AL11:AL58, "&gt; 0", $I11:$I58), "")</f>
        <v/>
      </c>
      <c r="AM61" s="94" t="str">
        <f>IF(NOT(ISERROR((AL60/AL61)*100)), (AL60/AL61)*100, "")</f>
        <v/>
      </c>
      <c r="AN61" s="93" t="str">
        <f>IF(SUMIF(AN11:AN58, "&gt; 0", $I11:$I58) &gt; 0, SUMIF(AN11:AN58, "&gt; 0", $I11:$I58), "")</f>
        <v/>
      </c>
      <c r="AO61" s="94" t="str">
        <f>IF(NOT(ISERROR((AN60/AN61)*100)), (AN60/AN61)*100, "")</f>
        <v/>
      </c>
      <c r="AP61" s="93" t="str">
        <f>IF(SUMIF(AP11:AP58, "&gt; 0", $I11:$I58) &gt; 0, SUMIF(AP11:AP58, "&gt; 0", $I11:$I58), "")</f>
        <v/>
      </c>
      <c r="AQ61" s="94" t="str">
        <f>IF(NOT(ISERROR((AP60/AP61)*100)), (AP60/AP61)*100, "")</f>
        <v/>
      </c>
      <c r="AR61" s="93" t="str">
        <f>IF(SUMIF(AR11:AR58, "&gt; 0", $I11:$I58) &gt; 0, SUMIF(AR11:AR58, "&gt; 0", $I11:$I58), "")</f>
        <v/>
      </c>
      <c r="AS61" s="94" t="str">
        <f>IF((ISERROR((AR60/AR61)*100)), "", (AR60/AR61)*100)</f>
        <v/>
      </c>
      <c r="AT61" s="93" t="str">
        <f>IF(SUMIF(AT11:AT58, "&gt; 0", $I11:$I58) &gt; 0, SUMIF(AT11:AT58, "&gt; 0", $I11:$I58), "")</f>
        <v/>
      </c>
      <c r="AU61" s="94" t="str">
        <f>IF((ISERROR((AT60/AT61)*100)), "", (AT60/AT61)*100)</f>
        <v/>
      </c>
      <c r="AV61" s="93" t="str">
        <f>IF(SUMIF(AV11:AV58, "&gt; 0", $I11:$I58) &gt; 0, SUMIF(AV11:AV58, "&gt; 0", $I11:$I58), "")</f>
        <v/>
      </c>
      <c r="AW61" s="94" t="str">
        <f>IF((ISERROR((AV60/AV61)*100)), "", (AV60/AV61)*100)</f>
        <v/>
      </c>
      <c r="AX61" s="93" t="str">
        <f>IF(SUMIF(AX11:AX58, "&gt; 0", $I11:$I58) &gt; 0, SUMIF(AX11:AX58, "&gt; 0", $I11:$I58), "")</f>
        <v/>
      </c>
      <c r="AY61" s="94" t="str">
        <f>IF((ISERROR((AX60/AX61)*100)), "", (AX60/AX61)*100)</f>
        <v/>
      </c>
      <c r="AZ61" s="93" t="str">
        <f>IF(SUMIF(AZ11:AZ58, "&gt; 0", $I11:$I58) &gt; 0, SUMIF(AZ11:AZ58, "&gt; 0", $I11:$I58), "")</f>
        <v/>
      </c>
      <c r="BA61" s="94" t="str">
        <f>IF((ISERROR((AZ60/AZ61)*100)), "", (AZ60/AZ61)*100)</f>
        <v/>
      </c>
    </row>
    <row r="62" spans="1:54" ht="20" customHeight="1" thickBot="1" x14ac:dyDescent="0.25">
      <c r="I62" s="371" t="s">
        <v>332</v>
      </c>
      <c r="J62" s="374"/>
      <c r="K62" s="375"/>
      <c r="L62" s="356" t="s">
        <v>28</v>
      </c>
      <c r="M62" s="354" t="s">
        <v>29</v>
      </c>
      <c r="N62" s="356" t="s">
        <v>28</v>
      </c>
      <c r="O62" s="354" t="s">
        <v>29</v>
      </c>
      <c r="P62" s="356" t="s">
        <v>28</v>
      </c>
      <c r="Q62" s="354" t="s">
        <v>29</v>
      </c>
      <c r="R62" s="356" t="s">
        <v>28</v>
      </c>
      <c r="S62" s="354" t="s">
        <v>29</v>
      </c>
      <c r="T62" s="356" t="s">
        <v>28</v>
      </c>
      <c r="U62" s="354" t="s">
        <v>29</v>
      </c>
      <c r="V62" s="356" t="s">
        <v>28</v>
      </c>
      <c r="W62" s="354" t="s">
        <v>29</v>
      </c>
      <c r="X62" s="356" t="s">
        <v>28</v>
      </c>
      <c r="Y62" s="354" t="s">
        <v>29</v>
      </c>
      <c r="Z62" s="356" t="s">
        <v>28</v>
      </c>
      <c r="AA62" s="354" t="s">
        <v>29</v>
      </c>
      <c r="AB62" s="364" t="s">
        <v>28</v>
      </c>
      <c r="AC62" s="355" t="s">
        <v>29</v>
      </c>
      <c r="AD62" s="356" t="s">
        <v>28</v>
      </c>
      <c r="AE62" s="354" t="s">
        <v>29</v>
      </c>
      <c r="AF62" s="356" t="s">
        <v>28</v>
      </c>
      <c r="AG62" s="354" t="s">
        <v>29</v>
      </c>
      <c r="AH62" s="356" t="s">
        <v>28</v>
      </c>
      <c r="AI62" s="354" t="s">
        <v>29</v>
      </c>
      <c r="AJ62" s="356" t="s">
        <v>28</v>
      </c>
      <c r="AK62" s="354" t="s">
        <v>29</v>
      </c>
      <c r="AL62" s="357" t="s">
        <v>28</v>
      </c>
      <c r="AM62" s="354" t="s">
        <v>29</v>
      </c>
      <c r="AN62" s="356" t="s">
        <v>28</v>
      </c>
      <c r="AO62" s="354" t="s">
        <v>29</v>
      </c>
      <c r="AP62" s="356" t="s">
        <v>28</v>
      </c>
      <c r="AQ62" s="354" t="s">
        <v>29</v>
      </c>
      <c r="AR62" s="356" t="s">
        <v>28</v>
      </c>
      <c r="AS62" s="354" t="s">
        <v>29</v>
      </c>
      <c r="AT62" s="356" t="s">
        <v>28</v>
      </c>
      <c r="AU62" s="354" t="s">
        <v>29</v>
      </c>
      <c r="AV62" s="356" t="s">
        <v>28</v>
      </c>
      <c r="AW62" s="354" t="s">
        <v>29</v>
      </c>
      <c r="AX62" s="356" t="s">
        <v>28</v>
      </c>
      <c r="AY62" s="354" t="s">
        <v>29</v>
      </c>
      <c r="AZ62" s="356" t="s">
        <v>28</v>
      </c>
      <c r="BA62" s="354" t="s">
        <v>29</v>
      </c>
    </row>
    <row r="63" spans="1:54" x14ac:dyDescent="0.2">
      <c r="F63" s="95" t="s">
        <v>333</v>
      </c>
      <c r="G63" s="96">
        <v>1</v>
      </c>
      <c r="I63" s="372"/>
      <c r="J63" s="376"/>
      <c r="K63" s="377"/>
      <c r="L63" s="356"/>
      <c r="M63" s="355"/>
      <c r="N63" s="356"/>
      <c r="O63" s="355"/>
      <c r="P63" s="356"/>
      <c r="Q63" s="355"/>
      <c r="R63" s="356"/>
      <c r="S63" s="355"/>
      <c r="T63" s="356"/>
      <c r="U63" s="355"/>
      <c r="V63" s="356"/>
      <c r="W63" s="355"/>
      <c r="X63" s="356"/>
      <c r="Y63" s="355"/>
      <c r="Z63" s="356"/>
      <c r="AA63" s="355"/>
      <c r="AB63" s="356"/>
      <c r="AC63" s="355"/>
      <c r="AD63" s="356"/>
      <c r="AE63" s="355"/>
      <c r="AF63" s="356"/>
      <c r="AG63" s="355"/>
      <c r="AH63" s="356"/>
      <c r="AI63" s="355"/>
      <c r="AJ63" s="356"/>
      <c r="AK63" s="355"/>
      <c r="AL63" s="363"/>
      <c r="AM63" s="355"/>
      <c r="AN63" s="356"/>
      <c r="AO63" s="355"/>
      <c r="AP63" s="356"/>
      <c r="AQ63" s="355"/>
      <c r="AR63" s="356"/>
      <c r="AS63" s="355"/>
      <c r="AT63" s="356"/>
      <c r="AU63" s="355"/>
      <c r="AV63" s="356"/>
      <c r="AW63" s="355"/>
      <c r="AX63" s="356"/>
      <c r="AY63" s="355"/>
      <c r="AZ63" s="356"/>
      <c r="BA63" s="355"/>
    </row>
    <row r="64" spans="1:54" x14ac:dyDescent="0.2">
      <c r="F64" s="97"/>
      <c r="G64" s="98"/>
      <c r="I64" s="372"/>
      <c r="J64" s="376"/>
      <c r="K64" s="377"/>
      <c r="L64" s="356"/>
      <c r="M64" s="355"/>
      <c r="N64" s="356"/>
      <c r="O64" s="355"/>
      <c r="P64" s="356"/>
      <c r="Q64" s="355"/>
      <c r="R64" s="356"/>
      <c r="S64" s="355"/>
      <c r="T64" s="356"/>
      <c r="U64" s="355"/>
      <c r="V64" s="356"/>
      <c r="W64" s="355"/>
      <c r="X64" s="356"/>
      <c r="Y64" s="355"/>
      <c r="Z64" s="356"/>
      <c r="AA64" s="355"/>
      <c r="AB64" s="356"/>
      <c r="AC64" s="355"/>
      <c r="AD64" s="356"/>
      <c r="AE64" s="355"/>
      <c r="AF64" s="356"/>
      <c r="AG64" s="355"/>
      <c r="AH64" s="356"/>
      <c r="AI64" s="355"/>
      <c r="AJ64" s="356"/>
      <c r="AK64" s="355"/>
      <c r="AL64" s="363"/>
      <c r="AM64" s="355"/>
      <c r="AN64" s="356"/>
      <c r="AO64" s="355"/>
      <c r="AP64" s="356"/>
      <c r="AQ64" s="355"/>
      <c r="AR64" s="356"/>
      <c r="AS64" s="355"/>
      <c r="AT64" s="356"/>
      <c r="AU64" s="355"/>
      <c r="AV64" s="356"/>
      <c r="AW64" s="355"/>
      <c r="AX64" s="356"/>
      <c r="AY64" s="355"/>
      <c r="AZ64" s="356"/>
      <c r="BA64" s="355"/>
    </row>
    <row r="65" spans="6:53" x14ac:dyDescent="0.2">
      <c r="F65" s="358" t="s">
        <v>334</v>
      </c>
      <c r="G65" s="359"/>
      <c r="I65" s="372"/>
      <c r="J65" s="376"/>
      <c r="K65" s="377"/>
      <c r="L65" s="356"/>
      <c r="M65" s="355"/>
      <c r="N65" s="356"/>
      <c r="O65" s="355"/>
      <c r="P65" s="356"/>
      <c r="Q65" s="355"/>
      <c r="R65" s="356"/>
      <c r="S65" s="355"/>
      <c r="T65" s="356"/>
      <c r="U65" s="355"/>
      <c r="V65" s="356"/>
      <c r="W65" s="355"/>
      <c r="X65" s="356"/>
      <c r="Y65" s="355"/>
      <c r="Z65" s="356"/>
      <c r="AA65" s="355"/>
      <c r="AB65" s="356"/>
      <c r="AC65" s="355"/>
      <c r="AD65" s="356"/>
      <c r="AE65" s="355"/>
      <c r="AF65" s="356"/>
      <c r="AG65" s="355"/>
      <c r="AH65" s="356"/>
      <c r="AI65" s="355"/>
      <c r="AJ65" s="356"/>
      <c r="AK65" s="355"/>
      <c r="AL65" s="363"/>
      <c r="AM65" s="355"/>
      <c r="AN65" s="356"/>
      <c r="AO65" s="355"/>
      <c r="AP65" s="356"/>
      <c r="AQ65" s="355"/>
      <c r="AR65" s="356"/>
      <c r="AS65" s="355"/>
      <c r="AT65" s="356"/>
      <c r="AU65" s="355"/>
      <c r="AV65" s="356"/>
      <c r="AW65" s="355"/>
      <c r="AX65" s="356"/>
      <c r="AY65" s="355"/>
      <c r="AZ65" s="356"/>
      <c r="BA65" s="355"/>
    </row>
    <row r="66" spans="6:53" x14ac:dyDescent="0.2">
      <c r="F66" s="358"/>
      <c r="G66" s="359"/>
      <c r="I66" s="372"/>
      <c r="J66" s="376"/>
      <c r="K66" s="377"/>
      <c r="L66" s="357"/>
      <c r="M66" s="355"/>
      <c r="N66" s="357"/>
      <c r="O66" s="355"/>
      <c r="P66" s="357"/>
      <c r="Q66" s="355"/>
      <c r="R66" s="357"/>
      <c r="S66" s="355"/>
      <c r="T66" s="357"/>
      <c r="U66" s="355"/>
      <c r="V66" s="357"/>
      <c r="W66" s="355"/>
      <c r="X66" s="357"/>
      <c r="Y66" s="355"/>
      <c r="Z66" s="357"/>
      <c r="AA66" s="355"/>
      <c r="AB66" s="357"/>
      <c r="AC66" s="355"/>
      <c r="AD66" s="357"/>
      <c r="AE66" s="355"/>
      <c r="AF66" s="357"/>
      <c r="AG66" s="355"/>
      <c r="AH66" s="357"/>
      <c r="AI66" s="355"/>
      <c r="AJ66" s="357"/>
      <c r="AK66" s="355"/>
      <c r="AL66" s="364"/>
      <c r="AM66" s="362"/>
      <c r="AN66" s="357"/>
      <c r="AO66" s="355"/>
      <c r="AP66" s="357"/>
      <c r="AQ66" s="355"/>
      <c r="AR66" s="357"/>
      <c r="AS66" s="355"/>
      <c r="AT66" s="357"/>
      <c r="AU66" s="355"/>
      <c r="AV66" s="357"/>
      <c r="AW66" s="355"/>
      <c r="AX66" s="357"/>
      <c r="AY66" s="355"/>
      <c r="AZ66" s="357"/>
      <c r="BA66" s="355"/>
    </row>
    <row r="67" spans="6:53" ht="16" customHeight="1" x14ac:dyDescent="0.2">
      <c r="F67" s="358"/>
      <c r="G67" s="359"/>
      <c r="I67" s="372"/>
      <c r="J67" s="376"/>
      <c r="K67" s="377"/>
      <c r="L67" s="348" t="s">
        <v>2</v>
      </c>
      <c r="M67" s="349"/>
      <c r="N67" s="348" t="s">
        <v>3</v>
      </c>
      <c r="O67" s="349"/>
      <c r="P67" s="336" t="s">
        <v>4</v>
      </c>
      <c r="Q67" s="337"/>
      <c r="R67" s="336" t="s">
        <v>5</v>
      </c>
      <c r="S67" s="337"/>
      <c r="T67" s="336" t="s">
        <v>6</v>
      </c>
      <c r="U67" s="337"/>
      <c r="V67" s="336" t="s">
        <v>7</v>
      </c>
      <c r="W67" s="337"/>
      <c r="X67" s="336" t="s">
        <v>8</v>
      </c>
      <c r="Y67" s="337"/>
      <c r="Z67" s="336" t="s">
        <v>9</v>
      </c>
      <c r="AA67" s="337"/>
      <c r="AB67" s="336" t="s">
        <v>10</v>
      </c>
      <c r="AC67" s="337"/>
      <c r="AD67" s="336" t="s">
        <v>11</v>
      </c>
      <c r="AE67" s="337"/>
      <c r="AF67" s="336" t="s">
        <v>12</v>
      </c>
      <c r="AG67" s="337"/>
      <c r="AH67" s="348" t="s">
        <v>13</v>
      </c>
      <c r="AI67" s="349"/>
      <c r="AJ67" s="336" t="s">
        <v>14</v>
      </c>
      <c r="AK67" s="337"/>
      <c r="AL67" s="336" t="s">
        <v>15</v>
      </c>
      <c r="AM67" s="342"/>
      <c r="AN67" s="348" t="s">
        <v>16</v>
      </c>
      <c r="AO67" s="349"/>
      <c r="AP67" s="336" t="s">
        <v>17</v>
      </c>
      <c r="AQ67" s="337"/>
      <c r="AR67" s="336" t="s">
        <v>18</v>
      </c>
      <c r="AS67" s="337"/>
      <c r="AT67" s="336" t="s">
        <v>19</v>
      </c>
      <c r="AU67" s="337"/>
      <c r="AV67" s="336" t="s">
        <v>20</v>
      </c>
      <c r="AW67" s="337"/>
      <c r="AX67" s="336" t="s">
        <v>21</v>
      </c>
      <c r="AY67" s="337"/>
      <c r="AZ67" s="336" t="s">
        <v>22</v>
      </c>
      <c r="BA67" s="342"/>
    </row>
    <row r="68" spans="6:53" x14ac:dyDescent="0.2">
      <c r="F68" s="358"/>
      <c r="G68" s="359"/>
      <c r="I68" s="372"/>
      <c r="J68" s="376"/>
      <c r="K68" s="377"/>
      <c r="L68" s="350"/>
      <c r="M68" s="351"/>
      <c r="N68" s="350"/>
      <c r="O68" s="351"/>
      <c r="P68" s="338"/>
      <c r="Q68" s="339"/>
      <c r="R68" s="338"/>
      <c r="S68" s="339"/>
      <c r="T68" s="338"/>
      <c r="U68" s="339"/>
      <c r="V68" s="338"/>
      <c r="W68" s="339"/>
      <c r="X68" s="338"/>
      <c r="Y68" s="339"/>
      <c r="Z68" s="338"/>
      <c r="AA68" s="339"/>
      <c r="AB68" s="338"/>
      <c r="AC68" s="339"/>
      <c r="AD68" s="338"/>
      <c r="AE68" s="339"/>
      <c r="AF68" s="338"/>
      <c r="AG68" s="339"/>
      <c r="AH68" s="350"/>
      <c r="AI68" s="351"/>
      <c r="AJ68" s="338"/>
      <c r="AK68" s="339"/>
      <c r="AL68" s="338"/>
      <c r="AM68" s="343"/>
      <c r="AN68" s="350"/>
      <c r="AO68" s="351"/>
      <c r="AP68" s="338"/>
      <c r="AQ68" s="339"/>
      <c r="AR68" s="338"/>
      <c r="AS68" s="339"/>
      <c r="AT68" s="338"/>
      <c r="AU68" s="339"/>
      <c r="AV68" s="338"/>
      <c r="AW68" s="339"/>
      <c r="AX68" s="338"/>
      <c r="AY68" s="339"/>
      <c r="AZ68" s="338"/>
      <c r="BA68" s="343"/>
    </row>
    <row r="69" spans="6:53" ht="17" thickBot="1" x14ac:dyDescent="0.25">
      <c r="F69" s="358"/>
      <c r="G69" s="359"/>
      <c r="I69" s="372"/>
      <c r="J69" s="376"/>
      <c r="K69" s="377"/>
      <c r="L69" s="352"/>
      <c r="M69" s="353"/>
      <c r="N69" s="352"/>
      <c r="O69" s="353"/>
      <c r="P69" s="340"/>
      <c r="Q69" s="341"/>
      <c r="R69" s="340"/>
      <c r="S69" s="341"/>
      <c r="T69" s="340"/>
      <c r="U69" s="341"/>
      <c r="V69" s="340"/>
      <c r="W69" s="341"/>
      <c r="X69" s="340"/>
      <c r="Y69" s="341"/>
      <c r="Z69" s="340"/>
      <c r="AA69" s="341"/>
      <c r="AB69" s="340"/>
      <c r="AC69" s="341"/>
      <c r="AD69" s="340"/>
      <c r="AE69" s="341"/>
      <c r="AF69" s="340"/>
      <c r="AG69" s="341"/>
      <c r="AH69" s="352"/>
      <c r="AI69" s="353"/>
      <c r="AJ69" s="340"/>
      <c r="AK69" s="341"/>
      <c r="AL69" s="340"/>
      <c r="AM69" s="344"/>
      <c r="AN69" s="352"/>
      <c r="AO69" s="353"/>
      <c r="AP69" s="340"/>
      <c r="AQ69" s="341"/>
      <c r="AR69" s="340"/>
      <c r="AS69" s="341"/>
      <c r="AT69" s="340"/>
      <c r="AU69" s="341"/>
      <c r="AV69" s="340"/>
      <c r="AW69" s="341"/>
      <c r="AX69" s="340"/>
      <c r="AY69" s="341"/>
      <c r="AZ69" s="340"/>
      <c r="BA69" s="344"/>
    </row>
    <row r="70" spans="6:53" ht="20" thickBot="1" x14ac:dyDescent="0.3">
      <c r="F70" s="360"/>
      <c r="G70" s="361"/>
      <c r="I70" s="373"/>
      <c r="J70" s="378"/>
      <c r="K70" s="379"/>
      <c r="L70" s="345" t="s">
        <v>0</v>
      </c>
      <c r="M70" s="346"/>
      <c r="N70" s="346"/>
      <c r="O70" s="346"/>
      <c r="P70" s="346"/>
      <c r="Q70" s="346"/>
      <c r="R70" s="346"/>
      <c r="S70" s="346"/>
      <c r="T70" s="346"/>
      <c r="U70" s="346"/>
      <c r="V70" s="346"/>
      <c r="W70" s="346"/>
      <c r="X70" s="346"/>
      <c r="Y70" s="346"/>
      <c r="Z70" s="346"/>
      <c r="AA70" s="346"/>
      <c r="AB70" s="346"/>
      <c r="AC70" s="346"/>
      <c r="AD70" s="346"/>
      <c r="AE70" s="346"/>
      <c r="AF70" s="346"/>
      <c r="AG70" s="346"/>
      <c r="AH70" s="346"/>
      <c r="AI70" s="346"/>
      <c r="AJ70" s="346"/>
      <c r="AK70" s="346"/>
      <c r="AL70" s="346"/>
      <c r="AM70" s="346"/>
      <c r="AN70" s="346"/>
      <c r="AO70" s="346"/>
      <c r="AP70" s="346"/>
      <c r="AQ70" s="346"/>
      <c r="AR70" s="346"/>
      <c r="AS70" s="346"/>
      <c r="AT70" s="346"/>
      <c r="AU70" s="346"/>
      <c r="AV70" s="346"/>
      <c r="AW70" s="346"/>
      <c r="AX70" s="346"/>
      <c r="AY70" s="346"/>
      <c r="AZ70" s="346"/>
      <c r="BA70" s="347"/>
    </row>
    <row r="71" spans="6:53" x14ac:dyDescent="0.2">
      <c r="I71" s="99" t="s">
        <v>335</v>
      </c>
    </row>
    <row r="72" spans="6:53" x14ac:dyDescent="0.2">
      <c r="I72" s="100"/>
    </row>
  </sheetData>
  <mergeCells count="140">
    <mergeCell ref="AV67:AW69"/>
    <mergeCell ref="AX67:AY69"/>
    <mergeCell ref="AZ67:BA69"/>
    <mergeCell ref="L70:BA70"/>
    <mergeCell ref="AJ67:AK69"/>
    <mergeCell ref="AL67:AM69"/>
    <mergeCell ref="AN67:AO69"/>
    <mergeCell ref="AP67:AQ69"/>
    <mergeCell ref="AR67:AS69"/>
    <mergeCell ref="AT67:AU69"/>
    <mergeCell ref="X67:Y69"/>
    <mergeCell ref="Z67:AA69"/>
    <mergeCell ref="AB67:AC69"/>
    <mergeCell ref="AD67:AE69"/>
    <mergeCell ref="AF67:AG69"/>
    <mergeCell ref="AH67:AI69"/>
    <mergeCell ref="AY62:AY66"/>
    <mergeCell ref="AZ62:AZ66"/>
    <mergeCell ref="BA62:BA66"/>
    <mergeCell ref="F65:G70"/>
    <mergeCell ref="L67:M69"/>
    <mergeCell ref="N67:O69"/>
    <mergeCell ref="P67:Q69"/>
    <mergeCell ref="R67:S69"/>
    <mergeCell ref="T67:U69"/>
    <mergeCell ref="V67:W69"/>
    <mergeCell ref="AS62:AS66"/>
    <mergeCell ref="AT62:AT66"/>
    <mergeCell ref="AU62:AU66"/>
    <mergeCell ref="AV62:AV66"/>
    <mergeCell ref="AW62:AW66"/>
    <mergeCell ref="AX62:AX66"/>
    <mergeCell ref="AM62:AM66"/>
    <mergeCell ref="AN62:AN66"/>
    <mergeCell ref="AO62:AO66"/>
    <mergeCell ref="AP62:AP66"/>
    <mergeCell ref="AQ62:AQ66"/>
    <mergeCell ref="AR62:AR66"/>
    <mergeCell ref="AG62:AG66"/>
    <mergeCell ref="AH62:AH66"/>
    <mergeCell ref="AI62:AI66"/>
    <mergeCell ref="AJ62:AJ66"/>
    <mergeCell ref="AK62:AK66"/>
    <mergeCell ref="AL62:AL66"/>
    <mergeCell ref="AA62:AA66"/>
    <mergeCell ref="AB62:AB66"/>
    <mergeCell ref="AC62:AC66"/>
    <mergeCell ref="AD62:AD66"/>
    <mergeCell ref="AE62:AE66"/>
    <mergeCell ref="AF62:AF66"/>
    <mergeCell ref="U62:U66"/>
    <mergeCell ref="V62:V66"/>
    <mergeCell ref="W62:W66"/>
    <mergeCell ref="X62:X66"/>
    <mergeCell ref="Y62:Y66"/>
    <mergeCell ref="Z62:Z66"/>
    <mergeCell ref="O62:O66"/>
    <mergeCell ref="P62:P66"/>
    <mergeCell ref="Q62:Q66"/>
    <mergeCell ref="R62:R66"/>
    <mergeCell ref="S62:S66"/>
    <mergeCell ref="T62:T66"/>
    <mergeCell ref="AZ6:AZ10"/>
    <mergeCell ref="BA6:BA10"/>
    <mergeCell ref="A7:A10"/>
    <mergeCell ref="B7:B10"/>
    <mergeCell ref="C7:C10"/>
    <mergeCell ref="I62:I70"/>
    <mergeCell ref="J62:K70"/>
    <mergeCell ref="L62:L66"/>
    <mergeCell ref="M62:M66"/>
    <mergeCell ref="N62:N66"/>
    <mergeCell ref="AT6:AT10"/>
    <mergeCell ref="AU6:AU10"/>
    <mergeCell ref="AV6:AV10"/>
    <mergeCell ref="AW6:AW10"/>
    <mergeCell ref="AX6:AX10"/>
    <mergeCell ref="AY6:AY10"/>
    <mergeCell ref="AN6:AN10"/>
    <mergeCell ref="AO6:AO10"/>
    <mergeCell ref="AP6:AP10"/>
    <mergeCell ref="AQ6:AQ10"/>
    <mergeCell ref="AR6:AR10"/>
    <mergeCell ref="AS6:AS10"/>
    <mergeCell ref="AH6:AH10"/>
    <mergeCell ref="AI6:AI10"/>
    <mergeCell ref="AJ6:AJ10"/>
    <mergeCell ref="AK6:AK10"/>
    <mergeCell ref="AL6:AL10"/>
    <mergeCell ref="AM6:AM10"/>
    <mergeCell ref="AB6:AB10"/>
    <mergeCell ref="AC6:AC10"/>
    <mergeCell ref="AD6:AD10"/>
    <mergeCell ref="AE6:AE10"/>
    <mergeCell ref="AF6:AF10"/>
    <mergeCell ref="AG6:AG10"/>
    <mergeCell ref="V6:V10"/>
    <mergeCell ref="W6:W10"/>
    <mergeCell ref="X6:X10"/>
    <mergeCell ref="Y6:Y10"/>
    <mergeCell ref="Z6:Z10"/>
    <mergeCell ref="AA6:AA10"/>
    <mergeCell ref="P6:P10"/>
    <mergeCell ref="Q6:Q10"/>
    <mergeCell ref="R6:R10"/>
    <mergeCell ref="S6:S10"/>
    <mergeCell ref="T6:T10"/>
    <mergeCell ref="U6:U10"/>
    <mergeCell ref="AZ3:BA5"/>
    <mergeCell ref="E5:E7"/>
    <mergeCell ref="H6:H10"/>
    <mergeCell ref="I6:I10"/>
    <mergeCell ref="J6:J10"/>
    <mergeCell ref="K6:K10"/>
    <mergeCell ref="L6:L10"/>
    <mergeCell ref="M6:M10"/>
    <mergeCell ref="N6:N10"/>
    <mergeCell ref="O6:O10"/>
    <mergeCell ref="AN3:AO5"/>
    <mergeCell ref="AP3:AQ5"/>
    <mergeCell ref="AR3:AS5"/>
    <mergeCell ref="AT3:AU5"/>
    <mergeCell ref="AV3:AW5"/>
    <mergeCell ref="AX3:AY5"/>
    <mergeCell ref="AB3:AC5"/>
    <mergeCell ref="AD3:AE5"/>
    <mergeCell ref="AF3:AG5"/>
    <mergeCell ref="AH3:AI5"/>
    <mergeCell ref="AJ3:AK5"/>
    <mergeCell ref="AL3:AM5"/>
    <mergeCell ref="L2:BA2"/>
    <mergeCell ref="E3:E4"/>
    <mergeCell ref="L3:M5"/>
    <mergeCell ref="N3:O5"/>
    <mergeCell ref="P3:Q5"/>
    <mergeCell ref="R3:S5"/>
    <mergeCell ref="T3:U5"/>
    <mergeCell ref="V3:W5"/>
    <mergeCell ref="X3:Y5"/>
    <mergeCell ref="Z3:AA5"/>
  </mergeCells>
  <pageMargins left="0.7" right="0.7" top="0.75" bottom="0.75" header="0.3" footer="0.3"/>
  <ignoredErrors>
    <ignoredError sqref="J11:J59"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Rnd-Ctrl ALL</vt:lpstr>
      <vt:lpstr>Rnd-Ctrl MLT - PLB</vt:lpstr>
      <vt:lpstr>Rnd-Ctrl MLT - PLB Summary</vt:lpstr>
      <vt:lpstr>Long-term (≥ 3mths)</vt:lpstr>
      <vt:lpstr>≥ 50 Patients</vt:lpstr>
      <vt:lpstr>Rnd-Ctrl Sleep Efficacy</vt:lpstr>
      <vt:lpstr>AE+</vt:lpstr>
      <vt:lpstr>AE-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2017-07-02T10:16:15Z</dcterms:created>
  <dcterms:modified xsi:type="dcterms:W3CDTF">2017-07-02T18:26:39Z</dcterms:modified>
</cp:coreProperties>
</file>