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ne\Downloads\"/>
    </mc:Choice>
  </mc:AlternateContent>
  <xr:revisionPtr revIDLastSave="0" documentId="8_{8CEFCAEB-431C-4BD8-9236-69B03DE8AB15}" xr6:coauthVersionLast="47" xr6:coauthVersionMax="47" xr10:uidLastSave="{00000000-0000-0000-0000-000000000000}"/>
  <bookViews>
    <workbookView xWindow="-120" yWindow="-120" windowWidth="29040" windowHeight="15840" xr2:uid="{C0DBE142-CDF5-4FC6-B653-1AB5FC794A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1" l="1"/>
  <c r="E52" i="1"/>
  <c r="B59" i="1"/>
  <c r="B69" i="1" s="1"/>
  <c r="B71" i="1" s="1"/>
  <c r="B54" i="1"/>
  <c r="B64" i="1" s="1"/>
  <c r="E36" i="1"/>
  <c r="B28" i="1"/>
  <c r="B25" i="1"/>
  <c r="I7" i="1"/>
  <c r="B14" i="1"/>
  <c r="B12" i="1"/>
  <c r="B11" i="1"/>
  <c r="B16" i="1" s="1"/>
  <c r="C69" i="1"/>
  <c r="C64" i="1"/>
  <c r="C54" i="1"/>
  <c r="C59" i="1"/>
  <c r="C18" i="1"/>
  <c r="C11" i="1"/>
  <c r="C12" i="1"/>
  <c r="C16" i="1"/>
  <c r="C14" i="1"/>
  <c r="B30" i="1" l="1"/>
  <c r="B43" i="1" s="1"/>
  <c r="B18" i="1"/>
  <c r="B38" i="1" l="1"/>
  <c r="B45" i="1" s="1"/>
</calcChain>
</file>

<file path=xl/sharedStrings.xml><?xml version="1.0" encoding="utf-8"?>
<sst xmlns="http://schemas.openxmlformats.org/spreadsheetml/2006/main" count="63" uniqueCount="54">
  <si>
    <t>Regular Price:</t>
  </si>
  <si>
    <t>Sale Price:</t>
  </si>
  <si>
    <t>Demand:</t>
  </si>
  <si>
    <t>(500 to 4500)</t>
  </si>
  <si>
    <t>Order:</t>
  </si>
  <si>
    <t>Surplus:</t>
  </si>
  <si>
    <t>Way #2:</t>
  </si>
  <si>
    <t>Costs</t>
  </si>
  <si>
    <t>Revenue</t>
  </si>
  <si>
    <t>Profit:</t>
  </si>
  <si>
    <t>at least</t>
  </si>
  <si>
    <t>Ordered</t>
  </si>
  <si>
    <t>Unit Cost</t>
  </si>
  <si>
    <t>Demand</t>
  </si>
  <si>
    <t>Orders:</t>
  </si>
  <si>
    <t>Example 1</t>
  </si>
  <si>
    <t>Example 2</t>
  </si>
  <si>
    <t>Number of Copiers Rented</t>
  </si>
  <si>
    <t>Maximum Copies per year</t>
  </si>
  <si>
    <t>Daily Demand</t>
  </si>
  <si>
    <t>Annual Demand</t>
  </si>
  <si>
    <t>Copies Made per Year</t>
  </si>
  <si>
    <t>Fixed Costs:</t>
  </si>
  <si>
    <t>per month</t>
  </si>
  <si>
    <t>Variable Costs:</t>
  </si>
  <si>
    <t>Copier rental</t>
  </si>
  <si>
    <t>per copier per year</t>
  </si>
  <si>
    <t>Operation cost</t>
  </si>
  <si>
    <t>per copy</t>
  </si>
  <si>
    <t>Total Annual Cost:</t>
  </si>
  <si>
    <t>per year</t>
  </si>
  <si>
    <t>Selling price:</t>
  </si>
  <si>
    <t>Total Annual Revenue:</t>
  </si>
  <si>
    <t>Annual Profit:</t>
  </si>
  <si>
    <t>Example 3</t>
  </si>
  <si>
    <t>Number of Concerts</t>
  </si>
  <si>
    <t>Concerts per week:</t>
  </si>
  <si>
    <t>Weeks on tour:</t>
  </si>
  <si>
    <t>Total concerts:</t>
  </si>
  <si>
    <t>Expected Concert Attendance</t>
  </si>
  <si>
    <t>Maximum capacity:</t>
  </si>
  <si>
    <t>Attendance (%):</t>
  </si>
  <si>
    <t>Number of tickets sold:</t>
  </si>
  <si>
    <t>Fixed start-up cost:</t>
  </si>
  <si>
    <t>Venue rental cost:</t>
  </si>
  <si>
    <t>per show</t>
  </si>
  <si>
    <t>Total cost:</t>
  </si>
  <si>
    <t>Ticket price:</t>
  </si>
  <si>
    <t>per person</t>
  </si>
  <si>
    <t>Concession sales:</t>
  </si>
  <si>
    <t>Total revenue:</t>
  </si>
  <si>
    <t>Seats Sold (%)</t>
  </si>
  <si>
    <t>Profit</t>
  </si>
  <si>
    <t>Weeks on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</si>
</sst>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6" fillId="4" borderId="0" applyNumberFormat="0" applyBorder="0" applyAlignment="0" applyProtection="0"/>
  </cellStyleXfs>
  <cellXfs count="29">
    <xf numFmtId="0" fontId="0" fillId="0" borderId="0" xfId="0"/>
    <xf numFmtId="44" fontId="0" fillId="0" borderId="0" xfId="1" applyFont="1"/>
    <xf numFmtId="0" fontId="3" fillId="2" borderId="0" xfId="3"/>
    <xf numFmtId="164" fontId="0" fillId="0" borderId="0" xfId="0" applyNumberFormat="1"/>
    <xf numFmtId="0" fontId="6" fillId="4" borderId="0" xfId="5"/>
    <xf numFmtId="164" fontId="6" fillId="4" borderId="0" xfId="5" applyNumberFormat="1"/>
    <xf numFmtId="0" fontId="0" fillId="0" borderId="2" xfId="0" applyBorder="1"/>
    <xf numFmtId="164" fontId="0" fillId="0" borderId="2" xfId="0" applyNumberFormat="1" applyBorder="1"/>
    <xf numFmtId="0" fontId="5" fillId="0" borderId="2" xfId="0" applyFont="1" applyBorder="1" applyAlignment="1">
      <alignment horizontal="center"/>
    </xf>
    <xf numFmtId="0" fontId="0" fillId="0" borderId="0" xfId="0" applyAlignment="1">
      <alignment vertical="center" textRotation="90"/>
    </xf>
    <xf numFmtId="164" fontId="7" fillId="0" borderId="2" xfId="0" applyNumberFormat="1" applyFont="1" applyBorder="1"/>
    <xf numFmtId="0" fontId="5" fillId="0" borderId="2" xfId="0" applyFont="1" applyBorder="1" applyAlignment="1">
      <alignment horizontal="center" vertical="center" textRotation="90"/>
    </xf>
    <xf numFmtId="165" fontId="0" fillId="0" borderId="2" xfId="0" applyNumberFormat="1" applyBorder="1"/>
    <xf numFmtId="0" fontId="2" fillId="0" borderId="1" xfId="2"/>
    <xf numFmtId="0" fontId="5" fillId="0" borderId="0" xfId="0" applyFont="1"/>
    <xf numFmtId="0" fontId="5" fillId="0" borderId="0" xfId="0" applyFont="1" applyAlignment="1">
      <alignment horizontal="left" indent="1"/>
    </xf>
    <xf numFmtId="164" fontId="8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2" fillId="0" borderId="1" xfId="2" applyAlignment="1">
      <alignment horizontal="center" vertical="center"/>
    </xf>
    <xf numFmtId="0" fontId="2" fillId="0" borderId="1" xfId="2" applyAlignment="1">
      <alignment horizontal="center"/>
    </xf>
    <xf numFmtId="9" fontId="3" fillId="2" borderId="0" xfId="3" applyNumberFormat="1"/>
    <xf numFmtId="164" fontId="3" fillId="2" borderId="0" xfId="3" applyNumberFormat="1"/>
    <xf numFmtId="0" fontId="6" fillId="4" borderId="0" xfId="5" applyAlignment="1">
      <alignment horizontal="left" indent="1"/>
    </xf>
    <xf numFmtId="164" fontId="7" fillId="0" borderId="0" xfId="0" applyNumberFormat="1" applyFont="1"/>
    <xf numFmtId="9" fontId="0" fillId="0" borderId="0" xfId="0" applyNumberFormat="1"/>
    <xf numFmtId="164" fontId="4" fillId="3" borderId="0" xfId="4" applyNumberFormat="1"/>
    <xf numFmtId="6" fontId="0" fillId="0" borderId="2" xfId="0" applyNumberFormat="1" applyBorder="1"/>
    <xf numFmtId="0" fontId="5" fillId="0" borderId="3" xfId="0" applyFont="1" applyBorder="1" applyAlignment="1">
      <alignment horizontal="center" vertical="center" textRotation="90"/>
    </xf>
  </cellXfs>
  <cellStyles count="6">
    <cellStyle name="Accent1" xfId="5" builtinId="29"/>
    <cellStyle name="Bad" xfId="4" builtinId="27"/>
    <cellStyle name="Currency" xfId="1" builtinId="4"/>
    <cellStyle name="Good" xfId="3" builtinId="26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62657-2F63-4D2A-89BA-E5EE93F060D9}">
  <dimension ref="A1:R71"/>
  <sheetViews>
    <sheetView tabSelected="1" topLeftCell="A44" workbookViewId="0">
      <selection activeCell="H74" sqref="H74"/>
    </sheetView>
  </sheetViews>
  <sheetFormatPr defaultRowHeight="15" x14ac:dyDescent="0.25"/>
  <cols>
    <col min="1" max="1" width="24.28515625" customWidth="1"/>
    <col min="2" max="2" width="12.7109375" bestFit="1" customWidth="1"/>
    <col min="3" max="3" width="11.85546875" customWidth="1"/>
    <col min="4" max="4" width="13.5703125" bestFit="1" customWidth="1"/>
    <col min="5" max="5" width="16.85546875" bestFit="1" customWidth="1"/>
    <col min="6" max="6" width="10.85546875" bestFit="1" customWidth="1"/>
    <col min="7" max="8" width="15" bestFit="1" customWidth="1"/>
    <col min="9" max="12" width="14.28515625" bestFit="1" customWidth="1"/>
    <col min="13" max="13" width="9.7109375" bestFit="1" customWidth="1"/>
    <col min="14" max="18" width="9" bestFit="1" customWidth="1"/>
  </cols>
  <sheetData>
    <row r="1" spans="1:18" ht="20.25" thickBot="1" x14ac:dyDescent="0.35">
      <c r="A1" s="20" t="s">
        <v>15</v>
      </c>
      <c r="B1" s="20"/>
      <c r="C1" s="20"/>
    </row>
    <row r="2" spans="1:18" ht="15.75" thickTop="1" x14ac:dyDescent="0.25"/>
    <row r="3" spans="1:18" x14ac:dyDescent="0.25">
      <c r="A3" t="s">
        <v>0</v>
      </c>
      <c r="B3" s="1">
        <v>30</v>
      </c>
      <c r="E3" t="s">
        <v>10</v>
      </c>
    </row>
    <row r="4" spans="1:18" x14ac:dyDescent="0.25">
      <c r="A4" t="s">
        <v>1</v>
      </c>
      <c r="B4" s="1">
        <v>10</v>
      </c>
      <c r="E4" s="6" t="s">
        <v>11</v>
      </c>
      <c r="F4" s="6" t="s">
        <v>12</v>
      </c>
    </row>
    <row r="5" spans="1:18" x14ac:dyDescent="0.25">
      <c r="E5" s="6">
        <v>0</v>
      </c>
      <c r="F5" s="7">
        <v>24</v>
      </c>
    </row>
    <row r="6" spans="1:18" x14ac:dyDescent="0.25">
      <c r="E6" s="6">
        <v>1000</v>
      </c>
      <c r="F6" s="7">
        <v>23</v>
      </c>
      <c r="J6" s="8" t="s">
        <v>13</v>
      </c>
      <c r="K6" s="8"/>
      <c r="L6" s="8"/>
      <c r="M6" s="8"/>
      <c r="N6" s="8"/>
      <c r="O6" s="8"/>
      <c r="P6" s="8"/>
      <c r="Q6" s="8"/>
      <c r="R6" s="8"/>
    </row>
    <row r="7" spans="1:18" x14ac:dyDescent="0.25">
      <c r="E7" s="6">
        <v>2000</v>
      </c>
      <c r="F7" s="7">
        <v>22.25</v>
      </c>
      <c r="H7" s="9"/>
      <c r="I7" s="10">
        <f>E13</f>
        <v>0</v>
      </c>
      <c r="J7" s="6">
        <v>500</v>
      </c>
      <c r="K7" s="6">
        <v>1000</v>
      </c>
      <c r="L7" s="6">
        <v>1500</v>
      </c>
      <c r="M7" s="6">
        <v>2000</v>
      </c>
      <c r="N7" s="6">
        <v>2500</v>
      </c>
      <c r="O7" s="6">
        <v>3000</v>
      </c>
      <c r="P7" s="6">
        <v>3500</v>
      </c>
      <c r="Q7" s="6">
        <v>4000</v>
      </c>
      <c r="R7" s="6">
        <v>4500</v>
      </c>
    </row>
    <row r="8" spans="1:18" x14ac:dyDescent="0.25">
      <c r="A8" t="s">
        <v>2</v>
      </c>
      <c r="B8" s="2">
        <v>500</v>
      </c>
      <c r="C8" t="s">
        <v>3</v>
      </c>
      <c r="E8" s="6">
        <v>3000</v>
      </c>
      <c r="F8" s="7">
        <v>21.75</v>
      </c>
      <c r="H8" s="11" t="s">
        <v>14</v>
      </c>
      <c r="I8" s="6">
        <v>500</v>
      </c>
      <c r="J8" s="12">
        <v>3000</v>
      </c>
      <c r="K8" s="12">
        <v>3000</v>
      </c>
      <c r="L8" s="12">
        <v>3000</v>
      </c>
      <c r="M8" s="12">
        <v>3000</v>
      </c>
      <c r="N8" s="12">
        <v>3000</v>
      </c>
      <c r="O8" s="12">
        <v>3000</v>
      </c>
      <c r="P8" s="12">
        <v>3000</v>
      </c>
      <c r="Q8" s="12">
        <v>3000</v>
      </c>
      <c r="R8" s="12">
        <v>3000</v>
      </c>
    </row>
    <row r="9" spans="1:18" x14ac:dyDescent="0.25">
      <c r="A9" t="s">
        <v>4</v>
      </c>
      <c r="B9" s="2">
        <v>500</v>
      </c>
      <c r="E9" s="6">
        <v>4000</v>
      </c>
      <c r="F9" s="7">
        <v>21.3</v>
      </c>
      <c r="H9" s="11"/>
      <c r="I9" s="6">
        <v>1000</v>
      </c>
      <c r="J9" s="12">
        <v>-3000</v>
      </c>
      <c r="K9" s="12">
        <v>7000</v>
      </c>
      <c r="L9" s="12">
        <v>7000</v>
      </c>
      <c r="M9" s="12">
        <v>7000</v>
      </c>
      <c r="N9" s="12">
        <v>7000</v>
      </c>
      <c r="O9" s="12">
        <v>7000</v>
      </c>
      <c r="P9" s="12">
        <v>7000</v>
      </c>
      <c r="Q9" s="12">
        <v>7000</v>
      </c>
      <c r="R9" s="12">
        <v>7000</v>
      </c>
    </row>
    <row r="10" spans="1:18" x14ac:dyDescent="0.25">
      <c r="H10" s="11"/>
      <c r="I10" s="6">
        <v>1500</v>
      </c>
      <c r="J10" s="12">
        <v>-9500</v>
      </c>
      <c r="K10" s="12">
        <v>500</v>
      </c>
      <c r="L10" s="12">
        <v>10500</v>
      </c>
      <c r="M10" s="12">
        <v>10500</v>
      </c>
      <c r="N10" s="12">
        <v>10500</v>
      </c>
      <c r="O10" s="12">
        <v>10500</v>
      </c>
      <c r="P10" s="12">
        <v>10500</v>
      </c>
      <c r="Q10" s="12">
        <v>10500</v>
      </c>
      <c r="R10" s="12">
        <v>10500</v>
      </c>
    </row>
    <row r="11" spans="1:18" x14ac:dyDescent="0.25">
      <c r="A11" t="s">
        <v>5</v>
      </c>
      <c r="B11">
        <f>MAX(B9-B8,0)</f>
        <v>0</v>
      </c>
      <c r="C11" t="str">
        <f ca="1">_xlfn.FORMULATEXT(B11)</f>
        <v>=MAX(B9-B8,0)</v>
      </c>
      <c r="H11" s="11"/>
      <c r="I11" s="6">
        <v>2000</v>
      </c>
      <c r="J11" s="12">
        <v>-14500</v>
      </c>
      <c r="K11" s="12">
        <v>-4500</v>
      </c>
      <c r="L11" s="12">
        <v>5500</v>
      </c>
      <c r="M11" s="12">
        <v>15500</v>
      </c>
      <c r="N11" s="12">
        <v>15500</v>
      </c>
      <c r="O11" s="12">
        <v>15500</v>
      </c>
      <c r="P11" s="12">
        <v>15500</v>
      </c>
      <c r="Q11" s="12">
        <v>15500</v>
      </c>
      <c r="R11" s="12">
        <v>15500</v>
      </c>
    </row>
    <row r="12" spans="1:18" x14ac:dyDescent="0.25">
      <c r="A12" t="s">
        <v>6</v>
      </c>
      <c r="B12">
        <f>IF(B8&gt;B9,0,B9-B8)</f>
        <v>0</v>
      </c>
      <c r="C12" t="str">
        <f ca="1">_xlfn.FORMULATEXT(B12)</f>
        <v>=IF(B8&gt;B9,0,B9-B8)</v>
      </c>
      <c r="H12" s="11"/>
      <c r="I12" s="6">
        <v>2500</v>
      </c>
      <c r="J12" s="12">
        <v>-20625</v>
      </c>
      <c r="K12" s="12">
        <v>-10625</v>
      </c>
      <c r="L12" s="12">
        <v>-625</v>
      </c>
      <c r="M12" s="12">
        <v>9375</v>
      </c>
      <c r="N12" s="12">
        <v>19375</v>
      </c>
      <c r="O12" s="12">
        <v>19375</v>
      </c>
      <c r="P12" s="12">
        <v>19375</v>
      </c>
      <c r="Q12" s="12">
        <v>19375</v>
      </c>
      <c r="R12" s="12">
        <v>19375</v>
      </c>
    </row>
    <row r="13" spans="1:18" x14ac:dyDescent="0.25">
      <c r="H13" s="11"/>
      <c r="I13" s="6">
        <v>3000</v>
      </c>
      <c r="J13" s="12">
        <v>-25250</v>
      </c>
      <c r="K13" s="12">
        <v>-15250</v>
      </c>
      <c r="L13" s="12">
        <v>-5250</v>
      </c>
      <c r="M13" s="12">
        <v>4750</v>
      </c>
      <c r="N13" s="12">
        <v>14750</v>
      </c>
      <c r="O13" s="12">
        <v>24750</v>
      </c>
      <c r="P13" s="12">
        <v>24750</v>
      </c>
      <c r="Q13" s="12">
        <v>24750</v>
      </c>
      <c r="R13" s="12">
        <v>24750</v>
      </c>
    </row>
    <row r="14" spans="1:18" x14ac:dyDescent="0.25">
      <c r="A14" t="s">
        <v>7</v>
      </c>
      <c r="B14" s="3">
        <f>VLOOKUP(B9,E4:F8,2,TRUE)*B9</f>
        <v>12000</v>
      </c>
      <c r="C14" t="str">
        <f ca="1">_xlfn.FORMULATEXT(B14)</f>
        <v>=VLOOKUP(B9,E4:F8,2,TRUE)*B9</v>
      </c>
      <c r="H14" s="11"/>
      <c r="I14" s="6">
        <v>3500</v>
      </c>
      <c r="J14" s="12">
        <v>-31125</v>
      </c>
      <c r="K14" s="12">
        <v>-21125</v>
      </c>
      <c r="L14" s="12">
        <v>-11125</v>
      </c>
      <c r="M14" s="12">
        <v>-1125</v>
      </c>
      <c r="N14" s="12">
        <v>8875</v>
      </c>
      <c r="O14" s="12">
        <v>18875</v>
      </c>
      <c r="P14" s="12">
        <v>28875</v>
      </c>
      <c r="Q14" s="12">
        <v>28875</v>
      </c>
      <c r="R14" s="12">
        <v>28875</v>
      </c>
    </row>
    <row r="15" spans="1:18" x14ac:dyDescent="0.25">
      <c r="H15" s="11"/>
      <c r="I15" s="6">
        <v>4000</v>
      </c>
      <c r="J15" s="12">
        <v>-35200</v>
      </c>
      <c r="K15" s="12">
        <v>-25200</v>
      </c>
      <c r="L15" s="12">
        <v>-15200</v>
      </c>
      <c r="M15" s="12">
        <v>-5200</v>
      </c>
      <c r="N15" s="12">
        <v>4800</v>
      </c>
      <c r="O15" s="12">
        <v>14800</v>
      </c>
      <c r="P15" s="12">
        <v>24800</v>
      </c>
      <c r="Q15" s="12">
        <v>34800</v>
      </c>
      <c r="R15" s="12">
        <v>34800</v>
      </c>
    </row>
    <row r="16" spans="1:18" x14ac:dyDescent="0.25">
      <c r="A16" t="s">
        <v>8</v>
      </c>
      <c r="B16" s="3">
        <f>MIN(B8:B9)*B3+B11*B4</f>
        <v>15000</v>
      </c>
      <c r="C16" t="str">
        <f ca="1">_xlfn.FORMULATEXT(B16)</f>
        <v>=MIN(B8:B9)*B3+B11*B4</v>
      </c>
      <c r="H16" s="11"/>
      <c r="I16" s="6">
        <v>4500</v>
      </c>
      <c r="J16" s="12">
        <v>-40850</v>
      </c>
      <c r="K16" s="12">
        <v>-30850</v>
      </c>
      <c r="L16" s="12">
        <v>-20850</v>
      </c>
      <c r="M16" s="12">
        <v>-10850</v>
      </c>
      <c r="N16" s="12">
        <v>-850</v>
      </c>
      <c r="O16" s="12">
        <v>9150</v>
      </c>
      <c r="P16" s="12">
        <v>19150</v>
      </c>
      <c r="Q16" s="12">
        <v>29150</v>
      </c>
      <c r="R16" s="12">
        <v>39150</v>
      </c>
    </row>
    <row r="18" spans="1:3" x14ac:dyDescent="0.25">
      <c r="A18" s="4" t="s">
        <v>9</v>
      </c>
      <c r="B18" s="5">
        <f>B16-B14</f>
        <v>3000</v>
      </c>
      <c r="C18" t="str">
        <f ca="1">_xlfn.FORMULATEXT(B18)</f>
        <v>=B16-B14</v>
      </c>
    </row>
    <row r="21" spans="1:3" ht="20.25" thickBot="1" x14ac:dyDescent="0.35">
      <c r="A21" s="20" t="s">
        <v>16</v>
      </c>
      <c r="B21" s="20"/>
      <c r="C21" s="20"/>
    </row>
    <row r="22" spans="1:3" ht="15.75" thickTop="1" x14ac:dyDescent="0.25"/>
    <row r="24" spans="1:3" x14ac:dyDescent="0.25">
      <c r="A24" t="s">
        <v>17</v>
      </c>
      <c r="B24" s="2">
        <v>3</v>
      </c>
    </row>
    <row r="25" spans="1:3" x14ac:dyDescent="0.25">
      <c r="A25" t="s">
        <v>18</v>
      </c>
      <c r="B25">
        <f>100000*B24</f>
        <v>300000</v>
      </c>
    </row>
    <row r="27" spans="1:3" x14ac:dyDescent="0.25">
      <c r="A27" t="s">
        <v>19</v>
      </c>
      <c r="B27" s="2">
        <v>774.95107632093936</v>
      </c>
    </row>
    <row r="28" spans="1:3" x14ac:dyDescent="0.25">
      <c r="A28" t="s">
        <v>20</v>
      </c>
      <c r="B28">
        <f>365*B27</f>
        <v>282857.14285714284</v>
      </c>
    </row>
    <row r="30" spans="1:3" x14ac:dyDescent="0.25">
      <c r="A30" t="s">
        <v>21</v>
      </c>
      <c r="B30">
        <f>MIN(B28,B25)</f>
        <v>282857.14285714284</v>
      </c>
    </row>
    <row r="32" spans="1:3" ht="20.25" thickBot="1" x14ac:dyDescent="0.35">
      <c r="A32" s="13" t="s">
        <v>7</v>
      </c>
    </row>
    <row r="33" spans="1:9" ht="15.75" thickTop="1" x14ac:dyDescent="0.25">
      <c r="A33" s="14" t="s">
        <v>22</v>
      </c>
      <c r="B33" s="3">
        <v>400</v>
      </c>
      <c r="C33" t="s">
        <v>23</v>
      </c>
    </row>
    <row r="34" spans="1:9" x14ac:dyDescent="0.25">
      <c r="A34" s="14" t="s">
        <v>24</v>
      </c>
    </row>
    <row r="35" spans="1:9" x14ac:dyDescent="0.25">
      <c r="A35" s="15" t="s">
        <v>25</v>
      </c>
      <c r="B35" s="3">
        <v>5000</v>
      </c>
      <c r="C35" t="s">
        <v>26</v>
      </c>
    </row>
    <row r="36" spans="1:9" x14ac:dyDescent="0.25">
      <c r="A36" s="15" t="s">
        <v>27</v>
      </c>
      <c r="B36" s="3">
        <v>0.03</v>
      </c>
      <c r="C36" t="s">
        <v>28</v>
      </c>
      <c r="E36" s="16">
        <f>B46</f>
        <v>0</v>
      </c>
      <c r="F36" s="17">
        <v>500</v>
      </c>
      <c r="G36" s="17">
        <v>1000</v>
      </c>
      <c r="H36" s="17">
        <v>1500</v>
      </c>
      <c r="I36" s="17">
        <v>2000</v>
      </c>
    </row>
    <row r="37" spans="1:9" x14ac:dyDescent="0.25">
      <c r="E37" s="17">
        <v>1</v>
      </c>
      <c r="F37" s="18">
        <v>-2800</v>
      </c>
      <c r="G37" s="18">
        <v>-2800</v>
      </c>
      <c r="H37" s="18">
        <v>-2800</v>
      </c>
      <c r="I37" s="18">
        <v>-2800</v>
      </c>
    </row>
    <row r="38" spans="1:9" x14ac:dyDescent="0.25">
      <c r="A38" s="14" t="s">
        <v>29</v>
      </c>
      <c r="B38" s="3">
        <f>12*B33+B24*B35+B30*B36</f>
        <v>28285.714285714283</v>
      </c>
      <c r="C38" t="s">
        <v>30</v>
      </c>
      <c r="E38" s="17">
        <v>2</v>
      </c>
      <c r="F38" s="18">
        <v>-2025</v>
      </c>
      <c r="G38" s="18">
        <v>-800</v>
      </c>
      <c r="H38" s="18">
        <v>-800</v>
      </c>
      <c r="I38" s="18">
        <v>-800</v>
      </c>
    </row>
    <row r="39" spans="1:9" x14ac:dyDescent="0.25">
      <c r="E39" s="17">
        <v>3</v>
      </c>
      <c r="F39" s="18">
        <v>-7025</v>
      </c>
      <c r="G39" s="18">
        <v>1200</v>
      </c>
      <c r="H39" s="18">
        <v>1200</v>
      </c>
      <c r="I39" s="18">
        <v>1200</v>
      </c>
    </row>
    <row r="40" spans="1:9" ht="20.25" thickBot="1" x14ac:dyDescent="0.35">
      <c r="A40" s="13" t="s">
        <v>8</v>
      </c>
      <c r="E40" s="17">
        <v>4</v>
      </c>
      <c r="F40" s="18">
        <v>-12025</v>
      </c>
      <c r="G40" s="18">
        <v>750</v>
      </c>
      <c r="H40" s="18">
        <v>3200</v>
      </c>
      <c r="I40" s="18">
        <v>3200</v>
      </c>
    </row>
    <row r="41" spans="1:9" ht="15.75" thickTop="1" x14ac:dyDescent="0.25">
      <c r="A41" s="14" t="s">
        <v>31</v>
      </c>
      <c r="B41" s="3">
        <v>0.1</v>
      </c>
      <c r="C41" t="s">
        <v>28</v>
      </c>
      <c r="E41" s="17">
        <v>5</v>
      </c>
      <c r="F41" s="18">
        <v>-17025</v>
      </c>
      <c r="G41" s="18">
        <v>-4250</v>
      </c>
      <c r="H41" s="18">
        <v>5200</v>
      </c>
      <c r="I41" s="18">
        <v>5200</v>
      </c>
    </row>
    <row r="43" spans="1:9" x14ac:dyDescent="0.25">
      <c r="A43" s="14" t="s">
        <v>32</v>
      </c>
      <c r="B43" s="3">
        <f>B30*B41</f>
        <v>28285.714285714286</v>
      </c>
      <c r="C43" t="s">
        <v>30</v>
      </c>
    </row>
    <row r="45" spans="1:9" x14ac:dyDescent="0.25">
      <c r="A45" s="4" t="s">
        <v>33</v>
      </c>
      <c r="B45" s="5">
        <f>B43-B38</f>
        <v>0</v>
      </c>
      <c r="C45" t="s">
        <v>30</v>
      </c>
    </row>
    <row r="48" spans="1:9" ht="20.25" thickBot="1" x14ac:dyDescent="0.35">
      <c r="A48" s="20" t="s">
        <v>34</v>
      </c>
      <c r="B48" s="20"/>
      <c r="C48" s="20"/>
    </row>
    <row r="49" spans="1:12" ht="15.75" thickTop="1" x14ac:dyDescent="0.25"/>
    <row r="51" spans="1:12" ht="20.25" thickBot="1" x14ac:dyDescent="0.3">
      <c r="A51" s="19" t="s">
        <v>35</v>
      </c>
      <c r="B51" s="19"/>
      <c r="D51" t="s">
        <v>51</v>
      </c>
      <c r="E51" t="s">
        <v>52</v>
      </c>
    </row>
    <row r="52" spans="1:12" ht="15.75" thickTop="1" x14ac:dyDescent="0.25">
      <c r="A52" s="15" t="s">
        <v>36</v>
      </c>
      <c r="B52" s="2">
        <v>5</v>
      </c>
      <c r="E52" s="24" t="str">
        <f>A63</f>
        <v>Venue rental cost:</v>
      </c>
    </row>
    <row r="53" spans="1:12" x14ac:dyDescent="0.25">
      <c r="A53" s="15" t="s">
        <v>37</v>
      </c>
      <c r="B53" s="2">
        <v>60</v>
      </c>
      <c r="D53" s="25">
        <v>0.4</v>
      </c>
      <c r="E53" s="26">
        <v>-856000</v>
      </c>
    </row>
    <row r="54" spans="1:12" x14ac:dyDescent="0.25">
      <c r="A54" s="15" t="s">
        <v>38</v>
      </c>
      <c r="B54">
        <f>B52*B53</f>
        <v>300</v>
      </c>
      <c r="C54" t="str">
        <f ca="1">_xlfn.FORMULATEXT(B54)</f>
        <v>=B52*B53</v>
      </c>
      <c r="D54" s="25">
        <v>0.5</v>
      </c>
      <c r="E54" s="3">
        <v>380000</v>
      </c>
    </row>
    <row r="55" spans="1:12" x14ac:dyDescent="0.25">
      <c r="D55" s="25">
        <v>0.6</v>
      </c>
      <c r="E55" s="3">
        <v>1616000</v>
      </c>
    </row>
    <row r="56" spans="1:12" ht="20.25" thickBot="1" x14ac:dyDescent="0.35">
      <c r="A56" s="20" t="s">
        <v>39</v>
      </c>
      <c r="B56" s="20"/>
      <c r="D56" s="25">
        <v>0.7</v>
      </c>
      <c r="E56" s="3">
        <v>2852000</v>
      </c>
    </row>
    <row r="57" spans="1:12" ht="15.75" thickTop="1" x14ac:dyDescent="0.25">
      <c r="A57" s="15" t="s">
        <v>40</v>
      </c>
      <c r="B57">
        <v>800</v>
      </c>
      <c r="D57" s="25">
        <v>0.8</v>
      </c>
      <c r="E57" s="3">
        <v>4088000</v>
      </c>
    </row>
    <row r="58" spans="1:12" x14ac:dyDescent="0.25">
      <c r="A58" s="15" t="s">
        <v>41</v>
      </c>
      <c r="B58" s="21">
        <v>0.8</v>
      </c>
      <c r="D58" s="25">
        <v>0.9</v>
      </c>
      <c r="E58" s="3">
        <v>5324000</v>
      </c>
    </row>
    <row r="59" spans="1:12" x14ac:dyDescent="0.25">
      <c r="A59" s="15" t="s">
        <v>42</v>
      </c>
      <c r="B59">
        <f>B58*B57</f>
        <v>640</v>
      </c>
      <c r="C59" t="str">
        <f ca="1">_xlfn.FORMULATEXT(B59)</f>
        <v>=B58*B57</v>
      </c>
      <c r="D59" s="25">
        <v>1</v>
      </c>
      <c r="E59" s="3">
        <v>6560000</v>
      </c>
    </row>
    <row r="61" spans="1:12" ht="20.25" thickBot="1" x14ac:dyDescent="0.35">
      <c r="A61" s="20" t="s">
        <v>7</v>
      </c>
      <c r="B61" s="20"/>
    </row>
    <row r="62" spans="1:12" ht="15.75" customHeight="1" thickTop="1" x14ac:dyDescent="0.25">
      <c r="A62" s="15" t="s">
        <v>43</v>
      </c>
      <c r="B62" s="3">
        <v>5500000</v>
      </c>
    </row>
    <row r="63" spans="1:12" x14ac:dyDescent="0.25">
      <c r="A63" s="15" t="s">
        <v>44</v>
      </c>
      <c r="B63" s="3">
        <v>1000</v>
      </c>
      <c r="C63" t="s">
        <v>45</v>
      </c>
    </row>
    <row r="64" spans="1:12" x14ac:dyDescent="0.25">
      <c r="A64" s="15" t="s">
        <v>46</v>
      </c>
      <c r="B64" s="3">
        <f>B62+B54*B63</f>
        <v>5800000</v>
      </c>
      <c r="C64" t="str">
        <f ca="1">_xlfn.FORMULATEXT(B64)</f>
        <v>=B62+B54*B63</v>
      </c>
      <c r="E64" s="28" t="s">
        <v>53</v>
      </c>
      <c r="F64" s="10" t="e">
        <f>#REF!</f>
        <v>#REF!</v>
      </c>
      <c r="G64" s="27">
        <v>40</v>
      </c>
      <c r="H64" s="27">
        <v>45</v>
      </c>
      <c r="I64" s="27">
        <v>50</v>
      </c>
      <c r="J64" s="27">
        <v>55</v>
      </c>
      <c r="K64" s="27">
        <v>60</v>
      </c>
      <c r="L64" s="27">
        <v>65</v>
      </c>
    </row>
    <row r="65" spans="1:12" x14ac:dyDescent="0.25">
      <c r="E65" s="28"/>
      <c r="F65" s="6">
        <v>30</v>
      </c>
      <c r="G65" s="7">
        <v>-1666000</v>
      </c>
      <c r="H65" s="7">
        <v>-1186000</v>
      </c>
      <c r="I65" s="7">
        <v>-706000</v>
      </c>
      <c r="J65" s="7">
        <v>-226000</v>
      </c>
      <c r="K65" s="7">
        <v>254000</v>
      </c>
      <c r="L65" s="7">
        <v>734000</v>
      </c>
    </row>
    <row r="66" spans="1:12" ht="20.25" thickBot="1" x14ac:dyDescent="0.35">
      <c r="A66" s="20" t="s">
        <v>8</v>
      </c>
      <c r="B66" s="20"/>
      <c r="E66" s="28"/>
      <c r="F66" s="6">
        <v>35</v>
      </c>
      <c r="G66" s="7">
        <v>-1027000</v>
      </c>
      <c r="H66" s="7">
        <v>-467000</v>
      </c>
      <c r="I66" s="7">
        <v>93000</v>
      </c>
      <c r="J66" s="7">
        <v>653000</v>
      </c>
      <c r="K66" s="7">
        <v>1213000</v>
      </c>
      <c r="L66" s="7">
        <v>1773000</v>
      </c>
    </row>
    <row r="67" spans="1:12" ht="15.75" thickTop="1" x14ac:dyDescent="0.25">
      <c r="A67" s="15" t="s">
        <v>47</v>
      </c>
      <c r="B67" s="22">
        <v>50</v>
      </c>
      <c r="C67" t="s">
        <v>48</v>
      </c>
      <c r="E67" s="28"/>
      <c r="F67" s="6">
        <v>40</v>
      </c>
      <c r="G67" s="7">
        <v>-388000</v>
      </c>
      <c r="H67" s="7">
        <v>252000</v>
      </c>
      <c r="I67" s="7">
        <v>892000</v>
      </c>
      <c r="J67" s="7">
        <v>1532000</v>
      </c>
      <c r="K67" s="7">
        <v>2172000</v>
      </c>
      <c r="L67" s="7">
        <v>2812000</v>
      </c>
    </row>
    <row r="68" spans="1:12" x14ac:dyDescent="0.25">
      <c r="A68" s="15" t="s">
        <v>49</v>
      </c>
      <c r="B68" s="3">
        <v>1.5</v>
      </c>
      <c r="C68" t="s">
        <v>48</v>
      </c>
      <c r="E68" s="28"/>
      <c r="F68" s="6">
        <v>45</v>
      </c>
      <c r="G68" s="7">
        <v>251000</v>
      </c>
      <c r="H68" s="7">
        <v>971000</v>
      </c>
      <c r="I68" s="7">
        <v>1691000</v>
      </c>
      <c r="J68" s="7">
        <v>2411000</v>
      </c>
      <c r="K68" s="7">
        <v>3131000</v>
      </c>
      <c r="L68" s="7">
        <v>3851000</v>
      </c>
    </row>
    <row r="69" spans="1:12" x14ac:dyDescent="0.25">
      <c r="A69" s="15" t="s">
        <v>50</v>
      </c>
      <c r="B69" s="3">
        <f>B59*B54*(B67+B68)</f>
        <v>9888000</v>
      </c>
      <c r="C69" t="str">
        <f ca="1">_xlfn.FORMULATEXT(B69)</f>
        <v>=B59*B54*(B67+B68)</v>
      </c>
      <c r="E69" s="28"/>
      <c r="F69" s="6">
        <v>50</v>
      </c>
      <c r="G69" s="7">
        <v>890000</v>
      </c>
      <c r="H69" s="7">
        <v>1690000</v>
      </c>
      <c r="I69" s="7">
        <v>2490000</v>
      </c>
      <c r="J69" s="7">
        <v>3290000</v>
      </c>
      <c r="K69" s="7">
        <v>4090000</v>
      </c>
      <c r="L69" s="7">
        <v>4890000</v>
      </c>
    </row>
    <row r="70" spans="1:12" x14ac:dyDescent="0.25">
      <c r="E70" s="28"/>
      <c r="F70" s="6">
        <v>55</v>
      </c>
      <c r="G70" s="7">
        <v>1529000</v>
      </c>
      <c r="H70" s="7">
        <v>2409000</v>
      </c>
      <c r="I70" s="7">
        <v>3289000</v>
      </c>
      <c r="J70" s="7">
        <v>4169000</v>
      </c>
      <c r="K70" s="7">
        <v>5049000</v>
      </c>
      <c r="L70" s="7">
        <v>5929000</v>
      </c>
    </row>
    <row r="71" spans="1:12" x14ac:dyDescent="0.25">
      <c r="A71" s="23" t="s">
        <v>9</v>
      </c>
      <c r="B71" s="5">
        <f>B69-B64</f>
        <v>4088000</v>
      </c>
      <c r="E71" s="28"/>
      <c r="F71" s="6">
        <v>60</v>
      </c>
      <c r="G71" s="3">
        <v>2168000</v>
      </c>
      <c r="H71" s="3">
        <v>3128000</v>
      </c>
      <c r="I71" s="3">
        <v>4088000</v>
      </c>
      <c r="J71" s="3">
        <v>5048000</v>
      </c>
      <c r="K71" s="3">
        <v>6008000</v>
      </c>
      <c r="L71" s="3">
        <v>6968000</v>
      </c>
    </row>
  </sheetData>
  <mergeCells count="10">
    <mergeCell ref="A1:C1"/>
    <mergeCell ref="E64:E71"/>
    <mergeCell ref="J6:R6"/>
    <mergeCell ref="H8:H16"/>
    <mergeCell ref="A51:B51"/>
    <mergeCell ref="A56:B56"/>
    <mergeCell ref="A61:B61"/>
    <mergeCell ref="A66:B66"/>
    <mergeCell ref="A48:C48"/>
    <mergeCell ref="A21:C21"/>
  </mergeCells>
  <conditionalFormatting sqref="J8:R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:I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:L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Giovanni</dc:creator>
  <cp:lastModifiedBy>Rodney Giovanni</cp:lastModifiedBy>
  <dcterms:created xsi:type="dcterms:W3CDTF">2025-02-06T17:03:20Z</dcterms:created>
  <dcterms:modified xsi:type="dcterms:W3CDTF">2025-02-06T17:22:59Z</dcterms:modified>
</cp:coreProperties>
</file>