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<sst xmlns="http://schemas.openxmlformats.org/spreadsheetml/2006/main" count="710" uniqueCount="343">
  <si>
    <t>File opened</t>
  </si>
  <si>
    <t>2022-08-03 13:48:30</t>
  </si>
  <si>
    <t>Console s/n</t>
  </si>
  <si>
    <t>68C-022579</t>
  </si>
  <si>
    <t>Console ver</t>
  </si>
  <si>
    <t>Bluestem v.2.0.04</t>
  </si>
  <si>
    <t>Scripts ver</t>
  </si>
  <si>
    <t>2021.08  2.0.04, Aug 2021</t>
  </si>
  <si>
    <t>Head s/n</t>
  </si>
  <si>
    <t>68H-422569</t>
  </si>
  <si>
    <t>Head ver</t>
  </si>
  <si>
    <t>1.4.7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</si>
  <si>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</si>
  <si>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"1.00474", "flowazero": "0.303", "flowbzero": "0.30288", "chamberpressurezero": "2.50771", "ssa_ref": "37836.8", "ssb_ref": "35909.7"}</t>
  </si>
  <si>
    <t>CO2 rangematch</t>
  </si>
  <si>
    <t>Fri Mar  4 10:34</t>
  </si>
  <si>
    <t>H2O rangematch</t>
  </si>
  <si>
    <t>Fri Mar  4 10:21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</si>
  <si>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</si>
  <si>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</si>
  <si>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</si>
  <si>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</si>
  <si>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</si>
  <si>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</si>
  <si>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</si>
  <si>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</si>
  <si>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</si>
  <si>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13:48:30</t>
  </si>
  <si>
    <t>Stability Definition:	ΔCO2 (Meas2): Slp&lt;0.1 Per=20	ΔH2O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</si>
  <si>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</si>
  <si>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</si>
  <si>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</si>
  <si>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</si>
  <si>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</si>
  <si>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</si>
  <si>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</si>
  <si>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</si>
  <si>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</si>
  <si>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</si>
  <si>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</si>
  <si>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</si>
  <si>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</si>
  <si>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</si>
  <si>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</si>
  <si>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</si>
  <si>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</si>
  <si>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</si>
  <si>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</si>
  <si>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</si>
  <si>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</si>
  <si>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</si>
  <si>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</si>
  <si>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</si>
  <si>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</si>
  <si>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</si>
  <si>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</si>
  <si>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</si>
  <si>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</si>
  <si>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</si>
  <si>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</si>
  <si>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</si>
  <si>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</si>
  <si>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</si>
  <si>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</si>
  <si>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</si>
  <si>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</si>
  <si>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</si>
  <si>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</si>
  <si>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</si>
  <si>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</si>
  <si>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</si>
  <si>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</si>
  <si>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</si>
  <si>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</si>
  <si>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</si>
  <si>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</si>
  <si>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</si>
  <si>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</si>
  <si>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</si>
  <si>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</si>
  <si>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</si>
  <si>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</si>
  <si>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</si>
  <si>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</si>
  <si>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</si>
  <si>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</si>
  <si>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</si>
  <si>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</si>
  <si>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3.71421 80.3328 379.437 620.942 876.007 1076.6 1262.44 1405.36</t>
  </si>
  <si>
    <t>Fs_true</t>
  </si>
  <si>
    <t>0.220092 100.965 403.187 601.281 803.914 1000.88 1202.7 1401.09</t>
  </si>
  <si>
    <t>leak_wt</t>
  </si>
  <si>
    <t>SysObs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</si>
  <si>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</si>
  <si>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</si>
  <si>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</si>
  <si>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</si>
  <si>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</si>
  <si>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</si>
  <si>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</si>
  <si>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</si>
  <si>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</si>
  <si>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</si>
  <si>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</si>
  <si>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</si>
  <si>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</si>
  <si>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</si>
  <si>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</si>
  <si>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</si>
  <si>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</si>
  <si>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</si>
  <si>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</si>
  <si>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</si>
  <si>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</si>
  <si>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</si>
  <si>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</si>
  <si>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</si>
  <si>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</si>
  <si>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</si>
  <si>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</si>
  <si>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</si>
  <si>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</si>
  <si>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</si>
  <si>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</si>
  <si>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</si>
  <si>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</si>
  <si>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</si>
  <si>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</si>
  <si>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</si>
  <si>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</si>
  <si>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</si>
  <si>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</si>
  <si>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</si>
  <si>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</si>
  <si>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</si>
  <si>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</si>
  <si>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</si>
  <si>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</si>
  <si>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</si>
  <si>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</si>
  <si>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</si>
  <si>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</si>
  <si>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</si>
  <si>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</si>
  <si>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</si>
  <si>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</si>
  <si>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</si>
  <si>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</si>
  <si>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</si>
  <si>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</si>
  <si>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</si>
  <si>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</si>
  <si>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</si>
  <si>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</si>
  <si>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</si>
  <si>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</si>
  <si>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</si>
  <si>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</si>
  <si>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</si>
  <si>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</si>
  <si>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</si>
  <si>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</si>
  <si>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</si>
  <si>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</si>
  <si>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</si>
  <si>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</si>
  <si>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</si>
  <si>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</si>
  <si>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</si>
  <si>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</si>
  <si>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</si>
  <si>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</si>
  <si>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</si>
  <si>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</si>
  <si>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</si>
  <si>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</si>
  <si>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</si>
  <si>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</si>
  <si>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</si>
  <si>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</si>
  <si>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</si>
  <si>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</si>
  <si>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</si>
  <si>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</si>
  <si>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</si>
  <si>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</si>
  <si>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</si>
  <si>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</si>
  <si>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</si>
  <si>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</si>
  <si>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</si>
  <si>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</si>
  <si>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</si>
  <si>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</si>
  <si>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</si>
  <si>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</si>
  <si>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</si>
  <si>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</si>
  <si>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</si>
  <si>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</si>
  <si>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</si>
  <si>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</si>
  <si>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</si>
  <si>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</si>
  <si>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</si>
  <si>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</si>
  <si>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</si>
  <si>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</si>
  <si>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</si>
  <si>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</si>
  <si>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</si>
  <si>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</si>
  <si>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</si>
  <si>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</si>
  <si>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</si>
  <si>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</si>
  <si>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</si>
  <si>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</si>
  <si>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</si>
  <si>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</si>
  <si>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</si>
  <si>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</si>
  <si>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</si>
  <si>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</si>
  <si>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</si>
  <si>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</si>
  <si>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</si>
  <si>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</si>
  <si>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</si>
  <si>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</si>
  <si>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</si>
  <si>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</si>
  <si>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</si>
  <si>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</si>
  <si>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</si>
  <si>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</si>
  <si>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</si>
  <si>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</si>
  <si>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</si>
  <si>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</si>
  <si>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</si>
  <si>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</si>
  <si>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</si>
  <si>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</si>
  <si>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</si>
  <si>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</si>
  <si>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</si>
  <si>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</si>
  <si>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</si>
  <si>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</si>
  <si>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</si>
  <si>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</si>
  <si>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</si>
  <si>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</si>
  <si>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</si>
  <si>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</si>
  <si>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</si>
  <si>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</si>
  <si>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</si>
  <si>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</si>
  <si>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</si>
  <si>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</si>
  <si>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</si>
  <si>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</si>
  <si>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</si>
  <si>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</si>
  <si>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</si>
  <si>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</si>
  <si>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</si>
  <si>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</si>
  <si>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</si>
  <si>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</si>
  <si>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</si>
  <si>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</si>
  <si>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</si>
  <si>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</si>
  <si>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</si>
  <si>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</si>
  <si>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</si>
  <si>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</si>
  <si>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</si>
  <si>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</si>
  <si>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</si>
  <si>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</si>
  <si>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</si>
  <si>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</si>
  <si>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</si>
  <si>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</si>
  <si>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</si>
  <si>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</si>
  <si>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</si>
  <si>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</si>
  <si>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</si>
  <si>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</si>
  <si>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</si>
  <si>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</si>
  <si>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</si>
  <si>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</si>
  <si>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</si>
  <si>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</si>
  <si>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</si>
  <si>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</si>
  <si>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</si>
  <si>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</si>
  <si>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</si>
  <si>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</si>
  <si>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</si>
  <si>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</si>
  <si>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</si>
  <si>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</si>
  <si>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</si>
  <si>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</si>
  <si>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</si>
  <si>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</si>
  <si>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</si>
  <si>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</si>
  <si>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</si>
  <si>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</si>
  <si>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</si>
  <si>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</si>
  <si>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</si>
  <si>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</si>
  <si>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</si>
  <si>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</si>
  <si>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</si>
  <si>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</si>
  <si>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</si>
  <si>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</si>
  <si>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</si>
  <si>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</si>
  <si>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</si>
  <si>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</si>
  <si>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</si>
  <si>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20220804 13:52:28</t>
  </si>
  <si>
    <t>13:52:28</t>
  </si>
  <si>
    <t>13:52:43</t>
  </si>
  <si>
    <t>1/2</t>
  </si>
  <si>
    <t>00000000</t>
  </si>
  <si>
    <t>iiiiiiii</t>
  </si>
  <si>
    <t>off</t>
  </si>
  <si>
    <t>20220804 13:54:49</t>
  </si>
  <si>
    <t>13:54:49</t>
  </si>
  <si>
    <t>13:55:06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</si>
</sst>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Y20"/>
  <sheetViews>
    <sheetView tabSelected="1" workbookViewId="0"/>
  </sheetViews>
  <sheetFormatPr defaultRowHeight="15"/>
  <sheetData>
    <row r="2" spans="1:207">
      <c r="A2" t="s">
        <v>29</v>
      </c>
      <c r="B2" t="s">
        <v>30</v>
      </c>
      <c r="C2" t="s">
        <v>32</v>
      </c>
    </row>
    <row r="3" spans="1:207">
      <c r="B3" t="s">
        <v>31</v>
      </c>
      <c r="C3" t="s">
        <v>33</v>
      </c>
    </row>
    <row r="4" spans="1:20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07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07">
      <c r="A6" t="s">
        <v>46</v>
      </c>
      <c r="B6" t="s">
        <v>47</v>
      </c>
      <c r="C6" t="s">
        <v>48</v>
      </c>
      <c r="D6" t="s">
        <v>49</v>
      </c>
      <c r="E6" t="s">
        <v>51</v>
      </c>
    </row>
    <row r="7" spans="1:207">
      <c r="B7">
        <v>6</v>
      </c>
      <c r="C7">
        <v>0.5</v>
      </c>
      <c r="D7" t="s">
        <v>50</v>
      </c>
      <c r="E7">
        <v>2</v>
      </c>
    </row>
    <row r="8" spans="1:207">
      <c r="A8" t="s">
        <v>52</v>
      </c>
      <c r="B8" t="s">
        <v>53</v>
      </c>
      <c r="C8" t="s">
        <v>54</v>
      </c>
      <c r="D8" t="s">
        <v>55</v>
      </c>
      <c r="E8" t="s">
        <v>56</v>
      </c>
    </row>
    <row r="9" spans="1:207">
      <c r="B9">
        <v>0</v>
      </c>
      <c r="C9">
        <v>1</v>
      </c>
      <c r="D9">
        <v>0</v>
      </c>
      <c r="E9">
        <v>0</v>
      </c>
    </row>
    <row r="10" spans="1:207">
      <c r="A10" t="s">
        <v>57</v>
      </c>
      <c r="B10" t="s">
        <v>58</v>
      </c>
      <c r="C10" t="s">
        <v>60</v>
      </c>
      <c r="D10" t="s">
        <v>62</v>
      </c>
      <c r="E10" t="s">
        <v>63</v>
      </c>
      <c r="F10" t="s">
        <v>64</v>
      </c>
      <c r="G10" t="s">
        <v>65</v>
      </c>
      <c r="H10" t="s">
        <v>66</v>
      </c>
      <c r="I10" t="s">
        <v>67</v>
      </c>
      <c r="J10" t="s">
        <v>68</v>
      </c>
      <c r="K10" t="s">
        <v>69</v>
      </c>
      <c r="L10" t="s">
        <v>70</v>
      </c>
      <c r="M10" t="s">
        <v>71</v>
      </c>
      <c r="N10" t="s">
        <v>72</v>
      </c>
      <c r="O10" t="s">
        <v>73</v>
      </c>
      <c r="P10" t="s">
        <v>74</v>
      </c>
      <c r="Q10" t="s">
        <v>75</v>
      </c>
    </row>
    <row r="11" spans="1:207">
      <c r="B11" t="s">
        <v>59</v>
      </c>
      <c r="C11" t="s">
        <v>61</v>
      </c>
      <c r="D11">
        <v>0.76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0.1725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0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</row>
    <row r="13" spans="1:207">
      <c r="B13">
        <v>0</v>
      </c>
      <c r="C13">
        <v>0</v>
      </c>
      <c r="D13">
        <v>0</v>
      </c>
      <c r="E13">
        <v>0</v>
      </c>
      <c r="F13">
        <v>1</v>
      </c>
    </row>
    <row r="14" spans="1:207">
      <c r="A14" t="s">
        <v>82</v>
      </c>
      <c r="B14" t="s">
        <v>83</v>
      </c>
      <c r="C14" t="s">
        <v>84</v>
      </c>
      <c r="D14" t="s">
        <v>85</v>
      </c>
      <c r="E14" t="s">
        <v>86</v>
      </c>
      <c r="F14" t="s">
        <v>87</v>
      </c>
      <c r="G14" t="s">
        <v>89</v>
      </c>
      <c r="H14" t="s">
        <v>91</v>
      </c>
    </row>
    <row r="15" spans="1:207">
      <c r="B15">
        <v>-6276</v>
      </c>
      <c r="C15">
        <v>6.6</v>
      </c>
      <c r="D15">
        <v>1.709E-05</v>
      </c>
      <c r="E15">
        <v>3.11</v>
      </c>
      <c r="F15" t="s">
        <v>88</v>
      </c>
      <c r="G15" t="s">
        <v>90</v>
      </c>
      <c r="H15">
        <v>0</v>
      </c>
    </row>
    <row r="16" spans="1:207">
      <c r="A16" t="s">
        <v>92</v>
      </c>
      <c r="B16" t="s">
        <v>92</v>
      </c>
      <c r="C16" t="s">
        <v>92</v>
      </c>
      <c r="D16" t="s">
        <v>92</v>
      </c>
      <c r="E16" t="s">
        <v>92</v>
      </c>
      <c r="F16" t="s">
        <v>92</v>
      </c>
      <c r="G16" t="s">
        <v>93</v>
      </c>
      <c r="H16" t="s">
        <v>93</v>
      </c>
      <c r="I16" t="s">
        <v>93</v>
      </c>
      <c r="J16" t="s">
        <v>93</v>
      </c>
      <c r="K16" t="s">
        <v>93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94</v>
      </c>
      <c r="AF16" t="s">
        <v>94</v>
      </c>
      <c r="AG16" t="s">
        <v>94</v>
      </c>
      <c r="AH16" t="s">
        <v>94</v>
      </c>
      <c r="AI16" t="s">
        <v>94</v>
      </c>
      <c r="AJ16" t="s">
        <v>95</v>
      </c>
      <c r="AK16" t="s">
        <v>95</v>
      </c>
      <c r="AL16" t="s">
        <v>95</v>
      </c>
      <c r="AM16" t="s">
        <v>95</v>
      </c>
      <c r="AN16" t="s">
        <v>96</v>
      </c>
      <c r="AO16" t="s">
        <v>96</v>
      </c>
      <c r="AP16" t="s">
        <v>96</v>
      </c>
      <c r="AQ16" t="s">
        <v>96</v>
      </c>
      <c r="AR16" t="s">
        <v>96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97</v>
      </c>
      <c r="BG16" t="s">
        <v>97</v>
      </c>
      <c r="BH16" t="s">
        <v>97</v>
      </c>
      <c r="BI16" t="s">
        <v>97</v>
      </c>
      <c r="BJ16" t="s">
        <v>97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98</v>
      </c>
      <c r="BQ16" t="s">
        <v>98</v>
      </c>
      <c r="BR16" t="s">
        <v>98</v>
      </c>
      <c r="BS16" t="s">
        <v>98</v>
      </c>
      <c r="BT16" t="s">
        <v>98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99</v>
      </c>
      <c r="CI16" t="s">
        <v>99</v>
      </c>
      <c r="CJ16" t="s">
        <v>99</v>
      </c>
      <c r="CK16" t="s">
        <v>99</v>
      </c>
      <c r="CL16" t="s">
        <v>99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100</v>
      </c>
      <c r="CV16" t="s">
        <v>100</v>
      </c>
      <c r="CW16" t="s">
        <v>100</v>
      </c>
      <c r="CX16" t="s">
        <v>100</v>
      </c>
      <c r="CY16" t="s">
        <v>100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101</v>
      </c>
      <c r="DG16" t="s">
        <v>101</v>
      </c>
      <c r="DH16" t="s">
        <v>101</v>
      </c>
      <c r="DI16" t="s">
        <v>101</v>
      </c>
      <c r="DJ16" t="s">
        <v>101</v>
      </c>
      <c r="DK16" t="s">
        <v>101</v>
      </c>
      <c r="DL16" t="s">
        <v>101</v>
      </c>
      <c r="DM16" t="s">
        <v>101</v>
      </c>
      <c r="DN16" t="s">
        <v>101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102</v>
      </c>
      <c r="DY16" t="s">
        <v>102</v>
      </c>
      <c r="DZ16" t="s">
        <v>102</v>
      </c>
      <c r="EA16" t="s">
        <v>102</v>
      </c>
      <c r="EB16" t="s">
        <v>102</v>
      </c>
      <c r="EC16" t="s">
        <v>102</v>
      </c>
      <c r="ED16" t="s">
        <v>102</v>
      </c>
      <c r="EE16" t="s">
        <v>102</v>
      </c>
      <c r="EF16" t="s">
        <v>102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103</v>
      </c>
      <c r="ER16" t="s">
        <v>103</v>
      </c>
      <c r="ES16" t="s">
        <v>103</v>
      </c>
      <c r="ET16" t="s">
        <v>103</v>
      </c>
      <c r="EU16" t="s">
        <v>103</v>
      </c>
      <c r="EV16" t="s">
        <v>103</v>
      </c>
      <c r="EW16" t="s">
        <v>103</v>
      </c>
      <c r="EX16" t="s">
        <v>103</v>
      </c>
      <c r="EY16" t="s">
        <v>103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104</v>
      </c>
      <c r="FK16" t="s">
        <v>104</v>
      </c>
      <c r="FL16" t="s">
        <v>104</v>
      </c>
      <c r="FM16" t="s">
        <v>104</v>
      </c>
      <c r="FN16" t="s">
        <v>104</v>
      </c>
      <c r="FO16" t="s">
        <v>104</v>
      </c>
      <c r="FP16" t="s">
        <v>104</v>
      </c>
      <c r="FQ16" t="s">
        <v>104</v>
      </c>
      <c r="FR16" t="s">
        <v>104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105</v>
      </c>
      <c r="GC16" t="s">
        <v>105</v>
      </c>
      <c r="GD16" t="s">
        <v>105</v>
      </c>
      <c r="GE16" t="s">
        <v>105</v>
      </c>
      <c r="GF16" t="s">
        <v>105</v>
      </c>
      <c r="GG16" t="s">
        <v>105</v>
      </c>
      <c r="GH16" t="s">
        <v>105</v>
      </c>
      <c r="GI16" t="s">
        <v>105</v>
      </c>
      <c r="GJ16" t="s">
        <v>106</v>
      </c>
      <c r="GK16" t="s">
        <v>106</v>
      </c>
      <c r="GL16" t="s">
        <v>106</v>
      </c>
      <c r="GM16" t="s">
        <v>106</v>
      </c>
      <c r="GN16" t="s">
        <v>106</v>
      </c>
      <c r="GO16" t="s">
        <v>106</v>
      </c>
      <c r="GP16" t="s">
        <v>106</v>
      </c>
      <c r="GQ16" t="s">
        <v>106</v>
      </c>
      <c r="GR16" t="s">
        <v>106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</row>
    <row r="17" spans="1:207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94</v>
      </c>
      <c r="AF17" t="s">
        <v>137</v>
      </c>
      <c r="AG17" t="s">
        <v>138</v>
      </c>
      <c r="AH17" t="s">
        <v>139</v>
      </c>
      <c r="AI17" t="s">
        <v>140</v>
      </c>
      <c r="AJ17" t="s">
        <v>141</v>
      </c>
      <c r="AK17" t="s">
        <v>142</v>
      </c>
      <c r="AL17" t="s">
        <v>143</v>
      </c>
      <c r="AM17" t="s">
        <v>144</v>
      </c>
      <c r="AN17" t="s">
        <v>113</v>
      </c>
      <c r="AO17" t="s">
        <v>145</v>
      </c>
      <c r="AP17" t="s">
        <v>146</v>
      </c>
      <c r="AQ17" t="s">
        <v>147</v>
      </c>
      <c r="AR17" t="s">
        <v>148</v>
      </c>
      <c r="AS17" t="s">
        <v>149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108</v>
      </c>
      <c r="CI17" t="s">
        <v>111</v>
      </c>
      <c r="CJ17" t="s">
        <v>190</v>
      </c>
      <c r="CK17" t="s">
        <v>191</v>
      </c>
      <c r="CL17" t="s">
        <v>192</v>
      </c>
      <c r="CM17" t="s">
        <v>193</v>
      </c>
      <c r="CN17" t="s">
        <v>194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</row>
    <row r="18" spans="1:207">
      <c r="B18" t="s">
        <v>310</v>
      </c>
      <c r="C18" t="s">
        <v>310</v>
      </c>
      <c r="F18" t="s">
        <v>310</v>
      </c>
      <c r="G18" t="s">
        <v>310</v>
      </c>
      <c r="H18" t="s">
        <v>311</v>
      </c>
      <c r="I18" t="s">
        <v>312</v>
      </c>
      <c r="J18" t="s">
        <v>313</v>
      </c>
      <c r="K18" t="s">
        <v>314</v>
      </c>
      <c r="L18" t="s">
        <v>314</v>
      </c>
      <c r="M18" t="s">
        <v>152</v>
      </c>
      <c r="N18" t="s">
        <v>152</v>
      </c>
      <c r="O18" t="s">
        <v>311</v>
      </c>
      <c r="P18" t="s">
        <v>311</v>
      </c>
      <c r="Q18" t="s">
        <v>311</v>
      </c>
      <c r="R18" t="s">
        <v>311</v>
      </c>
      <c r="S18" t="s">
        <v>315</v>
      </c>
      <c r="T18" t="s">
        <v>316</v>
      </c>
      <c r="U18" t="s">
        <v>316</v>
      </c>
      <c r="V18" t="s">
        <v>317</v>
      </c>
      <c r="W18" t="s">
        <v>318</v>
      </c>
      <c r="X18" t="s">
        <v>317</v>
      </c>
      <c r="Y18" t="s">
        <v>317</v>
      </c>
      <c r="Z18" t="s">
        <v>317</v>
      </c>
      <c r="AA18" t="s">
        <v>315</v>
      </c>
      <c r="AB18" t="s">
        <v>315</v>
      </c>
      <c r="AC18" t="s">
        <v>315</v>
      </c>
      <c r="AD18" t="s">
        <v>315</v>
      </c>
      <c r="AE18" t="s">
        <v>319</v>
      </c>
      <c r="AF18" t="s">
        <v>318</v>
      </c>
      <c r="AH18" t="s">
        <v>318</v>
      </c>
      <c r="AI18" t="s">
        <v>319</v>
      </c>
      <c r="AJ18" t="s">
        <v>313</v>
      </c>
      <c r="AK18" t="s">
        <v>313</v>
      </c>
      <c r="AM18" t="s">
        <v>320</v>
      </c>
      <c r="AN18" t="s">
        <v>310</v>
      </c>
      <c r="AO18" t="s">
        <v>314</v>
      </c>
      <c r="AP18" t="s">
        <v>314</v>
      </c>
      <c r="AQ18" t="s">
        <v>321</v>
      </c>
      <c r="AR18" t="s">
        <v>321</v>
      </c>
      <c r="AS18" t="s">
        <v>314</v>
      </c>
      <c r="AT18" t="s">
        <v>321</v>
      </c>
      <c r="AU18" t="s">
        <v>319</v>
      </c>
      <c r="AV18" t="s">
        <v>317</v>
      </c>
      <c r="AW18" t="s">
        <v>317</v>
      </c>
      <c r="AX18" t="s">
        <v>316</v>
      </c>
      <c r="AY18" t="s">
        <v>316</v>
      </c>
      <c r="AZ18" t="s">
        <v>316</v>
      </c>
      <c r="BA18" t="s">
        <v>316</v>
      </c>
      <c r="BB18" t="s">
        <v>316</v>
      </c>
      <c r="BC18" t="s">
        <v>322</v>
      </c>
      <c r="BD18" t="s">
        <v>313</v>
      </c>
      <c r="BE18" t="s">
        <v>313</v>
      </c>
      <c r="BF18" t="s">
        <v>314</v>
      </c>
      <c r="BG18" t="s">
        <v>314</v>
      </c>
      <c r="BH18" t="s">
        <v>314</v>
      </c>
      <c r="BI18" t="s">
        <v>321</v>
      </c>
      <c r="BJ18" t="s">
        <v>314</v>
      </c>
      <c r="BK18" t="s">
        <v>321</v>
      </c>
      <c r="BL18" t="s">
        <v>317</v>
      </c>
      <c r="BM18" t="s">
        <v>317</v>
      </c>
      <c r="BN18" t="s">
        <v>316</v>
      </c>
      <c r="BO18" t="s">
        <v>316</v>
      </c>
      <c r="BP18" t="s">
        <v>313</v>
      </c>
      <c r="BU18" t="s">
        <v>313</v>
      </c>
      <c r="BX18" t="s">
        <v>316</v>
      </c>
      <c r="BY18" t="s">
        <v>316</v>
      </c>
      <c r="BZ18" t="s">
        <v>316</v>
      </c>
      <c r="CA18" t="s">
        <v>316</v>
      </c>
      <c r="CB18" t="s">
        <v>316</v>
      </c>
      <c r="CC18" t="s">
        <v>313</v>
      </c>
      <c r="CD18" t="s">
        <v>313</v>
      </c>
      <c r="CE18" t="s">
        <v>313</v>
      </c>
      <c r="CF18" t="s">
        <v>310</v>
      </c>
      <c r="CH18" t="s">
        <v>323</v>
      </c>
      <c r="CJ18" t="s">
        <v>310</v>
      </c>
      <c r="CK18" t="s">
        <v>310</v>
      </c>
      <c r="CM18" t="s">
        <v>324</v>
      </c>
      <c r="CN18" t="s">
        <v>325</v>
      </c>
      <c r="CO18" t="s">
        <v>324</v>
      </c>
      <c r="CP18" t="s">
        <v>325</v>
      </c>
      <c r="CQ18" t="s">
        <v>324</v>
      </c>
      <c r="CR18" t="s">
        <v>325</v>
      </c>
      <c r="CS18" t="s">
        <v>318</v>
      </c>
      <c r="CT18" t="s">
        <v>318</v>
      </c>
      <c r="CU18" t="s">
        <v>314</v>
      </c>
      <c r="CV18" t="s">
        <v>326</v>
      </c>
      <c r="CW18" t="s">
        <v>314</v>
      </c>
      <c r="CY18" t="s">
        <v>321</v>
      </c>
      <c r="CZ18" t="s">
        <v>327</v>
      </c>
      <c r="DA18" t="s">
        <v>321</v>
      </c>
      <c r="DF18" t="s">
        <v>328</v>
      </c>
      <c r="DG18" t="s">
        <v>328</v>
      </c>
      <c r="DT18" t="s">
        <v>328</v>
      </c>
      <c r="DU18" t="s">
        <v>328</v>
      </c>
      <c r="DV18" t="s">
        <v>329</v>
      </c>
      <c r="DW18" t="s">
        <v>329</v>
      </c>
      <c r="DX18" t="s">
        <v>316</v>
      </c>
      <c r="DY18" t="s">
        <v>316</v>
      </c>
      <c r="DZ18" t="s">
        <v>318</v>
      </c>
      <c r="EA18" t="s">
        <v>316</v>
      </c>
      <c r="EB18" t="s">
        <v>321</v>
      </c>
      <c r="EC18" t="s">
        <v>318</v>
      </c>
      <c r="ED18" t="s">
        <v>318</v>
      </c>
      <c r="EF18" t="s">
        <v>328</v>
      </c>
      <c r="EG18" t="s">
        <v>328</v>
      </c>
      <c r="EH18" t="s">
        <v>328</v>
      </c>
      <c r="EI18" t="s">
        <v>328</v>
      </c>
      <c r="EJ18" t="s">
        <v>328</v>
      </c>
      <c r="EK18" t="s">
        <v>328</v>
      </c>
      <c r="EL18" t="s">
        <v>328</v>
      </c>
      <c r="EM18" t="s">
        <v>330</v>
      </c>
      <c r="EN18" t="s">
        <v>330</v>
      </c>
      <c r="EO18" t="s">
        <v>330</v>
      </c>
      <c r="EP18" t="s">
        <v>331</v>
      </c>
      <c r="EQ18" t="s">
        <v>328</v>
      </c>
      <c r="ER18" t="s">
        <v>328</v>
      </c>
      <c r="ES18" t="s">
        <v>328</v>
      </c>
      <c r="ET18" t="s">
        <v>328</v>
      </c>
      <c r="EU18" t="s">
        <v>328</v>
      </c>
      <c r="EV18" t="s">
        <v>328</v>
      </c>
      <c r="EW18" t="s">
        <v>328</v>
      </c>
      <c r="EX18" t="s">
        <v>328</v>
      </c>
      <c r="EY18" t="s">
        <v>328</v>
      </c>
      <c r="EZ18" t="s">
        <v>328</v>
      </c>
      <c r="FA18" t="s">
        <v>328</v>
      </c>
      <c r="FB18" t="s">
        <v>328</v>
      </c>
      <c r="FI18" t="s">
        <v>328</v>
      </c>
      <c r="FJ18" t="s">
        <v>318</v>
      </c>
      <c r="FK18" t="s">
        <v>318</v>
      </c>
      <c r="FL18" t="s">
        <v>324</v>
      </c>
      <c r="FM18" t="s">
        <v>325</v>
      </c>
      <c r="FN18" t="s">
        <v>325</v>
      </c>
      <c r="FR18" t="s">
        <v>325</v>
      </c>
      <c r="FV18" t="s">
        <v>314</v>
      </c>
      <c r="FW18" t="s">
        <v>314</v>
      </c>
      <c r="FX18" t="s">
        <v>321</v>
      </c>
      <c r="FY18" t="s">
        <v>321</v>
      </c>
      <c r="FZ18" t="s">
        <v>332</v>
      </c>
      <c r="GA18" t="s">
        <v>332</v>
      </c>
      <c r="GB18" t="s">
        <v>328</v>
      </c>
      <c r="GC18" t="s">
        <v>328</v>
      </c>
      <c r="GD18" t="s">
        <v>328</v>
      </c>
      <c r="GE18" t="s">
        <v>328</v>
      </c>
      <c r="GF18" t="s">
        <v>328</v>
      </c>
      <c r="GG18" t="s">
        <v>328</v>
      </c>
      <c r="GH18" t="s">
        <v>316</v>
      </c>
      <c r="GI18" t="s">
        <v>328</v>
      </c>
      <c r="GK18" t="s">
        <v>319</v>
      </c>
      <c r="GL18" t="s">
        <v>319</v>
      </c>
      <c r="GM18" t="s">
        <v>316</v>
      </c>
      <c r="GN18" t="s">
        <v>316</v>
      </c>
      <c r="GO18" t="s">
        <v>316</v>
      </c>
      <c r="GP18" t="s">
        <v>316</v>
      </c>
      <c r="GQ18" t="s">
        <v>316</v>
      </c>
      <c r="GR18" t="s">
        <v>318</v>
      </c>
      <c r="GS18" t="s">
        <v>318</v>
      </c>
      <c r="GT18" t="s">
        <v>318</v>
      </c>
      <c r="GU18" t="s">
        <v>316</v>
      </c>
      <c r="GV18" t="s">
        <v>314</v>
      </c>
      <c r="GW18" t="s">
        <v>321</v>
      </c>
      <c r="GX18" t="s">
        <v>318</v>
      </c>
      <c r="GY18" t="s">
        <v>318</v>
      </c>
    </row>
    <row r="19" spans="1:207">
      <c r="A19">
        <v>1</v>
      </c>
      <c r="B19">
        <v>1659646348.1</v>
      </c>
      <c r="C19">
        <v>0</v>
      </c>
      <c r="D19" t="s">
        <v>333</v>
      </c>
      <c r="E19" t="s">
        <v>334</v>
      </c>
      <c r="F19">
        <v>15</v>
      </c>
      <c r="G19">
        <v>1659646340.349999</v>
      </c>
      <c r="H19">
        <f>(I19)/1000</f>
        <v>0</v>
      </c>
      <c r="I19">
        <f>1000*AU19*AG19*(AQ19-AR19)/(100*$B$7*(1000-AG19*AQ19))</f>
        <v>0</v>
      </c>
      <c r="J19">
        <f>AU19*AG19*(AP19-AO19*(1000-AG19*AR19)/(1000-AG19*AQ19))/(100*$B$7)</f>
        <v>0</v>
      </c>
      <c r="K19">
        <f>AO19 - IF(AG19&gt;1, J19*$B$7*100.0/(AI19*BC19), 0)</f>
        <v>0</v>
      </c>
      <c r="L19">
        <f>((R19-H19/2)*K19-J19)/(R19+H19/2)</f>
        <v>0</v>
      </c>
      <c r="M19">
        <f>L19*(AV19+AW19)/1000.0</f>
        <v>0</v>
      </c>
      <c r="N19">
        <f>(AO19 - IF(AG19&gt;1, J19*$B$7*100.0/(AI19*BC19), 0))*(AV19+AW19)/1000.0</f>
        <v>0</v>
      </c>
      <c r="O19">
        <f>2.0/((1/Q19-1/P19)+SIGN(Q19)*SQRT((1/Q19-1/P19)*(1/Q19-1/P19) + 4*$C$7/(($C$7+1)*($C$7+1))*(2*1/Q19*1/P19-1/P19*1/P19)))</f>
        <v>0</v>
      </c>
      <c r="P19">
        <f>IF(LEFT($D$7,1)&lt;&gt;"0",IF(LEFT($D$7,1)="1",3.0,$E$7),$D$5+$E$5*(BC19*AV19/($K$5*1000))+$F$5*(BC19*AV19/($K$5*1000))*MAX(MIN($B$7,$J$5),$I$5)*MAX(MIN($B$7,$J$5),$I$5)+$G$5*MAX(MIN($B$7,$J$5),$I$5)*(BC19*AV19/($K$5*1000))+$H$5*(BC19*AV19/($K$5*1000))*(BC19*AV19/($K$5*1000)))</f>
        <v>0</v>
      </c>
      <c r="Q19">
        <f>H19*(1000-(1000*0.61365*exp(17.502*U19/(240.97+U19))/(AV19+AW19)+AQ19)/2)/(1000*0.61365*exp(17.502*U19/(240.97+U19))/(AV19+AW19)-AQ19)</f>
        <v>0</v>
      </c>
      <c r="R19">
        <f>1/(($C$7+1)/(O19/1.6)+1/(P19/1.37)) + $C$7/(($C$7+1)/(O19/1.6) + $C$7/(P19/1.37))</f>
        <v>0</v>
      </c>
      <c r="S19">
        <f>(AJ19*AM19)</f>
        <v>0</v>
      </c>
      <c r="T19">
        <f>(AX19+(S19+2*0.95*5.67E-8*(((AX19+$B$9)+273)^4-(AX19+273)^4)-44100*H19)/(1.84*29.3*P19+8*0.95*5.67E-8*(AX19+273)^3))</f>
        <v>0</v>
      </c>
      <c r="U19">
        <f>($C$9*AY19+$D$9*AZ19+$E$9*T19)</f>
        <v>0</v>
      </c>
      <c r="V19">
        <f>0.61365*exp(17.502*U19/(240.97+U19))</f>
        <v>0</v>
      </c>
      <c r="W19">
        <f>(X19/Y19*100)</f>
        <v>0</v>
      </c>
      <c r="X19">
        <f>AQ19*(AV19+AW19)/1000</f>
        <v>0</v>
      </c>
      <c r="Y19">
        <f>0.61365*exp(17.502*AX19/(240.97+AX19))</f>
        <v>0</v>
      </c>
      <c r="Z19">
        <f>(V19-AQ19*(AV19+AW19)/1000)</f>
        <v>0</v>
      </c>
      <c r="AA19">
        <f>(-H19*44100)</f>
        <v>0</v>
      </c>
      <c r="AB19">
        <f>2*29.3*P19*0.92*(AX19-U19)</f>
        <v>0</v>
      </c>
      <c r="AC19">
        <f>2*0.95*5.67E-8*(((AX19+$B$9)+273)^4-(U19+273)^4)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MAX(0,($B$15+$C$15*BC19)/(1+$D$15*BC19)*AV19/(AX19+273)*$E$15)</f>
        <v>0</v>
      </c>
      <c r="AJ19">
        <f>$B$13*BD19+$C$13*BE19+$F$13*BP19*(1-BS19)</f>
        <v>0</v>
      </c>
      <c r="AK19">
        <f>AJ19*AL19</f>
        <v>0</v>
      </c>
      <c r="AL19">
        <f>($B$13*$D$11+$C$13*$D$11+$F$13*((CC19+BU19)/MAX(CC19+BU19+CD19, 0.1)*$I$11+CD19/MAX(CC19+BU19+CD19, 0.1)*$J$11))/($B$13+$C$13+$F$13)</f>
        <v>0</v>
      </c>
      <c r="AM19">
        <f>($B$13*$K$11+$C$13*$K$11+$F$13*((CC19+BU19)/MAX(CC19+BU19+CD19, 0.1)*$P$11+CD19/MAX(CC19+BU19+CD19, 0.1)*$Q$11))/($B$13+$C$13+$F$13)</f>
        <v>0</v>
      </c>
      <c r="AN19">
        <v>1659646340.349999</v>
      </c>
      <c r="AO19">
        <v>400.2384333333333</v>
      </c>
      <c r="AP19">
        <v>400.0016666666666</v>
      </c>
      <c r="AQ19">
        <v>19.40234666666667</v>
      </c>
      <c r="AR19">
        <v>19.25770333333333</v>
      </c>
      <c r="AS19">
        <v>401.1964333333333</v>
      </c>
      <c r="AT19">
        <v>19.46999333333333</v>
      </c>
      <c r="AU19">
        <v>600.2633333333334</v>
      </c>
      <c r="AV19">
        <v>101.2057333333333</v>
      </c>
      <c r="AW19">
        <v>0.09997349333333333</v>
      </c>
      <c r="AX19">
        <v>22.50139333333333</v>
      </c>
      <c r="AY19">
        <v>22.39315666666667</v>
      </c>
      <c r="AZ19">
        <v>999.9000000000002</v>
      </c>
      <c r="BA19">
        <v>0</v>
      </c>
      <c r="BB19">
        <v>0</v>
      </c>
      <c r="BC19">
        <v>10003.88866666667</v>
      </c>
      <c r="BD19">
        <v>0</v>
      </c>
      <c r="BE19">
        <v>2.317670000000001</v>
      </c>
      <c r="BF19">
        <v>0.2348397666666666</v>
      </c>
      <c r="BG19">
        <v>408.1557</v>
      </c>
      <c r="BH19">
        <v>407.8560666666668</v>
      </c>
      <c r="BI19">
        <v>0.1446412</v>
      </c>
      <c r="BJ19">
        <v>400.0016666666666</v>
      </c>
      <c r="BK19">
        <v>19.25770333333333</v>
      </c>
      <c r="BL19">
        <v>1.963627</v>
      </c>
      <c r="BM19">
        <v>1.94899</v>
      </c>
      <c r="BN19">
        <v>17.15406333333334</v>
      </c>
      <c r="BO19">
        <v>17.0359</v>
      </c>
      <c r="BP19">
        <v>0</v>
      </c>
      <c r="BQ19">
        <v>0</v>
      </c>
      <c r="BR19">
        <v>0</v>
      </c>
      <c r="BS19">
        <v>0</v>
      </c>
      <c r="BT19">
        <v>2.671666666666666</v>
      </c>
      <c r="BU19">
        <v>0</v>
      </c>
      <c r="BV19">
        <v>27.98299999999999</v>
      </c>
      <c r="BW19">
        <v>-1.412</v>
      </c>
      <c r="BX19">
        <v>34.25206666666666</v>
      </c>
      <c r="BY19">
        <v>40.48309999999999</v>
      </c>
      <c r="BZ19">
        <v>37.3351</v>
      </c>
      <c r="CA19">
        <v>39.35589999999999</v>
      </c>
      <c r="CB19">
        <v>35.16426666666666</v>
      </c>
      <c r="CC19">
        <v>0</v>
      </c>
      <c r="CD19">
        <v>0</v>
      </c>
      <c r="CE19">
        <v>0</v>
      </c>
      <c r="CF19">
        <v>1659646344.8</v>
      </c>
      <c r="CG19">
        <v>0</v>
      </c>
      <c r="CH19">
        <v>1659646363.1</v>
      </c>
      <c r="CI19" t="s">
        <v>335</v>
      </c>
      <c r="CJ19">
        <v>1659646363.1</v>
      </c>
      <c r="CK19">
        <v>1659645892.1</v>
      </c>
      <c r="CL19">
        <v>32</v>
      </c>
      <c r="CM19">
        <v>0.001</v>
      </c>
      <c r="CN19">
        <v>-0.002</v>
      </c>
      <c r="CO19">
        <v>-0.958</v>
      </c>
      <c r="CP19">
        <v>-0.07000000000000001</v>
      </c>
      <c r="CQ19">
        <v>400</v>
      </c>
      <c r="CR19">
        <v>19</v>
      </c>
      <c r="CS19">
        <v>0.36</v>
      </c>
      <c r="CT19">
        <v>0.21</v>
      </c>
      <c r="CU19">
        <v>0.2196059024390244</v>
      </c>
      <c r="CV19">
        <v>0.1038853588850176</v>
      </c>
      <c r="CW19">
        <v>0.0322318672380149</v>
      </c>
      <c r="CX19">
        <v>0</v>
      </c>
      <c r="CY19">
        <v>0.1443081219512195</v>
      </c>
      <c r="CZ19">
        <v>0.005336006968641398</v>
      </c>
      <c r="DA19">
        <v>0.0009550281874303158</v>
      </c>
      <c r="DB19">
        <v>1</v>
      </c>
      <c r="DC19">
        <v>1</v>
      </c>
      <c r="DD19">
        <v>2</v>
      </c>
      <c r="DE19" t="s">
        <v>336</v>
      </c>
      <c r="DF19">
        <v>3.21155</v>
      </c>
      <c r="DG19">
        <v>2.65705</v>
      </c>
      <c r="DH19">
        <v>0.102374</v>
      </c>
      <c r="DI19">
        <v>0.102458</v>
      </c>
      <c r="DJ19">
        <v>0.100293</v>
      </c>
      <c r="DK19">
        <v>0.100096</v>
      </c>
      <c r="DL19">
        <v>29733.8</v>
      </c>
      <c r="DM19">
        <v>28802.2</v>
      </c>
      <c r="DN19">
        <v>31713.1</v>
      </c>
      <c r="DO19">
        <v>30410.6</v>
      </c>
      <c r="DP19">
        <v>38293.2</v>
      </c>
      <c r="DQ19">
        <v>36237.8</v>
      </c>
      <c r="DR19">
        <v>44536.4</v>
      </c>
      <c r="DS19">
        <v>42532.4</v>
      </c>
      <c r="DT19">
        <v>2.2124</v>
      </c>
      <c r="DU19">
        <v>1.9056</v>
      </c>
      <c r="DV19">
        <v>0.0400655</v>
      </c>
      <c r="DW19">
        <v>0</v>
      </c>
      <c r="DX19">
        <v>21.7321</v>
      </c>
      <c r="DY19">
        <v>999.9</v>
      </c>
      <c r="DZ19">
        <v>59.3</v>
      </c>
      <c r="EA19">
        <v>29.7</v>
      </c>
      <c r="EB19">
        <v>24.5363</v>
      </c>
      <c r="EC19">
        <v>60.8676</v>
      </c>
      <c r="ED19">
        <v>20.3606</v>
      </c>
      <c r="EE19">
        <v>1</v>
      </c>
      <c r="EF19">
        <v>-0.199698</v>
      </c>
      <c r="EG19">
        <v>0.899641</v>
      </c>
      <c r="EH19">
        <v>20.1546</v>
      </c>
      <c r="EI19">
        <v>5.22837</v>
      </c>
      <c r="EJ19">
        <v>11.992</v>
      </c>
      <c r="EK19">
        <v>4.96755</v>
      </c>
      <c r="EL19">
        <v>3.297</v>
      </c>
      <c r="EM19">
        <v>831.9</v>
      </c>
      <c r="EN19">
        <v>4595.8</v>
      </c>
      <c r="EO19">
        <v>3344.8</v>
      </c>
      <c r="EP19">
        <v>4.5</v>
      </c>
      <c r="EQ19">
        <v>1.86752</v>
      </c>
      <c r="ER19">
        <v>1.868</v>
      </c>
      <c r="ES19">
        <v>1.8593</v>
      </c>
      <c r="ET19">
        <v>1.86545</v>
      </c>
      <c r="EU19">
        <v>1.8634</v>
      </c>
      <c r="EV19">
        <v>1.86478</v>
      </c>
      <c r="EW19">
        <v>1.8602</v>
      </c>
      <c r="EX19">
        <v>1.86432</v>
      </c>
      <c r="EY19">
        <v>0</v>
      </c>
      <c r="EZ19">
        <v>0</v>
      </c>
      <c r="FA19">
        <v>0</v>
      </c>
      <c r="FB19">
        <v>0</v>
      </c>
      <c r="FC19" t="s">
        <v>337</v>
      </c>
      <c r="FD19" t="s">
        <v>338</v>
      </c>
      <c r="FE19" t="s">
        <v>339</v>
      </c>
      <c r="FF19" t="s">
        <v>339</v>
      </c>
      <c r="FG19" t="s">
        <v>339</v>
      </c>
      <c r="FH19" t="s">
        <v>339</v>
      </c>
      <c r="FI19">
        <v>0</v>
      </c>
      <c r="FJ19">
        <v>100</v>
      </c>
      <c r="FK19">
        <v>100</v>
      </c>
      <c r="FL19">
        <v>-0.958</v>
      </c>
      <c r="FM19">
        <v>-0.0677</v>
      </c>
      <c r="FN19">
        <v>-0.6630202632912727</v>
      </c>
      <c r="FO19">
        <v>-0.0004288572108516813</v>
      </c>
      <c r="FP19">
        <v>-9.298775811270514E-07</v>
      </c>
      <c r="FQ19">
        <v>3.855936630904132E-10</v>
      </c>
      <c r="FR19">
        <v>-0.1083549631149485</v>
      </c>
      <c r="FS19">
        <v>-0.001228956394211394</v>
      </c>
      <c r="FT19">
        <v>0.0001300461273041749</v>
      </c>
      <c r="FU19">
        <v>2.07731679356656E-06</v>
      </c>
      <c r="FV19">
        <v>2</v>
      </c>
      <c r="FW19">
        <v>2029</v>
      </c>
      <c r="FX19">
        <v>1</v>
      </c>
      <c r="FY19">
        <v>23</v>
      </c>
      <c r="FZ19">
        <v>7.5</v>
      </c>
      <c r="GA19">
        <v>7.6</v>
      </c>
      <c r="GB19">
        <v>1.07178</v>
      </c>
      <c r="GC19">
        <v>2.44507</v>
      </c>
      <c r="GD19">
        <v>1.44775</v>
      </c>
      <c r="GE19">
        <v>2.32056</v>
      </c>
      <c r="GF19">
        <v>1.55151</v>
      </c>
      <c r="GG19">
        <v>2.44263</v>
      </c>
      <c r="GH19">
        <v>34.2587</v>
      </c>
      <c r="GI19">
        <v>24.2451</v>
      </c>
      <c r="GJ19">
        <v>18</v>
      </c>
      <c r="GK19">
        <v>629.9299999999999</v>
      </c>
      <c r="GL19">
        <v>442.233</v>
      </c>
      <c r="GM19">
        <v>20.846</v>
      </c>
      <c r="GN19">
        <v>24.5046</v>
      </c>
      <c r="GO19">
        <v>30</v>
      </c>
      <c r="GP19">
        <v>24.5315</v>
      </c>
      <c r="GQ19">
        <v>24.4734</v>
      </c>
      <c r="GR19">
        <v>21.4668</v>
      </c>
      <c r="GS19">
        <v>29.9145</v>
      </c>
      <c r="GT19">
        <v>0</v>
      </c>
      <c r="GU19">
        <v>20.8396</v>
      </c>
      <c r="GV19">
        <v>400</v>
      </c>
      <c r="GW19">
        <v>19.2351</v>
      </c>
      <c r="GX19">
        <v>100.761</v>
      </c>
      <c r="GY19">
        <v>101.564</v>
      </c>
    </row>
    <row r="20" spans="1:207">
      <c r="A20">
        <v>2</v>
      </c>
      <c r="B20">
        <v>1659646489.6</v>
      </c>
      <c r="C20">
        <v>141.5</v>
      </c>
      <c r="D20" t="s">
        <v>340</v>
      </c>
      <c r="E20" t="s">
        <v>341</v>
      </c>
      <c r="F20">
        <v>15</v>
      </c>
      <c r="G20">
        <v>1659646481.849999</v>
      </c>
      <c r="H20">
        <f>(I20)/1000</f>
        <v>0</v>
      </c>
      <c r="I20">
        <f>1000*AU20*AG20*(AQ20-AR20)/(100*$B$7*(1000-AG20*AQ20))</f>
        <v>0</v>
      </c>
      <c r="J20">
        <f>AU20*AG20*(AP20-AO20*(1000-AG20*AR20)/(1000-AG20*AQ20))/(100*$B$7)</f>
        <v>0</v>
      </c>
      <c r="K20">
        <f>AO20 - IF(AG20&gt;1, J20*$B$7*100.0/(AI20*BC20), 0)</f>
        <v>0</v>
      </c>
      <c r="L20">
        <f>((R20-H20/2)*K20-J20)/(R20+H20/2)</f>
        <v>0</v>
      </c>
      <c r="M20">
        <f>L20*(AV20+AW20)/1000.0</f>
        <v>0</v>
      </c>
      <c r="N20">
        <f>(AO20 - IF(AG20&gt;1, J20*$B$7*100.0/(AI20*BC20), 0))*(AV20+AW20)/1000.0</f>
        <v>0</v>
      </c>
      <c r="O20">
        <f>2.0/((1/Q20-1/P20)+SIGN(Q20)*SQRT((1/Q20-1/P20)*(1/Q20-1/P20) + 4*$C$7/(($C$7+1)*($C$7+1))*(2*1/Q20*1/P20-1/P20*1/P20)))</f>
        <v>0</v>
      </c>
      <c r="P20">
        <f>IF(LEFT($D$7,1)&lt;&gt;"0",IF(LEFT($D$7,1)="1",3.0,$E$7),$D$5+$E$5*(BC20*AV20/($K$5*1000))+$F$5*(BC20*AV20/($K$5*1000))*MAX(MIN($B$7,$J$5),$I$5)*MAX(MIN($B$7,$J$5),$I$5)+$G$5*MAX(MIN($B$7,$J$5),$I$5)*(BC20*AV20/($K$5*1000))+$H$5*(BC20*AV20/($K$5*1000))*(BC20*AV20/($K$5*1000)))</f>
        <v>0</v>
      </c>
      <c r="Q20">
        <f>H20*(1000-(1000*0.61365*exp(17.502*U20/(240.97+U20))/(AV20+AW20)+AQ20)/2)/(1000*0.61365*exp(17.502*U20/(240.97+U20))/(AV20+AW20)-AQ20)</f>
        <v>0</v>
      </c>
      <c r="R20">
        <f>1/(($C$7+1)/(O20/1.6)+1/(P20/1.37)) + $C$7/(($C$7+1)/(O20/1.6) + $C$7/(P20/1.37))</f>
        <v>0</v>
      </c>
      <c r="S20">
        <f>(AJ20*AM20)</f>
        <v>0</v>
      </c>
      <c r="T20">
        <f>(AX20+(S20+2*0.95*5.67E-8*(((AX20+$B$9)+273)^4-(AX20+273)^4)-44100*H20)/(1.84*29.3*P20+8*0.95*5.67E-8*(AX20+273)^3))</f>
        <v>0</v>
      </c>
      <c r="U20">
        <f>($C$9*AY20+$D$9*AZ20+$E$9*T20)</f>
        <v>0</v>
      </c>
      <c r="V20">
        <f>0.61365*exp(17.502*U20/(240.97+U20))</f>
        <v>0</v>
      </c>
      <c r="W20">
        <f>(X20/Y20*100)</f>
        <v>0</v>
      </c>
      <c r="X20">
        <f>AQ20*(AV20+AW20)/1000</f>
        <v>0</v>
      </c>
      <c r="Y20">
        <f>0.61365*exp(17.502*AX20/(240.97+AX20))</f>
        <v>0</v>
      </c>
      <c r="Z20">
        <f>(V20-AQ20*(AV20+AW20)/1000)</f>
        <v>0</v>
      </c>
      <c r="AA20">
        <f>(-H20*44100)</f>
        <v>0</v>
      </c>
      <c r="AB20">
        <f>2*29.3*P20*0.92*(AX20-U20)</f>
        <v>0</v>
      </c>
      <c r="AC20">
        <f>2*0.95*5.67E-8*(((AX20+$B$9)+273)^4-(U20+273)^4)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MAX(0,($B$15+$C$15*BC20)/(1+$D$15*BC20)*AV20/(AX20+273)*$E$15)</f>
        <v>0</v>
      </c>
      <c r="AJ20">
        <f>$B$13*BD20+$C$13*BE20+$F$13*BP20*(1-BS20)</f>
        <v>0</v>
      </c>
      <c r="AK20">
        <f>AJ20*AL20</f>
        <v>0</v>
      </c>
      <c r="AL20">
        <f>($B$13*$D$11+$C$13*$D$11+$F$13*((CC20+BU20)/MAX(CC20+BU20+CD20, 0.1)*$I$11+CD20/MAX(CC20+BU20+CD20, 0.1)*$J$11))/($B$13+$C$13+$F$13)</f>
        <v>0</v>
      </c>
      <c r="AM20">
        <f>($B$13*$K$11+$C$13*$K$11+$F$13*((CC20+BU20)/MAX(CC20+BU20+CD20, 0.1)*$P$11+CD20/MAX(CC20+BU20+CD20, 0.1)*$Q$11))/($B$13+$C$13+$F$13)</f>
        <v>0</v>
      </c>
      <c r="AN20">
        <v>1659646481.849999</v>
      </c>
      <c r="AO20">
        <v>400.2416333333333</v>
      </c>
      <c r="AP20">
        <v>399.9733666666667</v>
      </c>
      <c r="AQ20">
        <v>19.39301333333333</v>
      </c>
      <c r="AR20">
        <v>19.23089</v>
      </c>
      <c r="AS20">
        <v>401.1626333333332</v>
      </c>
      <c r="AT20">
        <v>19.46072666666667</v>
      </c>
      <c r="AU20">
        <v>600.2560333333333</v>
      </c>
      <c r="AV20">
        <v>101.2049333333333</v>
      </c>
      <c r="AW20">
        <v>0.09998980333333332</v>
      </c>
      <c r="AX20">
        <v>22.50563</v>
      </c>
      <c r="AY20">
        <v>22.38826</v>
      </c>
      <c r="AZ20">
        <v>999.9000000000002</v>
      </c>
      <c r="BA20">
        <v>0</v>
      </c>
      <c r="BB20">
        <v>0</v>
      </c>
      <c r="BC20">
        <v>9999.083666666667</v>
      </c>
      <c r="BD20">
        <v>0</v>
      </c>
      <c r="BE20">
        <v>2.317670000000001</v>
      </c>
      <c r="BF20">
        <v>0.2307678666666667</v>
      </c>
      <c r="BG20">
        <v>408.1186666666667</v>
      </c>
      <c r="BH20">
        <v>407.8159666666667</v>
      </c>
      <c r="BI20">
        <v>0.1621245666666666</v>
      </c>
      <c r="BJ20">
        <v>399.9733666666667</v>
      </c>
      <c r="BK20">
        <v>19.23089</v>
      </c>
      <c r="BL20">
        <v>1.962669666666667</v>
      </c>
      <c r="BM20">
        <v>1.946262</v>
      </c>
      <c r="BN20">
        <v>17.14634666666667</v>
      </c>
      <c r="BO20">
        <v>17.01378333333334</v>
      </c>
      <c r="BP20">
        <v>0</v>
      </c>
      <c r="BQ20">
        <v>0</v>
      </c>
      <c r="BR20">
        <v>0</v>
      </c>
      <c r="BS20">
        <v>0</v>
      </c>
      <c r="BT20">
        <v>2.125</v>
      </c>
      <c r="BU20">
        <v>0</v>
      </c>
      <c r="BV20">
        <v>29.13566666666667</v>
      </c>
      <c r="BW20">
        <v>-1.424333333333333</v>
      </c>
      <c r="BX20">
        <v>34.68286666666667</v>
      </c>
      <c r="BY20">
        <v>41.30799999999999</v>
      </c>
      <c r="BZ20">
        <v>37.8666</v>
      </c>
      <c r="CA20">
        <v>40.5914</v>
      </c>
      <c r="CB20">
        <v>35.64153333333333</v>
      </c>
      <c r="CC20">
        <v>0</v>
      </c>
      <c r="CD20">
        <v>0</v>
      </c>
      <c r="CE20">
        <v>0</v>
      </c>
      <c r="CF20">
        <v>1659646486.4</v>
      </c>
      <c r="CG20">
        <v>0</v>
      </c>
      <c r="CH20">
        <v>1659646506.6</v>
      </c>
      <c r="CI20" t="s">
        <v>342</v>
      </c>
      <c r="CJ20">
        <v>1659646506.6</v>
      </c>
      <c r="CK20">
        <v>1659645892.1</v>
      </c>
      <c r="CL20">
        <v>33</v>
      </c>
      <c r="CM20">
        <v>0.038</v>
      </c>
      <c r="CN20">
        <v>-0.002</v>
      </c>
      <c r="CO20">
        <v>-0.921</v>
      </c>
      <c r="CP20">
        <v>-0.07000000000000001</v>
      </c>
      <c r="CQ20">
        <v>400</v>
      </c>
      <c r="CR20">
        <v>19</v>
      </c>
      <c r="CS20">
        <v>0.22</v>
      </c>
      <c r="CT20">
        <v>0.21</v>
      </c>
      <c r="CU20">
        <v>0.2027871219512195</v>
      </c>
      <c r="CV20">
        <v>0.3511950836236933</v>
      </c>
      <c r="CW20">
        <v>0.09451701963697258</v>
      </c>
      <c r="CX20">
        <v>0</v>
      </c>
      <c r="CY20">
        <v>0.1570064146341463</v>
      </c>
      <c r="CZ20">
        <v>0.05119651567944244</v>
      </c>
      <c r="DA20">
        <v>0.01263923877565728</v>
      </c>
      <c r="DB20">
        <v>1</v>
      </c>
      <c r="DC20">
        <v>1</v>
      </c>
      <c r="DD20">
        <v>2</v>
      </c>
      <c r="DE20" t="s">
        <v>336</v>
      </c>
      <c r="DF20">
        <v>3.21143</v>
      </c>
      <c r="DG20">
        <v>2.6568</v>
      </c>
      <c r="DH20">
        <v>0.10235</v>
      </c>
      <c r="DI20">
        <v>0.102465</v>
      </c>
      <c r="DJ20">
        <v>0.100194</v>
      </c>
      <c r="DK20">
        <v>0.0999702</v>
      </c>
      <c r="DL20">
        <v>29733</v>
      </c>
      <c r="DM20">
        <v>28800.7</v>
      </c>
      <c r="DN20">
        <v>31711.4</v>
      </c>
      <c r="DO20">
        <v>30409.4</v>
      </c>
      <c r="DP20">
        <v>38295.4</v>
      </c>
      <c r="DQ20">
        <v>36241.7</v>
      </c>
      <c r="DR20">
        <v>44534.1</v>
      </c>
      <c r="DS20">
        <v>42530.9</v>
      </c>
      <c r="DT20">
        <v>2.21238</v>
      </c>
      <c r="DU20">
        <v>1.90525</v>
      </c>
      <c r="DV20">
        <v>0.038594</v>
      </c>
      <c r="DW20">
        <v>0</v>
      </c>
      <c r="DX20">
        <v>21.7357</v>
      </c>
      <c r="DY20">
        <v>999.9</v>
      </c>
      <c r="DZ20">
        <v>59.3</v>
      </c>
      <c r="EA20">
        <v>29.7</v>
      </c>
      <c r="EB20">
        <v>24.5349</v>
      </c>
      <c r="EC20">
        <v>60.5976</v>
      </c>
      <c r="ED20">
        <v>20.8734</v>
      </c>
      <c r="EE20">
        <v>1</v>
      </c>
      <c r="EF20">
        <v>-0.198669</v>
      </c>
      <c r="EG20">
        <v>0.960596</v>
      </c>
      <c r="EH20">
        <v>20.1544</v>
      </c>
      <c r="EI20">
        <v>5.22747</v>
      </c>
      <c r="EJ20">
        <v>11.992</v>
      </c>
      <c r="EK20">
        <v>4.96755</v>
      </c>
      <c r="EL20">
        <v>3.297</v>
      </c>
      <c r="EM20">
        <v>835.2</v>
      </c>
      <c r="EN20">
        <v>4615.6</v>
      </c>
      <c r="EO20">
        <v>3344.8</v>
      </c>
      <c r="EP20">
        <v>4.5</v>
      </c>
      <c r="EQ20">
        <v>1.86754</v>
      </c>
      <c r="ER20">
        <v>1.86801</v>
      </c>
      <c r="ES20">
        <v>1.85932</v>
      </c>
      <c r="ET20">
        <v>1.86549</v>
      </c>
      <c r="EU20">
        <v>1.8634</v>
      </c>
      <c r="EV20">
        <v>1.86478</v>
      </c>
      <c r="EW20">
        <v>1.8602</v>
      </c>
      <c r="EX20">
        <v>1.86432</v>
      </c>
      <c r="EY20">
        <v>0</v>
      </c>
      <c r="EZ20">
        <v>0</v>
      </c>
      <c r="FA20">
        <v>0</v>
      </c>
      <c r="FB20">
        <v>0</v>
      </c>
      <c r="FC20" t="s">
        <v>337</v>
      </c>
      <c r="FD20" t="s">
        <v>338</v>
      </c>
      <c r="FE20" t="s">
        <v>339</v>
      </c>
      <c r="FF20" t="s">
        <v>339</v>
      </c>
      <c r="FG20" t="s">
        <v>339</v>
      </c>
      <c r="FH20" t="s">
        <v>339</v>
      </c>
      <c r="FI20">
        <v>0</v>
      </c>
      <c r="FJ20">
        <v>100</v>
      </c>
      <c r="FK20">
        <v>100</v>
      </c>
      <c r="FL20">
        <v>-0.921</v>
      </c>
      <c r="FM20">
        <v>-0.0678</v>
      </c>
      <c r="FN20">
        <v>-0.6618602021320379</v>
      </c>
      <c r="FO20">
        <v>-0.0004288572108516813</v>
      </c>
      <c r="FP20">
        <v>-9.298775811270514E-07</v>
      </c>
      <c r="FQ20">
        <v>3.855936630904132E-10</v>
      </c>
      <c r="FR20">
        <v>-0.1083549631149485</v>
      </c>
      <c r="FS20">
        <v>-0.001228956394211394</v>
      </c>
      <c r="FT20">
        <v>0.0001300461273041749</v>
      </c>
      <c r="FU20">
        <v>2.07731679356656E-06</v>
      </c>
      <c r="FV20">
        <v>2</v>
      </c>
      <c r="FW20">
        <v>2029</v>
      </c>
      <c r="FX20">
        <v>1</v>
      </c>
      <c r="FY20">
        <v>23</v>
      </c>
      <c r="FZ20">
        <v>2.1</v>
      </c>
      <c r="GA20">
        <v>10</v>
      </c>
      <c r="GB20">
        <v>1.07178</v>
      </c>
      <c r="GC20">
        <v>2.45605</v>
      </c>
      <c r="GD20">
        <v>1.44897</v>
      </c>
      <c r="GE20">
        <v>2.31934</v>
      </c>
      <c r="GF20">
        <v>1.55151</v>
      </c>
      <c r="GG20">
        <v>2.20337</v>
      </c>
      <c r="GH20">
        <v>34.2814</v>
      </c>
      <c r="GI20">
        <v>24.2364</v>
      </c>
      <c r="GJ20">
        <v>18</v>
      </c>
      <c r="GK20">
        <v>630.074</v>
      </c>
      <c r="GL20">
        <v>442.142</v>
      </c>
      <c r="GM20">
        <v>20.7781</v>
      </c>
      <c r="GN20">
        <v>24.5185</v>
      </c>
      <c r="GO20">
        <v>30</v>
      </c>
      <c r="GP20">
        <v>24.5458</v>
      </c>
      <c r="GQ20">
        <v>24.4876</v>
      </c>
      <c r="GR20">
        <v>21.464</v>
      </c>
      <c r="GS20">
        <v>30.224</v>
      </c>
      <c r="GT20">
        <v>0</v>
      </c>
      <c r="GU20">
        <v>20.7733</v>
      </c>
      <c r="GV20">
        <v>400</v>
      </c>
      <c r="GW20">
        <v>19.1982</v>
      </c>
      <c r="GX20">
        <v>100.756</v>
      </c>
      <c r="GY20">
        <v>101.561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2022-08-03T20:54:54Z</dcterms:created>
  <dcterms:modified xsi:type="dcterms:W3CDTF">2022-08-03T20:54:54Z</dcterms:modified>
</cp:coreProperties>
</file>