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misha\OneDrive\Рабочий стол\"/>
    </mc:Choice>
  </mc:AlternateContent>
  <xr:revisionPtr revIDLastSave="0" documentId="13_ncr:1_{3EE79D5D-189B-4374-ABE3-1F305A9BDDA2}" xr6:coauthVersionLast="47" xr6:coauthVersionMax="47" xr10:uidLastSave="{00000000-0000-0000-0000-000000000000}"/>
  <bookViews>
    <workbookView xWindow="12000" yWindow="0" windowWidth="12000" windowHeight="12900" xr2:uid="{00000000-000D-0000-FFFF-FFFF00000000}"/>
  </bookViews>
  <sheets>
    <sheet name="Лист1" sheetId="1" r:id="rId1"/>
    <sheet name="Лист3" sheetId="3" r:id="rId2"/>
    <sheet name="Лист4" sheetId="4" r:id="rId3"/>
    <sheet name="Лист5" sheetId="5" r:id="rId4"/>
    <sheet name="Лист6" sheetId="6" r:id="rId5"/>
    <sheet name="Лист7" sheetId="8" r:id="rId6"/>
    <sheet name="Лист2" sheetId="7" r:id="rId7"/>
  </sheets>
  <definedNames>
    <definedName name="solver_adj" localSheetId="0" hidden="1">Лист1!$B$2:$C$2</definedName>
    <definedName name="solver_adj" localSheetId="1" hidden="1">Лист3!$L$2:$N$2</definedName>
    <definedName name="solver_adj" localSheetId="2" hidden="1">Лист4!$N$2:$P$2</definedName>
    <definedName name="solver_adj" localSheetId="3" hidden="1">Лист5!$M$2:$P$2</definedName>
    <definedName name="solver_adj" localSheetId="4" hidden="1">Лист6!$L$2:$O$2</definedName>
    <definedName name="solver_adj" localSheetId="5" hidden="1">Лист7!$B$2:$C$2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0" hidden="1">Лист1!$B$6</definedName>
    <definedName name="solver_lhs1" localSheetId="1" hidden="1">Лист3!$L$6</definedName>
    <definedName name="solver_lhs1" localSheetId="2" hidden="1">Лист4!$N$6</definedName>
    <definedName name="solver_lhs1" localSheetId="3" hidden="1">Лист5!$M$6</definedName>
    <definedName name="solver_lhs1" localSheetId="4" hidden="1">Лист6!$L$6</definedName>
    <definedName name="solver_lhs1" localSheetId="5" hidden="1">Лист7!$B$2:$C$2</definedName>
    <definedName name="solver_lhs2" localSheetId="0" hidden="1">Лист1!$B$7</definedName>
    <definedName name="solver_lhs2" localSheetId="1" hidden="1">Лист3!$L$7</definedName>
    <definedName name="solver_lhs2" localSheetId="2" hidden="1">Лист4!$N$7</definedName>
    <definedName name="solver_lhs2" localSheetId="3" hidden="1">Лист5!$M$7</definedName>
    <definedName name="solver_lhs2" localSheetId="4" hidden="1">Лист6!$L$7</definedName>
    <definedName name="solver_lhs2" localSheetId="5" hidden="1">Лист7!$B$6</definedName>
    <definedName name="solver_lhs3" localSheetId="0" hidden="1">Лист1!$B$8</definedName>
    <definedName name="solver_lhs3" localSheetId="1" hidden="1">Лист3!$L$8</definedName>
    <definedName name="solver_lhs3" localSheetId="2" hidden="1">Лист4!$N$8</definedName>
    <definedName name="solver_lhs3" localSheetId="3" hidden="1">Лист5!$M$8</definedName>
    <definedName name="solver_lhs3" localSheetId="4" hidden="1">Лист6!$L$8</definedName>
    <definedName name="solver_lhs3" localSheetId="5" hidden="1">Лист7!$B$7</definedName>
    <definedName name="solver_lhs4" localSheetId="5" hidden="1">Лист7!$B$8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1" hidden="1">1</definedName>
    <definedName name="solver_neg" localSheetId="2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0" hidden="1">3</definedName>
    <definedName name="solver_num" localSheetId="1" hidden="1">3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um" localSheetId="5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0" hidden="1">Лист1!$B$3</definedName>
    <definedName name="solver_opt" localSheetId="1" hidden="1">Лист3!$L$4</definedName>
    <definedName name="solver_opt" localSheetId="2" hidden="1">Лист4!$N$4</definedName>
    <definedName name="solver_opt" localSheetId="3" hidden="1">Лист5!$M$4</definedName>
    <definedName name="solver_opt" localSheetId="4" hidden="1">Лист6!$L$4</definedName>
    <definedName name="solver_opt" localSheetId="5" hidden="1">Лист7!$B$4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0" hidden="1">3</definedName>
    <definedName name="solver_rel1" localSheetId="1" hidden="1">1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4</definedName>
    <definedName name="solver_rel2" localSheetId="0" hidden="1">1</definedName>
    <definedName name="solver_rel2" localSheetId="1" hidden="1">1</definedName>
    <definedName name="solver_rel2" localSheetId="2" hidden="1">3</definedName>
    <definedName name="solver_rel2" localSheetId="3" hidden="1">3</definedName>
    <definedName name="solver_rel2" localSheetId="4" hidden="1">1</definedName>
    <definedName name="solver_rel2" localSheetId="5" hidden="1">1</definedName>
    <definedName name="solver_rel3" localSheetId="0" hidden="1">3</definedName>
    <definedName name="solver_rel3" localSheetId="1" hidden="1">2</definedName>
    <definedName name="solver_rel3" localSheetId="2" hidden="1">2</definedName>
    <definedName name="solver_rel3" localSheetId="3" hidden="1">3</definedName>
    <definedName name="solver_rel3" localSheetId="4" hidden="1">3</definedName>
    <definedName name="solver_rel3" localSheetId="5" hidden="1">1</definedName>
    <definedName name="solver_rel4" localSheetId="5" hidden="1">1</definedName>
    <definedName name="solver_rhs1" localSheetId="0" hidden="1">Лист1!$D$6</definedName>
    <definedName name="solver_rhs1" localSheetId="1" hidden="1">Лист3!$N$6</definedName>
    <definedName name="solver_rhs1" localSheetId="2" hidden="1">Лист4!$P$6</definedName>
    <definedName name="solver_rhs1" localSheetId="3" hidden="1">Лист5!$O$6</definedName>
    <definedName name="solver_rhs1" localSheetId="4" hidden="1">Лист6!$N$6</definedName>
    <definedName name="solver_rhs1" localSheetId="5" hidden="1">"целое"</definedName>
    <definedName name="solver_rhs2" localSheetId="0" hidden="1">Лист1!$D$7</definedName>
    <definedName name="solver_rhs2" localSheetId="1" hidden="1">Лист3!$N$7</definedName>
    <definedName name="solver_rhs2" localSheetId="2" hidden="1">Лист4!$P$7</definedName>
    <definedName name="solver_rhs2" localSheetId="3" hidden="1">Лист5!$O$7</definedName>
    <definedName name="solver_rhs2" localSheetId="4" hidden="1">Лист6!$N$7</definedName>
    <definedName name="solver_rhs2" localSheetId="5" hidden="1">Лист7!$J$3</definedName>
    <definedName name="solver_rhs3" localSheetId="0" hidden="1">Лист1!$D$8</definedName>
    <definedName name="solver_rhs3" localSheetId="1" hidden="1">Лист3!$N$8</definedName>
    <definedName name="solver_rhs3" localSheetId="2" hidden="1">Лист4!$P$8</definedName>
    <definedName name="solver_rhs3" localSheetId="3" hidden="1">Лист5!$O$8</definedName>
    <definedName name="solver_rhs3" localSheetId="4" hidden="1">Лист6!$N$8</definedName>
    <definedName name="solver_rhs3" localSheetId="5" hidden="1">Лист7!$J$4</definedName>
    <definedName name="solver_rhs4" localSheetId="5" hidden="1">Лист7!$J$5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2</definedName>
    <definedName name="solver_typ" localSheetId="5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8" l="1"/>
  <c r="B7" i="8"/>
  <c r="B6" i="8"/>
  <c r="B4" i="8"/>
  <c r="L8" i="6" l="1"/>
  <c r="L7" i="6"/>
  <c r="L6" i="6"/>
  <c r="L4" i="6"/>
  <c r="M8" i="5"/>
  <c r="M7" i="5"/>
  <c r="M6" i="5"/>
  <c r="M4" i="5"/>
  <c r="N8" i="4"/>
  <c r="N7" i="4"/>
  <c r="N4" i="4"/>
  <c r="N6" i="4"/>
  <c r="L4" i="3"/>
  <c r="L8" i="3"/>
  <c r="L7" i="3"/>
  <c r="L6" i="3"/>
  <c r="B8" i="1"/>
  <c r="B7" i="1"/>
  <c r="B3" i="1"/>
  <c r="B6" i="1"/>
</calcChain>
</file>

<file path=xl/sharedStrings.xml><?xml version="1.0" encoding="utf-8"?>
<sst xmlns="http://schemas.openxmlformats.org/spreadsheetml/2006/main" count="49" uniqueCount="16">
  <si>
    <t xml:space="preserve">переменные </t>
  </si>
  <si>
    <t>функция</t>
  </si>
  <si>
    <t xml:space="preserve">функция </t>
  </si>
  <si>
    <t>огр 1</t>
  </si>
  <si>
    <t xml:space="preserve">огр 2 </t>
  </si>
  <si>
    <t xml:space="preserve">огр 3 </t>
  </si>
  <si>
    <t>&gt;=</t>
  </si>
  <si>
    <t>&lt;=</t>
  </si>
  <si>
    <t xml:space="preserve">огр 1 </t>
  </si>
  <si>
    <t>=</t>
  </si>
  <si>
    <t>огр 2</t>
  </si>
  <si>
    <t>огр 3</t>
  </si>
  <si>
    <t>сырье кг</t>
  </si>
  <si>
    <t>раб сила ч</t>
  </si>
  <si>
    <t xml:space="preserve">оборудование </t>
  </si>
  <si>
    <t xml:space="preserve">прибыль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</si>
</sst>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3" xfId="0" applyFill="1" applyBorder="1"/>
    <xf numFmtId="0" fontId="0" fillId="2" borderId="2" xfId="0" applyFill="1" applyBorder="1"/>
    <xf numFmtId="0" fontId="0" fillId="3" borderId="3" xfId="0" applyFill="1" applyBorder="1"/>
    <xf numFmtId="0" fontId="0" fillId="5" borderId="1" xfId="0" applyFill="1" applyBorder="1"/>
    <xf numFmtId="0" fontId="0" fillId="6" borderId="1" xfId="0" applyFill="1" applyBorder="1"/>
    <xf numFmtId="0" fontId="1" fillId="6" borderId="1" xfId="0" applyFont="1" applyFill="1" applyBorder="1"/>
    <xf numFmtId="0" fontId="0" fillId="7" borderId="1" xfId="0" applyFill="1" applyBorder="1"/>
    <xf numFmtId="0" fontId="0" fillId="8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514350</xdr:colOff>
      <xdr:row>0</xdr:row>
      <xdr:rowOff>0</xdr:rowOff>
    </xdr:from>
    <xdr:to>
      <xdr:col>16</xdr:col>
      <xdr:colOff>57682</xdr:colOff>
      <xdr:row>7</xdr:row>
      <xdr:rowOff>57344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4FFB390-E887-653A-50FD-CD6EA69E6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9825" y="0"/>
          <a:ext cx="3810532" cy="13908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4</xdr:row>
      <xdr:rowOff>76200</xdr:rowOff>
    </xdr:from>
    <xdr:to>
      <xdr:col>7</xdr:col>
      <xdr:colOff>314859</xdr:colOff>
      <xdr:row>11</xdr:row>
      <xdr:rowOff>95439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80D9D35-7EB7-CCBA-83F1-EC4498FF3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838200"/>
          <a:ext cx="3829584" cy="13527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57150</xdr:rowOff>
    </xdr:from>
    <xdr:to>
      <xdr:col>6</xdr:col>
      <xdr:colOff>171982</xdr:colOff>
      <xdr:row>7</xdr:row>
      <xdr:rowOff>57336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96C7B4E-D2DB-BE45-9AAF-AC40E8DA4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57150"/>
          <a:ext cx="3810532" cy="13336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152932</xdr:colOff>
      <xdr:row>8</xdr:row>
      <xdr:rowOff>9739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EE89129-8C51-C66A-67C6-AAEB40596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810532" cy="15337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115692</xdr:colOff>
      <xdr:row>10</xdr:row>
      <xdr:rowOff>95250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86B547B-F84B-654C-BB8D-A728AC90D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92492" cy="20002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1</xdr:row>
      <xdr:rowOff>85725</xdr:rowOff>
    </xdr:from>
    <xdr:to>
      <xdr:col>21</xdr:col>
      <xdr:colOff>591312</xdr:colOff>
      <xdr:row>7</xdr:row>
      <xdr:rowOff>66832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9770F7F-4A72-4F6C-9722-29EE36FAC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9600" y="276225"/>
          <a:ext cx="5458587" cy="11241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184149</xdr:colOff>
      <xdr:row>7</xdr:row>
      <xdr:rowOff>65086</xdr:rowOff>
    </xdr:from>
    <xdr:ext cx="6775451" cy="29636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8B0069A-E6E6-1031-37E3-5A2EB77FC0DC}"/>
                </a:ext>
              </a:extLst>
            </xdr:cNvPr>
            <xdr:cNvSpPr txBox="1"/>
          </xdr:nvSpPr>
          <xdr:spPr>
            <a:xfrm>
              <a:off x="4451349" y="1398586"/>
              <a:ext cx="6775451" cy="29636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f>
                              <m:f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𝜕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num>
                              <m:den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𝜕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=2</m:t>
                            </m:r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𝑎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3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4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5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6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7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</m:e>
                                </m:d>
                              </m:e>
                            </m:nary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e>
                            </m:d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=0</m:t>
                            </m:r>
                          </m:e>
                          <m:e>
                            <m:f>
                              <m:f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𝜕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num>
                              <m:den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𝜕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=2</m:t>
                            </m:r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𝑏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3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4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5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6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7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</m:e>
                                </m:d>
                              </m:e>
                            </m:nary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sup>
                                </m:sSup>
                              </m:e>
                            </m:d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e>
                          <m:e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𝑄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𝑏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3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4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5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6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7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</m:e>
                                </m:d>
                              </m:e>
                            </m:nary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(−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e>
                          <m:e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𝑄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𝑏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3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4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5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6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7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</m:e>
                                </m:d>
                              </m:e>
                            </m:nary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(−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e>
                          <m:e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𝑄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𝑏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3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4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5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6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7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</m:e>
                                </m:d>
                              </m:e>
                            </m:nary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(−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e>
                          <m:e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𝑄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𝑏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3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4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5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6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7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</m:e>
                                </m:d>
                              </m:e>
                            </m:nary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(−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e>
                          <m:e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𝑄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𝑔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𝑏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3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4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5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6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7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</m:e>
                                </m:d>
                              </m:e>
                            </m:nary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(−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−6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e>
                          <m:e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𝑄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𝑏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3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4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5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6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7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p>
                                    </m:sSup>
                                  </m:e>
                                </m:d>
                              </m:e>
                            </m:nary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(−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7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8B0069A-E6E6-1031-37E3-5A2EB77FC0DC}"/>
                </a:ext>
              </a:extLst>
            </xdr:cNvPr>
            <xdr:cNvSpPr txBox="1"/>
          </xdr:nvSpPr>
          <xdr:spPr>
            <a:xfrm>
              <a:off x="4451349" y="1398586"/>
              <a:ext cx="6775451" cy="29636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{█(</a:t>
              </a:r>
              <a:r>
                <a:rPr lang="en-US" sz="1100" i="0">
                  <a:latin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</a:rPr>
                <a:t>𝑄/</a:t>
              </a:r>
              <a:r>
                <a:rPr lang="en-US" sz="1100" i="0">
                  <a:latin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</a:rPr>
                <a:t>𝑎=2∑2_(𝑖=1)^𝑛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▒(</a:t>
              </a:r>
              <a:r>
                <a:rPr lang="en-US" sz="1100" b="0" i="0">
                  <a:latin typeface="Cambria Math" panose="02040503050406030204" pitchFamily="18" charset="0"/>
                </a:rPr>
                <a:t>𝑦_𝑖−𝑎−𝑏𝑒^(−𝑥_𝑖 )−𝑐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𝑒^(−〖2𝑥〗_𝑖 )−𝑑𝑒^(−〖3𝑥〗_𝑖 )−𝑒𝑒^(−〖4𝑥〗_𝑖 )−𝑓𝑒^(−〖5𝑥〗_𝑖 )−𝑔𝑒^(−〖6𝑥〗_𝑖 )−ℎ𝑒^(−〖7𝑥〗_𝑖 ) )  (</a:t>
              </a:r>
              <a:r>
                <a:rPr lang="en-US" sz="1100" b="0" i="0">
                  <a:latin typeface="Cambria Math" panose="02040503050406030204" pitchFamily="18" charset="0"/>
                </a:rPr>
                <a:t>−1)</a:t>
              </a:r>
              <a:r>
                <a:rPr lang="ru-RU" sz="1100" b="0" i="0">
                  <a:latin typeface="Cambria Math" panose="02040503050406030204" pitchFamily="18" charset="0"/>
                </a:rPr>
                <a:t>=0</a:t>
              </a:r>
              <a:r>
                <a:rPr lang="en-US" sz="1100" b="0" i="0">
                  <a:latin typeface="Cambria Math" panose="02040503050406030204" pitchFamily="18" charset="0"/>
                </a:rPr>
                <a:t>@</a:t>
              </a:r>
              <a:r>
                <a:rPr lang="en-US" sz="1100" i="0">
                  <a:latin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</a:rPr>
                <a:t>𝑄/</a:t>
              </a:r>
              <a:r>
                <a:rPr lang="en-US" sz="1100" i="0">
                  <a:latin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</a:rPr>
                <a:t>𝑏=2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∑2_(𝑖=1)^𝑛▒(𝑦_𝑖−𝑎−𝑏𝑒^(−𝑥_𝑖 )−𝑐𝑒^(−〖2𝑥〗_𝑖 )−𝑑𝑒^(−〖3𝑥〗_𝑖 )−𝑒𝑒^(−〖4𝑥〗_𝑖 )−𝑓𝑒^(−〖5𝑥〗_𝑖 )−𝑔𝑒^(−〖6𝑥〗_𝑖 )−ℎ𝑒^(−〖7𝑥〗_𝑖 ) )  (−𝑒^(−𝑥_𝑖 ) 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𝑐=2∑2_(𝑖=1)^𝑛▒(𝑦_𝑖−𝑎−𝑏𝑒^(−𝑥_𝑖 )−𝑐𝑒^(−〖2𝑥〗_𝑖 )−𝑑𝑒^(−〖3𝑥〗_𝑖 )−𝑒𝑒^(−〖4𝑥〗_𝑖 )−𝑓𝑒^(−〖5𝑥〗_𝑖 )−𝑔𝑒^(−〖6𝑥〗_𝑖 )−ℎ𝑒^(−〖7𝑥〗_𝑖 ) ) (−𝑒^(−〖2𝑥〗_𝑖 ))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𝑑=2∑2_(𝑖=1)^𝑛▒(𝑦_𝑖−𝑎−𝑏𝑒^(−𝑥_𝑖 )−𝑐𝑒^(−〖2𝑥〗_𝑖 )−𝑑𝑒^(−〖3𝑥〗_𝑖 )−𝑒𝑒^(−〖4𝑥〗_𝑖 )−𝑓𝑒^(−〖5𝑥〗_𝑖 )−𝑔𝑒^(−〖6𝑥〗_𝑖 )−ℎ𝑒^(−〖7𝑥〗_𝑖 ) ) (−𝑒^(−〖3𝑥〗_𝑖 ))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𝑒=2∑2_(𝑖=1)^𝑛▒(𝑦_𝑖−𝑎−𝑏𝑒^(−𝑥_𝑖 )−𝑐𝑒^(−〖2𝑥〗_𝑖 )−𝑑𝑒^(−〖3𝑥〗_𝑖 )−𝑒𝑒^(−〖4𝑥〗_𝑖 )−𝑓𝑒^(−〖5𝑥〗_𝑖 )−𝑔𝑒^(−〖6𝑥〗_𝑖 )−ℎ𝑒^(−〖7𝑥〗_𝑖 ) ) (−𝑒^(−〖4𝑥〗_𝑖 ))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𝑓=2∑2_(𝑖=1)^𝑛▒(𝑦_𝑖−𝑎−𝑏𝑒^(−𝑥_𝑖 )−𝑐𝑒^(−〖2𝑥〗_𝑖 )−𝑑𝑒^(−〖3𝑥〗_𝑖 )−𝑒𝑒^(−〖4𝑥〗_𝑖 )−𝑓𝑒^(−〖5𝑥〗_𝑖 )−𝑔𝑒^(−〖6𝑥〗_𝑖 )−ℎ𝑒^(−〖7𝑥〗_𝑖 ) ) (−𝑒^(−〖5𝑥〗_𝑖 ))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𝑔=2∑2_(𝑖=1)^𝑛▒(𝑦_𝑖−𝑎−𝑏𝑒^(−𝑥_𝑖 )−𝑐𝑒^(−〖2𝑥〗_𝑖 )−𝑑𝑒^(−〖3𝑥〗_𝑖 )−𝑒𝑒^(−〖4𝑥〗_𝑖 )−𝑓𝑒^(−〖5𝑥〗_𝑖 )−𝑔𝑒^(−〖6𝑥〗_𝑖 )−ℎ𝑒^(−〖7𝑥〗_𝑖 ) ) (−𝑒^(−6𝑥_𝑖 ))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ℎ=2∑2_(𝑖=1)^𝑛▒(𝑦_𝑖−𝑎−𝑏𝑒^(−𝑥_𝑖 )−𝑐𝑒^(−〖2𝑥〗_𝑖 )−𝑑𝑒^(−〖3𝑥〗_𝑖 )−𝑒𝑒^(−〖4𝑥〗_𝑖 )−𝑓𝑒^(−〖5𝑥〗_𝑖 )−𝑔𝑒^(−〖6𝑥〗_𝑖 )−ℎ𝑒^(−〖7𝑥〗_𝑖 ) ) (−𝑒^(−〖7𝑥〗_𝑖 ))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)┤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B3" sqref="B3"/>
    </sheetView>
  </sheetViews>
  <sheetFormatPr defaultRowHeight="15" x14ac:dyDescent="0.25"/>
  <cols>
    <col min="1" max="1" width="14.28515625" bestFit="1" customWidth="1"/>
    <col min="2" max="2" width="7.28515625" customWidth="1"/>
  </cols>
  <sheetData>
    <row r="1" spans="1:4" x14ac:dyDescent="0.25">
      <c r="A1" s="1" t="s">
        <v>0</v>
      </c>
      <c r="B1" s="5">
        <v>1</v>
      </c>
      <c r="C1" s="5">
        <v>2</v>
      </c>
    </row>
    <row r="2" spans="1:4" x14ac:dyDescent="0.25">
      <c r="B2" s="1">
        <v>1</v>
      </c>
      <c r="C2" s="1">
        <v>0</v>
      </c>
    </row>
    <row r="3" spans="1:4" x14ac:dyDescent="0.25">
      <c r="A3" s="2" t="s">
        <v>2</v>
      </c>
      <c r="B3" s="6">
        <f>-4*$B$2</f>
        <v>-4</v>
      </c>
    </row>
    <row r="6" spans="1:4" x14ac:dyDescent="0.25">
      <c r="A6" s="4" t="s">
        <v>3</v>
      </c>
      <c r="B6" s="4">
        <f>2 * $B$2 +$C$2</f>
        <v>2</v>
      </c>
      <c r="C6" s="4" t="s">
        <v>6</v>
      </c>
      <c r="D6" s="4">
        <v>1</v>
      </c>
    </row>
    <row r="7" spans="1:4" x14ac:dyDescent="0.25">
      <c r="A7" s="3" t="s">
        <v>4</v>
      </c>
      <c r="B7" s="3">
        <f>$B$2-2*$C$2</f>
        <v>1</v>
      </c>
      <c r="C7" s="3" t="s">
        <v>7</v>
      </c>
      <c r="D7" s="3">
        <v>3</v>
      </c>
    </row>
    <row r="8" spans="1:4" x14ac:dyDescent="0.25">
      <c r="A8" s="3" t="s">
        <v>5</v>
      </c>
      <c r="B8" s="3">
        <f>$B$2-$C$2</f>
        <v>1</v>
      </c>
      <c r="C8" s="3" t="s">
        <v>6</v>
      </c>
      <c r="D8" s="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4E74-A319-4D03-9F58-22927EEB2FC0}">
  <dimension ref="K1:N8"/>
  <sheetViews>
    <sheetView topLeftCell="D1" workbookViewId="0">
      <selection activeCell="N13" sqref="N13"/>
    </sheetView>
  </sheetViews>
  <sheetFormatPr defaultRowHeight="15" x14ac:dyDescent="0.25"/>
  <cols>
    <col min="11" max="11" width="13.5703125" bestFit="1" customWidth="1"/>
  </cols>
  <sheetData>
    <row r="1" spans="11:14" x14ac:dyDescent="0.25">
      <c r="K1" s="7" t="s">
        <v>0</v>
      </c>
      <c r="L1" s="7">
        <v>1</v>
      </c>
      <c r="M1" s="7">
        <v>2</v>
      </c>
      <c r="N1" s="7">
        <v>3</v>
      </c>
    </row>
    <row r="2" spans="11:14" x14ac:dyDescent="0.25">
      <c r="K2" s="7"/>
      <c r="L2" s="7">
        <v>0</v>
      </c>
      <c r="M2" s="7">
        <v>1.6977204929185086</v>
      </c>
      <c r="N2" s="7">
        <v>0.95113975354074576</v>
      </c>
    </row>
    <row r="4" spans="11:14" x14ac:dyDescent="0.25">
      <c r="K4" s="2" t="s">
        <v>2</v>
      </c>
      <c r="L4" s="2">
        <f>-2.75*$L$2-1.5*$M$2+0.89*$N$2</f>
        <v>-1.7000663587264992</v>
      </c>
    </row>
    <row r="6" spans="11:14" x14ac:dyDescent="0.25">
      <c r="K6" s="8" t="s">
        <v>8</v>
      </c>
      <c r="L6" s="8">
        <f>-12*$L$2-3*$M$2-1.43*$N$2</f>
        <v>-6.4532913263187925</v>
      </c>
      <c r="M6" s="8" t="s">
        <v>7</v>
      </c>
      <c r="N6" s="8">
        <v>1.4</v>
      </c>
    </row>
    <row r="7" spans="11:14" x14ac:dyDescent="0.25">
      <c r="K7" s="8" t="s">
        <v>4</v>
      </c>
      <c r="L7" s="8">
        <f>-0.33*$L$2+0.5*$M$2+$N$2</f>
        <v>1.8</v>
      </c>
      <c r="M7" s="8" t="s">
        <v>7</v>
      </c>
      <c r="N7" s="8">
        <v>1.8</v>
      </c>
    </row>
    <row r="8" spans="11:14" x14ac:dyDescent="0.25">
      <c r="K8" s="8" t="s">
        <v>5</v>
      </c>
      <c r="L8" s="8">
        <f>-1.5*$L$2-1.2*$M$2+0.67*$N$2</f>
        <v>-1.4000009566299108</v>
      </c>
      <c r="M8" s="8" t="s">
        <v>9</v>
      </c>
      <c r="N8" s="8">
        <v>-1.4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2C4E-E2A0-4910-AA47-ADAFF6513CE5}">
  <dimension ref="M1:P8"/>
  <sheetViews>
    <sheetView workbookViewId="0">
      <selection activeCell="Q12" sqref="Q12"/>
    </sheetView>
  </sheetViews>
  <sheetFormatPr defaultRowHeight="15" x14ac:dyDescent="0.25"/>
  <cols>
    <col min="13" max="13" width="13.5703125" bestFit="1" customWidth="1"/>
    <col min="14" max="16" width="12.7109375" bestFit="1" customWidth="1"/>
  </cols>
  <sheetData>
    <row r="1" spans="13:16" x14ac:dyDescent="0.25">
      <c r="M1" s="1" t="s">
        <v>0</v>
      </c>
      <c r="N1" s="1">
        <v>1</v>
      </c>
      <c r="O1" s="1">
        <v>2</v>
      </c>
      <c r="P1" s="1">
        <v>3</v>
      </c>
    </row>
    <row r="2" spans="13:16" x14ac:dyDescent="0.25">
      <c r="M2" s="1"/>
      <c r="N2" s="1">
        <v>122757464.90821521</v>
      </c>
      <c r="O2" s="1">
        <v>-57031889.586836509</v>
      </c>
      <c r="P2" s="1">
        <v>-80360441.317851156</v>
      </c>
    </row>
    <row r="4" spans="13:16" x14ac:dyDescent="0.25">
      <c r="M4" s="2" t="s">
        <v>1</v>
      </c>
      <c r="N4" s="2">
        <f>-0.17*$N$2 + $O$2 - 1.33*$P$2</f>
        <v>28978728.331508934</v>
      </c>
    </row>
    <row r="6" spans="13:16" x14ac:dyDescent="0.25">
      <c r="M6" s="9" t="s">
        <v>8</v>
      </c>
      <c r="N6" s="9">
        <f>3.33*$N$2 + 0.88*$O$2+0.38*$P$2</f>
        <v>328057327.60715711</v>
      </c>
      <c r="O6" s="9" t="s">
        <v>6</v>
      </c>
      <c r="P6" s="9">
        <v>0.4</v>
      </c>
    </row>
    <row r="7" spans="13:16" x14ac:dyDescent="0.25">
      <c r="M7" s="9" t="s">
        <v>10</v>
      </c>
      <c r="N7" s="9">
        <f>-1.22*$N$2-4.5*$O$2+1.33*$P$2</f>
        <v>8.9999997019767761</v>
      </c>
      <c r="O7" s="9" t="s">
        <v>6</v>
      </c>
      <c r="P7" s="9">
        <v>9</v>
      </c>
    </row>
    <row r="8" spans="13:16" x14ac:dyDescent="0.25">
      <c r="M8" s="9" t="s">
        <v>5</v>
      </c>
      <c r="N8" s="9">
        <f>-2*$N$2-0.43*$O$2-2.75*$P$2</f>
        <v>-3.6700000464916229</v>
      </c>
      <c r="O8" s="9" t="s">
        <v>9</v>
      </c>
      <c r="P8" s="9">
        <v>-3.67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359D-F8A2-429A-B245-0BFA92AE8F51}">
  <dimension ref="L1:P8"/>
  <sheetViews>
    <sheetView workbookViewId="0">
      <selection activeCell="T6" sqref="T6:T7"/>
    </sheetView>
  </sheetViews>
  <sheetFormatPr defaultRowHeight="15" x14ac:dyDescent="0.25"/>
  <cols>
    <col min="12" max="12" width="13.5703125" bestFit="1" customWidth="1"/>
  </cols>
  <sheetData>
    <row r="1" spans="12:16" x14ac:dyDescent="0.25">
      <c r="L1" s="1" t="s">
        <v>0</v>
      </c>
      <c r="M1" s="1">
        <v>1</v>
      </c>
      <c r="N1" s="1">
        <v>2</v>
      </c>
      <c r="O1" s="1">
        <v>3</v>
      </c>
      <c r="P1" s="1">
        <v>4</v>
      </c>
    </row>
    <row r="2" spans="12:16" x14ac:dyDescent="0.25">
      <c r="L2" s="1"/>
      <c r="M2" s="1">
        <v>11.241758241758244</v>
      </c>
      <c r="N2" s="1">
        <v>0</v>
      </c>
      <c r="O2" s="1">
        <v>0</v>
      </c>
      <c r="P2" s="1">
        <v>6.9890109890109899</v>
      </c>
    </row>
    <row r="4" spans="12:16" x14ac:dyDescent="0.25">
      <c r="L4" s="2" t="s">
        <v>2</v>
      </c>
      <c r="M4" s="2">
        <f>-1.25*$M$2-2*$N$2-2*$O$2-0.63*$P$2</f>
        <v>-18.45527472527473</v>
      </c>
    </row>
    <row r="6" spans="12:16" x14ac:dyDescent="0.25">
      <c r="L6" s="10" t="s">
        <v>8</v>
      </c>
      <c r="M6" s="10">
        <f>-0.56*$M$2 - 8*$N$2 - 2.25*$O$2+1.33*$P$2</f>
        <v>2.9999999999999991</v>
      </c>
      <c r="N6" s="10" t="s">
        <v>6</v>
      </c>
      <c r="O6" s="10">
        <v>3</v>
      </c>
    </row>
    <row r="7" spans="12:16" x14ac:dyDescent="0.25">
      <c r="L7" s="10" t="s">
        <v>4</v>
      </c>
      <c r="M7" s="10">
        <f>2*$M$2-4*$N$2+2*$O$2-1.5*$P$2</f>
        <v>12.000000000000004</v>
      </c>
      <c r="N7" s="10" t="s">
        <v>6</v>
      </c>
      <c r="O7" s="10">
        <v>12</v>
      </c>
    </row>
    <row r="8" spans="12:16" x14ac:dyDescent="0.25">
      <c r="L8" s="10" t="s">
        <v>5</v>
      </c>
      <c r="M8" s="10">
        <f>3*$M$2 + $N$2 - 0.56*$O$2+1.29*$P$2</f>
        <v>42.741098901098908</v>
      </c>
      <c r="N8" s="10" t="s">
        <v>6</v>
      </c>
      <c r="O8" s="10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BF025-F7FF-4592-91EE-54038EB30630}">
  <dimension ref="K1:O8"/>
  <sheetViews>
    <sheetView workbookViewId="0">
      <selection activeCell="R16" sqref="R15:R16"/>
    </sheetView>
  </sheetViews>
  <sheetFormatPr defaultRowHeight="15" x14ac:dyDescent="0.25"/>
  <cols>
    <col min="11" max="11" width="13.5703125" bestFit="1" customWidth="1"/>
  </cols>
  <sheetData>
    <row r="1" spans="11:15" x14ac:dyDescent="0.25">
      <c r="K1" s="1" t="s">
        <v>0</v>
      </c>
      <c r="L1" s="1">
        <v>1</v>
      </c>
      <c r="M1" s="1">
        <v>2</v>
      </c>
      <c r="N1" s="1">
        <v>3</v>
      </c>
      <c r="O1" s="1">
        <v>4</v>
      </c>
    </row>
    <row r="2" spans="11:15" x14ac:dyDescent="0.25">
      <c r="K2" s="1"/>
      <c r="L2" s="1">
        <v>2.9768987341772153</v>
      </c>
      <c r="M2" s="1">
        <v>0</v>
      </c>
      <c r="N2" s="1">
        <v>1.5107594936708861</v>
      </c>
      <c r="O2" s="1">
        <v>0</v>
      </c>
    </row>
    <row r="4" spans="11:15" x14ac:dyDescent="0.25">
      <c r="K4" s="2" t="s">
        <v>2</v>
      </c>
      <c r="L4" s="2">
        <f>-1.33*$L$2+2*$M$2+1.5*$N$2-0.5*$O$2</f>
        <v>-1.6931360759493672</v>
      </c>
    </row>
    <row r="6" spans="11:15" x14ac:dyDescent="0.25">
      <c r="K6" s="3" t="s">
        <v>3</v>
      </c>
      <c r="L6" s="3">
        <f>-0.5*$L$2-0.88*$M$2+1.25*$N$2-0.5*$O$2</f>
        <v>0.39999999999999991</v>
      </c>
      <c r="M6" s="3" t="s">
        <v>6</v>
      </c>
      <c r="N6" s="3">
        <v>0.4</v>
      </c>
    </row>
    <row r="7" spans="11:15" x14ac:dyDescent="0.25">
      <c r="K7" s="3" t="s">
        <v>10</v>
      </c>
      <c r="L7" s="3">
        <f>1.13*$L$2-1.43*$M$2-$N$2-1.25*$O$2</f>
        <v>1.8531360759493669</v>
      </c>
      <c r="M7" s="3" t="s">
        <v>7</v>
      </c>
      <c r="N7" s="3">
        <v>9</v>
      </c>
    </row>
    <row r="8" spans="11:15" x14ac:dyDescent="0.25">
      <c r="K8" s="3" t="s">
        <v>11</v>
      </c>
      <c r="L8" s="3">
        <f>-1.38*$L$2+0.29*$N$2-2*$O$2</f>
        <v>-3.6699999999999995</v>
      </c>
      <c r="M8" s="3" t="s">
        <v>6</v>
      </c>
      <c r="N8" s="3">
        <v>-3.67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313A-4115-4DD3-80F3-C6A5F5B94248}">
  <dimension ref="A1:J8"/>
  <sheetViews>
    <sheetView workbookViewId="0">
      <selection activeCell="G11" sqref="G11"/>
    </sheetView>
  </sheetViews>
  <sheetFormatPr defaultRowHeight="15" x14ac:dyDescent="0.25"/>
  <cols>
    <col min="1" max="1" width="13.5703125" bestFit="1" customWidth="1"/>
    <col min="7" max="7" width="14.85546875" bestFit="1" customWidth="1"/>
  </cols>
  <sheetData>
    <row r="1" spans="1:10" x14ac:dyDescent="0.25">
      <c r="A1" s="1" t="s">
        <v>0</v>
      </c>
      <c r="B1" s="1">
        <v>1</v>
      </c>
      <c r="C1" s="1">
        <v>2</v>
      </c>
    </row>
    <row r="2" spans="1:10" x14ac:dyDescent="0.25">
      <c r="A2" s="1"/>
      <c r="B2" s="1">
        <v>8</v>
      </c>
      <c r="C2" s="1">
        <v>6</v>
      </c>
      <c r="H2">
        <v>1</v>
      </c>
      <c r="I2">
        <v>2</v>
      </c>
    </row>
    <row r="3" spans="1:10" x14ac:dyDescent="0.25">
      <c r="G3" t="s">
        <v>12</v>
      </c>
      <c r="H3">
        <v>4</v>
      </c>
      <c r="I3">
        <v>6</v>
      </c>
      <c r="J3">
        <v>68</v>
      </c>
    </row>
    <row r="4" spans="1:10" x14ac:dyDescent="0.25">
      <c r="A4" s="2" t="s">
        <v>1</v>
      </c>
      <c r="B4" s="2">
        <f>$H$6*B2+$I$6*C2</f>
        <v>88</v>
      </c>
      <c r="G4" t="s">
        <v>13</v>
      </c>
      <c r="H4">
        <v>3</v>
      </c>
      <c r="I4">
        <v>2</v>
      </c>
      <c r="J4">
        <v>36</v>
      </c>
    </row>
    <row r="5" spans="1:10" x14ac:dyDescent="0.25">
      <c r="G5" t="s">
        <v>14</v>
      </c>
      <c r="H5">
        <v>1</v>
      </c>
      <c r="I5">
        <v>4</v>
      </c>
      <c r="J5">
        <v>36</v>
      </c>
    </row>
    <row r="6" spans="1:10" x14ac:dyDescent="0.25">
      <c r="A6" s="3" t="s">
        <v>3</v>
      </c>
      <c r="B6" s="3">
        <f>$B$2*$H$3+$C$2*$I$3</f>
        <v>68</v>
      </c>
      <c r="G6" t="s">
        <v>15</v>
      </c>
      <c r="H6">
        <v>5</v>
      </c>
      <c r="I6">
        <v>8</v>
      </c>
    </row>
    <row r="7" spans="1:10" x14ac:dyDescent="0.25">
      <c r="A7" s="3" t="s">
        <v>4</v>
      </c>
      <c r="B7" s="3">
        <f>$B$2*$H$4+$C$2*$I$4</f>
        <v>36</v>
      </c>
    </row>
    <row r="8" spans="1:10" x14ac:dyDescent="0.25">
      <c r="A8" s="3" t="s">
        <v>5</v>
      </c>
      <c r="B8" s="3">
        <f>$B$2*$H$5+$C$2*$I$5</f>
        <v>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2C84-CA53-4093-925C-3C1838D20496}">
  <dimension ref="H8:S23"/>
  <sheetViews>
    <sheetView topLeftCell="F7" zoomScale="150" zoomScaleNormal="150" workbookViewId="0">
      <selection activeCell="T24" sqref="T24"/>
    </sheetView>
  </sheetViews>
  <sheetFormatPr defaultRowHeight="15" x14ac:dyDescent="0.25"/>
  <sheetData>
    <row r="8" spans="8:19" x14ac:dyDescent="0.25"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8:19" x14ac:dyDescent="0.25"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8:19" x14ac:dyDescent="0.25"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8:19" x14ac:dyDescent="0.25"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8:19" x14ac:dyDescent="0.25"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8:19" x14ac:dyDescent="0.25"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8:19" x14ac:dyDescent="0.25"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8:19" x14ac:dyDescent="0.25"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8:19" x14ac:dyDescent="0.25"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8:19" x14ac:dyDescent="0.25"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8:19" x14ac:dyDescent="0.25"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8:19" x14ac:dyDescent="0.25"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8:19" x14ac:dyDescent="0.25"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8:19" x14ac:dyDescent="0.25"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8:19" x14ac:dyDescent="0.25"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8:19" x14ac:dyDescent="0.25"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Лист3</vt:lpstr>
      <vt:lpstr>Лист4</vt:lpstr>
      <vt:lpstr>Лист5</vt:lpstr>
      <vt:lpstr>Лист6</vt:lpstr>
      <vt:lpstr>Лист7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 Voronin</dc:creator>
  <cp:lastModifiedBy>Mihail Voronin</cp:lastModifiedBy>
  <dcterms:created xsi:type="dcterms:W3CDTF">2015-06-05T18:19:34Z</dcterms:created>
  <dcterms:modified xsi:type="dcterms:W3CDTF">2024-05-28T18:35:48Z</dcterms:modified>
</cp:coreProperties>
</file>