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solver_adj" localSheetId="0" hidden="1">Лист1!$B$2:$D$2</definedName>
    <definedName name="solver_adj" localSheetId="1" hidden="1">Лист2!$B$2:$D$2</definedName>
    <definedName name="solver_adj" localSheetId="2" hidden="1">Лист3!$B$2:$D$2</definedName>
    <definedName name="solver_adj" localSheetId="3" hidden="1">Лист4!$B$2:$F$2</definedName>
    <definedName name="solver_adj" localSheetId="4" hidden="1">Лист5!$B$2:$C$2</definedName>
    <definedName name="solver_adj" localSheetId="5" hidden="1">Лист6!$B$8:$D$8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lhs1" localSheetId="0" hidden="1">Лист1!$B$6</definedName>
    <definedName name="solver_lhs1" localSheetId="1" hidden="1">Лист2!$B$6</definedName>
    <definedName name="solver_lhs1" localSheetId="2" hidden="1">Лист3!$B$6</definedName>
    <definedName name="solver_lhs1" localSheetId="3" hidden="1">Лист4!$B$6</definedName>
    <definedName name="solver_lhs1" localSheetId="4" hidden="1">Лист5!$B$6</definedName>
    <definedName name="solver_lhs1" localSheetId="5" hidden="1">Лист6!$A$10:$A$12</definedName>
    <definedName name="solver_lhs2" localSheetId="0" hidden="1">Лист1!$B$7</definedName>
    <definedName name="solver_lhs2" localSheetId="1" hidden="1">Лист2!$B$7</definedName>
    <definedName name="solver_lhs2" localSheetId="2" hidden="1">Лист3!$B$7</definedName>
    <definedName name="solver_lhs2" localSheetId="3" hidden="1">Лист4!$B$7</definedName>
    <definedName name="solver_lhs2" localSheetId="4" hidden="1">Лист5!$B$7</definedName>
    <definedName name="solver_lhs2" localSheetId="5" hidden="1">Лист6!$B$8:$D$8</definedName>
    <definedName name="solver_lhs3" localSheetId="0" hidden="1">Лист1!$B$8</definedName>
    <definedName name="solver_lhs3" localSheetId="1" hidden="1">Лист2!$B$8</definedName>
    <definedName name="solver_lhs3" localSheetId="2" hidden="1">Лист3!$B$8</definedName>
    <definedName name="solver_lhs3" localSheetId="3" hidden="1">Лист4!$B$8</definedName>
    <definedName name="solver_lhs3" localSheetId="4" hidden="1">Лист5!$B$8</definedName>
    <definedName name="solver_lhs3" localSheetId="5" hidden="1">Лист6!$B$8:$D$8</definedName>
    <definedName name="solver_lhs4" localSheetId="1" hidden="1">Лист2!$B$2:$D$2</definedName>
    <definedName name="solver_lhs4" localSheetId="2" hidden="1">Лист3!$B$2:$D$2</definedName>
    <definedName name="solver_lhs4" localSheetId="3" hidden="1">Лист4!$B$9</definedName>
    <definedName name="solver_lhs4" localSheetId="4" hidden="1">Лист5!$B$9</definedName>
    <definedName name="solver_lhs5" localSheetId="3" hidden="1">Лист4!$B$9</definedName>
    <definedName name="solver_lhs5" localSheetId="4" hidden="1">Лист5!$C$9</definedName>
    <definedName name="solver_lhs6" localSheetId="3" hidden="1">Лист4!$C$9</definedName>
    <definedName name="solver_lhs7" localSheetId="3" hidden="1">Лист4!$D$9</definedName>
    <definedName name="solver_lhs8" localSheetId="3" hidden="1">Лист4!$E$9</definedName>
    <definedName name="solver_lhs9" localSheetId="3" hidden="1">Лист4!$F$9</definedName>
    <definedName name="solver_lin" localSheetId="0" hidden="1">2</definedName>
    <definedName name="solver_lin" localSheetId="1" hidden="1">1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1</definedName>
    <definedName name="solver_neg" localSheetId="4" hidden="1">2</definedName>
    <definedName name="solver_neg" localSheetId="5" hidden="1">2</definedName>
    <definedName name="solver_num" localSheetId="0" hidden="1">3</definedName>
    <definedName name="solver_num" localSheetId="1" hidden="1">3</definedName>
    <definedName name="solver_num" localSheetId="2" hidden="1">4</definedName>
    <definedName name="solver_num" localSheetId="3" hidden="1">9</definedName>
    <definedName name="solver_num" localSheetId="4" hidden="1">5</definedName>
    <definedName name="solver_num" localSheetId="5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Лист1!$B$4</definedName>
    <definedName name="solver_opt" localSheetId="1" hidden="1">Лист2!$B$4</definedName>
    <definedName name="solver_opt" localSheetId="2" hidden="1">Лист3!$B$4</definedName>
    <definedName name="solver_opt" localSheetId="3" hidden="1">Лист4!$B$4</definedName>
    <definedName name="solver_opt" localSheetId="4" hidden="1">Лист5!$B$4</definedName>
    <definedName name="solver_opt" localSheetId="5" hidden="1">Лист6!$F$8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1" localSheetId="3" hidden="1">2</definedName>
    <definedName name="solver_rel1" localSheetId="4" hidden="1">1</definedName>
    <definedName name="solver_rel1" localSheetId="5" hidden="1">1</definedName>
    <definedName name="solver_rel2" localSheetId="0" hidden="1">3</definedName>
    <definedName name="solver_rel2" localSheetId="1" hidden="1">2</definedName>
    <definedName name="solver_rel2" localSheetId="2" hidden="1">1</definedName>
    <definedName name="solver_rel2" localSheetId="3" hidden="1">2</definedName>
    <definedName name="solver_rel2" localSheetId="4" hidden="1">1</definedName>
    <definedName name="solver_rel2" localSheetId="5" hidden="1">3</definedName>
    <definedName name="solver_rel3" localSheetId="0" hidden="1">3</definedName>
    <definedName name="solver_rel3" localSheetId="1" hidden="1">3</definedName>
    <definedName name="solver_rel3" localSheetId="2" hidden="1">1</definedName>
    <definedName name="solver_rel3" localSheetId="3" hidden="1">2</definedName>
    <definedName name="solver_rel3" localSheetId="4" hidden="1">1</definedName>
    <definedName name="solver_rel3" localSheetId="5" hidden="1">4</definedName>
    <definedName name="solver_rel4" localSheetId="1" hidden="1">4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5" localSheetId="3" hidden="1">3</definedName>
    <definedName name="solver_rel5" localSheetId="4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el9" localSheetId="3" hidden="1">3</definedName>
    <definedName name="solver_rhs1" localSheetId="0" hidden="1">Лист1!$C$6</definedName>
    <definedName name="solver_rhs1" localSheetId="1" hidden="1">Лист2!$C$6</definedName>
    <definedName name="solver_rhs1" localSheetId="2" hidden="1">Лист3!$C$6</definedName>
    <definedName name="solver_rhs1" localSheetId="3" hidden="1">Лист4!$C$6</definedName>
    <definedName name="solver_rhs1" localSheetId="4" hidden="1">Лист5!$C$6</definedName>
    <definedName name="solver_rhs1" localSheetId="5" hidden="1">Лист6!$E$3:$E$5</definedName>
    <definedName name="solver_rhs2" localSheetId="0" hidden="1">Лист1!$C$7</definedName>
    <definedName name="solver_rhs2" localSheetId="1" hidden="1">Лист2!$C$7</definedName>
    <definedName name="solver_rhs2" localSheetId="2" hidden="1">Лист3!$C$7</definedName>
    <definedName name="solver_rhs2" localSheetId="3" hidden="1">Лист4!$C$7</definedName>
    <definedName name="solver_rhs2" localSheetId="4" hidden="1">Лист5!$C$7</definedName>
    <definedName name="solver_rhs2" localSheetId="5" hidden="1">0</definedName>
    <definedName name="solver_rhs3" localSheetId="0" hidden="1">Лист1!$C$8</definedName>
    <definedName name="solver_rhs3" localSheetId="1" hidden="1">Лист2!$C$8</definedName>
    <definedName name="solver_rhs3" localSheetId="2" hidden="1">Лист3!$C$8</definedName>
    <definedName name="solver_rhs3" localSheetId="3" hidden="1">Лист4!$C$8</definedName>
    <definedName name="solver_rhs3" localSheetId="4" hidden="1">Лист5!$C$8</definedName>
    <definedName name="solver_rhs3" localSheetId="5" hidden="1">целое</definedName>
    <definedName name="solver_rhs4" localSheetId="1" hidden="1">целое</definedName>
    <definedName name="solver_rhs4" localSheetId="2" hidden="1">0</definedName>
    <definedName name="solver_rhs4" localSheetId="3" hidden="1">Лист4!$C$9</definedName>
    <definedName name="solver_rhs4" localSheetId="4" hidden="1">Лист5!$D$9</definedName>
    <definedName name="solver_rhs5" localSheetId="3" hidden="1">Лист4!$G$9</definedName>
    <definedName name="solver_rhs5" localSheetId="4" hidden="1">Лист5!$D$9</definedName>
    <definedName name="solver_rhs6" localSheetId="3" hidden="1">Лист4!$G$9</definedName>
    <definedName name="solver_rhs7" localSheetId="3" hidden="1">Лист4!$G$9</definedName>
    <definedName name="solver_rhs8" localSheetId="3" hidden="1">Лист4!$G$9</definedName>
    <definedName name="solver_rhs9" localSheetId="3" hidden="1">Лист4!$G$9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</definedNames>
  <calcPr calcId="125725"/>
</workbook>
</file>

<file path=xl/calcChain.xml><?xml version="1.0" encoding="utf-8"?>
<calcChain xmlns="http://schemas.openxmlformats.org/spreadsheetml/2006/main">
  <c r="A11" i="6"/>
  <c r="A12"/>
  <c r="A10"/>
  <c r="F8"/>
  <c r="C9" i="5"/>
  <c r="B9"/>
  <c r="B8"/>
  <c r="B7"/>
  <c r="B6"/>
  <c r="B4"/>
  <c r="F9" i="4"/>
  <c r="E9"/>
  <c r="D9"/>
  <c r="C9"/>
  <c r="B9"/>
  <c r="B7"/>
  <c r="B8"/>
  <c r="B6"/>
  <c r="B4"/>
  <c r="B8" i="3"/>
  <c r="B7"/>
  <c r="B6"/>
  <c r="B4"/>
  <c r="B8" i="2"/>
  <c r="B7"/>
  <c r="B6"/>
  <c r="B4"/>
  <c r="B8" i="1"/>
  <c r="B7"/>
  <c r="B6"/>
  <c r="B4"/>
</calcChain>
</file>

<file path=xl/sharedStrings.xml><?xml version="1.0" encoding="utf-8"?>
<sst xmlns="http://schemas.openxmlformats.org/spreadsheetml/2006/main" count="53" uniqueCount="22">
  <si>
    <t xml:space="preserve">целевая функция f = </t>
  </si>
  <si>
    <t>вектор неизвестных:</t>
  </si>
  <si>
    <t>x1</t>
  </si>
  <si>
    <t>x2</t>
  </si>
  <si>
    <t>x3</t>
  </si>
  <si>
    <t>ограничение 1:</t>
  </si>
  <si>
    <t>ограничение 2:</t>
  </si>
  <si>
    <t>ограничение 3:</t>
  </si>
  <si>
    <t>x4</t>
  </si>
  <si>
    <t>x5</t>
  </si>
  <si>
    <t>ограничение4:</t>
  </si>
  <si>
    <t>ограничение 4:</t>
  </si>
  <si>
    <t>вид ресурса</t>
  </si>
  <si>
    <t>сырье,кг</t>
  </si>
  <si>
    <t>рабочая сила, ч</t>
  </si>
  <si>
    <t>оборудование, станко-ч.</t>
  </si>
  <si>
    <t>Прибыль,руб,ci</t>
  </si>
  <si>
    <t>затраты ресурса на единицу</t>
  </si>
  <si>
    <t>Запасы ресурсы,bj</t>
  </si>
  <si>
    <t>max</t>
  </si>
  <si>
    <t>план</t>
  </si>
  <si>
    <t>прибыль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</si>
</sst>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8</xdr:col>
      <xdr:colOff>428625</xdr:colOff>
      <xdr:row>7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33800" y="209550"/>
          <a:ext cx="2295525" cy="118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11" sqref="D11"/>
    </sheetView>
  </sheetViews>
  <sheetFormatPr defaultRowHeight="15"/>
  <cols>
    <col min="1" max="1" width="20" bestFit="1" customWidth="1"/>
    <col min="2" max="2" width="9.28515625" customWidth="1"/>
    <col min="3" max="3" width="10.85546875" customWidth="1"/>
    <col min="4" max="4" width="9.28515625" customWidth="1"/>
    <col min="11" max="11" width="20.28515625" bestFit="1" customWidth="1"/>
  </cols>
  <sheetData>
    <row r="1" spans="1:4">
      <c r="B1" t="s">
        <v>2</v>
      </c>
      <c r="C1" t="s">
        <v>3</v>
      </c>
      <c r="D1" t="s">
        <v>4</v>
      </c>
    </row>
    <row r="2" spans="1:4">
      <c r="A2" t="s">
        <v>1</v>
      </c>
      <c r="B2">
        <v>96071640.0947368</v>
      </c>
      <c r="C2">
        <v>-158235639.2736842</v>
      </c>
      <c r="D2">
        <v>28256365.263157889</v>
      </c>
    </row>
    <row r="4" spans="1:4">
      <c r="A4" t="s">
        <v>0</v>
      </c>
      <c r="B4">
        <f>2*B2+5*C2-3*D2</f>
        <v>-683804011.9684211</v>
      </c>
    </row>
    <row r="6" spans="1:4">
      <c r="A6" t="s">
        <v>5</v>
      </c>
      <c r="B6">
        <f>7*B2+3*C2-7*D2</f>
        <v>5.9999997615814209</v>
      </c>
      <c r="C6">
        <v>6</v>
      </c>
    </row>
    <row r="7" spans="1:4">
      <c r="A7" s="1" t="s">
        <v>6</v>
      </c>
      <c r="B7">
        <f>4*B2+C2-8*D2</f>
        <v>-1.0000001192092896</v>
      </c>
      <c r="C7">
        <v>-1</v>
      </c>
    </row>
    <row r="8" spans="1:4">
      <c r="A8" t="s">
        <v>7</v>
      </c>
      <c r="B8">
        <f>2*B2-3*D2</f>
        <v>107374184.39999993</v>
      </c>
      <c r="C8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sqref="A1:D8"/>
    </sheetView>
  </sheetViews>
  <sheetFormatPr defaultRowHeight="15"/>
  <cols>
    <col min="1" max="1" width="20.28515625" bestFit="1" customWidth="1"/>
    <col min="2" max="2" width="9.85546875" customWidth="1"/>
    <col min="3" max="3" width="9" customWidth="1"/>
    <col min="4" max="4" width="9.28515625" customWidth="1"/>
    <col min="7" max="7" width="9.7109375" bestFit="1" customWidth="1"/>
  </cols>
  <sheetData>
    <row r="1" spans="1:4">
      <c r="B1" t="s">
        <v>2</v>
      </c>
      <c r="C1" t="s">
        <v>3</v>
      </c>
      <c r="D1" t="s">
        <v>4</v>
      </c>
    </row>
    <row r="2" spans="1:4">
      <c r="A2" t="s">
        <v>1</v>
      </c>
      <c r="B2">
        <v>-6.0000000000250875</v>
      </c>
      <c r="C2">
        <v>0</v>
      </c>
      <c r="D2">
        <v>10.000000000034809</v>
      </c>
    </row>
    <row r="4" spans="1:4">
      <c r="A4" t="s">
        <v>0</v>
      </c>
      <c r="B4">
        <f>7*B2+4*C2-6*D2</f>
        <v>-102.00000000038446</v>
      </c>
    </row>
    <row r="6" spans="1:4">
      <c r="A6" t="s">
        <v>5</v>
      </c>
      <c r="B6">
        <f>2*B2-5*C2+9*D2</f>
        <v>78.000000000263114</v>
      </c>
      <c r="C6">
        <v>1</v>
      </c>
    </row>
    <row r="7" spans="1:4">
      <c r="A7" s="1" t="s">
        <v>6</v>
      </c>
      <c r="B7">
        <f>8*B2+3*C2+5*D2</f>
        <v>1.9999999999733475</v>
      </c>
      <c r="C7">
        <v>2</v>
      </c>
    </row>
    <row r="8" spans="1:4">
      <c r="A8" t="s">
        <v>7</v>
      </c>
      <c r="B8">
        <f>B2+D2</f>
        <v>4.000000000009722</v>
      </c>
      <c r="C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sqref="A1:D8"/>
    </sheetView>
  </sheetViews>
  <sheetFormatPr defaultRowHeight="15"/>
  <cols>
    <col min="1" max="1" width="20.28515625" bestFit="1" customWidth="1"/>
    <col min="2" max="4" width="12.7109375" bestFit="1" customWidth="1"/>
  </cols>
  <sheetData>
    <row r="1" spans="1:4">
      <c r="B1" t="s">
        <v>2</v>
      </c>
      <c r="C1" t="s">
        <v>3</v>
      </c>
      <c r="D1" t="s">
        <v>4</v>
      </c>
    </row>
    <row r="2" spans="1:4">
      <c r="A2" t="s">
        <v>1</v>
      </c>
      <c r="B2">
        <v>5.2</v>
      </c>
      <c r="C2">
        <v>0</v>
      </c>
      <c r="D2">
        <v>0.59999999999999987</v>
      </c>
    </row>
    <row r="4" spans="1:4">
      <c r="A4" t="s">
        <v>0</v>
      </c>
      <c r="B4">
        <f>5*B2-2*C2+3*D2</f>
        <v>27.8</v>
      </c>
    </row>
    <row r="6" spans="1:4">
      <c r="A6" t="s">
        <v>5</v>
      </c>
      <c r="B6">
        <f>3*B2+3*C2-D2</f>
        <v>15.000000000000002</v>
      </c>
      <c r="C6">
        <v>15</v>
      </c>
    </row>
    <row r="7" spans="1:4">
      <c r="A7" s="1" t="s">
        <v>6</v>
      </c>
      <c r="B7">
        <f>B2+3*D2</f>
        <v>7</v>
      </c>
      <c r="C7">
        <v>7</v>
      </c>
    </row>
    <row r="8" spans="1:4">
      <c r="A8" t="s">
        <v>7</v>
      </c>
      <c r="B8">
        <f>-2*B2+8*C2</f>
        <v>-10.4</v>
      </c>
      <c r="C8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E15" activeCellId="1" sqref="B2 E15"/>
    </sheetView>
  </sheetViews>
  <sheetFormatPr defaultRowHeight="15"/>
  <cols>
    <col min="1" max="1" width="20.28515625" bestFit="1" customWidth="1"/>
    <col min="3" max="3" width="9.7109375" bestFit="1" customWidth="1"/>
    <col min="5" max="5" width="9.7109375" bestFit="1" customWidth="1"/>
    <col min="6" max="6" width="12.7109375" bestFit="1" customWidth="1"/>
  </cols>
  <sheetData>
    <row r="1" spans="1:7">
      <c r="B1" t="s">
        <v>2</v>
      </c>
      <c r="C1" t="s">
        <v>3</v>
      </c>
      <c r="D1" t="s">
        <v>4</v>
      </c>
      <c r="E1" t="s">
        <v>8</v>
      </c>
      <c r="F1" t="s">
        <v>9</v>
      </c>
    </row>
    <row r="2" spans="1:7">
      <c r="A2" t="s">
        <v>1</v>
      </c>
      <c r="B2">
        <v>2.5714285576416773</v>
      </c>
      <c r="C2">
        <v>0</v>
      </c>
      <c r="D2">
        <v>4.8571428563113201</v>
      </c>
      <c r="E2">
        <v>1.1428571459005714</v>
      </c>
      <c r="F2">
        <v>0</v>
      </c>
    </row>
    <row r="4" spans="1:7">
      <c r="A4" t="s">
        <v>0</v>
      </c>
      <c r="B4">
        <f>6.5*B2-7.5*D2+23.5*E2-5*F2</f>
        <v>7.1428571309994346</v>
      </c>
    </row>
    <row r="6" spans="1:7">
      <c r="A6" t="s">
        <v>5</v>
      </c>
      <c r="B6">
        <f>B2+3*C2+D2+4*E2-F2</f>
        <v>11.999999997555284</v>
      </c>
      <c r="C6">
        <v>12</v>
      </c>
    </row>
    <row r="7" spans="1:7">
      <c r="A7" s="1" t="s">
        <v>6</v>
      </c>
      <c r="B7">
        <f>2*B2-D2+12*E2-F2</f>
        <v>14.000000009778891</v>
      </c>
      <c r="C7">
        <v>14</v>
      </c>
    </row>
    <row r="8" spans="1:7">
      <c r="A8" t="s">
        <v>7</v>
      </c>
      <c r="B8">
        <f>B2+2*C2+3*E2-F2</f>
        <v>5.9999999953433916</v>
      </c>
      <c r="C8">
        <v>6</v>
      </c>
    </row>
    <row r="9" spans="1:7">
      <c r="A9" t="s">
        <v>10</v>
      </c>
      <c r="B9">
        <f>B2:F2</f>
        <v>2.5714285576416773</v>
      </c>
      <c r="C9">
        <f>C2</f>
        <v>0</v>
      </c>
      <c r="D9">
        <f>D2</f>
        <v>4.8571428563113201</v>
      </c>
      <c r="E9">
        <f>E2</f>
        <v>1.1428571459005714</v>
      </c>
      <c r="F9">
        <f>F2</f>
        <v>0</v>
      </c>
      <c r="G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F31" sqref="F31"/>
    </sheetView>
  </sheetViews>
  <sheetFormatPr defaultRowHeight="15"/>
  <cols>
    <col min="1" max="1" width="20.28515625" bestFit="1" customWidth="1"/>
  </cols>
  <sheetData>
    <row r="1" spans="1:4">
      <c r="B1" t="s">
        <v>4</v>
      </c>
      <c r="C1" t="s">
        <v>8</v>
      </c>
    </row>
    <row r="2" spans="1:4">
      <c r="A2" t="s">
        <v>1</v>
      </c>
      <c r="B2">
        <v>4.8571428571428568</v>
      </c>
      <c r="C2">
        <v>1.142857142857143</v>
      </c>
    </row>
    <row r="4" spans="1:4">
      <c r="A4" t="s">
        <v>0</v>
      </c>
      <c r="B4">
        <f>B2+C2*2</f>
        <v>7.1428571428571423</v>
      </c>
    </row>
    <row r="6" spans="1:4">
      <c r="A6" t="s">
        <v>5</v>
      </c>
      <c r="B6">
        <f>B2+C2</f>
        <v>6</v>
      </c>
      <c r="C6">
        <v>6</v>
      </c>
    </row>
    <row r="7" spans="1:4">
      <c r="A7" s="1" t="s">
        <v>6</v>
      </c>
      <c r="B7">
        <f>3*B2+10*C2</f>
        <v>26</v>
      </c>
      <c r="C7">
        <v>26</v>
      </c>
    </row>
    <row r="8" spans="1:4">
      <c r="A8" t="s">
        <v>7</v>
      </c>
      <c r="B8">
        <f>B2+11*C2</f>
        <v>17.428571428571431</v>
      </c>
      <c r="C8">
        <v>20</v>
      </c>
    </row>
    <row r="9" spans="1:4">
      <c r="A9" t="s">
        <v>11</v>
      </c>
      <c r="B9">
        <f>B2</f>
        <v>4.8571428571428568</v>
      </c>
      <c r="C9">
        <f>C2</f>
        <v>1.142857142857143</v>
      </c>
      <c r="D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E15" sqref="E15"/>
    </sheetView>
  </sheetViews>
  <sheetFormatPr defaultRowHeight="15"/>
  <cols>
    <col min="1" max="1" width="24" bestFit="1" customWidth="1"/>
    <col min="5" max="5" width="18" bestFit="1" customWidth="1"/>
  </cols>
  <sheetData>
    <row r="1" spans="1:6">
      <c r="A1" s="4" t="s">
        <v>12</v>
      </c>
      <c r="B1" s="6" t="s">
        <v>17</v>
      </c>
      <c r="C1" s="6"/>
      <c r="D1" s="6"/>
      <c r="E1" s="2" t="s">
        <v>18</v>
      </c>
    </row>
    <row r="2" spans="1:6">
      <c r="A2" s="5"/>
      <c r="B2" s="6">
        <v>1</v>
      </c>
      <c r="C2" s="6">
        <v>2</v>
      </c>
      <c r="D2" s="6">
        <v>3</v>
      </c>
      <c r="E2" s="3"/>
    </row>
    <row r="3" spans="1:6">
      <c r="A3" s="6" t="s">
        <v>13</v>
      </c>
      <c r="B3" s="6">
        <v>2</v>
      </c>
      <c r="C3" s="6">
        <v>0</v>
      </c>
      <c r="D3" s="6">
        <v>4</v>
      </c>
      <c r="E3" s="7">
        <v>220</v>
      </c>
    </row>
    <row r="4" spans="1:6">
      <c r="A4" s="6" t="s">
        <v>14</v>
      </c>
      <c r="B4" s="6">
        <v>6</v>
      </c>
      <c r="C4" s="6">
        <v>4</v>
      </c>
      <c r="D4" s="6">
        <v>8</v>
      </c>
      <c r="E4" s="7">
        <v>250</v>
      </c>
    </row>
    <row r="5" spans="1:6">
      <c r="A5" s="6" t="s">
        <v>15</v>
      </c>
      <c r="B5" s="6">
        <v>4</v>
      </c>
      <c r="C5" s="6">
        <v>2</v>
      </c>
      <c r="D5" s="6">
        <v>2</v>
      </c>
      <c r="E5" s="7">
        <v>320</v>
      </c>
    </row>
    <row r="6" spans="1:6">
      <c r="A6" s="6" t="s">
        <v>16</v>
      </c>
      <c r="B6" s="6">
        <v>5</v>
      </c>
      <c r="C6" s="6">
        <v>2</v>
      </c>
      <c r="D6" s="6">
        <v>4</v>
      </c>
      <c r="E6" s="6" t="s">
        <v>19</v>
      </c>
    </row>
    <row r="8" spans="1:6">
      <c r="A8" t="s">
        <v>20</v>
      </c>
      <c r="B8" s="9">
        <v>41</v>
      </c>
      <c r="C8" s="9">
        <v>0.99999998807907109</v>
      </c>
      <c r="D8" s="9">
        <v>0</v>
      </c>
      <c r="E8" t="s">
        <v>21</v>
      </c>
      <c r="F8" s="8">
        <f>SUMPRODUCT(B8:D8,B6:D6)</f>
        <v>206.99999997615814</v>
      </c>
    </row>
    <row r="10" spans="1:6">
      <c r="A10">
        <f>SUMPRODUCT(B$8:D$8,B3:D3)</f>
        <v>82</v>
      </c>
    </row>
    <row r="11" spans="1:6">
      <c r="A11">
        <f>SUMPRODUCT(B$8:D$8,B4:D4)</f>
        <v>249.99999995231627</v>
      </c>
    </row>
    <row r="12" spans="1:6">
      <c r="A12">
        <f t="shared" ref="A11:A12" si="0">SUMPRODUCT(B$8:D$8,B5:D5)</f>
        <v>165.99999997615814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2024-04-10T04:55:58Z</dcterms:created>
  <dcterms:modified xsi:type="dcterms:W3CDTF">2024-04-10T06:20:07Z</dcterms:modified>
</cp:coreProperties>
</file>