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ł\Desktop\Pakiety\ProjektPakiety\"/>
    </mc:Choice>
  </mc:AlternateContent>
  <xr:revisionPtr revIDLastSave="0" documentId="13_ncr:1_{600C246B-2B02-47E2-ABBC-DE60EA410CFE}" xr6:coauthVersionLast="47" xr6:coauthVersionMax="47" xr10:uidLastSave="{00000000-0000-0000-0000-000000000000}"/>
  <bookViews>
    <workbookView xWindow="-120" yWindow="-120" windowWidth="20730" windowHeight="11160" xr2:uid="{9E65CF9B-3397-4A09-B8E6-0FDCDE6970F2}"/>
  </bookViews>
  <sheets>
    <sheet name="1" sheetId="1" r:id="rId1"/>
    <sheet name="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3" i="1"/>
  <c r="D2" i="1"/>
  <c r="B7" i="2"/>
  <c r="B6" i="2"/>
  <c r="B5" i="2"/>
  <c r="B4" i="2"/>
  <c r="B3" i="2"/>
  <c r="C11" i="1"/>
  <c r="C6" i="1"/>
  <c r="C10" i="1"/>
  <c r="B10" i="1"/>
  <c r="B9" i="1"/>
  <c r="C9" i="1" s="1"/>
  <c r="B8" i="1"/>
  <c r="C8" i="1" s="1"/>
  <c r="B7" i="1"/>
  <c r="C7" i="1" s="1"/>
  <c r="B6" i="1"/>
  <c r="B5" i="1"/>
  <c r="C5" i="1" s="1"/>
  <c r="B4" i="1"/>
  <c r="C4" i="1" s="1"/>
  <c r="B3" i="1"/>
  <c r="C3" i="1" s="1"/>
  <c r="B2" i="1"/>
</calcChain>
</file>

<file path=xl/sharedStrings.xml><?xml version="1.0" encoding="utf-8"?>
<sst xmlns="http://schemas.openxmlformats.org/spreadsheetml/2006/main" count="6" uniqueCount="4">
  <si>
    <t>Rok</t>
  </si>
  <si>
    <t>Liczba Żubrów</t>
  </si>
  <si>
    <t xml:space="preserve">Różnica </t>
  </si>
  <si>
    <t>Procentowo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</si>
</sst>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ny" xfId="0" builtinId="0"/>
    <cellStyle name="Procentowy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19BEEFA-84FD-4D37-8170-C535834B4045}" name="Tabela3" displayName="Tabela3" ref="A1:D11" totalsRowShown="0">
  <autoFilter ref="A1:D11" xr:uid="{519BEEFA-84FD-4D37-8170-C535834B4045}"/>
  <tableColumns count="4">
    <tableColumn id="1" xr3:uid="{5D233DE0-9137-47C4-8462-5C725B96CAB2}" name="Rok"/>
    <tableColumn id="2" xr3:uid="{C95BC123-DB86-4137-9701-D1785FAA58B7}" name="Liczba Żubrów"/>
    <tableColumn id="3" xr3:uid="{5FD87E81-412A-49B2-8DAE-1FD17EB6BD62}" name="Różnica ">
      <calculatedColumnFormula>B2-B1</calculatedColumnFormula>
    </tableColumn>
    <tableColumn id="4" xr3:uid="{72107978-7F8A-451E-A353-D9E999824099}" name="Procentowo" dataDxfId="0">
      <calculatedColumnFormula>(Tabela3[[#This Row],[Różnica ]]/Tabela3[[#This Row],[Liczba Żubrów]])*100%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3CEDC6-0BF9-45FC-967E-E9D6CDDDF896}" name="Tabela4" displayName="Tabela4" ref="A1:B7" totalsRowShown="0">
  <autoFilter ref="A1:B7" xr:uid="{133CEDC6-0BF9-45FC-967E-E9D6CDDDF896}"/>
  <tableColumns count="2">
    <tableColumn id="1" xr3:uid="{55D6592F-D394-429D-9C94-083CDA76E6A8}" name="Rok"/>
    <tableColumn id="2" xr3:uid="{BB114A4F-1C56-49EB-B4A0-15EA69A7C177}" name="Liczba Żubró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3A422-8057-4CCF-8EC9-C07E401C29D0}">
  <dimension ref="A1:D11"/>
  <sheetViews>
    <sheetView tabSelected="1" workbookViewId="0">
      <selection activeCell="F8" sqref="F8"/>
    </sheetView>
  </sheetViews>
  <sheetFormatPr defaultRowHeight="15" x14ac:dyDescent="0.25"/>
  <cols>
    <col min="2" max="2" width="15.5703125" customWidth="1"/>
    <col min="3" max="3" width="10.28515625" customWidth="1"/>
    <col min="6" max="6" width="15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2013</v>
      </c>
      <c r="B2">
        <f>7+40+2+3+3+10+14+2+6+1+5+6+11+25+3+46+6+21+4+5+3+4+5+4+3+270+505+103+128</f>
        <v>1245</v>
      </c>
      <c r="D2">
        <f>(Tabela3[[#This Row],[Różnica ]]/Tabela3[[#This Row],[Liczba Żubrów]])*100%</f>
        <v>0</v>
      </c>
    </row>
    <row r="3" spans="1:4" x14ac:dyDescent="0.25">
      <c r="A3">
        <v>2014</v>
      </c>
      <c r="B3">
        <f>9+37+2+3+3+11+5+2+6+3+4+5+10+22+2+41+6+15+4+5+1+4+5+4+301+522+105+123+159</f>
        <v>1419</v>
      </c>
      <c r="C3">
        <f>B3-B2</f>
        <v>174</v>
      </c>
      <c r="D3" s="1">
        <f>(Tabela3[[#This Row],[Różnica ]]/Tabela3[[#This Row],[Liczba Żubrów]])*100%</f>
        <v>0.1226215644820296</v>
      </c>
    </row>
    <row r="4" spans="1:4" x14ac:dyDescent="0.25">
      <c r="A4">
        <v>2015</v>
      </c>
      <c r="B4">
        <f>8+28+2+3+3+10+11+6+4+6+3+7+12+27+2+43+8+7+1+4+6+4+4+344+578+107+134+184</f>
        <v>1556</v>
      </c>
      <c r="C4">
        <f t="shared" ref="C4:C11" si="0">B4-B3</f>
        <v>137</v>
      </c>
      <c r="D4" s="1">
        <f>(Tabela3[[#This Row],[Różnica ]]/Tabela3[[#This Row],[Liczba Żubrów]])*100%</f>
        <v>8.804627249357326E-2</v>
      </c>
    </row>
    <row r="5" spans="1:4" x14ac:dyDescent="0.25">
      <c r="A5">
        <v>2016</v>
      </c>
      <c r="B5">
        <f>9+39+2+3+3+12+12+9+4+7+1+8+16+26+2+50+7+6+4+8+1+4+5+5+402+596+108+144+205</f>
        <v>1698</v>
      </c>
      <c r="C5">
        <f t="shared" si="0"/>
        <v>142</v>
      </c>
      <c r="D5" s="1">
        <f>(Tabela3[[#This Row],[Różnica ]]/Tabela3[[#This Row],[Liczba Żubrów]])*100%</f>
        <v>8.3627797408716134E-2</v>
      </c>
    </row>
    <row r="6" spans="1:4" x14ac:dyDescent="0.25">
      <c r="A6">
        <v>2017</v>
      </c>
      <c r="B6">
        <f>8+43+1+3+4+13+10+8+4+8+9+11+27+3+42+7+6+4+9+1+5+7+5+487+654+120+158+216</f>
        <v>1873</v>
      </c>
      <c r="C6">
        <f t="shared" si="0"/>
        <v>175</v>
      </c>
      <c r="D6" s="1">
        <f>(Tabela3[[#This Row],[Różnica ]]/Tabela3[[#This Row],[Liczba Żubrów]])*100%</f>
        <v>9.3432995194874538E-2</v>
      </c>
    </row>
    <row r="7" spans="1:4" x14ac:dyDescent="0.25">
      <c r="A7">
        <v>2018</v>
      </c>
      <c r="B7">
        <f>8+19+1+4+4+12+7+9+3+8+9+11+23+5+48+6+4+10+1+3+6+6+551+8+519+112+158+265</f>
        <v>1820</v>
      </c>
      <c r="C7">
        <f t="shared" si="0"/>
        <v>-53</v>
      </c>
      <c r="D7" s="1">
        <f>(Tabela3[[#This Row],[Różnica ]]/Tabela3[[#This Row],[Liczba Żubrów]])*100%</f>
        <v>-2.9120879120879122E-2</v>
      </c>
    </row>
    <row r="8" spans="1:4" x14ac:dyDescent="0.25">
      <c r="A8">
        <v>2019</v>
      </c>
      <c r="B8">
        <f>8+27+1+4+5+13+5+10+3+6+6+9+22+5+56+7+4+7+1+3+8+5+6+668+9+770+112+184+305</f>
        <v>2269</v>
      </c>
      <c r="C8">
        <f t="shared" si="0"/>
        <v>449</v>
      </c>
      <c r="D8" s="1">
        <f>(Tabela3[[#This Row],[Różnica ]]/Tabela3[[#This Row],[Liczba Żubrów]])*100%</f>
        <v>0.19788453063023359</v>
      </c>
    </row>
    <row r="9" spans="1:4" x14ac:dyDescent="0.25">
      <c r="A9">
        <v>2020</v>
      </c>
      <c r="B9">
        <f>6+31+1+11+3+4+5+6+7+3+4+8+13+19+6+45+5+7+4+7+5+3+7+6+3+707+17+715+117+214+334</f>
        <v>2323</v>
      </c>
      <c r="C9">
        <f t="shared" si="0"/>
        <v>54</v>
      </c>
      <c r="D9" s="1">
        <f>(Tabela3[[#This Row],[Różnica ]]/Tabela3[[#This Row],[Liczba Żubrów]])*100%</f>
        <v>2.3245802841153681E-2</v>
      </c>
    </row>
    <row r="10" spans="1:4" x14ac:dyDescent="0.25">
      <c r="A10">
        <v>2021</v>
      </c>
      <c r="B10">
        <f>7+28+1+4+4+7+7+9+3+8+10+16+7+50+6+6+7+3+2+9+8+4+729+9+20+779+125+212+9+340</f>
        <v>2429</v>
      </c>
      <c r="C10">
        <f t="shared" si="0"/>
        <v>106</v>
      </c>
      <c r="D10" s="1">
        <f>(Tabela3[[#This Row],[Różnica ]]/Tabela3[[#This Row],[Liczba Żubrów]])*100%</f>
        <v>4.3639357760395223E-2</v>
      </c>
    </row>
    <row r="11" spans="1:4" x14ac:dyDescent="0.25">
      <c r="A11">
        <v>2022</v>
      </c>
      <c r="B11">
        <v>2603</v>
      </c>
      <c r="C11">
        <f t="shared" si="0"/>
        <v>174</v>
      </c>
      <c r="D11" s="1">
        <f>(Tabela3[[#This Row],[Różnica ]]/Tabela3[[#This Row],[Liczba Żubrów]])*100%</f>
        <v>6.684594698424895E-2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94621-01AC-45A8-A2E8-8CAA484C8E0E}">
  <dimension ref="A1:B7"/>
  <sheetViews>
    <sheetView workbookViewId="0">
      <selection sqref="A1:B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1959</v>
      </c>
      <c r="B2">
        <v>119</v>
      </c>
    </row>
    <row r="3" spans="1:2" x14ac:dyDescent="0.25">
      <c r="A3">
        <v>1970</v>
      </c>
      <c r="B3">
        <f>31+2+9+3+2+3+14+2+28+16+2+3+38+197+7</f>
        <v>357</v>
      </c>
    </row>
    <row r="4" spans="1:2" x14ac:dyDescent="0.25">
      <c r="A4">
        <v>1980</v>
      </c>
      <c r="B4">
        <f>34+3+12+2+1+4+8+4+6+4+2+2+8+14+5+34+2+15+3+3+105+230+55+9</f>
        <v>565</v>
      </c>
    </row>
    <row r="5" spans="1:2" x14ac:dyDescent="0.25">
      <c r="A5">
        <v>1990</v>
      </c>
      <c r="B5">
        <f>32+2+6+3+9+1+2+1+1+4+4+19+4+33+10+4+2+97+13+272+66+14</f>
        <v>599</v>
      </c>
    </row>
    <row r="6" spans="1:2" x14ac:dyDescent="0.25">
      <c r="A6">
        <v>2000</v>
      </c>
      <c r="B6">
        <f>37+2+4+6+10+2+3+2+5+9+25+3+28+25+2+6+140+26+306+60+16</f>
        <v>717</v>
      </c>
    </row>
    <row r="7" spans="1:2" x14ac:dyDescent="0.25">
      <c r="A7">
        <v>2010</v>
      </c>
      <c r="B7">
        <f>43+2+5+2+8+7+4+4+1+3+5+26+2+42+6+17+2+4+5+3+304+473+91+94+81</f>
        <v>1234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Sapijaszko</dc:creator>
  <cp:lastModifiedBy>Michał Sapijaszko</cp:lastModifiedBy>
  <dcterms:created xsi:type="dcterms:W3CDTF">2023-05-14T14:18:12Z</dcterms:created>
  <dcterms:modified xsi:type="dcterms:W3CDTF">2023-05-14T17:48:44Z</dcterms:modified>
</cp:coreProperties>
</file>