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ross/Library/CloudStorage/GoogleDrive-cross.marcella@gmail.com/My Drive/2022-2023/Photosynthesis LICOR Project/Li-Cor.data/Excel.DataCollection/"/>
    </mc:Choice>
  </mc:AlternateContent>
  <xr:revisionPtr revIDLastSave="0" documentId="13_ncr:1_{294610A3-21F4-6444-826D-AA0399F21C41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M32" i="1" l="1"/>
  <c r="DL32" i="1"/>
  <c r="DJ32" i="1"/>
  <c r="W32" i="1" s="1"/>
  <c r="BY32" i="1"/>
  <c r="BX32" i="1"/>
  <c r="BP32" i="1"/>
  <c r="BJ32" i="1"/>
  <c r="BD32" i="1"/>
  <c r="BQ32" i="1" s="1"/>
  <c r="BT32" i="1" s="1"/>
  <c r="AY32" i="1"/>
  <c r="AW32" i="1" s="1"/>
  <c r="AJ32" i="1" s="1"/>
  <c r="AP32" i="1"/>
  <c r="M32" i="1" s="1"/>
  <c r="L32" i="1" s="1"/>
  <c r="AK32" i="1"/>
  <c r="N32" i="1" s="1"/>
  <c r="BM32" i="1" s="1"/>
  <c r="AC32" i="1"/>
  <c r="AB32" i="1"/>
  <c r="T32" i="1"/>
  <c r="DM31" i="1"/>
  <c r="DL31" i="1"/>
  <c r="DJ31" i="1"/>
  <c r="W31" i="1" s="1"/>
  <c r="BY31" i="1"/>
  <c r="BX31" i="1"/>
  <c r="BP31" i="1"/>
  <c r="BJ31" i="1"/>
  <c r="BD31" i="1"/>
  <c r="BQ31" i="1" s="1"/>
  <c r="BT31" i="1" s="1"/>
  <c r="BW31" i="1" s="1"/>
  <c r="AY31" i="1"/>
  <c r="AW31" i="1" s="1"/>
  <c r="R31" i="1" s="1"/>
  <c r="AP31" i="1"/>
  <c r="M31" i="1" s="1"/>
  <c r="L31" i="1" s="1"/>
  <c r="AK31" i="1"/>
  <c r="N31" i="1" s="1"/>
  <c r="BM31" i="1" s="1"/>
  <c r="AC31" i="1"/>
  <c r="AB31" i="1"/>
  <c r="T31" i="1"/>
  <c r="DM30" i="1"/>
  <c r="DL30" i="1"/>
  <c r="DJ30" i="1"/>
  <c r="BY30" i="1"/>
  <c r="BX30" i="1"/>
  <c r="BP30" i="1"/>
  <c r="BJ30" i="1"/>
  <c r="BD30" i="1"/>
  <c r="BQ30" i="1" s="1"/>
  <c r="BT30" i="1" s="1"/>
  <c r="BW30" i="1" s="1"/>
  <c r="AY30" i="1"/>
  <c r="AW30" i="1" s="1"/>
  <c r="AX30" i="1" s="1"/>
  <c r="AP30" i="1"/>
  <c r="M30" i="1" s="1"/>
  <c r="L30" i="1" s="1"/>
  <c r="AK30" i="1"/>
  <c r="N30" i="1" s="1"/>
  <c r="BM30" i="1" s="1"/>
  <c r="AC30" i="1"/>
  <c r="AB30" i="1"/>
  <c r="T30" i="1"/>
  <c r="DM29" i="1"/>
  <c r="DL29" i="1"/>
  <c r="DJ29" i="1"/>
  <c r="BY29" i="1"/>
  <c r="BX29" i="1"/>
  <c r="BP29" i="1"/>
  <c r="BJ29" i="1"/>
  <c r="BD29" i="1"/>
  <c r="BQ29" i="1" s="1"/>
  <c r="BT29" i="1" s="1"/>
  <c r="AY29" i="1"/>
  <c r="AW29" i="1" s="1"/>
  <c r="O29" i="1" s="1"/>
  <c r="AP29" i="1"/>
  <c r="M29" i="1" s="1"/>
  <c r="L29" i="1" s="1"/>
  <c r="AK29" i="1"/>
  <c r="N29" i="1" s="1"/>
  <c r="BM29" i="1" s="1"/>
  <c r="AC29" i="1"/>
  <c r="AB29" i="1"/>
  <c r="T29" i="1"/>
  <c r="DM28" i="1"/>
  <c r="DL28" i="1"/>
  <c r="DJ28" i="1"/>
  <c r="BY28" i="1"/>
  <c r="BX28" i="1"/>
  <c r="BP28" i="1"/>
  <c r="BJ28" i="1"/>
  <c r="BD28" i="1"/>
  <c r="BQ28" i="1" s="1"/>
  <c r="BT28" i="1" s="1"/>
  <c r="AY28" i="1"/>
  <c r="AW28" i="1" s="1"/>
  <c r="AX28" i="1" s="1"/>
  <c r="AP28" i="1"/>
  <c r="M28" i="1" s="1"/>
  <c r="L28" i="1" s="1"/>
  <c r="AK28" i="1"/>
  <c r="N28" i="1" s="1"/>
  <c r="BM28" i="1" s="1"/>
  <c r="AC28" i="1"/>
  <c r="AB28" i="1"/>
  <c r="T28" i="1"/>
  <c r="DM27" i="1"/>
  <c r="DL27" i="1"/>
  <c r="DJ27" i="1"/>
  <c r="BY27" i="1"/>
  <c r="BX27" i="1"/>
  <c r="BP27" i="1"/>
  <c r="BJ27" i="1"/>
  <c r="BD27" i="1"/>
  <c r="BQ27" i="1" s="1"/>
  <c r="BT27" i="1" s="1"/>
  <c r="AY27" i="1"/>
  <c r="AW27" i="1" s="1"/>
  <c r="AP27" i="1"/>
  <c r="M27" i="1" s="1"/>
  <c r="L27" i="1" s="1"/>
  <c r="AK27" i="1"/>
  <c r="N27" i="1" s="1"/>
  <c r="BM27" i="1" s="1"/>
  <c r="AC27" i="1"/>
  <c r="AB27" i="1"/>
  <c r="T27" i="1"/>
  <c r="DM26" i="1"/>
  <c r="DL26" i="1"/>
  <c r="DJ26" i="1"/>
  <c r="BY26" i="1"/>
  <c r="BX26" i="1"/>
  <c r="BP26" i="1"/>
  <c r="BJ26" i="1"/>
  <c r="BD26" i="1"/>
  <c r="BQ26" i="1" s="1"/>
  <c r="BT26" i="1" s="1"/>
  <c r="BU26" i="1" s="1"/>
  <c r="AY26" i="1"/>
  <c r="AW26" i="1" s="1"/>
  <c r="AJ26" i="1" s="1"/>
  <c r="AP26" i="1"/>
  <c r="M26" i="1" s="1"/>
  <c r="L26" i="1" s="1"/>
  <c r="AK26" i="1"/>
  <c r="N26" i="1" s="1"/>
  <c r="BM26" i="1" s="1"/>
  <c r="AC26" i="1"/>
  <c r="AB26" i="1"/>
  <c r="T26" i="1"/>
  <c r="DM25" i="1"/>
  <c r="DL25" i="1"/>
  <c r="DJ25" i="1"/>
  <c r="BY25" i="1"/>
  <c r="BX25" i="1"/>
  <c r="BP25" i="1"/>
  <c r="BJ25" i="1"/>
  <c r="BD25" i="1"/>
  <c r="BQ25" i="1" s="1"/>
  <c r="BT25" i="1" s="1"/>
  <c r="AY25" i="1"/>
  <c r="AW25" i="1" s="1"/>
  <c r="AP25" i="1"/>
  <c r="M25" i="1" s="1"/>
  <c r="L25" i="1" s="1"/>
  <c r="AK25" i="1"/>
  <c r="N25" i="1" s="1"/>
  <c r="BM25" i="1" s="1"/>
  <c r="AC25" i="1"/>
  <c r="AB25" i="1"/>
  <c r="T25" i="1"/>
  <c r="DM24" i="1"/>
  <c r="DL24" i="1"/>
  <c r="DJ24" i="1"/>
  <c r="BY24" i="1"/>
  <c r="BX24" i="1"/>
  <c r="BP24" i="1"/>
  <c r="BJ24" i="1"/>
  <c r="BD24" i="1"/>
  <c r="BQ24" i="1" s="1"/>
  <c r="BT24" i="1" s="1"/>
  <c r="AY24" i="1"/>
  <c r="AW24" i="1" s="1"/>
  <c r="R24" i="1" s="1"/>
  <c r="AP24" i="1"/>
  <c r="M24" i="1" s="1"/>
  <c r="L24" i="1" s="1"/>
  <c r="AK24" i="1"/>
  <c r="N24" i="1" s="1"/>
  <c r="BM24" i="1" s="1"/>
  <c r="AC24" i="1"/>
  <c r="AB24" i="1"/>
  <c r="T24" i="1"/>
  <c r="DM23" i="1"/>
  <c r="DL23" i="1"/>
  <c r="DJ23" i="1"/>
  <c r="BY23" i="1"/>
  <c r="BX23" i="1"/>
  <c r="BP23" i="1"/>
  <c r="BJ23" i="1"/>
  <c r="BD23" i="1"/>
  <c r="BQ23" i="1" s="1"/>
  <c r="BT23" i="1" s="1"/>
  <c r="AY23" i="1"/>
  <c r="AW23" i="1"/>
  <c r="AX23" i="1" s="1"/>
  <c r="AP23" i="1"/>
  <c r="M23" i="1" s="1"/>
  <c r="L23" i="1" s="1"/>
  <c r="AK23" i="1"/>
  <c r="N23" i="1" s="1"/>
  <c r="BM23" i="1" s="1"/>
  <c r="AC23" i="1"/>
  <c r="AB23" i="1"/>
  <c r="T23" i="1"/>
  <c r="DM22" i="1"/>
  <c r="DL22" i="1"/>
  <c r="DJ22" i="1"/>
  <c r="BY22" i="1"/>
  <c r="BX22" i="1"/>
  <c r="BP22" i="1"/>
  <c r="BJ22" i="1"/>
  <c r="BD22" i="1"/>
  <c r="BQ22" i="1" s="1"/>
  <c r="BT22" i="1" s="1"/>
  <c r="AY22" i="1"/>
  <c r="AW22" i="1" s="1"/>
  <c r="AX22" i="1" s="1"/>
  <c r="AP22" i="1"/>
  <c r="M22" i="1" s="1"/>
  <c r="L22" i="1" s="1"/>
  <c r="AE22" i="1" s="1"/>
  <c r="AK22" i="1"/>
  <c r="N22" i="1" s="1"/>
  <c r="BM22" i="1" s="1"/>
  <c r="AC22" i="1"/>
  <c r="AB22" i="1"/>
  <c r="T22" i="1"/>
  <c r="DM21" i="1"/>
  <c r="DL21" i="1"/>
  <c r="DJ21" i="1"/>
  <c r="W21" i="1" s="1"/>
  <c r="BY21" i="1"/>
  <c r="BX21" i="1"/>
  <c r="BP21" i="1"/>
  <c r="BJ21" i="1"/>
  <c r="BD21" i="1"/>
  <c r="BQ21" i="1" s="1"/>
  <c r="BT21" i="1" s="1"/>
  <c r="BW21" i="1" s="1"/>
  <c r="AY21" i="1"/>
  <c r="AW21" i="1" s="1"/>
  <c r="R21" i="1" s="1"/>
  <c r="AP21" i="1"/>
  <c r="M21" i="1" s="1"/>
  <c r="L21" i="1" s="1"/>
  <c r="AE21" i="1" s="1"/>
  <c r="AK21" i="1"/>
  <c r="N21" i="1" s="1"/>
  <c r="BM21" i="1" s="1"/>
  <c r="AC21" i="1"/>
  <c r="AB21" i="1"/>
  <c r="T21" i="1"/>
  <c r="DM20" i="1"/>
  <c r="DL20" i="1"/>
  <c r="DJ20" i="1"/>
  <c r="BY20" i="1"/>
  <c r="BX20" i="1"/>
  <c r="BP20" i="1"/>
  <c r="BJ20" i="1"/>
  <c r="BD20" i="1"/>
  <c r="BQ20" i="1" s="1"/>
  <c r="BT20" i="1" s="1"/>
  <c r="AY20" i="1"/>
  <c r="AW20" i="1" s="1"/>
  <c r="AP20" i="1"/>
  <c r="M20" i="1" s="1"/>
  <c r="L20" i="1" s="1"/>
  <c r="AK20" i="1"/>
  <c r="N20" i="1" s="1"/>
  <c r="BM20" i="1" s="1"/>
  <c r="AC20" i="1"/>
  <c r="AB20" i="1"/>
  <c r="T20" i="1"/>
  <c r="DM19" i="1"/>
  <c r="DL19" i="1"/>
  <c r="DJ19" i="1"/>
  <c r="BY19" i="1"/>
  <c r="BX19" i="1"/>
  <c r="BP19" i="1"/>
  <c r="BJ19" i="1"/>
  <c r="BD19" i="1"/>
  <c r="BQ19" i="1" s="1"/>
  <c r="BT19" i="1" s="1"/>
  <c r="AY19" i="1"/>
  <c r="AW19" i="1" s="1"/>
  <c r="AP19" i="1"/>
  <c r="M19" i="1" s="1"/>
  <c r="L19" i="1" s="1"/>
  <c r="AK19" i="1"/>
  <c r="N19" i="1" s="1"/>
  <c r="BM19" i="1" s="1"/>
  <c r="AC19" i="1"/>
  <c r="AB19" i="1"/>
  <c r="T19" i="1"/>
  <c r="DM18" i="1"/>
  <c r="DL18" i="1"/>
  <c r="DJ18" i="1"/>
  <c r="BY18" i="1"/>
  <c r="BX18" i="1"/>
  <c r="BP18" i="1"/>
  <c r="BJ18" i="1"/>
  <c r="BD18" i="1"/>
  <c r="BQ18" i="1" s="1"/>
  <c r="BT18" i="1" s="1"/>
  <c r="AY18" i="1"/>
  <c r="AW18" i="1" s="1"/>
  <c r="AP18" i="1"/>
  <c r="M18" i="1" s="1"/>
  <c r="L18" i="1" s="1"/>
  <c r="AK18" i="1"/>
  <c r="N18" i="1" s="1"/>
  <c r="BM18" i="1" s="1"/>
  <c r="AC18" i="1"/>
  <c r="AB18" i="1"/>
  <c r="T18" i="1"/>
  <c r="DM17" i="1"/>
  <c r="DL17" i="1"/>
  <c r="DJ17" i="1"/>
  <c r="BY17" i="1"/>
  <c r="BX17" i="1"/>
  <c r="BP17" i="1"/>
  <c r="BJ17" i="1"/>
  <c r="BD17" i="1"/>
  <c r="BQ17" i="1" s="1"/>
  <c r="BT17" i="1" s="1"/>
  <c r="AY17" i="1"/>
  <c r="AW17" i="1" s="1"/>
  <c r="O17" i="1" s="1"/>
  <c r="AP17" i="1"/>
  <c r="M17" i="1" s="1"/>
  <c r="L17" i="1" s="1"/>
  <c r="AE17" i="1" s="1"/>
  <c r="AK17" i="1"/>
  <c r="N17" i="1" s="1"/>
  <c r="BM17" i="1" s="1"/>
  <c r="AC17" i="1"/>
  <c r="AB17" i="1"/>
  <c r="T17" i="1"/>
  <c r="AA27" i="1" l="1"/>
  <c r="W29" i="1"/>
  <c r="X29" i="1" s="1"/>
  <c r="Y29" i="1" s="1"/>
  <c r="AG29" i="1" s="1"/>
  <c r="AA17" i="1"/>
  <c r="R26" i="1"/>
  <c r="DK27" i="1"/>
  <c r="BL27" i="1" s="1"/>
  <c r="AX26" i="1"/>
  <c r="AA20" i="1"/>
  <c r="AA29" i="1"/>
  <c r="DK30" i="1"/>
  <c r="BL30" i="1" s="1"/>
  <c r="BN30" i="1" s="1"/>
  <c r="O23" i="1"/>
  <c r="W30" i="1"/>
  <c r="DK32" i="1"/>
  <c r="BL32" i="1" s="1"/>
  <c r="BO32" i="1" s="1"/>
  <c r="R23" i="1"/>
  <c r="R32" i="1"/>
  <c r="AA21" i="1"/>
  <c r="BN27" i="1"/>
  <c r="AI23" i="1"/>
  <c r="AA28" i="1"/>
  <c r="DK31" i="1"/>
  <c r="BL31" i="1" s="1"/>
  <c r="BO31" i="1" s="1"/>
  <c r="DK17" i="1"/>
  <c r="BL17" i="1" s="1"/>
  <c r="BN17" i="1" s="1"/>
  <c r="AJ23" i="1"/>
  <c r="DK25" i="1"/>
  <c r="BL25" i="1" s="1"/>
  <c r="BN25" i="1" s="1"/>
  <c r="W27" i="1"/>
  <c r="X27" i="1" s="1"/>
  <c r="Y27" i="1" s="1"/>
  <c r="U27" i="1" s="1"/>
  <c r="S27" i="1" s="1"/>
  <c r="V27" i="1" s="1"/>
  <c r="AA19" i="1"/>
  <c r="AA31" i="1"/>
  <c r="AI18" i="1"/>
  <c r="AJ18" i="1"/>
  <c r="R18" i="1"/>
  <c r="O18" i="1"/>
  <c r="AX19" i="1"/>
  <c r="R19" i="1"/>
  <c r="AJ19" i="1"/>
  <c r="O19" i="1"/>
  <c r="AI19" i="1"/>
  <c r="AX27" i="1"/>
  <c r="R27" i="1"/>
  <c r="O27" i="1"/>
  <c r="AJ27" i="1"/>
  <c r="AI27" i="1"/>
  <c r="AA25" i="1"/>
  <c r="AA32" i="1"/>
  <c r="R22" i="1"/>
  <c r="AX24" i="1"/>
  <c r="BN31" i="1"/>
  <c r="W18" i="1"/>
  <c r="X18" i="1" s="1"/>
  <c r="Y18" i="1" s="1"/>
  <c r="AF18" i="1" s="1"/>
  <c r="AI31" i="1"/>
  <c r="AJ31" i="1"/>
  <c r="AA18" i="1"/>
  <c r="DK21" i="1"/>
  <c r="BL21" i="1" s="1"/>
  <c r="BN21" i="1" s="1"/>
  <c r="DK29" i="1"/>
  <c r="BL29" i="1" s="1"/>
  <c r="BO29" i="1" s="1"/>
  <c r="O31" i="1"/>
  <c r="AA24" i="1"/>
  <c r="W23" i="1"/>
  <c r="X23" i="1" s="1"/>
  <c r="Y23" i="1" s="1"/>
  <c r="W17" i="1"/>
  <c r="X17" i="1" s="1"/>
  <c r="Y17" i="1" s="1"/>
  <c r="U17" i="1" s="1"/>
  <c r="S17" i="1" s="1"/>
  <c r="V17" i="1" s="1"/>
  <c r="P17" i="1" s="1"/>
  <c r="Q17" i="1" s="1"/>
  <c r="AA23" i="1"/>
  <c r="DK23" i="1"/>
  <c r="BL23" i="1" s="1"/>
  <c r="BO23" i="1" s="1"/>
  <c r="W25" i="1"/>
  <c r="X25" i="1" s="1"/>
  <c r="Y25" i="1" s="1"/>
  <c r="U25" i="1" s="1"/>
  <c r="S25" i="1" s="1"/>
  <c r="V25" i="1" s="1"/>
  <c r="BU20" i="1"/>
  <c r="BW20" i="1"/>
  <c r="BV20" i="1"/>
  <c r="BZ20" i="1" s="1"/>
  <c r="CA20" i="1" s="1"/>
  <c r="BW17" i="1"/>
  <c r="BV17" i="1"/>
  <c r="BZ17" i="1" s="1"/>
  <c r="CA17" i="1" s="1"/>
  <c r="BU17" i="1"/>
  <c r="BU18" i="1"/>
  <c r="BW18" i="1"/>
  <c r="BV18" i="1"/>
  <c r="BZ18" i="1" s="1"/>
  <c r="CA18" i="1" s="1"/>
  <c r="AE19" i="1"/>
  <c r="AJ17" i="1"/>
  <c r="AI17" i="1"/>
  <c r="R17" i="1"/>
  <c r="AI25" i="1"/>
  <c r="AX25" i="1"/>
  <c r="R25" i="1"/>
  <c r="O25" i="1"/>
  <c r="AJ25" i="1"/>
  <c r="AX17" i="1"/>
  <c r="AI20" i="1"/>
  <c r="O20" i="1"/>
  <c r="AX20" i="1"/>
  <c r="R20" i="1"/>
  <c r="AJ20" i="1"/>
  <c r="AE24" i="1"/>
  <c r="BO17" i="1"/>
  <c r="BW23" i="1"/>
  <c r="BV23" i="1"/>
  <c r="BZ23" i="1" s="1"/>
  <c r="CA23" i="1" s="1"/>
  <c r="AJ21" i="1"/>
  <c r="AX21" i="1"/>
  <c r="AI21" i="1"/>
  <c r="O21" i="1"/>
  <c r="X21" i="1"/>
  <c r="Y21" i="1" s="1"/>
  <c r="AF21" i="1" s="1"/>
  <c r="BU22" i="1"/>
  <c r="BW22" i="1"/>
  <c r="BV22" i="1"/>
  <c r="BZ22" i="1" s="1"/>
  <c r="CA22" i="1" s="1"/>
  <c r="BW24" i="1"/>
  <c r="BU24" i="1"/>
  <c r="BV24" i="1"/>
  <c r="BZ24" i="1" s="1"/>
  <c r="CA24" i="1" s="1"/>
  <c r="BU23" i="1"/>
  <c r="BU25" i="1"/>
  <c r="BW25" i="1"/>
  <c r="BV25" i="1"/>
  <c r="BZ25" i="1" s="1"/>
  <c r="CA25" i="1" s="1"/>
  <c r="AE26" i="1"/>
  <c r="BW28" i="1"/>
  <c r="BU28" i="1"/>
  <c r="BV28" i="1"/>
  <c r="BZ28" i="1" s="1"/>
  <c r="CA28" i="1" s="1"/>
  <c r="W22" i="1"/>
  <c r="DK22" i="1"/>
  <c r="BL22" i="1" s="1"/>
  <c r="BN22" i="1" s="1"/>
  <c r="AE31" i="1"/>
  <c r="AE28" i="1"/>
  <c r="AE18" i="1"/>
  <c r="DK19" i="1"/>
  <c r="BL19" i="1" s="1"/>
  <c r="BO19" i="1" s="1"/>
  <c r="W19" i="1"/>
  <c r="AE20" i="1"/>
  <c r="BW19" i="1"/>
  <c r="BV19" i="1"/>
  <c r="BZ19" i="1" s="1"/>
  <c r="CA19" i="1" s="1"/>
  <c r="BU19" i="1"/>
  <c r="BW27" i="1"/>
  <c r="BV27" i="1"/>
  <c r="BZ27" i="1" s="1"/>
  <c r="CA27" i="1" s="1"/>
  <c r="BU27" i="1"/>
  <c r="AE30" i="1"/>
  <c r="X30" i="1"/>
  <c r="Y30" i="1" s="1"/>
  <c r="U30" i="1" s="1"/>
  <c r="S30" i="1" s="1"/>
  <c r="V30" i="1" s="1"/>
  <c r="AE23" i="1"/>
  <c r="O30" i="1"/>
  <c r="AJ30" i="1"/>
  <c r="AI30" i="1"/>
  <c r="R30" i="1"/>
  <c r="O22" i="1"/>
  <c r="AI22" i="1"/>
  <c r="BU21" i="1"/>
  <c r="DK24" i="1"/>
  <c r="BL24" i="1" s="1"/>
  <c r="BN24" i="1" s="1"/>
  <c r="W24" i="1"/>
  <c r="BV21" i="1"/>
  <c r="BZ21" i="1" s="1"/>
  <c r="CA21" i="1" s="1"/>
  <c r="AX18" i="1"/>
  <c r="DK18" i="1"/>
  <c r="BL18" i="1" s="1"/>
  <c r="BN18" i="1" s="1"/>
  <c r="AJ22" i="1"/>
  <c r="AI24" i="1"/>
  <c r="O24" i="1"/>
  <c r="AI28" i="1"/>
  <c r="O28" i="1"/>
  <c r="AA30" i="1"/>
  <c r="BW32" i="1"/>
  <c r="BV32" i="1"/>
  <c r="BZ32" i="1" s="1"/>
  <c r="CA32" i="1" s="1"/>
  <c r="BU32" i="1"/>
  <c r="W26" i="1"/>
  <c r="AI29" i="1"/>
  <c r="AJ29" i="1"/>
  <c r="BU29" i="1"/>
  <c r="BW29" i="1"/>
  <c r="BV29" i="1"/>
  <c r="BZ29" i="1" s="1"/>
  <c r="CA29" i="1" s="1"/>
  <c r="X32" i="1"/>
  <c r="Y32" i="1" s="1"/>
  <c r="AF32" i="1" s="1"/>
  <c r="DK20" i="1"/>
  <c r="BL20" i="1" s="1"/>
  <c r="BN20" i="1" s="1"/>
  <c r="W20" i="1"/>
  <c r="AA22" i="1"/>
  <c r="R28" i="1"/>
  <c r="R29" i="1"/>
  <c r="AX29" i="1"/>
  <c r="AI32" i="1"/>
  <c r="AX32" i="1"/>
  <c r="O32" i="1"/>
  <c r="AJ24" i="1"/>
  <c r="BV26" i="1"/>
  <c r="BZ26" i="1" s="1"/>
  <c r="CA26" i="1" s="1"/>
  <c r="AE27" i="1"/>
  <c r="AJ28" i="1"/>
  <c r="DK28" i="1"/>
  <c r="BL28" i="1" s="1"/>
  <c r="BN28" i="1" s="1"/>
  <c r="W28" i="1"/>
  <c r="AE29" i="1"/>
  <c r="BU31" i="1"/>
  <c r="AE32" i="1"/>
  <c r="AE25" i="1"/>
  <c r="AA26" i="1"/>
  <c r="O26" i="1"/>
  <c r="AI26" i="1"/>
  <c r="BW26" i="1"/>
  <c r="BO27" i="1"/>
  <c r="BV30" i="1"/>
  <c r="BZ30" i="1" s="1"/>
  <c r="CA30" i="1" s="1"/>
  <c r="BU30" i="1"/>
  <c r="BV31" i="1"/>
  <c r="BZ31" i="1" s="1"/>
  <c r="CA31" i="1" s="1"/>
  <c r="BN32" i="1"/>
  <c r="X31" i="1"/>
  <c r="Y31" i="1" s="1"/>
  <c r="AX31" i="1"/>
  <c r="DK26" i="1"/>
  <c r="BL26" i="1" s="1"/>
  <c r="BN26" i="1" s="1"/>
  <c r="AG25" i="1" l="1"/>
  <c r="U29" i="1"/>
  <c r="S29" i="1" s="1"/>
  <c r="V29" i="1" s="1"/>
  <c r="P29" i="1" s="1"/>
  <c r="Q29" i="1" s="1"/>
  <c r="AF29" i="1"/>
  <c r="BO30" i="1"/>
  <c r="Z29" i="1"/>
  <c r="AD29" i="1" s="1"/>
  <c r="BO21" i="1"/>
  <c r="BO25" i="1"/>
  <c r="BO28" i="1"/>
  <c r="P27" i="1"/>
  <c r="Q27" i="1" s="1"/>
  <c r="U21" i="1"/>
  <c r="S21" i="1" s="1"/>
  <c r="V21" i="1" s="1"/>
  <c r="P21" i="1" s="1"/>
  <c r="Q21" i="1" s="1"/>
  <c r="P30" i="1"/>
  <c r="Q30" i="1" s="1"/>
  <c r="Z25" i="1"/>
  <c r="AD25" i="1" s="1"/>
  <c r="BN29" i="1"/>
  <c r="BN19" i="1"/>
  <c r="BN23" i="1"/>
  <c r="AF25" i="1"/>
  <c r="AH25" i="1" s="1"/>
  <c r="AG18" i="1"/>
  <c r="AH18" i="1" s="1"/>
  <c r="Z18" i="1"/>
  <c r="AD18" i="1" s="1"/>
  <c r="U18" i="1"/>
  <c r="S18" i="1" s="1"/>
  <c r="V18" i="1" s="1"/>
  <c r="P18" i="1" s="1"/>
  <c r="Q18" i="1" s="1"/>
  <c r="AH29" i="1"/>
  <c r="AF27" i="1"/>
  <c r="AG23" i="1"/>
  <c r="Z23" i="1"/>
  <c r="AD23" i="1" s="1"/>
  <c r="X28" i="1"/>
  <c r="Y28" i="1" s="1"/>
  <c r="Z32" i="1"/>
  <c r="AD32" i="1" s="1"/>
  <c r="AG32" i="1"/>
  <c r="AH32" i="1" s="1"/>
  <c r="Z31" i="1"/>
  <c r="AD31" i="1" s="1"/>
  <c r="AG31" i="1"/>
  <c r="U23" i="1"/>
  <c r="S23" i="1" s="1"/>
  <c r="V23" i="1" s="1"/>
  <c r="P23" i="1" s="1"/>
  <c r="Q23" i="1" s="1"/>
  <c r="X19" i="1"/>
  <c r="Y19" i="1" s="1"/>
  <c r="AG21" i="1"/>
  <c r="AH21" i="1" s="1"/>
  <c r="Z21" i="1"/>
  <c r="AD21" i="1" s="1"/>
  <c r="BO20" i="1"/>
  <c r="P25" i="1"/>
  <c r="Q25" i="1" s="1"/>
  <c r="AG17" i="1"/>
  <c r="AF17" i="1"/>
  <c r="Z17" i="1"/>
  <c r="AD17" i="1" s="1"/>
  <c r="AF23" i="1"/>
  <c r="X24" i="1"/>
  <c r="Y24" i="1" s="1"/>
  <c r="BO24" i="1"/>
  <c r="BO18" i="1"/>
  <c r="BO26" i="1"/>
  <c r="X20" i="1"/>
  <c r="Y20" i="1" s="1"/>
  <c r="X26" i="1"/>
  <c r="Y26" i="1" s="1"/>
  <c r="U32" i="1"/>
  <c r="S32" i="1" s="1"/>
  <c r="V32" i="1" s="1"/>
  <c r="P32" i="1" s="1"/>
  <c r="Q32" i="1" s="1"/>
  <c r="AF31" i="1"/>
  <c r="AG27" i="1"/>
  <c r="Z27" i="1"/>
  <c r="AD27" i="1" s="1"/>
  <c r="AG30" i="1"/>
  <c r="Z30" i="1"/>
  <c r="AD30" i="1" s="1"/>
  <c r="AF30" i="1"/>
  <c r="U31" i="1"/>
  <c r="S31" i="1" s="1"/>
  <c r="V31" i="1" s="1"/>
  <c r="P31" i="1" s="1"/>
  <c r="Q31" i="1" s="1"/>
  <c r="X22" i="1"/>
  <c r="Y22" i="1" s="1"/>
  <c r="BO22" i="1"/>
  <c r="AH27" i="1" l="1"/>
  <c r="AG24" i="1"/>
  <c r="Z24" i="1"/>
  <c r="AD24" i="1" s="1"/>
  <c r="AF24" i="1"/>
  <c r="U24" i="1"/>
  <c r="S24" i="1" s="1"/>
  <c r="V24" i="1" s="1"/>
  <c r="P24" i="1" s="1"/>
  <c r="Q24" i="1" s="1"/>
  <c r="AG26" i="1"/>
  <c r="Z26" i="1"/>
  <c r="AD26" i="1" s="1"/>
  <c r="AF26" i="1"/>
  <c r="U26" i="1"/>
  <c r="S26" i="1" s="1"/>
  <c r="V26" i="1" s="1"/>
  <c r="P26" i="1" s="1"/>
  <c r="Q26" i="1" s="1"/>
  <c r="AG19" i="1"/>
  <c r="Z19" i="1"/>
  <c r="AD19" i="1" s="1"/>
  <c r="AF19" i="1"/>
  <c r="U19" i="1"/>
  <c r="S19" i="1" s="1"/>
  <c r="V19" i="1" s="1"/>
  <c r="P19" i="1" s="1"/>
  <c r="Q19" i="1" s="1"/>
  <c r="Z20" i="1"/>
  <c r="AD20" i="1" s="1"/>
  <c r="AG20" i="1"/>
  <c r="AF20" i="1"/>
  <c r="U20" i="1"/>
  <c r="S20" i="1" s="1"/>
  <c r="V20" i="1" s="1"/>
  <c r="P20" i="1" s="1"/>
  <c r="Q20" i="1" s="1"/>
  <c r="Z22" i="1"/>
  <c r="AD22" i="1" s="1"/>
  <c r="AG22" i="1"/>
  <c r="U22" i="1"/>
  <c r="S22" i="1" s="1"/>
  <c r="V22" i="1" s="1"/>
  <c r="P22" i="1" s="1"/>
  <c r="Q22" i="1" s="1"/>
  <c r="AF22" i="1"/>
  <c r="AG28" i="1"/>
  <c r="Z28" i="1"/>
  <c r="AD28" i="1" s="1"/>
  <c r="AF28" i="1"/>
  <c r="U28" i="1"/>
  <c r="S28" i="1" s="1"/>
  <c r="V28" i="1" s="1"/>
  <c r="P28" i="1" s="1"/>
  <c r="Q28" i="1" s="1"/>
  <c r="AH30" i="1"/>
  <c r="AH17" i="1"/>
  <c r="AH31" i="1"/>
  <c r="AH23" i="1"/>
  <c r="AH20" i="1" l="1"/>
  <c r="AH26" i="1"/>
  <c r="AH22" i="1"/>
  <c r="AH28" i="1"/>
  <c r="AH19" i="1"/>
  <c r="AH24" i="1"/>
</calcChain>
</file>

<file path=xl/sharedStrings.xml><?xml version="1.0" encoding="utf-8"?>
<sst xmlns="http://schemas.openxmlformats.org/spreadsheetml/2006/main" count="1131" uniqueCount="511">
  <si>
    <t>File opened</t>
  </si>
  <si>
    <t>2023-05-30 08:23:40</t>
  </si>
  <si>
    <t>Console s/n</t>
  </si>
  <si>
    <t>68C-831503</t>
  </si>
  <si>
    <t>Console ver</t>
  </si>
  <si>
    <t>Bluestem v.2.1.08</t>
  </si>
  <si>
    <t>Scripts ver</t>
  </si>
  <si>
    <t>2022.05  2.1.08, Aug 2022</t>
  </si>
  <si>
    <t>Head s/n</t>
  </si>
  <si>
    <t>68H-581503</t>
  </si>
  <si>
    <t>Head ver</t>
  </si>
  <si>
    <t>1.4.22</t>
  </si>
  <si>
    <t>Head cal</t>
  </si>
  <si>
    <t>{"ssa_ref": "36474.5", "flowmeterzero": "0.995701", "h2obspan2": "0", "co2aspan1": "1.0024", "co2bspan2a": "0.327161", "h2obspanconc2": "0", "co2aspan2b": "0.325324", "h2obspan1": "1.00227", "h2oaspan2": "0", "h2oaspanconc2": "0", "co2bzero": "0.959397", "h2obspan2b": "0.0697624", "flowazero": "0.31134", "ssb_ref": "38434", "h2oaspan2b": "0.0696742", "co2bspanconc2": "309.1", "h2oaspan1": "1.00419", "h2oazero": "1.00658", "co2azero": "0.992736", "co2bspan1": "1.00258", "h2oaspanconc1": "12.52", "co2bspan2": "-0.0307545", "tazero": "-0.0478325", "flowbzero": "0.30834", "tbzero": "-0.0150089", "chamberpressurezero": "2.56232", "oxygen": "21", "co2aspan2a": "0.327778", "co2aspanconc1": "2490", "h2obzero": "1.00009", "co2bspanconc1": "2490", "h2obspanconc1": "12.52", "h2obspan2a": "0.0696041", "co2bspan2b": "0.324713", "co2aspanconc2": "309.1", "co2aspan2": "-0.030163", "h2oaspan2a": "0.0693836"}</t>
  </si>
  <si>
    <t>CO2 rangematch</t>
  </si>
  <si>
    <t>Wed Apr 26 11:53</t>
  </si>
  <si>
    <t>H2O rangematch</t>
  </si>
  <si>
    <t>Wed Apr 26 12:17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</si>
  <si>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</si>
  <si>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</si>
  <si>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</si>
  <si>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</si>
  <si>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</si>
  <si>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</si>
  <si>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</si>
  <si>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</si>
  <si>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</si>
  <si>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08:23:40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</si>
  <si>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</si>
  <si>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</si>
  <si>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</si>
  <si>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</si>
  <si>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</si>
  <si>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</si>
  <si>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</si>
  <si>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</si>
  <si>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</si>
  <si>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</si>
  <si>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</si>
  <si>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</si>
  <si>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</si>
  <si>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</si>
  <si>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</si>
  <si>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</si>
  <si>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</si>
  <si>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</si>
  <si>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</si>
  <si>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</si>
  <si>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</si>
  <si>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</si>
  <si>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</si>
  <si>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</si>
  <si>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</si>
  <si>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</si>
  <si>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</si>
  <si>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</si>
  <si>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</si>
  <si>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</si>
  <si>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</si>
  <si>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</si>
  <si>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</si>
  <si>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</si>
  <si>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</si>
  <si>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</si>
  <si>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</si>
  <si>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</si>
  <si>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</si>
  <si>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</si>
  <si>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</si>
  <si>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</si>
  <si>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</si>
  <si>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</si>
  <si>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</si>
  <si>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</si>
  <si>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</si>
  <si>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</si>
  <si>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</si>
  <si>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</si>
  <si>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</si>
  <si>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</si>
  <si>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</si>
  <si>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3.71344 90.2268 369.571 600.062 841.253 1025.47 1227.98 1348.18</t>
  </si>
  <si>
    <t>Fs_true</t>
  </si>
  <si>
    <t>-0.548172 102.149 405.49 601.539 805.815 1001.08 1208.07 1400.95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</si>
  <si>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</si>
  <si>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</si>
  <si>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</si>
  <si>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</si>
  <si>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</si>
  <si>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</si>
  <si>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</si>
  <si>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</si>
  <si>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</si>
  <si>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</si>
  <si>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</si>
  <si>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</si>
  <si>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</si>
  <si>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</si>
  <si>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</si>
  <si>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</si>
  <si>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</si>
  <si>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</si>
  <si>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</si>
  <si>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</si>
  <si>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</si>
  <si>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</si>
  <si>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</si>
  <si>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</si>
  <si>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</si>
  <si>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</si>
  <si>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</si>
  <si>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</si>
  <si>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</si>
  <si>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</si>
  <si>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</si>
  <si>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</si>
  <si>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</si>
  <si>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</si>
  <si>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</si>
  <si>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</si>
  <si>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</si>
  <si>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</si>
  <si>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</si>
  <si>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</si>
  <si>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</si>
  <si>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</si>
  <si>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</si>
  <si>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</si>
  <si>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</si>
  <si>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</si>
  <si>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</si>
  <si>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</si>
  <si>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</si>
  <si>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</si>
  <si>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</si>
  <si>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</si>
  <si>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</si>
  <si>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</si>
  <si>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</si>
  <si>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</si>
  <si>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</si>
  <si>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</si>
  <si>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</si>
  <si>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</si>
  <si>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</si>
  <si>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</si>
  <si>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</si>
  <si>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</si>
  <si>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</si>
  <si>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</si>
  <si>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</si>
  <si>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</si>
  <si>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</si>
  <si>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</si>
  <si>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</si>
  <si>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</si>
  <si>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</si>
  <si>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</si>
  <si>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</si>
  <si>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</si>
  <si>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</si>
  <si>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</si>
  <si>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</si>
  <si>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</si>
  <si>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</si>
  <si>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</si>
  <si>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</si>
  <si>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</si>
  <si>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</si>
  <si>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</si>
  <si>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</si>
  <si>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</si>
  <si>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</si>
  <si>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</si>
  <si>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</si>
  <si>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</si>
  <si>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</si>
  <si>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</si>
  <si>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</si>
  <si>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</si>
  <si>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</si>
  <si>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</si>
  <si>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</si>
  <si>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</si>
  <si>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</si>
  <si>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</si>
  <si>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</si>
  <si>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</si>
  <si>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</si>
  <si>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</si>
  <si>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</si>
  <si>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</si>
  <si>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</si>
  <si>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</si>
  <si>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</si>
  <si>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</si>
  <si>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</si>
  <si>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</si>
  <si>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</si>
  <si>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</si>
  <si>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</si>
  <si>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</si>
  <si>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</si>
  <si>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</si>
  <si>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</si>
  <si>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</si>
  <si>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</si>
  <si>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</si>
  <si>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</si>
  <si>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</si>
  <si>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</si>
  <si>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</si>
  <si>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</si>
  <si>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</si>
  <si>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</si>
  <si>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</si>
  <si>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</si>
  <si>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</si>
  <si>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</si>
  <si>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</si>
  <si>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</si>
  <si>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</si>
  <si>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</si>
  <si>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</si>
  <si>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</si>
  <si>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</si>
  <si>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</si>
  <si>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</si>
  <si>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</si>
  <si>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</si>
  <si>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</si>
  <si>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</si>
  <si>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</si>
  <si>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</si>
  <si>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</si>
  <si>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</si>
  <si>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</si>
  <si>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</si>
  <si>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</si>
  <si>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</si>
  <si>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</si>
  <si>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</si>
  <si>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</si>
  <si>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</si>
  <si>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</si>
  <si>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</si>
  <si>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</si>
  <si>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</si>
  <si>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</si>
  <si>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</si>
  <si>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</si>
  <si>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</si>
  <si>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</si>
  <si>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</si>
  <si>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</si>
  <si>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</si>
  <si>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</si>
  <si>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</si>
  <si>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</si>
  <si>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</si>
  <si>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</si>
  <si>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</si>
  <si>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</si>
  <si>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</si>
  <si>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</si>
  <si>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</si>
  <si>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</si>
  <si>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</si>
  <si>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</si>
  <si>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</si>
  <si>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</si>
  <si>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</si>
  <si>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</si>
  <si>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</si>
  <si>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</si>
  <si>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</si>
  <si>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</si>
  <si>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</si>
  <si>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</si>
  <si>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</si>
  <si>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</si>
  <si>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</si>
  <si>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</si>
  <si>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</si>
  <si>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</si>
  <si>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</si>
  <si>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</si>
  <si>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</si>
  <si>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</si>
  <si>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</si>
  <si>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</si>
  <si>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</si>
  <si>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</si>
  <si>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</si>
  <si>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</si>
  <si>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</si>
  <si>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</si>
  <si>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</si>
  <si>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</si>
  <si>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</si>
  <si>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</si>
  <si>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</si>
  <si>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</si>
  <si>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</si>
  <si>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</si>
  <si>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</si>
  <si>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</si>
  <si>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</si>
  <si>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</si>
  <si>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</si>
  <si>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</si>
  <si>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</si>
  <si>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</si>
  <si>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</si>
  <si>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</si>
  <si>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</si>
  <si>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</si>
  <si>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</si>
  <si>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</si>
  <si>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</si>
  <si>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</si>
  <si>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</si>
  <si>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</si>
  <si>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</si>
  <si>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</si>
  <si>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</si>
  <si>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</si>
  <si>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</si>
  <si>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</si>
  <si>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</si>
  <si>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</si>
  <si>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</si>
  <si>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</si>
  <si>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</si>
  <si>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</si>
  <si>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</si>
  <si>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</si>
  <si>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</si>
  <si>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</si>
  <si>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</si>
  <si>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</si>
  <si>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</si>
  <si>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</si>
  <si>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</si>
  <si>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</si>
  <si>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</si>
  <si>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</si>
  <si>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</si>
  <si>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</si>
  <si>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</si>
  <si>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</si>
  <si>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</si>
  <si>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</si>
  <si>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</si>
  <si>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</si>
  <si>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</si>
  <si>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</si>
  <si>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</si>
  <si>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</si>
  <si>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</si>
  <si>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</si>
  <si>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</si>
  <si>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</si>
  <si>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</si>
  <si>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</si>
  <si>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</si>
  <si>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</si>
  <si>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</si>
  <si>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</si>
  <si>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</si>
  <si>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</si>
  <si>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</si>
  <si>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</si>
  <si>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</si>
  <si>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</si>
  <si>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</si>
  <si>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</si>
  <si>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</si>
  <si>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</si>
  <si>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</si>
  <si>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</si>
  <si>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</si>
  <si>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</si>
  <si>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</si>
  <si>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</si>
  <si>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</si>
  <si>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</si>
  <si>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</si>
  <si>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</si>
  <si>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</si>
  <si>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</si>
  <si>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</si>
  <si>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</si>
  <si>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</si>
  <si>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</si>
  <si>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</si>
  <si>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</si>
  <si>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</si>
  <si>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</si>
  <si>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</si>
  <si>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</si>
  <si>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psi</t>
  </si>
  <si>
    <t>inches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</si>
  <si>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</si>
  <si>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</si>
  <si>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</si>
  <si>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</si>
  <si>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</si>
  <si>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</si>
  <si>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</si>
  <si>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</si>
  <si>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</si>
  <si>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</si>
  <si>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</si>
  <si>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</si>
  <si>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</si>
  <si>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</si>
  <si>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</si>
  <si>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</si>
  <si>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</si>
  <si>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</si>
  <si>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</si>
  <si>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</si>
  <si>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</si>
  <si>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</si>
  <si>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</si>
  <si>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</si>
  <si>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</si>
  <si>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</si>
  <si>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</si>
  <si>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</si>
  <si>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</si>
  <si>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</si>
  <si>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hrs</t>
  </si>
  <si>
    <t>mg</t>
  </si>
  <si>
    <t>min</t>
  </si>
  <si>
    <t>20230530 08:49:46</t>
  </si>
  <si>
    <t>08:49:46</t>
  </si>
  <si>
    <t>Intact</t>
  </si>
  <si>
    <t>RECT-43-20230529-16_00_39</t>
  </si>
  <si>
    <t>MPF-50-20230530-08_49_49</t>
  </si>
  <si>
    <t>-</t>
  </si>
  <si>
    <t>0: Broadleaf</t>
  </si>
  <si>
    <t>08:50:07</t>
  </si>
  <si>
    <t>3/3</t>
  </si>
  <si>
    <t>11111111</t>
  </si>
  <si>
    <t>oooooooo</t>
  </si>
  <si>
    <t>on</t>
  </si>
  <si>
    <t>20230530 09:16:08</t>
  </si>
  <si>
    <t>09:16:08</t>
  </si>
  <si>
    <t>Excised</t>
  </si>
  <si>
    <t>MPF-51-20230530-09_16_11</t>
  </si>
  <si>
    <t>09:16:31</t>
  </si>
  <si>
    <t>1/3</t>
  </si>
  <si>
    <t>20230530 09:50:53</t>
  </si>
  <si>
    <t>09:50:53</t>
  </si>
  <si>
    <t>MPF-52-20230530-09_50_56</t>
  </si>
  <si>
    <t>09:51:18</t>
  </si>
  <si>
    <t>2/3</t>
  </si>
  <si>
    <t>20230530 10:15:39</t>
  </si>
  <si>
    <t>10:15:39</t>
  </si>
  <si>
    <t>MPF-53-20230530-10_15_42</t>
  </si>
  <si>
    <t>10:16:02</t>
  </si>
  <si>
    <t>20230530 10:53:30</t>
  </si>
  <si>
    <t>10:53:30</t>
  </si>
  <si>
    <t>MPF-54-20230530-10_53_33</t>
  </si>
  <si>
    <t>10:53:50</t>
  </si>
  <si>
    <t>20230530 11:20:25</t>
  </si>
  <si>
    <t>11:20:25</t>
  </si>
  <si>
    <t>MPF-55-20230530-11_20_29</t>
  </si>
  <si>
    <t>11:20:52</t>
  </si>
  <si>
    <t>20230530 11:49:45</t>
  </si>
  <si>
    <t>11:49:45</t>
  </si>
  <si>
    <t>MPF-56-20230530-11_49_49</t>
  </si>
  <si>
    <t>11:50:05</t>
  </si>
  <si>
    <t>20230530 12:14:37</t>
  </si>
  <si>
    <t>12:14:37</t>
  </si>
  <si>
    <t>MPF-57-20230530-12_14_41</t>
  </si>
  <si>
    <t>12:14:55</t>
  </si>
  <si>
    <t>20230530 12:53:14</t>
  </si>
  <si>
    <t>12:53:14</t>
  </si>
  <si>
    <t>MPF-58-20230530-12_53_18</t>
  </si>
  <si>
    <t>12:53:34</t>
  </si>
  <si>
    <t>20230530 13:17:37</t>
  </si>
  <si>
    <t>13:17:37</t>
  </si>
  <si>
    <t>MPF-59-20230530-13_17_41</t>
  </si>
  <si>
    <t>13:17:58</t>
  </si>
  <si>
    <t>20230530 13:51:30</t>
  </si>
  <si>
    <t>13:51:30</t>
  </si>
  <si>
    <t>MPF-60-20230530-13_51_35</t>
  </si>
  <si>
    <t>13:51:51</t>
  </si>
  <si>
    <t>20230530 14:19:20</t>
  </si>
  <si>
    <t>14:19:20</t>
  </si>
  <si>
    <t>MPF-61-20230530-14_19_25</t>
  </si>
  <si>
    <t>14:19:41</t>
  </si>
  <si>
    <t>20230530 14:53:03</t>
  </si>
  <si>
    <t>14:53:03</t>
  </si>
  <si>
    <t>MPF-62-20230530-14_53_08</t>
  </si>
  <si>
    <t>14:53:24</t>
  </si>
  <si>
    <t>20230530 15:19:10</t>
  </si>
  <si>
    <t>15:19:10</t>
  </si>
  <si>
    <t>MPF-63-20230530-15_19_15</t>
  </si>
  <si>
    <t>15:19:28</t>
  </si>
  <si>
    <t>20230530 15:52:15</t>
  </si>
  <si>
    <t>15:52:15</t>
  </si>
  <si>
    <t>MPF-64-20230530-15_52_20</t>
  </si>
  <si>
    <t>15:52:37</t>
  </si>
  <si>
    <t>20230530 16:15:14</t>
  </si>
  <si>
    <t>16:15:14</t>
  </si>
  <si>
    <t>MPF-65-20230530-16_15_19</t>
  </si>
  <si>
    <t>16:15:38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</si>
</sst>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M32"/>
  <sheetViews>
    <sheetView tabSelected="1" workbookViewId="0">
      <selection activeCell="M12" sqref="M12"/>
    </sheetView>
  </sheetViews>
  <sheetFormatPr baseColWidth="10" defaultColWidth="8.83203125" defaultRowHeight="15" x14ac:dyDescent="0.2"/>
  <sheetData>
    <row r="2" spans="1:299" x14ac:dyDescent="0.2">
      <c r="A2" t="s">
        <v>29</v>
      </c>
      <c r="B2" t="s">
        <v>30</v>
      </c>
      <c r="C2" t="s">
        <v>32</v>
      </c>
    </row>
    <row r="3" spans="1:299" x14ac:dyDescent="0.2">
      <c r="B3" t="s">
        <v>31</v>
      </c>
      <c r="C3">
        <v>21</v>
      </c>
    </row>
    <row r="4" spans="1:299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9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99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9" x14ac:dyDescent="0.2">
      <c r="B7">
        <v>0</v>
      </c>
      <c r="C7">
        <v>1</v>
      </c>
      <c r="D7">
        <v>0</v>
      </c>
      <c r="E7">
        <v>0</v>
      </c>
    </row>
    <row r="8" spans="1:299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9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9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9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99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9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99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93</v>
      </c>
      <c r="DK14" t="s">
        <v>93</v>
      </c>
      <c r="DL14" t="s">
        <v>93</v>
      </c>
      <c r="DM14" t="s">
        <v>93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106</v>
      </c>
      <c r="JY14" t="s">
        <v>106</v>
      </c>
      <c r="JZ14" t="s">
        <v>106</v>
      </c>
      <c r="KA14" t="s">
        <v>106</v>
      </c>
      <c r="KB14" t="s">
        <v>106</v>
      </c>
      <c r="KC14" t="s">
        <v>106</v>
      </c>
      <c r="KD14" t="s">
        <v>106</v>
      </c>
      <c r="KE14" t="s">
        <v>106</v>
      </c>
      <c r="KF14" t="s">
        <v>106</v>
      </c>
      <c r="KG14" t="s">
        <v>106</v>
      </c>
      <c r="KH14" t="s">
        <v>106</v>
      </c>
      <c r="KI14" t="s">
        <v>106</v>
      </c>
      <c r="KJ14" t="s">
        <v>106</v>
      </c>
      <c r="KK14" t="s">
        <v>106</v>
      </c>
      <c r="KL14" t="s">
        <v>106</v>
      </c>
      <c r="KM14" t="s">
        <v>106</v>
      </c>
    </row>
    <row r="15" spans="1:299" x14ac:dyDescent="0.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89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185</v>
      </c>
      <c r="CX15" t="s">
        <v>206</v>
      </c>
      <c r="CY15" t="s">
        <v>207</v>
      </c>
      <c r="CZ15" t="s">
        <v>208</v>
      </c>
      <c r="DA15" t="s">
        <v>159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117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275</v>
      </c>
      <c r="FR15" t="s">
        <v>108</v>
      </c>
      <c r="FS15" t="s">
        <v>111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  <c r="JZ15" t="s">
        <v>386</v>
      </c>
      <c r="KA15" t="s">
        <v>387</v>
      </c>
      <c r="KB15" t="s">
        <v>388</v>
      </c>
      <c r="KC15" t="s">
        <v>389</v>
      </c>
      <c r="KD15" t="s">
        <v>390</v>
      </c>
      <c r="KE15" t="s">
        <v>391</v>
      </c>
      <c r="KF15" t="s">
        <v>392</v>
      </c>
      <c r="KG15" t="s">
        <v>393</v>
      </c>
      <c r="KH15" t="s">
        <v>394</v>
      </c>
      <c r="KI15" t="s">
        <v>395</v>
      </c>
      <c r="KJ15" t="s">
        <v>396</v>
      </c>
      <c r="KK15" t="s">
        <v>397</v>
      </c>
      <c r="KL15" t="s">
        <v>398</v>
      </c>
      <c r="KM15" t="s">
        <v>399</v>
      </c>
    </row>
    <row r="16" spans="1:299" x14ac:dyDescent="0.2">
      <c r="B16" t="s">
        <v>400</v>
      </c>
      <c r="C16" t="s">
        <v>400</v>
      </c>
      <c r="F16" t="s">
        <v>400</v>
      </c>
      <c r="I16" t="s">
        <v>401</v>
      </c>
      <c r="J16" t="s">
        <v>402</v>
      </c>
      <c r="K16" t="s">
        <v>400</v>
      </c>
      <c r="L16" t="s">
        <v>403</v>
      </c>
      <c r="M16" t="s">
        <v>404</v>
      </c>
      <c r="N16" t="s">
        <v>405</v>
      </c>
      <c r="O16" t="s">
        <v>406</v>
      </c>
      <c r="P16" t="s">
        <v>406</v>
      </c>
      <c r="Q16" t="s">
        <v>233</v>
      </c>
      <c r="R16" t="s">
        <v>233</v>
      </c>
      <c r="S16" t="s">
        <v>403</v>
      </c>
      <c r="T16" t="s">
        <v>403</v>
      </c>
      <c r="U16" t="s">
        <v>403</v>
      </c>
      <c r="V16" t="s">
        <v>403</v>
      </c>
      <c r="W16" t="s">
        <v>407</v>
      </c>
      <c r="X16" t="s">
        <v>408</v>
      </c>
      <c r="Y16" t="s">
        <v>408</v>
      </c>
      <c r="Z16" t="s">
        <v>409</v>
      </c>
      <c r="AA16" t="s">
        <v>410</v>
      </c>
      <c r="AB16" t="s">
        <v>409</v>
      </c>
      <c r="AC16" t="s">
        <v>409</v>
      </c>
      <c r="AD16" t="s">
        <v>409</v>
      </c>
      <c r="AE16" t="s">
        <v>407</v>
      </c>
      <c r="AF16" t="s">
        <v>407</v>
      </c>
      <c r="AG16" t="s">
        <v>407</v>
      </c>
      <c r="AH16" t="s">
        <v>407</v>
      </c>
      <c r="AI16" t="s">
        <v>405</v>
      </c>
      <c r="AJ16" t="s">
        <v>404</v>
      </c>
      <c r="AK16" t="s">
        <v>405</v>
      </c>
      <c r="AL16" t="s">
        <v>406</v>
      </c>
      <c r="AM16" t="s">
        <v>406</v>
      </c>
      <c r="AN16" t="s">
        <v>411</v>
      </c>
      <c r="AO16" t="s">
        <v>412</v>
      </c>
      <c r="AP16" t="s">
        <v>404</v>
      </c>
      <c r="AQ16" t="s">
        <v>413</v>
      </c>
      <c r="AR16" t="s">
        <v>413</v>
      </c>
      <c r="AS16" t="s">
        <v>414</v>
      </c>
      <c r="AT16" t="s">
        <v>412</v>
      </c>
      <c r="AU16" t="s">
        <v>415</v>
      </c>
      <c r="AV16" t="s">
        <v>410</v>
      </c>
      <c r="AX16" t="s">
        <v>410</v>
      </c>
      <c r="AY16" t="s">
        <v>415</v>
      </c>
      <c r="BE16" t="s">
        <v>405</v>
      </c>
      <c r="BL16" t="s">
        <v>405</v>
      </c>
      <c r="BM16" t="s">
        <v>405</v>
      </c>
      <c r="BN16" t="s">
        <v>405</v>
      </c>
      <c r="BO16" t="s">
        <v>416</v>
      </c>
      <c r="CC16" t="s">
        <v>417</v>
      </c>
      <c r="CE16" t="s">
        <v>417</v>
      </c>
      <c r="CF16" t="s">
        <v>405</v>
      </c>
      <c r="CI16" t="s">
        <v>417</v>
      </c>
      <c r="CJ16" t="s">
        <v>410</v>
      </c>
      <c r="CM16" t="s">
        <v>418</v>
      </c>
      <c r="CN16" t="s">
        <v>418</v>
      </c>
      <c r="CP16" t="s">
        <v>419</v>
      </c>
      <c r="CQ16" t="s">
        <v>417</v>
      </c>
      <c r="CS16" t="s">
        <v>417</v>
      </c>
      <c r="CT16" t="s">
        <v>405</v>
      </c>
      <c r="CX16" t="s">
        <v>417</v>
      </c>
      <c r="CZ16" t="s">
        <v>420</v>
      </c>
      <c r="DC16" t="s">
        <v>417</v>
      </c>
      <c r="DD16" t="s">
        <v>417</v>
      </c>
      <c r="DF16" t="s">
        <v>417</v>
      </c>
      <c r="DH16" t="s">
        <v>417</v>
      </c>
      <c r="DJ16" t="s">
        <v>405</v>
      </c>
      <c r="DK16" t="s">
        <v>405</v>
      </c>
      <c r="DM16" t="s">
        <v>421</v>
      </c>
      <c r="DN16" t="s">
        <v>422</v>
      </c>
      <c r="DQ16" t="s">
        <v>403</v>
      </c>
      <c r="DS16" t="s">
        <v>400</v>
      </c>
      <c r="DT16" t="s">
        <v>406</v>
      </c>
      <c r="DU16" t="s">
        <v>406</v>
      </c>
      <c r="DV16" t="s">
        <v>413</v>
      </c>
      <c r="DW16" t="s">
        <v>413</v>
      </c>
      <c r="DX16" t="s">
        <v>406</v>
      </c>
      <c r="DY16" t="s">
        <v>413</v>
      </c>
      <c r="DZ16" t="s">
        <v>415</v>
      </c>
      <c r="EA16" t="s">
        <v>409</v>
      </c>
      <c r="EB16" t="s">
        <v>409</v>
      </c>
      <c r="EC16" t="s">
        <v>408</v>
      </c>
      <c r="ED16" t="s">
        <v>408</v>
      </c>
      <c r="EE16" t="s">
        <v>408</v>
      </c>
      <c r="EF16" t="s">
        <v>408</v>
      </c>
      <c r="EG16" t="s">
        <v>408</v>
      </c>
      <c r="EH16" t="s">
        <v>423</v>
      </c>
      <c r="EI16" t="s">
        <v>405</v>
      </c>
      <c r="EJ16" t="s">
        <v>405</v>
      </c>
      <c r="EK16" t="s">
        <v>406</v>
      </c>
      <c r="EL16" t="s">
        <v>406</v>
      </c>
      <c r="EM16" t="s">
        <v>406</v>
      </c>
      <c r="EN16" t="s">
        <v>413</v>
      </c>
      <c r="EO16" t="s">
        <v>406</v>
      </c>
      <c r="EP16" t="s">
        <v>413</v>
      </c>
      <c r="EQ16" t="s">
        <v>409</v>
      </c>
      <c r="ER16" t="s">
        <v>409</v>
      </c>
      <c r="ES16" t="s">
        <v>408</v>
      </c>
      <c r="ET16" t="s">
        <v>408</v>
      </c>
      <c r="EU16" t="s">
        <v>405</v>
      </c>
      <c r="EZ16" t="s">
        <v>405</v>
      </c>
      <c r="FC16" t="s">
        <v>408</v>
      </c>
      <c r="FD16" t="s">
        <v>408</v>
      </c>
      <c r="FE16" t="s">
        <v>408</v>
      </c>
      <c r="FF16" t="s">
        <v>408</v>
      </c>
      <c r="FG16" t="s">
        <v>408</v>
      </c>
      <c r="FH16" t="s">
        <v>405</v>
      </c>
      <c r="FI16" t="s">
        <v>405</v>
      </c>
      <c r="FJ16" t="s">
        <v>405</v>
      </c>
      <c r="FK16" t="s">
        <v>400</v>
      </c>
      <c r="FN16" t="s">
        <v>424</v>
      </c>
      <c r="FO16" t="s">
        <v>424</v>
      </c>
      <c r="FQ16" t="s">
        <v>400</v>
      </c>
      <c r="FR16" t="s">
        <v>425</v>
      </c>
      <c r="FT16" t="s">
        <v>400</v>
      </c>
      <c r="FU16" t="s">
        <v>400</v>
      </c>
      <c r="FW16" t="s">
        <v>426</v>
      </c>
      <c r="FX16" t="s">
        <v>427</v>
      </c>
      <c r="FY16" t="s">
        <v>426</v>
      </c>
      <c r="FZ16" t="s">
        <v>427</v>
      </c>
      <c r="GA16" t="s">
        <v>426</v>
      </c>
      <c r="GB16" t="s">
        <v>427</v>
      </c>
      <c r="GC16" t="s">
        <v>410</v>
      </c>
      <c r="GD16" t="s">
        <v>410</v>
      </c>
      <c r="GE16" t="s">
        <v>406</v>
      </c>
      <c r="GF16" t="s">
        <v>428</v>
      </c>
      <c r="GG16" t="s">
        <v>406</v>
      </c>
      <c r="GJ16" t="s">
        <v>429</v>
      </c>
      <c r="GM16" t="s">
        <v>413</v>
      </c>
      <c r="GN16" t="s">
        <v>430</v>
      </c>
      <c r="GO16" t="s">
        <v>413</v>
      </c>
      <c r="GT16" t="s">
        <v>431</v>
      </c>
      <c r="GU16" t="s">
        <v>431</v>
      </c>
      <c r="HH16" t="s">
        <v>431</v>
      </c>
      <c r="HI16" t="s">
        <v>431</v>
      </c>
      <c r="HJ16" t="s">
        <v>432</v>
      </c>
      <c r="HK16" t="s">
        <v>432</v>
      </c>
      <c r="HL16" t="s">
        <v>408</v>
      </c>
      <c r="HM16" t="s">
        <v>408</v>
      </c>
      <c r="HN16" t="s">
        <v>410</v>
      </c>
      <c r="HO16" t="s">
        <v>408</v>
      </c>
      <c r="HP16" t="s">
        <v>413</v>
      </c>
      <c r="HQ16" t="s">
        <v>410</v>
      </c>
      <c r="HR16" t="s">
        <v>410</v>
      </c>
      <c r="HT16" t="s">
        <v>431</v>
      </c>
      <c r="HU16" t="s">
        <v>431</v>
      </c>
      <c r="HV16" t="s">
        <v>431</v>
      </c>
      <c r="HW16" t="s">
        <v>431</v>
      </c>
      <c r="HX16" t="s">
        <v>431</v>
      </c>
      <c r="HY16" t="s">
        <v>431</v>
      </c>
      <c r="HZ16" t="s">
        <v>431</v>
      </c>
      <c r="IA16" t="s">
        <v>433</v>
      </c>
      <c r="IB16" t="s">
        <v>434</v>
      </c>
      <c r="IC16" t="s">
        <v>434</v>
      </c>
      <c r="ID16" t="s">
        <v>434</v>
      </c>
      <c r="IE16" t="s">
        <v>431</v>
      </c>
      <c r="IF16" t="s">
        <v>431</v>
      </c>
      <c r="IG16" t="s">
        <v>431</v>
      </c>
      <c r="IH16" t="s">
        <v>431</v>
      </c>
      <c r="II16" t="s">
        <v>431</v>
      </c>
      <c r="IJ16" t="s">
        <v>431</v>
      </c>
      <c r="IK16" t="s">
        <v>431</v>
      </c>
      <c r="IL16" t="s">
        <v>431</v>
      </c>
      <c r="IM16" t="s">
        <v>431</v>
      </c>
      <c r="IN16" t="s">
        <v>431</v>
      </c>
      <c r="IO16" t="s">
        <v>431</v>
      </c>
      <c r="IP16" t="s">
        <v>431</v>
      </c>
      <c r="IW16" t="s">
        <v>431</v>
      </c>
      <c r="IX16" t="s">
        <v>410</v>
      </c>
      <c r="IY16" t="s">
        <v>410</v>
      </c>
      <c r="IZ16" t="s">
        <v>426</v>
      </c>
      <c r="JA16" t="s">
        <v>427</v>
      </c>
      <c r="JB16" t="s">
        <v>427</v>
      </c>
      <c r="JF16" t="s">
        <v>427</v>
      </c>
      <c r="JJ16" t="s">
        <v>406</v>
      </c>
      <c r="JK16" t="s">
        <v>406</v>
      </c>
      <c r="JL16" t="s">
        <v>413</v>
      </c>
      <c r="JM16" t="s">
        <v>413</v>
      </c>
      <c r="JN16" t="s">
        <v>435</v>
      </c>
      <c r="JO16" t="s">
        <v>435</v>
      </c>
      <c r="JP16" t="s">
        <v>431</v>
      </c>
      <c r="JQ16" t="s">
        <v>431</v>
      </c>
      <c r="JR16" t="s">
        <v>431</v>
      </c>
      <c r="JS16" t="s">
        <v>431</v>
      </c>
      <c r="JT16" t="s">
        <v>431</v>
      </c>
      <c r="JU16" t="s">
        <v>431</v>
      </c>
      <c r="JV16" t="s">
        <v>408</v>
      </c>
      <c r="JW16" t="s">
        <v>431</v>
      </c>
      <c r="JY16" t="s">
        <v>415</v>
      </c>
      <c r="JZ16" t="s">
        <v>415</v>
      </c>
      <c r="KA16" t="s">
        <v>408</v>
      </c>
      <c r="KB16" t="s">
        <v>408</v>
      </c>
      <c r="KC16" t="s">
        <v>408</v>
      </c>
      <c r="KD16" t="s">
        <v>408</v>
      </c>
      <c r="KE16" t="s">
        <v>408</v>
      </c>
      <c r="KF16" t="s">
        <v>410</v>
      </c>
      <c r="KG16" t="s">
        <v>410</v>
      </c>
      <c r="KH16" t="s">
        <v>410</v>
      </c>
      <c r="KI16" t="s">
        <v>408</v>
      </c>
      <c r="KJ16" t="s">
        <v>406</v>
      </c>
      <c r="KK16" t="s">
        <v>413</v>
      </c>
      <c r="KL16" t="s">
        <v>410</v>
      </c>
      <c r="KM16" t="s">
        <v>410</v>
      </c>
    </row>
    <row r="17" spans="1:299" x14ac:dyDescent="0.2">
      <c r="A17">
        <v>1</v>
      </c>
      <c r="B17">
        <v>1685461786</v>
      </c>
      <c r="C17">
        <v>0</v>
      </c>
      <c r="D17" t="s">
        <v>436</v>
      </c>
      <c r="E17" t="s">
        <v>437</v>
      </c>
      <c r="F17">
        <v>15</v>
      </c>
      <c r="G17" s="3">
        <v>13.6</v>
      </c>
      <c r="H17" s="2" t="s">
        <v>438</v>
      </c>
      <c r="I17" s="1">
        <v>90</v>
      </c>
      <c r="J17">
        <v>74</v>
      </c>
      <c r="K17">
        <v>1685461778</v>
      </c>
      <c r="L17">
        <f t="shared" ref="L17:L32" si="0">(M17)/1000</f>
        <v>4.127360289338928E-4</v>
      </c>
      <c r="M17">
        <f t="shared" ref="M17:M32" si="1">IF(DR17, AP17, AJ17)</f>
        <v>0.41273602893389277</v>
      </c>
      <c r="N17">
        <f t="shared" ref="N17:N32" si="2">IF(DR17, AK17, AI17)</f>
        <v>3.5740660534044024</v>
      </c>
      <c r="O17">
        <f t="shared" ref="O17:O32" si="3">DT17 - IF(AW17&gt;1, N17*DN17*100/(AY17*EH17), 0)</f>
        <v>397.66433333333299</v>
      </c>
      <c r="P17">
        <f t="shared" ref="P17:P32" si="4">((V17-L17/2)*O17-N17)/(V17+L17/2)</f>
        <v>224.56154141918168</v>
      </c>
      <c r="Q17">
        <f t="shared" ref="Q17:Q32" si="5">P17*(EA17+EB17)/1000</f>
        <v>22.765848830544233</v>
      </c>
      <c r="R17">
        <f t="shared" ref="R17:R32" si="6">(DT17 - IF(AW17&gt;1, N17*DN17*100/(AY17*EH17), 0))*(EA17+EB17)/1000</f>
        <v>40.314855521349322</v>
      </c>
      <c r="S17">
        <f t="shared" ref="S17:S32" si="7">2/((1/U17-1/T17)+SIGN(U17)*SQRT((1/U17-1/T17)*(1/U17-1/T17) + 4*DO17/((DO17+1)*(DO17+1))*(2*1/U17*1/T17-1/T17*1/T17)))</f>
        <v>3.4367897113236887E-2</v>
      </c>
      <c r="T17">
        <f t="shared" ref="T17:T32" si="8">IF(LEFT(DP17,1)&lt;&gt;"0",IF(LEFT(DP17,1)="1",3,DQ17),$D$5+$E$5*(EH17*EA17/($K$5*1000))+$F$5*(EH17*EA17/($K$5*1000))*MAX(MIN(DN17,$J$5),$I$5)*MAX(MIN(DN17,$J$5),$I$5)+$G$5*MAX(MIN(DN17,$J$5),$I$5)*(EH17*EA17/($K$5*1000))+$H$5*(EH17*EA17/($K$5*1000))*(EH17*EA17/($K$5*1000)))</f>
        <v>3.8386566781104294</v>
      </c>
      <c r="U17">
        <f t="shared" ref="U17:U32" si="9">L17*(1000-(1000*0.61365*EXP(17.502*Y17/(240.97+Y17))/(EA17+EB17)+DV17)/2)/(1000*0.61365*EXP(17.502*Y17/(240.97+Y17))/(EA17+EB17)-DV17)</f>
        <v>3.4197866144458938E-2</v>
      </c>
      <c r="V17">
        <f t="shared" ref="V17:V32" si="10">1/((DO17+1)/(S17/1.6)+1/(T17/1.37)) + DO17/((DO17+1)/(S17/1.6) + DO17/(T17/1.37))</f>
        <v>2.1388872650669008E-2</v>
      </c>
      <c r="W17">
        <f t="shared" ref="W17:W32" si="11">(DJ17*DM17)</f>
        <v>82.094384954424314</v>
      </c>
      <c r="X17">
        <f t="shared" ref="X17:X32" si="12">(EC17+(W17+2*0.95*0.0000000567*(((EC17+$B$7)+273)^4-(EC17+273)^4)-44100*L17)/(1.84*29.3*T17+8*0.95*0.0000000567*(EC17+273)^3))</f>
        <v>23.368779352194217</v>
      </c>
      <c r="Y17">
        <f t="shared" ref="Y17:Y32" si="13">($C$7*ED17+$D$7*EE17+$E$7*X17)</f>
        <v>21.819106666666698</v>
      </c>
      <c r="Z17">
        <f t="shared" ref="Z17:Z32" si="14">0.61365*EXP(17.502*Y17/(240.97+Y17))</f>
        <v>2.6243738685876643</v>
      </c>
      <c r="AA17">
        <f t="shared" ref="AA17:AA32" si="15">(AB17/AC17*100)</f>
        <v>50.31463943182731</v>
      </c>
      <c r="AB17">
        <f t="shared" ref="AB17:AB32" si="16">DV17*(EA17+EB17)/1000</f>
        <v>1.4252611734875464</v>
      </c>
      <c r="AC17">
        <f t="shared" ref="AC17:AC32" si="17">0.61365*EXP(17.502*EC17/(240.97+EC17))</f>
        <v>2.8326967848366915</v>
      </c>
      <c r="AD17">
        <f t="shared" ref="AD17:AD32" si="18">(Z17-DV17*(EA17+EB17)/1000)</f>
        <v>1.1991126951001179</v>
      </c>
      <c r="AE17">
        <f t="shared" ref="AE17:AE32" si="19">(-L17*44100)</f>
        <v>-18.201658875984673</v>
      </c>
      <c r="AF17">
        <f t="shared" ref="AF17:AF32" si="20">2*29.3*T17*0.92*(EC17-Y17)</f>
        <v>260.08743289593303</v>
      </c>
      <c r="AG17">
        <f t="shared" ref="AG17:AG32" si="21">2*0.95*0.0000000567*(((EC17+$B$7)+273)^4-(Y17+273)^4)</f>
        <v>13.966712175724481</v>
      </c>
      <c r="AH17">
        <f t="shared" ref="AH17:AH32" si="22">W17+AG17+AE17+AF17</f>
        <v>337.94687115009714</v>
      </c>
      <c r="AI17">
        <f t="shared" ref="AI17:AI32" si="23">DZ17*AW17*(DU17-DT17*(1000-AW17*DW17)/(1000-AW17*DV17))/(100*DN17)</f>
        <v>3.9302253474079012</v>
      </c>
      <c r="AJ17">
        <f t="shared" ref="AJ17:AJ32" si="24">1000*DZ17*AW17*(DV17-DW17)/(100*DN17*(1000-AW17*DV17))</f>
        <v>0.43500752950187477</v>
      </c>
      <c r="AK17">
        <f t="shared" ref="AK17:AK32" si="25">(AL17 - AM17 - EA17*1000/(8.314*(EC17+273.15)) * AO17/DZ17 * AN17) * DZ17/(100*DN17) * (1000 - DW17)/1000</f>
        <v>3.5740660534044024</v>
      </c>
      <c r="AL17">
        <v>405.72956740733702</v>
      </c>
      <c r="AM17">
        <v>403.54738181818198</v>
      </c>
      <c r="AN17">
        <v>1.49011178950608E-3</v>
      </c>
      <c r="AO17">
        <v>66.932219269353297</v>
      </c>
      <c r="AP17">
        <f t="shared" ref="AP17:AP32" si="26">(AR17 - AQ17 + EA17*1000/(8.314*(EC17+273.15)) * AT17/DZ17 * AS17) * DZ17/(100*DN17) * 1000/(1000 - AR17)</f>
        <v>0.41273602893389277</v>
      </c>
      <c r="AQ17">
        <v>13.799693360583101</v>
      </c>
      <c r="AR17">
        <v>14.043806666666701</v>
      </c>
      <c r="AS17">
        <v>-2.86418990226919E-7</v>
      </c>
      <c r="AT17">
        <v>77.474617261219294</v>
      </c>
      <c r="AU17">
        <v>0</v>
      </c>
      <c r="AV17">
        <v>0</v>
      </c>
      <c r="AW17">
        <f t="shared" ref="AW17:AW32" si="27">IF(AU17*$H$13&gt;=AY17,1,(AY17/(AY17-AU17*$H$13)))</f>
        <v>1</v>
      </c>
      <c r="AX17">
        <f t="shared" ref="AX17:AX32" si="28">(AW17-1)*100</f>
        <v>0</v>
      </c>
      <c r="AY17">
        <f t="shared" ref="AY17:AY32" si="29">MAX(0,($B$13+$C$13*EH17)/(1+$D$13*EH17)*EA17/(EC17+273)*$E$13)</f>
        <v>54240.808427022457</v>
      </c>
      <c r="AZ17" t="s">
        <v>439</v>
      </c>
      <c r="BA17">
        <v>10042.1</v>
      </c>
      <c r="BB17">
        <v>119.756923076923</v>
      </c>
      <c r="BC17">
        <v>682.25</v>
      </c>
      <c r="BD17">
        <f t="shared" ref="BD17:BD32" si="30">1-BB17/BC17</f>
        <v>0.82446768328776399</v>
      </c>
      <c r="BE17">
        <v>-0.50191924588832504</v>
      </c>
      <c r="BF17" t="s">
        <v>440</v>
      </c>
      <c r="BG17">
        <v>10103</v>
      </c>
      <c r="BH17">
        <v>412.50380000000001</v>
      </c>
      <c r="BI17">
        <v>552.179361394377</v>
      </c>
      <c r="BJ17">
        <f t="shared" ref="BJ17:BJ32" si="31">1-BH17/BI17</f>
        <v>0.25295324519493956</v>
      </c>
      <c r="BK17">
        <v>0.5</v>
      </c>
      <c r="BL17">
        <f t="shared" ref="BL17:BL32" si="32">DK17</f>
        <v>421.19576770695562</v>
      </c>
      <c r="BM17">
        <f t="shared" ref="BM17:BM32" si="33">N17</f>
        <v>3.5740660534044024</v>
      </c>
      <c r="BN17">
        <f t="shared" ref="BN17:BN32" si="34">BJ17*BK17*BL17</f>
        <v>53.271418151924173</v>
      </c>
      <c r="BO17">
        <f t="shared" ref="BO17:BO32" si="35">(BM17-BE17)/BL17</f>
        <v>9.6771753464734937E-3</v>
      </c>
      <c r="BP17">
        <f t="shared" ref="BP17:BP32" si="36">(BC17-BI17)/BI17</f>
        <v>0.23555867477039599</v>
      </c>
      <c r="BQ17">
        <f t="shared" ref="BQ17:BQ32" si="37">BB17/(BD17+BB17/BI17)</f>
        <v>115.00180985382481</v>
      </c>
      <c r="BR17" t="s">
        <v>441</v>
      </c>
      <c r="BS17">
        <v>0</v>
      </c>
      <c r="BT17">
        <f t="shared" ref="BT17:BT32" si="38">IF(BS17&lt;&gt;0, BS17, BQ17)</f>
        <v>115.00180985382481</v>
      </c>
      <c r="BU17">
        <f t="shared" ref="BU17:BU32" si="39">1-BT17/BI17</f>
        <v>0.79173106078535893</v>
      </c>
      <c r="BV17">
        <f t="shared" ref="BV17:BV32" si="40">(BI17-BH17)/(BI17-BT17)</f>
        <v>0.3194939010527415</v>
      </c>
      <c r="BW17">
        <f t="shared" ref="BW17:BW32" si="41">(BC17-BI17)/(BC17-BT17)</f>
        <v>0.22930110816590685</v>
      </c>
      <c r="BX17">
        <f t="shared" ref="BX17:BX32" si="42">(BI17-BH17)/(BI17-BB17)</f>
        <v>0.32300720087017559</v>
      </c>
      <c r="BY17">
        <f t="shared" ref="BY17:BY32" si="43">(BC17-BI17)/(BC17-BB17)</f>
        <v>0.23123953687951015</v>
      </c>
      <c r="BZ17">
        <f t="shared" ref="BZ17:BZ32" si="44">(BV17*BT17/BH17)</f>
        <v>8.907160820900098E-2</v>
      </c>
      <c r="CA17">
        <f t="shared" ref="CA17:CA32" si="45">(1-BZ17)</f>
        <v>0.91092839179099905</v>
      </c>
      <c r="CB17">
        <v>50</v>
      </c>
      <c r="CC17">
        <v>290</v>
      </c>
      <c r="CD17">
        <v>545.19000000000005</v>
      </c>
      <c r="CE17">
        <v>65</v>
      </c>
      <c r="CF17">
        <v>10103</v>
      </c>
      <c r="CG17">
        <v>542.82000000000005</v>
      </c>
      <c r="CH17">
        <v>2.37</v>
      </c>
      <c r="CI17">
        <v>300</v>
      </c>
      <c r="CJ17">
        <v>24</v>
      </c>
      <c r="CK17">
        <v>552.179361394377</v>
      </c>
      <c r="CL17">
        <v>1.37445076750747</v>
      </c>
      <c r="CM17">
        <v>-9.4509818967333992</v>
      </c>
      <c r="CN17">
        <v>1.20951646487821</v>
      </c>
      <c r="CO17">
        <v>0.68559205381507904</v>
      </c>
      <c r="CP17">
        <v>-7.9430754171301403E-3</v>
      </c>
      <c r="CQ17">
        <v>290</v>
      </c>
      <c r="CR17">
        <v>542.9</v>
      </c>
      <c r="CS17">
        <v>645</v>
      </c>
      <c r="CT17">
        <v>10071.1</v>
      </c>
      <c r="CU17">
        <v>542.79999999999995</v>
      </c>
      <c r="CV17">
        <v>0.1</v>
      </c>
      <c r="DJ17">
        <f t="shared" ref="DJ17:DJ32" si="46">$B$11*EI17+$C$11*EJ17+$F$11*EU17*(1-EX17)</f>
        <v>500.00920000000002</v>
      </c>
      <c r="DK17">
        <f t="shared" ref="DK17:DK32" si="47">DJ17*DL17</f>
        <v>421.19576770695562</v>
      </c>
      <c r="DL17">
        <f t="shared" ref="DL17:DL32" si="48">($B$11*$D$9+$C$11*$D$9+$F$11*((FH17+EZ17)/MAX(FH17+EZ17+FI17, 0.1)*$I$9+FI17/MAX(FH17+EZ17+FI17, 0.1)*$J$9))/($B$11+$C$11+$F$11)</f>
        <v>0.84237603569485442</v>
      </c>
      <c r="DM17">
        <f t="shared" ref="DM17:DM32" si="49">($B$11*$K$9+$C$11*$K$9+$F$11*((FH17+EZ17)/MAX(FH17+EZ17+FI17, 0.1)*$P$9+FI17/MAX(FH17+EZ17+FI17, 0.1)*$Q$9))/($B$11+$C$11+$F$11)</f>
        <v>0.16418574889106902</v>
      </c>
      <c r="DN17">
        <v>3</v>
      </c>
      <c r="DO17">
        <v>0.5</v>
      </c>
      <c r="DP17" t="s">
        <v>442</v>
      </c>
      <c r="DQ17">
        <v>2</v>
      </c>
      <c r="DR17" t="b">
        <v>1</v>
      </c>
      <c r="DS17">
        <v>1685461778</v>
      </c>
      <c r="DT17">
        <v>397.66433333333299</v>
      </c>
      <c r="DU17">
        <v>400.12573333333302</v>
      </c>
      <c r="DV17">
        <v>14.058726666666701</v>
      </c>
      <c r="DW17">
        <v>13.801446666666701</v>
      </c>
      <c r="DX17">
        <v>397.17033333333302</v>
      </c>
      <c r="DY17">
        <v>13.955726666666701</v>
      </c>
      <c r="DZ17">
        <v>500.10713333333302</v>
      </c>
      <c r="EA17">
        <v>101.27913333333299</v>
      </c>
      <c r="EB17">
        <v>9.9974980000000005E-2</v>
      </c>
      <c r="EC17">
        <v>23.075873333333298</v>
      </c>
      <c r="ED17">
        <v>21.819106666666698</v>
      </c>
      <c r="EE17">
        <v>999.9</v>
      </c>
      <c r="EF17">
        <v>0</v>
      </c>
      <c r="EG17">
        <v>0</v>
      </c>
      <c r="EH17">
        <v>9995.6733333333304</v>
      </c>
      <c r="EI17">
        <v>0</v>
      </c>
      <c r="EJ17">
        <v>0.221023</v>
      </c>
      <c r="EK17">
        <v>-2.2826326666666699</v>
      </c>
      <c r="EL17">
        <v>403.51026666666701</v>
      </c>
      <c r="EM17">
        <v>405.72533333333303</v>
      </c>
      <c r="EN17">
        <v>0.243179266666667</v>
      </c>
      <c r="EO17">
        <v>400.12573333333302</v>
      </c>
      <c r="EP17">
        <v>13.801446666666701</v>
      </c>
      <c r="EQ17">
        <v>1.422428</v>
      </c>
      <c r="ER17">
        <v>1.3977980000000001</v>
      </c>
      <c r="ES17">
        <v>12.158846666666699</v>
      </c>
      <c r="ET17">
        <v>11.8937733333333</v>
      </c>
      <c r="EU17">
        <v>500.00920000000002</v>
      </c>
      <c r="EV17">
        <v>0.91999766666666705</v>
      </c>
      <c r="EW17">
        <v>8.0002533333333306E-2</v>
      </c>
      <c r="EX17">
        <v>0</v>
      </c>
      <c r="EY17">
        <v>412.54</v>
      </c>
      <c r="EZ17">
        <v>4.9999900000000004</v>
      </c>
      <c r="FA17">
        <v>2055.4273333333299</v>
      </c>
      <c r="FB17">
        <v>4251.3226666666696</v>
      </c>
      <c r="FC17">
        <v>33.3791333333333</v>
      </c>
      <c r="FD17">
        <v>35.3414</v>
      </c>
      <c r="FE17">
        <v>34.449733333333299</v>
      </c>
      <c r="FF17">
        <v>36.053733333333298</v>
      </c>
      <c r="FG17">
        <v>36.349800000000002</v>
      </c>
      <c r="FH17">
        <v>455.40800000000002</v>
      </c>
      <c r="FI17">
        <v>39.601333333333301</v>
      </c>
      <c r="FJ17">
        <v>0</v>
      </c>
      <c r="FK17">
        <v>1685461786.0999999</v>
      </c>
      <c r="FL17">
        <v>0</v>
      </c>
      <c r="FM17">
        <v>412.50380000000001</v>
      </c>
      <c r="FN17">
        <v>-3.0307692199010999E-2</v>
      </c>
      <c r="FO17">
        <v>-177.453077150171</v>
      </c>
      <c r="FP17">
        <v>2052.002</v>
      </c>
      <c r="FQ17">
        <v>15</v>
      </c>
      <c r="FR17">
        <v>1685461807</v>
      </c>
      <c r="FS17" t="s">
        <v>443</v>
      </c>
      <c r="FT17">
        <v>1685461807</v>
      </c>
      <c r="FU17">
        <v>1685461806</v>
      </c>
      <c r="FV17">
        <v>1</v>
      </c>
      <c r="FW17">
        <v>-0.17699999999999999</v>
      </c>
      <c r="FX17">
        <v>1.9E-2</v>
      </c>
      <c r="FY17">
        <v>0.49399999999999999</v>
      </c>
      <c r="FZ17">
        <v>0.10299999999999999</v>
      </c>
      <c r="GA17">
        <v>400</v>
      </c>
      <c r="GB17">
        <v>14</v>
      </c>
      <c r="GC17">
        <v>0.37</v>
      </c>
      <c r="GD17">
        <v>0.1</v>
      </c>
      <c r="GE17">
        <v>-2.28363047619048</v>
      </c>
      <c r="GF17">
        <v>2.33602597402616E-2</v>
      </c>
      <c r="GG17">
        <v>3.47691799040733E-2</v>
      </c>
      <c r="GH17">
        <v>1</v>
      </c>
      <c r="GI17">
        <v>412.55349999999999</v>
      </c>
      <c r="GJ17">
        <v>-0.29064934923744301</v>
      </c>
      <c r="GK17">
        <v>0.196234591002409</v>
      </c>
      <c r="GL17">
        <v>1</v>
      </c>
      <c r="GM17">
        <v>0.242155952380952</v>
      </c>
      <c r="GN17">
        <v>2.0744649350649701E-2</v>
      </c>
      <c r="GO17">
        <v>2.35547399893041E-3</v>
      </c>
      <c r="GP17">
        <v>1</v>
      </c>
      <c r="GQ17">
        <v>3</v>
      </c>
      <c r="GR17">
        <v>3</v>
      </c>
      <c r="GS17" t="s">
        <v>444</v>
      </c>
      <c r="GT17">
        <v>2.9563199999999998</v>
      </c>
      <c r="GU17">
        <v>2.7108500000000002</v>
      </c>
      <c r="GV17">
        <v>0.106438</v>
      </c>
      <c r="GW17">
        <v>0.10671899999999999</v>
      </c>
      <c r="GX17">
        <v>8.0324800000000002E-2</v>
      </c>
      <c r="GY17">
        <v>7.9808699999999996E-2</v>
      </c>
      <c r="GZ17">
        <v>28066.6</v>
      </c>
      <c r="HA17">
        <v>32513.1</v>
      </c>
      <c r="HB17">
        <v>31280.1</v>
      </c>
      <c r="HC17">
        <v>35026.6</v>
      </c>
      <c r="HD17">
        <v>39210.400000000001</v>
      </c>
      <c r="HE17">
        <v>39875.599999999999</v>
      </c>
      <c r="HF17">
        <v>42989.2</v>
      </c>
      <c r="HG17">
        <v>43400.5</v>
      </c>
      <c r="HH17">
        <v>2.1396999999999999</v>
      </c>
      <c r="HI17">
        <v>2.37215</v>
      </c>
      <c r="HJ17">
        <v>0.14105100000000001</v>
      </c>
      <c r="HK17">
        <v>0</v>
      </c>
      <c r="HL17">
        <v>19.4255</v>
      </c>
      <c r="HM17">
        <v>999.9</v>
      </c>
      <c r="HN17">
        <v>76.760999999999996</v>
      </c>
      <c r="HO17">
        <v>18.035</v>
      </c>
      <c r="HP17">
        <v>15.732100000000001</v>
      </c>
      <c r="HQ17">
        <v>60.568300000000001</v>
      </c>
      <c r="HR17">
        <v>20.965499999999999</v>
      </c>
      <c r="HS17">
        <v>1</v>
      </c>
      <c r="HT17">
        <v>-0.63269799999999998</v>
      </c>
      <c r="HU17">
        <v>-2.8840699999999999</v>
      </c>
      <c r="HV17">
        <v>20.283200000000001</v>
      </c>
      <c r="HW17">
        <v>5.2524800000000003</v>
      </c>
      <c r="HX17">
        <v>11.986000000000001</v>
      </c>
      <c r="HY17">
        <v>4.9737999999999998</v>
      </c>
      <c r="HZ17">
        <v>3.2979799999999999</v>
      </c>
      <c r="IA17">
        <v>999.9</v>
      </c>
      <c r="IB17">
        <v>9999</v>
      </c>
      <c r="IC17">
        <v>9999</v>
      </c>
      <c r="ID17">
        <v>9999</v>
      </c>
      <c r="IE17">
        <v>4.9720500000000003</v>
      </c>
      <c r="IF17">
        <v>1.85365</v>
      </c>
      <c r="IG17">
        <v>1.8546899999999999</v>
      </c>
      <c r="IH17">
        <v>1.8590599999999999</v>
      </c>
      <c r="II17">
        <v>1.8534900000000001</v>
      </c>
      <c r="IJ17">
        <v>1.85791</v>
      </c>
      <c r="IK17">
        <v>1.85504</v>
      </c>
      <c r="IL17">
        <v>1.85371</v>
      </c>
      <c r="IM17">
        <v>0</v>
      </c>
      <c r="IN17">
        <v>0</v>
      </c>
      <c r="IO17">
        <v>0</v>
      </c>
      <c r="IP17">
        <v>0</v>
      </c>
      <c r="IQ17" t="s">
        <v>445</v>
      </c>
      <c r="IR17" t="s">
        <v>446</v>
      </c>
      <c r="IS17" t="s">
        <v>447</v>
      </c>
      <c r="IT17" t="s">
        <v>447</v>
      </c>
      <c r="IU17" t="s">
        <v>447</v>
      </c>
      <c r="IV17" t="s">
        <v>447</v>
      </c>
      <c r="IW17">
        <v>0</v>
      </c>
      <c r="IX17">
        <v>100</v>
      </c>
      <c r="IY17">
        <v>100</v>
      </c>
      <c r="IZ17">
        <v>0.49399999999999999</v>
      </c>
      <c r="JA17">
        <v>0.10299999999999999</v>
      </c>
      <c r="JB17">
        <v>0.92693945539609202</v>
      </c>
      <c r="JC17">
        <v>-6.8838208586326796E-4</v>
      </c>
      <c r="JD17">
        <v>1.2146953680521199E-7</v>
      </c>
      <c r="JE17">
        <v>-3.3979593155360199E-13</v>
      </c>
      <c r="JF17">
        <v>-7.2507160429401401E-3</v>
      </c>
      <c r="JG17">
        <v>-8.4016882464723192E-3</v>
      </c>
      <c r="JH17">
        <v>1.25164947178783E-3</v>
      </c>
      <c r="JI17">
        <v>-1.11680998025361E-5</v>
      </c>
      <c r="JJ17">
        <v>6</v>
      </c>
      <c r="JK17">
        <v>2124</v>
      </c>
      <c r="JL17">
        <v>0</v>
      </c>
      <c r="JM17">
        <v>22</v>
      </c>
      <c r="JN17">
        <v>983.9</v>
      </c>
      <c r="JO17">
        <v>984</v>
      </c>
      <c r="JP17">
        <v>0.99365199999999998</v>
      </c>
      <c r="JQ17">
        <v>2.3596200000000001</v>
      </c>
      <c r="JR17">
        <v>1.5966800000000001</v>
      </c>
      <c r="JS17">
        <v>2.3535200000000001</v>
      </c>
      <c r="JT17">
        <v>1.5905800000000001</v>
      </c>
      <c r="JU17">
        <v>2.3059099999999999</v>
      </c>
      <c r="JV17">
        <v>22.324300000000001</v>
      </c>
      <c r="JW17">
        <v>15.8482</v>
      </c>
      <c r="JX17">
        <v>18</v>
      </c>
      <c r="JY17">
        <v>487.59800000000001</v>
      </c>
      <c r="JZ17">
        <v>626.31200000000001</v>
      </c>
      <c r="KA17">
        <v>24.9984</v>
      </c>
      <c r="KB17">
        <v>18.548999999999999</v>
      </c>
      <c r="KC17">
        <v>30.0002</v>
      </c>
      <c r="KD17">
        <v>18.401599999999998</v>
      </c>
      <c r="KE17">
        <v>18.351400000000002</v>
      </c>
      <c r="KF17">
        <v>19.9328</v>
      </c>
      <c r="KG17">
        <v>8.2827000000000002</v>
      </c>
      <c r="KH17">
        <v>100</v>
      </c>
      <c r="KI17">
        <v>25</v>
      </c>
      <c r="KJ17">
        <v>400</v>
      </c>
      <c r="KK17">
        <v>13.5221</v>
      </c>
      <c r="KL17">
        <v>101.81</v>
      </c>
      <c r="KM17">
        <v>102.02800000000001</v>
      </c>
    </row>
    <row r="18" spans="1:299" x14ac:dyDescent="0.2">
      <c r="A18">
        <v>2</v>
      </c>
      <c r="B18">
        <v>1685463368.0999999</v>
      </c>
      <c r="C18">
        <v>1582.0999999046301</v>
      </c>
      <c r="D18" t="s">
        <v>448</v>
      </c>
      <c r="E18" t="s">
        <v>449</v>
      </c>
      <c r="F18">
        <v>15</v>
      </c>
      <c r="G18" s="3">
        <v>13.1</v>
      </c>
      <c r="H18" s="2" t="s">
        <v>450</v>
      </c>
      <c r="I18" s="1">
        <v>80</v>
      </c>
      <c r="J18">
        <v>74</v>
      </c>
      <c r="K18">
        <v>1685463359.5999999</v>
      </c>
      <c r="L18">
        <f t="shared" si="0"/>
        <v>5.4287074004394527E-4</v>
      </c>
      <c r="M18">
        <f t="shared" si="1"/>
        <v>0.54287074004394531</v>
      </c>
      <c r="N18">
        <f t="shared" si="2"/>
        <v>4.0545025777133716</v>
      </c>
      <c r="O18">
        <f t="shared" si="3"/>
        <v>397.56662499999999</v>
      </c>
      <c r="P18">
        <f t="shared" si="4"/>
        <v>244.7889437550339</v>
      </c>
      <c r="Q18">
        <f t="shared" si="5"/>
        <v>24.833078102925569</v>
      </c>
      <c r="R18">
        <f t="shared" si="6"/>
        <v>40.331899383582744</v>
      </c>
      <c r="S18">
        <f t="shared" si="7"/>
        <v>4.4531626814960652E-2</v>
      </c>
      <c r="T18">
        <f t="shared" si="8"/>
        <v>3.8449117734684881</v>
      </c>
      <c r="U18">
        <f t="shared" si="9"/>
        <v>4.4247068218526593E-2</v>
      </c>
      <c r="V18">
        <f t="shared" si="10"/>
        <v>2.7679832320687263E-2</v>
      </c>
      <c r="W18">
        <f t="shared" si="11"/>
        <v>82.092959839244728</v>
      </c>
      <c r="X18">
        <f t="shared" si="12"/>
        <v>23.533558517018111</v>
      </c>
      <c r="Y18">
        <f t="shared" si="13"/>
        <v>22.0822</v>
      </c>
      <c r="Z18">
        <f t="shared" si="14"/>
        <v>2.6668384721661078</v>
      </c>
      <c r="AA18">
        <f t="shared" si="15"/>
        <v>50.50863916953989</v>
      </c>
      <c r="AB18">
        <f t="shared" si="16"/>
        <v>1.4474176580626466</v>
      </c>
      <c r="AC18">
        <f t="shared" si="17"/>
        <v>2.8656833402384296</v>
      </c>
      <c r="AD18">
        <f t="shared" si="18"/>
        <v>1.2194208141034613</v>
      </c>
      <c r="AE18">
        <f t="shared" si="19"/>
        <v>-23.940599635937986</v>
      </c>
      <c r="AF18">
        <f t="shared" si="20"/>
        <v>245.67770990423963</v>
      </c>
      <c r="AG18">
        <f t="shared" si="21"/>
        <v>13.201864702885429</v>
      </c>
      <c r="AH18">
        <f t="shared" si="22"/>
        <v>317.03193481043184</v>
      </c>
      <c r="AI18">
        <f t="shared" si="23"/>
        <v>3.8927729882076534</v>
      </c>
      <c r="AJ18">
        <f t="shared" si="24"/>
        <v>0.50634801245240124</v>
      </c>
      <c r="AK18">
        <f t="shared" si="25"/>
        <v>4.0545025777133716</v>
      </c>
      <c r="AL18">
        <v>405.691265850185</v>
      </c>
      <c r="AM18">
        <v>403.22252727272701</v>
      </c>
      <c r="AN18">
        <v>3.2211606616221899E-4</v>
      </c>
      <c r="AO18">
        <v>66.960550819485903</v>
      </c>
      <c r="AP18">
        <f t="shared" si="26"/>
        <v>0.54287074004394531</v>
      </c>
      <c r="AQ18">
        <v>13.9476309913611</v>
      </c>
      <c r="AR18">
        <v>14.269218787878801</v>
      </c>
      <c r="AS18">
        <v>-8.4599135597989794E-5</v>
      </c>
      <c r="AT18">
        <v>77.475409131549497</v>
      </c>
      <c r="AU18">
        <v>0</v>
      </c>
      <c r="AV18">
        <v>0</v>
      </c>
      <c r="AW18">
        <f t="shared" si="27"/>
        <v>1</v>
      </c>
      <c r="AX18">
        <f t="shared" si="28"/>
        <v>0</v>
      </c>
      <c r="AY18">
        <f t="shared" si="29"/>
        <v>54330.073147500058</v>
      </c>
      <c r="AZ18" t="s">
        <v>439</v>
      </c>
      <c r="BA18">
        <v>10042.1</v>
      </c>
      <c r="BB18">
        <v>119.756923076923</v>
      </c>
      <c r="BC18">
        <v>682.25</v>
      </c>
      <c r="BD18">
        <f t="shared" si="30"/>
        <v>0.82446768328776399</v>
      </c>
      <c r="BE18">
        <v>-0.50191924588832504</v>
      </c>
      <c r="BF18" t="s">
        <v>451</v>
      </c>
      <c r="BG18">
        <v>10096.6</v>
      </c>
      <c r="BH18">
        <v>349.23607692307701</v>
      </c>
      <c r="BI18">
        <v>473.59015301370101</v>
      </c>
      <c r="BJ18">
        <f t="shared" si="31"/>
        <v>0.26257741065622708</v>
      </c>
      <c r="BK18">
        <v>0.5</v>
      </c>
      <c r="BL18">
        <f t="shared" si="32"/>
        <v>421.18683147111119</v>
      </c>
      <c r="BM18">
        <f t="shared" si="33"/>
        <v>4.0545025777133716</v>
      </c>
      <c r="BN18">
        <f t="shared" si="34"/>
        <v>55.297073805092538</v>
      </c>
      <c r="BO18">
        <f t="shared" si="35"/>
        <v>1.0818053849611433E-2</v>
      </c>
      <c r="BP18">
        <f t="shared" si="36"/>
        <v>0.44059160786702933</v>
      </c>
      <c r="BQ18">
        <f t="shared" si="37"/>
        <v>111.16002199769125</v>
      </c>
      <c r="BR18" t="s">
        <v>441</v>
      </c>
      <c r="BS18">
        <v>0</v>
      </c>
      <c r="BT18">
        <f t="shared" si="38"/>
        <v>111.16002199769125</v>
      </c>
      <c r="BU18">
        <f t="shared" si="39"/>
        <v>0.76528223551456453</v>
      </c>
      <c r="BV18">
        <f t="shared" si="40"/>
        <v>0.34311185922102833</v>
      </c>
      <c r="BW18">
        <f t="shared" si="41"/>
        <v>0.36537122874437039</v>
      </c>
      <c r="BX18">
        <f t="shared" si="42"/>
        <v>0.35144826875882534</v>
      </c>
      <c r="BY18">
        <f t="shared" si="43"/>
        <v>0.37095540469173455</v>
      </c>
      <c r="BZ18">
        <f t="shared" si="44"/>
        <v>0.10921071544128892</v>
      </c>
      <c r="CA18">
        <f t="shared" si="45"/>
        <v>0.89078928455871109</v>
      </c>
      <c r="CB18">
        <v>51</v>
      </c>
      <c r="CC18">
        <v>290</v>
      </c>
      <c r="CD18">
        <v>466.18</v>
      </c>
      <c r="CE18">
        <v>55</v>
      </c>
      <c r="CF18">
        <v>10096.6</v>
      </c>
      <c r="CG18">
        <v>464.33</v>
      </c>
      <c r="CH18">
        <v>1.85</v>
      </c>
      <c r="CI18">
        <v>300</v>
      </c>
      <c r="CJ18">
        <v>24</v>
      </c>
      <c r="CK18">
        <v>473.59015301370101</v>
      </c>
      <c r="CL18">
        <v>1.0509034147856899</v>
      </c>
      <c r="CM18">
        <v>-9.35270182690779</v>
      </c>
      <c r="CN18">
        <v>0.92409143016795203</v>
      </c>
      <c r="CO18">
        <v>0.78533210754993099</v>
      </c>
      <c r="CP18">
        <v>-7.9364756395995505E-3</v>
      </c>
      <c r="CQ18">
        <v>290</v>
      </c>
      <c r="CR18">
        <v>464.05</v>
      </c>
      <c r="CS18">
        <v>855</v>
      </c>
      <c r="CT18">
        <v>10055.9</v>
      </c>
      <c r="CU18">
        <v>464.29</v>
      </c>
      <c r="CV18">
        <v>-0.24</v>
      </c>
      <c r="DJ18">
        <f t="shared" si="46"/>
        <v>499.99837500000001</v>
      </c>
      <c r="DK18">
        <f t="shared" si="47"/>
        <v>421.18683147111119</v>
      </c>
      <c r="DL18">
        <f t="shared" si="48"/>
        <v>0.84237640066552455</v>
      </c>
      <c r="DM18">
        <f t="shared" si="49"/>
        <v>0.16418645328446263</v>
      </c>
      <c r="DN18">
        <v>3</v>
      </c>
      <c r="DO18">
        <v>0.5</v>
      </c>
      <c r="DP18" t="s">
        <v>442</v>
      </c>
      <c r="DQ18">
        <v>2</v>
      </c>
      <c r="DR18" t="b">
        <v>1</v>
      </c>
      <c r="DS18">
        <v>1685463359.5999999</v>
      </c>
      <c r="DT18">
        <v>397.56662499999999</v>
      </c>
      <c r="DU18">
        <v>400.022875</v>
      </c>
      <c r="DV18">
        <v>14.267737500000001</v>
      </c>
      <c r="DW18">
        <v>13.968287500000001</v>
      </c>
      <c r="DX18">
        <v>396.95862499999998</v>
      </c>
      <c r="DY18">
        <v>14.1627375</v>
      </c>
      <c r="DZ18">
        <v>500.04031250000003</v>
      </c>
      <c r="EA18">
        <v>101.34712500000001</v>
      </c>
      <c r="EB18">
        <v>9.9769300000000005E-2</v>
      </c>
      <c r="EC18">
        <v>23.267406250000001</v>
      </c>
      <c r="ED18">
        <v>22.0822</v>
      </c>
      <c r="EE18">
        <v>999.9</v>
      </c>
      <c r="EF18">
        <v>0</v>
      </c>
      <c r="EG18">
        <v>0</v>
      </c>
      <c r="EH18">
        <v>10012.571875</v>
      </c>
      <c r="EI18">
        <v>0</v>
      </c>
      <c r="EJ18">
        <v>0.221023</v>
      </c>
      <c r="EK18">
        <v>-2.56872875</v>
      </c>
      <c r="EL18">
        <v>403.21</v>
      </c>
      <c r="EM18">
        <v>405.68975</v>
      </c>
      <c r="EN18">
        <v>0.30685487500000003</v>
      </c>
      <c r="EO18">
        <v>400.022875</v>
      </c>
      <c r="EP18">
        <v>13.968287500000001</v>
      </c>
      <c r="EQ18">
        <v>1.446744375</v>
      </c>
      <c r="ER18">
        <v>1.4156443750000001</v>
      </c>
      <c r="ES18">
        <v>12.416656250000001</v>
      </c>
      <c r="ET18">
        <v>12.08625</v>
      </c>
      <c r="EU18">
        <v>499.99837500000001</v>
      </c>
      <c r="EV18">
        <v>0.91999381250000001</v>
      </c>
      <c r="EW18">
        <v>8.0006256250000005E-2</v>
      </c>
      <c r="EX18">
        <v>0</v>
      </c>
      <c r="EY18">
        <v>349.22443750000002</v>
      </c>
      <c r="EZ18">
        <v>4.9999900000000004</v>
      </c>
      <c r="FA18">
        <v>1707.8643750000001</v>
      </c>
      <c r="FB18">
        <v>4251.2231250000004</v>
      </c>
      <c r="FC18">
        <v>33.246062500000001</v>
      </c>
      <c r="FD18">
        <v>35.683124999999997</v>
      </c>
      <c r="FE18">
        <v>34.898249999999997</v>
      </c>
      <c r="FF18">
        <v>36.077750000000002</v>
      </c>
      <c r="FG18">
        <v>36.308124999999997</v>
      </c>
      <c r="FH18">
        <v>455.395625</v>
      </c>
      <c r="FI18">
        <v>39.606875000000002</v>
      </c>
      <c r="FJ18">
        <v>0</v>
      </c>
      <c r="FK18">
        <v>1580.9000000953699</v>
      </c>
      <c r="FL18">
        <v>0</v>
      </c>
      <c r="FM18">
        <v>349.23607692307701</v>
      </c>
      <c r="FN18">
        <v>1.0710427380406999</v>
      </c>
      <c r="FO18">
        <v>-11.0492308253367</v>
      </c>
      <c r="FP18">
        <v>1707.84192307692</v>
      </c>
      <c r="FQ18">
        <v>15</v>
      </c>
      <c r="FR18">
        <v>1685463391.0999999</v>
      </c>
      <c r="FS18" t="s">
        <v>452</v>
      </c>
      <c r="FT18">
        <v>1685463391.0999999</v>
      </c>
      <c r="FU18">
        <v>1685463388.0999999</v>
      </c>
      <c r="FV18">
        <v>2</v>
      </c>
      <c r="FW18">
        <v>0.115</v>
      </c>
      <c r="FX18">
        <v>1E-3</v>
      </c>
      <c r="FY18">
        <v>0.60799999999999998</v>
      </c>
      <c r="FZ18">
        <v>0.105</v>
      </c>
      <c r="GA18">
        <v>400</v>
      </c>
      <c r="GB18">
        <v>14</v>
      </c>
      <c r="GC18">
        <v>0.2</v>
      </c>
      <c r="GD18">
        <v>0.14000000000000001</v>
      </c>
      <c r="GE18">
        <v>-2.5612952380952398</v>
      </c>
      <c r="GF18">
        <v>-0.16918909090909101</v>
      </c>
      <c r="GG18">
        <v>2.76776809892612E-2</v>
      </c>
      <c r="GH18">
        <v>1</v>
      </c>
      <c r="GI18">
        <v>349.17611764705902</v>
      </c>
      <c r="GJ18">
        <v>1.0736134440054499</v>
      </c>
      <c r="GK18">
        <v>0.185250825941777</v>
      </c>
      <c r="GL18">
        <v>0</v>
      </c>
      <c r="GM18">
        <v>0.29566890476190499</v>
      </c>
      <c r="GN18">
        <v>0.19648457142857201</v>
      </c>
      <c r="GO18">
        <v>2.0811493825024299E-2</v>
      </c>
      <c r="GP18">
        <v>0</v>
      </c>
      <c r="GQ18">
        <v>1</v>
      </c>
      <c r="GR18">
        <v>3</v>
      </c>
      <c r="GS18" t="s">
        <v>453</v>
      </c>
      <c r="GT18">
        <v>2.9562900000000001</v>
      </c>
      <c r="GU18">
        <v>2.71149</v>
      </c>
      <c r="GV18">
        <v>0.106326</v>
      </c>
      <c r="GW18">
        <v>0.106637</v>
      </c>
      <c r="GX18">
        <v>8.1129499999999993E-2</v>
      </c>
      <c r="GY18">
        <v>8.0249799999999996E-2</v>
      </c>
      <c r="GZ18">
        <v>28048.1</v>
      </c>
      <c r="HA18">
        <v>32488.799999999999</v>
      </c>
      <c r="HB18">
        <v>31257.9</v>
      </c>
      <c r="HC18">
        <v>34999.800000000003</v>
      </c>
      <c r="HD18">
        <v>39150.300000000003</v>
      </c>
      <c r="HE18">
        <v>39831.599999999999</v>
      </c>
      <c r="HF18">
        <v>42961.7</v>
      </c>
      <c r="HG18">
        <v>43373.8</v>
      </c>
      <c r="HH18">
        <v>2.1340300000000001</v>
      </c>
      <c r="HI18">
        <v>2.3676499999999998</v>
      </c>
      <c r="HJ18">
        <v>0.14943600000000001</v>
      </c>
      <c r="HK18">
        <v>0</v>
      </c>
      <c r="HL18">
        <v>19.576599999999999</v>
      </c>
      <c r="HM18">
        <v>999.9</v>
      </c>
      <c r="HN18">
        <v>75.882000000000005</v>
      </c>
      <c r="HO18">
        <v>17.753</v>
      </c>
      <c r="HP18">
        <v>15.2697</v>
      </c>
      <c r="HQ18">
        <v>60.051200000000001</v>
      </c>
      <c r="HR18">
        <v>20.889399999999998</v>
      </c>
      <c r="HS18">
        <v>1</v>
      </c>
      <c r="HT18">
        <v>-0.60228899999999996</v>
      </c>
      <c r="HU18">
        <v>-2.7295799999999999</v>
      </c>
      <c r="HV18">
        <v>20.285</v>
      </c>
      <c r="HW18">
        <v>5.2524800000000003</v>
      </c>
      <c r="HX18">
        <v>11.986000000000001</v>
      </c>
      <c r="HY18">
        <v>4.9738499999999997</v>
      </c>
      <c r="HZ18">
        <v>3.298</v>
      </c>
      <c r="IA18">
        <v>999.9</v>
      </c>
      <c r="IB18">
        <v>9999</v>
      </c>
      <c r="IC18">
        <v>9999</v>
      </c>
      <c r="ID18">
        <v>9999</v>
      </c>
      <c r="IE18">
        <v>4.9720000000000004</v>
      </c>
      <c r="IF18">
        <v>1.85364</v>
      </c>
      <c r="IG18">
        <v>1.8547100000000001</v>
      </c>
      <c r="IH18">
        <v>1.8591200000000001</v>
      </c>
      <c r="II18">
        <v>1.8534900000000001</v>
      </c>
      <c r="IJ18">
        <v>1.85791</v>
      </c>
      <c r="IK18">
        <v>1.85507</v>
      </c>
      <c r="IL18">
        <v>1.8537699999999999</v>
      </c>
      <c r="IM18">
        <v>0</v>
      </c>
      <c r="IN18">
        <v>0</v>
      </c>
      <c r="IO18">
        <v>0</v>
      </c>
      <c r="IP18">
        <v>0</v>
      </c>
      <c r="IQ18" t="s">
        <v>445</v>
      </c>
      <c r="IR18" t="s">
        <v>446</v>
      </c>
      <c r="IS18" t="s">
        <v>447</v>
      </c>
      <c r="IT18" t="s">
        <v>447</v>
      </c>
      <c r="IU18" t="s">
        <v>447</v>
      </c>
      <c r="IV18" t="s">
        <v>447</v>
      </c>
      <c r="IW18">
        <v>0</v>
      </c>
      <c r="IX18">
        <v>100</v>
      </c>
      <c r="IY18">
        <v>100</v>
      </c>
      <c r="IZ18">
        <v>0.60799999999999998</v>
      </c>
      <c r="JA18">
        <v>0.105</v>
      </c>
      <c r="JB18">
        <v>0.74962742252060799</v>
      </c>
      <c r="JC18">
        <v>-6.8838208586326796E-4</v>
      </c>
      <c r="JD18">
        <v>1.2146953680521199E-7</v>
      </c>
      <c r="JE18">
        <v>-3.3979593155360199E-13</v>
      </c>
      <c r="JF18">
        <v>1.20572449369135E-2</v>
      </c>
      <c r="JG18">
        <v>-8.4016882464723192E-3</v>
      </c>
      <c r="JH18">
        <v>1.25164947178783E-3</v>
      </c>
      <c r="JI18">
        <v>-1.11680998025361E-5</v>
      </c>
      <c r="JJ18">
        <v>6</v>
      </c>
      <c r="JK18">
        <v>2124</v>
      </c>
      <c r="JL18">
        <v>0</v>
      </c>
      <c r="JM18">
        <v>22</v>
      </c>
      <c r="JN18">
        <v>26</v>
      </c>
      <c r="JO18">
        <v>26</v>
      </c>
      <c r="JP18">
        <v>0.99487300000000001</v>
      </c>
      <c r="JQ18">
        <v>2.3584000000000001</v>
      </c>
      <c r="JR18">
        <v>1.5966800000000001</v>
      </c>
      <c r="JS18">
        <v>2.34985</v>
      </c>
      <c r="JT18">
        <v>1.5905800000000001</v>
      </c>
      <c r="JU18">
        <v>2.3779300000000001</v>
      </c>
      <c r="JV18">
        <v>22.747699999999998</v>
      </c>
      <c r="JW18">
        <v>15.559200000000001</v>
      </c>
      <c r="JX18">
        <v>18</v>
      </c>
      <c r="JY18">
        <v>488.91399999999999</v>
      </c>
      <c r="JZ18">
        <v>629.20899999999995</v>
      </c>
      <c r="KA18">
        <v>24.9985</v>
      </c>
      <c r="KB18">
        <v>18.999600000000001</v>
      </c>
      <c r="KC18">
        <v>30</v>
      </c>
      <c r="KD18">
        <v>18.853999999999999</v>
      </c>
      <c r="KE18">
        <v>18.8017</v>
      </c>
      <c r="KF18">
        <v>19.940000000000001</v>
      </c>
      <c r="KG18">
        <v>12.480600000000001</v>
      </c>
      <c r="KH18">
        <v>100</v>
      </c>
      <c r="KI18">
        <v>25</v>
      </c>
      <c r="KJ18">
        <v>400</v>
      </c>
      <c r="KK18">
        <v>13.779299999999999</v>
      </c>
      <c r="KL18">
        <v>101.742</v>
      </c>
      <c r="KM18">
        <v>101.959</v>
      </c>
    </row>
    <row r="19" spans="1:299" x14ac:dyDescent="0.2">
      <c r="A19">
        <v>3</v>
      </c>
      <c r="B19">
        <v>1685465453.0999999</v>
      </c>
      <c r="C19">
        <v>3667.0999999046298</v>
      </c>
      <c r="D19" t="s">
        <v>454</v>
      </c>
      <c r="E19" t="s">
        <v>455</v>
      </c>
      <c r="F19">
        <v>15</v>
      </c>
      <c r="G19" s="3">
        <v>13.5</v>
      </c>
      <c r="H19" s="2" t="s">
        <v>438</v>
      </c>
      <c r="I19" s="1">
        <v>155</v>
      </c>
      <c r="J19">
        <v>74</v>
      </c>
      <c r="K19">
        <v>1685465445.0999999</v>
      </c>
      <c r="L19">
        <f t="shared" si="0"/>
        <v>2.270076074794325E-4</v>
      </c>
      <c r="M19">
        <f t="shared" si="1"/>
        <v>0.22700760747943249</v>
      </c>
      <c r="N19">
        <f t="shared" si="2"/>
        <v>1.8948881495322738</v>
      </c>
      <c r="O19">
        <f t="shared" si="3"/>
        <v>398.91646666666702</v>
      </c>
      <c r="P19">
        <f t="shared" si="4"/>
        <v>218.71815075140589</v>
      </c>
      <c r="Q19">
        <f t="shared" si="5"/>
        <v>22.179950026467282</v>
      </c>
      <c r="R19">
        <f t="shared" si="6"/>
        <v>40.453648977025765</v>
      </c>
      <c r="S19">
        <f t="shared" si="7"/>
        <v>1.7485139239990687E-2</v>
      </c>
      <c r="T19">
        <f t="shared" si="8"/>
        <v>3.8419278518911746</v>
      </c>
      <c r="U19">
        <f t="shared" si="9"/>
        <v>1.7441050028131028E-2</v>
      </c>
      <c r="V19">
        <f t="shared" si="10"/>
        <v>1.0904608169893184E-2</v>
      </c>
      <c r="W19">
        <f t="shared" si="11"/>
        <v>82.094423162232317</v>
      </c>
      <c r="X19">
        <f t="shared" si="12"/>
        <v>23.885998798191942</v>
      </c>
      <c r="Y19">
        <f t="shared" si="13"/>
        <v>22.5841666666667</v>
      </c>
      <c r="Z19">
        <f t="shared" si="14"/>
        <v>2.7495294500325778</v>
      </c>
      <c r="AA19">
        <f t="shared" si="15"/>
        <v>49.96558285704397</v>
      </c>
      <c r="AB19">
        <f t="shared" si="16"/>
        <v>1.4569973351890271</v>
      </c>
      <c r="AC19">
        <f t="shared" si="17"/>
        <v>2.9160018794489551</v>
      </c>
      <c r="AD19">
        <f t="shared" si="18"/>
        <v>1.2925321148435507</v>
      </c>
      <c r="AE19">
        <f t="shared" si="19"/>
        <v>-10.011035489842973</v>
      </c>
      <c r="AF19">
        <f t="shared" si="20"/>
        <v>201.26987150538844</v>
      </c>
      <c r="AG19">
        <f t="shared" si="21"/>
        <v>10.867390799029486</v>
      </c>
      <c r="AH19">
        <f t="shared" si="22"/>
        <v>284.22064997680729</v>
      </c>
      <c r="AI19">
        <f t="shared" si="23"/>
        <v>1.7605871033023175</v>
      </c>
      <c r="AJ19">
        <f t="shared" si="24"/>
        <v>0.20719354615644162</v>
      </c>
      <c r="AK19">
        <f t="shared" si="25"/>
        <v>1.8948881495322738</v>
      </c>
      <c r="AL19">
        <v>405.83088529608301</v>
      </c>
      <c r="AM19">
        <v>404.67215757575798</v>
      </c>
      <c r="AN19">
        <v>1.0156397296360901E-3</v>
      </c>
      <c r="AO19">
        <v>66.959443221375395</v>
      </c>
      <c r="AP19">
        <f t="shared" si="26"/>
        <v>0.22700760747943249</v>
      </c>
      <c r="AQ19">
        <v>14.2515340460834</v>
      </c>
      <c r="AR19">
        <v>14.383846666666701</v>
      </c>
      <c r="AS19">
        <v>2.9975936149757702E-4</v>
      </c>
      <c r="AT19">
        <v>77.476617315464594</v>
      </c>
      <c r="AU19">
        <v>0</v>
      </c>
      <c r="AV19">
        <v>0</v>
      </c>
      <c r="AW19">
        <f t="shared" si="27"/>
        <v>1</v>
      </c>
      <c r="AX19">
        <f t="shared" si="28"/>
        <v>0</v>
      </c>
      <c r="AY19">
        <f t="shared" si="29"/>
        <v>54217.829408590558</v>
      </c>
      <c r="AZ19" t="s">
        <v>439</v>
      </c>
      <c r="BA19">
        <v>10042.1</v>
      </c>
      <c r="BB19">
        <v>119.756923076923</v>
      </c>
      <c r="BC19">
        <v>682.25</v>
      </c>
      <c r="BD19">
        <f t="shared" si="30"/>
        <v>0.82446768328776399</v>
      </c>
      <c r="BE19">
        <v>-0.50191924588832504</v>
      </c>
      <c r="BF19" t="s">
        <v>456</v>
      </c>
      <c r="BG19">
        <v>10092.299999999999</v>
      </c>
      <c r="BH19">
        <v>340.75534615384601</v>
      </c>
      <c r="BI19">
        <v>411.55841032100301</v>
      </c>
      <c r="BJ19">
        <f t="shared" si="31"/>
        <v>0.17203648957612794</v>
      </c>
      <c r="BK19">
        <v>0.5</v>
      </c>
      <c r="BL19">
        <f t="shared" si="32"/>
        <v>421.19901867473197</v>
      </c>
      <c r="BM19">
        <f t="shared" si="33"/>
        <v>1.8948881495322738</v>
      </c>
      <c r="BN19">
        <f t="shared" si="34"/>
        <v>36.23080029285542</v>
      </c>
      <c r="BO19">
        <f t="shared" si="35"/>
        <v>5.690439172821333E-3</v>
      </c>
      <c r="BP19">
        <f t="shared" si="36"/>
        <v>0.65772338236962724</v>
      </c>
      <c r="BQ19">
        <f t="shared" si="37"/>
        <v>107.3618177316749</v>
      </c>
      <c r="BR19" t="s">
        <v>441</v>
      </c>
      <c r="BS19">
        <v>0</v>
      </c>
      <c r="BT19">
        <f t="shared" si="38"/>
        <v>107.3618177316749</v>
      </c>
      <c r="BU19">
        <f t="shared" si="39"/>
        <v>0.73913346188713303</v>
      </c>
      <c r="BV19">
        <f t="shared" si="40"/>
        <v>0.23275429735908529</v>
      </c>
      <c r="BW19">
        <f t="shared" si="41"/>
        <v>0.47085954804451619</v>
      </c>
      <c r="BX19">
        <f t="shared" si="42"/>
        <v>0.24264120390837191</v>
      </c>
      <c r="BY19">
        <f t="shared" si="43"/>
        <v>0.48123541566008482</v>
      </c>
      <c r="BZ19">
        <f t="shared" si="44"/>
        <v>7.3333917519955938E-2</v>
      </c>
      <c r="CA19">
        <f t="shared" si="45"/>
        <v>0.92666608248004412</v>
      </c>
      <c r="CB19">
        <v>52</v>
      </c>
      <c r="CC19">
        <v>290</v>
      </c>
      <c r="CD19">
        <v>405.26</v>
      </c>
      <c r="CE19">
        <v>165</v>
      </c>
      <c r="CF19">
        <v>10092.299999999999</v>
      </c>
      <c r="CG19">
        <v>404.14</v>
      </c>
      <c r="CH19">
        <v>1.1200000000000001</v>
      </c>
      <c r="CI19">
        <v>300</v>
      </c>
      <c r="CJ19">
        <v>24</v>
      </c>
      <c r="CK19">
        <v>411.55841032100301</v>
      </c>
      <c r="CL19">
        <v>1.1459602035385399</v>
      </c>
      <c r="CM19">
        <v>-7.48753141771535</v>
      </c>
      <c r="CN19">
        <v>1.00861795336635</v>
      </c>
      <c r="CO19">
        <v>0.66309376475843895</v>
      </c>
      <c r="CP19">
        <v>-7.9439370411568504E-3</v>
      </c>
      <c r="CQ19">
        <v>290</v>
      </c>
      <c r="CR19">
        <v>404.03</v>
      </c>
      <c r="CS19">
        <v>865</v>
      </c>
      <c r="CT19">
        <v>10065.1</v>
      </c>
      <c r="CU19">
        <v>404.12</v>
      </c>
      <c r="CV19">
        <v>-0.09</v>
      </c>
      <c r="DJ19">
        <f t="shared" si="46"/>
        <v>500.013466666667</v>
      </c>
      <c r="DK19">
        <f t="shared" si="47"/>
        <v>421.19901867473197</v>
      </c>
      <c r="DL19">
        <f t="shared" si="48"/>
        <v>0.84237534937338698</v>
      </c>
      <c r="DM19">
        <f t="shared" si="49"/>
        <v>0.16418442429063695</v>
      </c>
      <c r="DN19">
        <v>3</v>
      </c>
      <c r="DO19">
        <v>0.5</v>
      </c>
      <c r="DP19" t="s">
        <v>442</v>
      </c>
      <c r="DQ19">
        <v>2</v>
      </c>
      <c r="DR19" t="b">
        <v>1</v>
      </c>
      <c r="DS19">
        <v>1685465445.0999999</v>
      </c>
      <c r="DT19">
        <v>398.91646666666702</v>
      </c>
      <c r="DU19">
        <v>400.0222</v>
      </c>
      <c r="DV19">
        <v>14.367559999999999</v>
      </c>
      <c r="DW19">
        <v>14.245053333333299</v>
      </c>
      <c r="DX19">
        <v>398.19946666666698</v>
      </c>
      <c r="DY19">
        <v>14.25056</v>
      </c>
      <c r="DZ19">
        <v>500.09526666666699</v>
      </c>
      <c r="EA19">
        <v>101.308866666667</v>
      </c>
      <c r="EB19">
        <v>9.9955373333333306E-2</v>
      </c>
      <c r="EC19">
        <v>23.555893333333302</v>
      </c>
      <c r="ED19">
        <v>22.5841666666667</v>
      </c>
      <c r="EE19">
        <v>999.9</v>
      </c>
      <c r="EF19">
        <v>0</v>
      </c>
      <c r="EG19">
        <v>0</v>
      </c>
      <c r="EH19">
        <v>10005.0853333333</v>
      </c>
      <c r="EI19">
        <v>0</v>
      </c>
      <c r="EJ19">
        <v>0.221023</v>
      </c>
      <c r="EK19">
        <v>-1.2137186666666699</v>
      </c>
      <c r="EL19">
        <v>404.62093333333303</v>
      </c>
      <c r="EM19">
        <v>405.80279999999999</v>
      </c>
      <c r="EN19">
        <v>0.120254666666667</v>
      </c>
      <c r="EO19">
        <v>400.0222</v>
      </c>
      <c r="EP19">
        <v>14.245053333333299</v>
      </c>
      <c r="EQ19">
        <v>1.4553320000000001</v>
      </c>
      <c r="ER19">
        <v>1.4431493333333301</v>
      </c>
      <c r="ES19">
        <v>12.50676</v>
      </c>
      <c r="ET19">
        <v>12.378773333333299</v>
      </c>
      <c r="EU19">
        <v>500.013466666667</v>
      </c>
      <c r="EV19">
        <v>0.92001659999999996</v>
      </c>
      <c r="EW19">
        <v>7.9983353333333299E-2</v>
      </c>
      <c r="EX19">
        <v>0</v>
      </c>
      <c r="EY19">
        <v>340.72559999999999</v>
      </c>
      <c r="EZ19">
        <v>4.9999900000000004</v>
      </c>
      <c r="FA19">
        <v>1665.3526666666701</v>
      </c>
      <c r="FB19">
        <v>4251.38666666667</v>
      </c>
      <c r="FC19">
        <v>33</v>
      </c>
      <c r="FD19">
        <v>35.528933333333299</v>
      </c>
      <c r="FE19">
        <v>34.625</v>
      </c>
      <c r="FF19">
        <v>36</v>
      </c>
      <c r="FG19">
        <v>36.125</v>
      </c>
      <c r="FH19">
        <v>455.42066666666699</v>
      </c>
      <c r="FI19">
        <v>39.590000000000003</v>
      </c>
      <c r="FJ19">
        <v>0</v>
      </c>
      <c r="FK19">
        <v>2083.7000000476801</v>
      </c>
      <c r="FL19">
        <v>0</v>
      </c>
      <c r="FM19">
        <v>340.75534615384601</v>
      </c>
      <c r="FN19">
        <v>-1.7184615439540301</v>
      </c>
      <c r="FO19">
        <v>-9.32581195090739</v>
      </c>
      <c r="FP19">
        <v>1665.2584615384601</v>
      </c>
      <c r="FQ19">
        <v>15</v>
      </c>
      <c r="FR19">
        <v>1685465478.0999999</v>
      </c>
      <c r="FS19" t="s">
        <v>457</v>
      </c>
      <c r="FT19">
        <v>1685465478.0999999</v>
      </c>
      <c r="FU19">
        <v>1685465471.0999999</v>
      </c>
      <c r="FV19">
        <v>3</v>
      </c>
      <c r="FW19">
        <v>0.109</v>
      </c>
      <c r="FX19">
        <v>4.0000000000000001E-3</v>
      </c>
      <c r="FY19">
        <v>0.71699999999999997</v>
      </c>
      <c r="FZ19">
        <v>0.11700000000000001</v>
      </c>
      <c r="GA19">
        <v>400</v>
      </c>
      <c r="GB19">
        <v>14</v>
      </c>
      <c r="GC19">
        <v>0.23</v>
      </c>
      <c r="GD19">
        <v>0.15</v>
      </c>
      <c r="GE19">
        <v>-1.1983914285714301</v>
      </c>
      <c r="GF19">
        <v>-0.15463792207792301</v>
      </c>
      <c r="GG19">
        <v>4.0427528490670203E-2</v>
      </c>
      <c r="GH19">
        <v>1</v>
      </c>
      <c r="GI19">
        <v>340.89814705882299</v>
      </c>
      <c r="GJ19">
        <v>-2.4101298740444301</v>
      </c>
      <c r="GK19">
        <v>0.30469619704116901</v>
      </c>
      <c r="GL19">
        <v>0</v>
      </c>
      <c r="GM19">
        <v>0.11654785714285699</v>
      </c>
      <c r="GN19">
        <v>7.3532259740259703E-2</v>
      </c>
      <c r="GO19">
        <v>7.5424407460823496E-3</v>
      </c>
      <c r="GP19">
        <v>1</v>
      </c>
      <c r="GQ19">
        <v>2</v>
      </c>
      <c r="GR19">
        <v>3</v>
      </c>
      <c r="GS19" t="s">
        <v>458</v>
      </c>
      <c r="GT19">
        <v>2.9556100000000001</v>
      </c>
      <c r="GU19">
        <v>2.7107600000000001</v>
      </c>
      <c r="GV19">
        <v>0.106479</v>
      </c>
      <c r="GW19">
        <v>0.106504</v>
      </c>
      <c r="GX19">
        <v>8.1553E-2</v>
      </c>
      <c r="GY19">
        <v>8.1650600000000004E-2</v>
      </c>
      <c r="GZ19">
        <v>28029.599999999999</v>
      </c>
      <c r="HA19">
        <v>32478.6</v>
      </c>
      <c r="HB19">
        <v>31244</v>
      </c>
      <c r="HC19">
        <v>34985</v>
      </c>
      <c r="HD19">
        <v>39115.300000000003</v>
      </c>
      <c r="HE19">
        <v>39758.400000000001</v>
      </c>
      <c r="HF19">
        <v>42943.5</v>
      </c>
      <c r="HG19">
        <v>43360.5</v>
      </c>
      <c r="HH19">
        <v>2.1299000000000001</v>
      </c>
      <c r="HI19">
        <v>2.36293</v>
      </c>
      <c r="HJ19">
        <v>0.16041800000000001</v>
      </c>
      <c r="HK19">
        <v>0</v>
      </c>
      <c r="HL19">
        <v>19.942399999999999</v>
      </c>
      <c r="HM19">
        <v>999.9</v>
      </c>
      <c r="HN19">
        <v>76.358000000000004</v>
      </c>
      <c r="HO19">
        <v>17.753</v>
      </c>
      <c r="HP19">
        <v>15.372</v>
      </c>
      <c r="HQ19">
        <v>59.770200000000003</v>
      </c>
      <c r="HR19">
        <v>20.476800000000001</v>
      </c>
      <c r="HS19">
        <v>1</v>
      </c>
      <c r="HT19">
        <v>-0.58750000000000002</v>
      </c>
      <c r="HU19">
        <v>-2.5388600000000001</v>
      </c>
      <c r="HV19">
        <v>20.287800000000001</v>
      </c>
      <c r="HW19">
        <v>5.2517300000000002</v>
      </c>
      <c r="HX19">
        <v>11.986000000000001</v>
      </c>
      <c r="HY19">
        <v>4.9737999999999998</v>
      </c>
      <c r="HZ19">
        <v>3.2979799999999999</v>
      </c>
      <c r="IA19">
        <v>999.9</v>
      </c>
      <c r="IB19">
        <v>9999</v>
      </c>
      <c r="IC19">
        <v>9999</v>
      </c>
      <c r="ID19">
        <v>9999</v>
      </c>
      <c r="IE19">
        <v>4.9720199999999997</v>
      </c>
      <c r="IF19">
        <v>1.8536600000000001</v>
      </c>
      <c r="IG19">
        <v>1.8547100000000001</v>
      </c>
      <c r="IH19">
        <v>1.8591</v>
      </c>
      <c r="II19">
        <v>1.8534900000000001</v>
      </c>
      <c r="IJ19">
        <v>1.85791</v>
      </c>
      <c r="IK19">
        <v>1.8550500000000001</v>
      </c>
      <c r="IL19">
        <v>1.85379</v>
      </c>
      <c r="IM19">
        <v>0</v>
      </c>
      <c r="IN19">
        <v>0</v>
      </c>
      <c r="IO19">
        <v>0</v>
      </c>
      <c r="IP19">
        <v>0</v>
      </c>
      <c r="IQ19" t="s">
        <v>445</v>
      </c>
      <c r="IR19" t="s">
        <v>446</v>
      </c>
      <c r="IS19" t="s">
        <v>447</v>
      </c>
      <c r="IT19" t="s">
        <v>447</v>
      </c>
      <c r="IU19" t="s">
        <v>447</v>
      </c>
      <c r="IV19" t="s">
        <v>447</v>
      </c>
      <c r="IW19">
        <v>0</v>
      </c>
      <c r="IX19">
        <v>100</v>
      </c>
      <c r="IY19">
        <v>100</v>
      </c>
      <c r="IZ19">
        <v>0.71699999999999997</v>
      </c>
      <c r="JA19">
        <v>0.11700000000000001</v>
      </c>
      <c r="JB19">
        <v>0.86396699347281103</v>
      </c>
      <c r="JC19">
        <v>-6.8838208586326796E-4</v>
      </c>
      <c r="JD19">
        <v>1.2146953680521199E-7</v>
      </c>
      <c r="JE19">
        <v>-3.3979593155360199E-13</v>
      </c>
      <c r="JF19">
        <v>1.2610697580573E-2</v>
      </c>
      <c r="JG19">
        <v>-8.4016882464723192E-3</v>
      </c>
      <c r="JH19">
        <v>1.25164947178783E-3</v>
      </c>
      <c r="JI19">
        <v>-1.11680998025361E-5</v>
      </c>
      <c r="JJ19">
        <v>6</v>
      </c>
      <c r="JK19">
        <v>2124</v>
      </c>
      <c r="JL19">
        <v>0</v>
      </c>
      <c r="JM19">
        <v>22</v>
      </c>
      <c r="JN19">
        <v>34.4</v>
      </c>
      <c r="JO19">
        <v>34.4</v>
      </c>
      <c r="JP19">
        <v>0.99365199999999998</v>
      </c>
      <c r="JQ19">
        <v>2.34375</v>
      </c>
      <c r="JR19">
        <v>1.5966800000000001</v>
      </c>
      <c r="JS19">
        <v>2.34863</v>
      </c>
      <c r="JT19">
        <v>1.5905800000000001</v>
      </c>
      <c r="JU19">
        <v>2.4694799999999999</v>
      </c>
      <c r="JV19">
        <v>22.727499999999999</v>
      </c>
      <c r="JW19">
        <v>15.2178</v>
      </c>
      <c r="JX19">
        <v>18</v>
      </c>
      <c r="JY19">
        <v>489.16800000000001</v>
      </c>
      <c r="JZ19">
        <v>629.33100000000002</v>
      </c>
      <c r="KA19">
        <v>25.000699999999998</v>
      </c>
      <c r="KB19">
        <v>19.244700000000002</v>
      </c>
      <c r="KC19">
        <v>30.000299999999999</v>
      </c>
      <c r="KD19">
        <v>19.116800000000001</v>
      </c>
      <c r="KE19">
        <v>19.072800000000001</v>
      </c>
      <c r="KF19">
        <v>19.9253</v>
      </c>
      <c r="KG19">
        <v>7.5041799999999999</v>
      </c>
      <c r="KH19">
        <v>100</v>
      </c>
      <c r="KI19">
        <v>25</v>
      </c>
      <c r="KJ19">
        <v>400</v>
      </c>
      <c r="KK19">
        <v>14.2256</v>
      </c>
      <c r="KL19">
        <v>101.69799999999999</v>
      </c>
      <c r="KM19">
        <v>101.922</v>
      </c>
    </row>
    <row r="20" spans="1:299" x14ac:dyDescent="0.2">
      <c r="A20">
        <v>4</v>
      </c>
      <c r="B20">
        <v>1685466939</v>
      </c>
      <c r="C20">
        <v>5153</v>
      </c>
      <c r="D20" t="s">
        <v>459</v>
      </c>
      <c r="E20" t="s">
        <v>460</v>
      </c>
      <c r="F20">
        <v>15</v>
      </c>
      <c r="G20" s="3">
        <v>13.1</v>
      </c>
      <c r="H20" s="2" t="s">
        <v>450</v>
      </c>
      <c r="I20" s="1">
        <v>45</v>
      </c>
      <c r="J20">
        <v>74</v>
      </c>
      <c r="K20">
        <v>1685466930.5</v>
      </c>
      <c r="L20">
        <f t="shared" si="0"/>
        <v>1.1104748627602888E-4</v>
      </c>
      <c r="M20">
        <f t="shared" si="1"/>
        <v>0.11104748627602888</v>
      </c>
      <c r="N20">
        <f t="shared" si="2"/>
        <v>1.0959849404127053</v>
      </c>
      <c r="O20">
        <f t="shared" si="3"/>
        <v>399.26249999999999</v>
      </c>
      <c r="P20">
        <f t="shared" si="4"/>
        <v>191.83853290664871</v>
      </c>
      <c r="Q20">
        <f t="shared" si="5"/>
        <v>19.462102114361141</v>
      </c>
      <c r="R20">
        <f t="shared" si="6"/>
        <v>40.505353266104997</v>
      </c>
      <c r="S20">
        <f t="shared" si="7"/>
        <v>8.716625676927877E-3</v>
      </c>
      <c r="T20">
        <f t="shared" si="8"/>
        <v>3.8421841733527118</v>
      </c>
      <c r="U20">
        <f t="shared" si="9"/>
        <v>8.7056544451703192E-3</v>
      </c>
      <c r="V20">
        <f t="shared" si="10"/>
        <v>5.4420185774598064E-3</v>
      </c>
      <c r="W20">
        <f t="shared" si="11"/>
        <v>82.093249125508365</v>
      </c>
      <c r="X20">
        <f t="shared" si="12"/>
        <v>23.86456727492072</v>
      </c>
      <c r="Y20">
        <f t="shared" si="13"/>
        <v>22.482956250000001</v>
      </c>
      <c r="Z20">
        <f t="shared" si="14"/>
        <v>2.7326783971838067</v>
      </c>
      <c r="AA20">
        <f t="shared" si="15"/>
        <v>50.388801162837794</v>
      </c>
      <c r="AB20">
        <f t="shared" si="16"/>
        <v>1.4653728719328898</v>
      </c>
      <c r="AC20">
        <f t="shared" si="17"/>
        <v>2.9081320414775331</v>
      </c>
      <c r="AD20">
        <f t="shared" si="18"/>
        <v>1.2673055252509169</v>
      </c>
      <c r="AE20">
        <f t="shared" si="19"/>
        <v>-4.8971941447728735</v>
      </c>
      <c r="AF20">
        <f t="shared" si="20"/>
        <v>212.96175708937025</v>
      </c>
      <c r="AG20">
        <f t="shared" si="21"/>
        <v>11.489415351254083</v>
      </c>
      <c r="AH20">
        <f t="shared" si="22"/>
        <v>301.64722742135984</v>
      </c>
      <c r="AI20">
        <f t="shared" si="23"/>
        <v>1.1857050240535865</v>
      </c>
      <c r="AJ20">
        <f t="shared" si="24"/>
        <v>0.12130018620553258</v>
      </c>
      <c r="AK20">
        <f t="shared" si="25"/>
        <v>1.0959849404127053</v>
      </c>
      <c r="AL20">
        <v>405.82708937393102</v>
      </c>
      <c r="AM20">
        <v>405.157236363636</v>
      </c>
      <c r="AN20">
        <v>5.1305076474780201E-4</v>
      </c>
      <c r="AO20">
        <v>67.018819588394294</v>
      </c>
      <c r="AP20">
        <f t="shared" si="26"/>
        <v>0.11104748627602888</v>
      </c>
      <c r="AQ20">
        <v>14.3748135798887</v>
      </c>
      <c r="AR20">
        <v>14.440703030303</v>
      </c>
      <c r="AS20">
        <v>-3.74095434542224E-5</v>
      </c>
      <c r="AT20">
        <v>77.461683695050695</v>
      </c>
      <c r="AU20">
        <v>0</v>
      </c>
      <c r="AV20">
        <v>0</v>
      </c>
      <c r="AW20">
        <f t="shared" si="27"/>
        <v>1</v>
      </c>
      <c r="AX20">
        <f t="shared" si="28"/>
        <v>0</v>
      </c>
      <c r="AY20">
        <f t="shared" si="29"/>
        <v>54231.966550955724</v>
      </c>
      <c r="AZ20" t="s">
        <v>439</v>
      </c>
      <c r="BA20">
        <v>10042.1</v>
      </c>
      <c r="BB20">
        <v>119.756923076923</v>
      </c>
      <c r="BC20">
        <v>682.25</v>
      </c>
      <c r="BD20">
        <f t="shared" si="30"/>
        <v>0.82446768328776399</v>
      </c>
      <c r="BE20">
        <v>-0.50191924588832504</v>
      </c>
      <c r="BF20" t="s">
        <v>461</v>
      </c>
      <c r="BG20">
        <v>10092.4</v>
      </c>
      <c r="BH20">
        <v>324.2946</v>
      </c>
      <c r="BI20">
        <v>379.50395278920098</v>
      </c>
      <c r="BJ20">
        <f t="shared" si="31"/>
        <v>0.14547767522165322</v>
      </c>
      <c r="BK20">
        <v>0.5</v>
      </c>
      <c r="BL20">
        <f t="shared" si="32"/>
        <v>421.18745467642918</v>
      </c>
      <c r="BM20">
        <f t="shared" si="33"/>
        <v>1.0959849404127053</v>
      </c>
      <c r="BN20">
        <f t="shared" si="34"/>
        <v>30.636685869426177</v>
      </c>
      <c r="BO20">
        <f t="shared" si="35"/>
        <v>3.7938076468317316E-3</v>
      </c>
      <c r="BP20">
        <f t="shared" si="36"/>
        <v>0.79774148592060157</v>
      </c>
      <c r="BQ20">
        <f t="shared" si="37"/>
        <v>105.04722238258063</v>
      </c>
      <c r="BR20" t="s">
        <v>441</v>
      </c>
      <c r="BS20">
        <v>0</v>
      </c>
      <c r="BT20">
        <f t="shared" si="38"/>
        <v>105.04722238258063</v>
      </c>
      <c r="BU20">
        <f t="shared" si="39"/>
        <v>0.72319860804999281</v>
      </c>
      <c r="BV20">
        <f t="shared" si="40"/>
        <v>0.20115867702499321</v>
      </c>
      <c r="BW20">
        <f t="shared" si="41"/>
        <v>0.52450552726110533</v>
      </c>
      <c r="BX20">
        <f t="shared" si="42"/>
        <v>0.21255046823964233</v>
      </c>
      <c r="BY20">
        <f t="shared" si="43"/>
        <v>0.53822181930996582</v>
      </c>
      <c r="BZ20">
        <f t="shared" si="44"/>
        <v>6.5160382811277687E-2</v>
      </c>
      <c r="CA20">
        <f t="shared" si="45"/>
        <v>0.93483961718872233</v>
      </c>
      <c r="CB20">
        <v>53</v>
      </c>
      <c r="CC20">
        <v>290</v>
      </c>
      <c r="CD20">
        <v>376.1</v>
      </c>
      <c r="CE20">
        <v>75</v>
      </c>
      <c r="CF20">
        <v>10092.4</v>
      </c>
      <c r="CG20">
        <v>374.18</v>
      </c>
      <c r="CH20">
        <v>1.92</v>
      </c>
      <c r="CI20">
        <v>300</v>
      </c>
      <c r="CJ20">
        <v>24</v>
      </c>
      <c r="CK20">
        <v>379.50395278920098</v>
      </c>
      <c r="CL20">
        <v>1.0964450340304901</v>
      </c>
      <c r="CM20">
        <v>-5.3730725836181099</v>
      </c>
      <c r="CN20">
        <v>0.96393650961911104</v>
      </c>
      <c r="CO20">
        <v>0.52599031033658905</v>
      </c>
      <c r="CP20">
        <v>-7.9356307007786495E-3</v>
      </c>
      <c r="CQ20">
        <v>290</v>
      </c>
      <c r="CR20">
        <v>374.01</v>
      </c>
      <c r="CS20">
        <v>635</v>
      </c>
      <c r="CT20">
        <v>10061.700000000001</v>
      </c>
      <c r="CU20">
        <v>374.16</v>
      </c>
      <c r="CV20">
        <v>-0.15</v>
      </c>
      <c r="DJ20">
        <f t="shared" si="46"/>
        <v>499.99900000000002</v>
      </c>
      <c r="DK20">
        <f t="shared" si="47"/>
        <v>421.18745467642918</v>
      </c>
      <c r="DL20">
        <f t="shared" si="48"/>
        <v>0.84237659410604659</v>
      </c>
      <c r="DM20">
        <f t="shared" si="49"/>
        <v>0.16418682662466996</v>
      </c>
      <c r="DN20">
        <v>3</v>
      </c>
      <c r="DO20">
        <v>0.5</v>
      </c>
      <c r="DP20" t="s">
        <v>442</v>
      </c>
      <c r="DQ20">
        <v>2</v>
      </c>
      <c r="DR20" t="b">
        <v>1</v>
      </c>
      <c r="DS20">
        <v>1685466930.5</v>
      </c>
      <c r="DT20">
        <v>399.26249999999999</v>
      </c>
      <c r="DU20">
        <v>400.0028125</v>
      </c>
      <c r="DV20">
        <v>14.444224999999999</v>
      </c>
      <c r="DW20">
        <v>14.372512499999999</v>
      </c>
      <c r="DX20">
        <v>398.56650000000002</v>
      </c>
      <c r="DY20">
        <v>14.326225000000001</v>
      </c>
      <c r="DZ20">
        <v>500.11406249999999</v>
      </c>
      <c r="EA20">
        <v>101.350375</v>
      </c>
      <c r="EB20">
        <v>0.1000574</v>
      </c>
      <c r="EC20">
        <v>23.511062500000001</v>
      </c>
      <c r="ED20">
        <v>22.482956250000001</v>
      </c>
      <c r="EE20">
        <v>999.9</v>
      </c>
      <c r="EF20">
        <v>0</v>
      </c>
      <c r="EG20">
        <v>0</v>
      </c>
      <c r="EH20">
        <v>10001.955</v>
      </c>
      <c r="EI20">
        <v>0</v>
      </c>
      <c r="EJ20">
        <v>0.221023</v>
      </c>
      <c r="EK20">
        <v>-0.71893493750000004</v>
      </c>
      <c r="EL20">
        <v>405.13675000000001</v>
      </c>
      <c r="EM20">
        <v>405.83556249999998</v>
      </c>
      <c r="EN20">
        <v>7.4207968750000006E-2</v>
      </c>
      <c r="EO20">
        <v>400.0028125</v>
      </c>
      <c r="EP20">
        <v>14.372512499999999</v>
      </c>
      <c r="EQ20">
        <v>1.4641793750000001</v>
      </c>
      <c r="ER20">
        <v>1.4566581249999999</v>
      </c>
      <c r="ES20">
        <v>12.59914375</v>
      </c>
      <c r="ET20">
        <v>12.52065625</v>
      </c>
      <c r="EU20">
        <v>499.99900000000002</v>
      </c>
      <c r="EV20">
        <v>0.91998162500000003</v>
      </c>
      <c r="EW20">
        <v>8.0018450000000005E-2</v>
      </c>
      <c r="EX20">
        <v>0</v>
      </c>
      <c r="EY20">
        <v>324.29718750000001</v>
      </c>
      <c r="EZ20">
        <v>4.9999900000000004</v>
      </c>
      <c r="FA20">
        <v>1596.1537499999999</v>
      </c>
      <c r="FB20">
        <v>4251.2106249999997</v>
      </c>
      <c r="FC20">
        <v>33.905999999999999</v>
      </c>
      <c r="FD20">
        <v>36.363187500000002</v>
      </c>
      <c r="FE20">
        <v>35.558124999999997</v>
      </c>
      <c r="FF20">
        <v>36.75</v>
      </c>
      <c r="FG20">
        <v>36.929250000000003</v>
      </c>
      <c r="FH20">
        <v>455.39125000000001</v>
      </c>
      <c r="FI20">
        <v>39.61</v>
      </c>
      <c r="FJ20">
        <v>0</v>
      </c>
      <c r="FK20">
        <v>1484.5</v>
      </c>
      <c r="FL20">
        <v>0</v>
      </c>
      <c r="FM20">
        <v>324.2946</v>
      </c>
      <c r="FN20">
        <v>0.39415383844841101</v>
      </c>
      <c r="FO20">
        <v>-17.738461534074101</v>
      </c>
      <c r="FP20">
        <v>1595.9559999999999</v>
      </c>
      <c r="FQ20">
        <v>15</v>
      </c>
      <c r="FR20">
        <v>1685466962</v>
      </c>
      <c r="FS20" t="s">
        <v>462</v>
      </c>
      <c r="FT20">
        <v>1685466962</v>
      </c>
      <c r="FU20">
        <v>1685466957</v>
      </c>
      <c r="FV20">
        <v>4</v>
      </c>
      <c r="FW20">
        <v>-2.1000000000000001E-2</v>
      </c>
      <c r="FX20">
        <v>-1E-3</v>
      </c>
      <c r="FY20">
        <v>0.69599999999999995</v>
      </c>
      <c r="FZ20">
        <v>0.11799999999999999</v>
      </c>
      <c r="GA20">
        <v>400</v>
      </c>
      <c r="GB20">
        <v>14</v>
      </c>
      <c r="GC20">
        <v>0.38</v>
      </c>
      <c r="GD20">
        <v>0.12</v>
      </c>
      <c r="GE20">
        <v>-0.71830966666666696</v>
      </c>
      <c r="GF20">
        <v>9.8402727272728197E-2</v>
      </c>
      <c r="GG20">
        <v>4.2008216208071998E-2</v>
      </c>
      <c r="GH20">
        <v>1</v>
      </c>
      <c r="GI20">
        <v>324.27088235294099</v>
      </c>
      <c r="GJ20">
        <v>0.13665393042262999</v>
      </c>
      <c r="GK20">
        <v>0.154323145438377</v>
      </c>
      <c r="GL20">
        <v>1</v>
      </c>
      <c r="GM20">
        <v>7.6223242857142895E-2</v>
      </c>
      <c r="GN20">
        <v>-4.3218350649350798E-2</v>
      </c>
      <c r="GO20">
        <v>5.0173017683641397E-3</v>
      </c>
      <c r="GP20">
        <v>1</v>
      </c>
      <c r="GQ20">
        <v>3</v>
      </c>
      <c r="GR20">
        <v>3</v>
      </c>
      <c r="GS20" t="s">
        <v>444</v>
      </c>
      <c r="GT20">
        <v>2.95519</v>
      </c>
      <c r="GU20">
        <v>2.7105000000000001</v>
      </c>
      <c r="GV20">
        <v>0.10652399999999999</v>
      </c>
      <c r="GW20">
        <v>0.106486</v>
      </c>
      <c r="GX20">
        <v>8.1723100000000007E-2</v>
      </c>
      <c r="GY20">
        <v>8.2098299999999999E-2</v>
      </c>
      <c r="GZ20">
        <v>28014.3</v>
      </c>
      <c r="HA20">
        <v>32462.6</v>
      </c>
      <c r="HB20">
        <v>31229.7</v>
      </c>
      <c r="HC20">
        <v>34968.400000000001</v>
      </c>
      <c r="HD20">
        <v>39092.699999999997</v>
      </c>
      <c r="HE20">
        <v>39722.5</v>
      </c>
      <c r="HF20">
        <v>42926.9</v>
      </c>
      <c r="HG20">
        <v>43342.6</v>
      </c>
      <c r="HH20">
        <v>2.1262500000000002</v>
      </c>
      <c r="HI20">
        <v>2.3590300000000002</v>
      </c>
      <c r="HJ20">
        <v>0.160471</v>
      </c>
      <c r="HK20">
        <v>0</v>
      </c>
      <c r="HL20">
        <v>19.776199999999999</v>
      </c>
      <c r="HM20">
        <v>999.9</v>
      </c>
      <c r="HN20">
        <v>75.626000000000005</v>
      </c>
      <c r="HO20">
        <v>17.824000000000002</v>
      </c>
      <c r="HP20">
        <v>15.2852</v>
      </c>
      <c r="HQ20">
        <v>60.570300000000003</v>
      </c>
      <c r="HR20">
        <v>20.544899999999998</v>
      </c>
      <c r="HS20">
        <v>1</v>
      </c>
      <c r="HT20">
        <v>-0.571654</v>
      </c>
      <c r="HU20">
        <v>-2.5142899999999999</v>
      </c>
      <c r="HV20">
        <v>20.287400000000002</v>
      </c>
      <c r="HW20">
        <v>5.2484400000000004</v>
      </c>
      <c r="HX20">
        <v>11.986000000000001</v>
      </c>
      <c r="HY20">
        <v>4.9728000000000003</v>
      </c>
      <c r="HZ20">
        <v>3.2972000000000001</v>
      </c>
      <c r="IA20">
        <v>999.9</v>
      </c>
      <c r="IB20">
        <v>9999</v>
      </c>
      <c r="IC20">
        <v>9999</v>
      </c>
      <c r="ID20">
        <v>9999</v>
      </c>
      <c r="IE20">
        <v>4.9720300000000002</v>
      </c>
      <c r="IF20">
        <v>1.8536900000000001</v>
      </c>
      <c r="IG20">
        <v>1.8547100000000001</v>
      </c>
      <c r="IH20">
        <v>1.8591299999999999</v>
      </c>
      <c r="II20">
        <v>1.8535200000000001</v>
      </c>
      <c r="IJ20">
        <v>1.85791</v>
      </c>
      <c r="IK20">
        <v>1.85511</v>
      </c>
      <c r="IL20">
        <v>1.85378</v>
      </c>
      <c r="IM20">
        <v>0</v>
      </c>
      <c r="IN20">
        <v>0</v>
      </c>
      <c r="IO20">
        <v>0</v>
      </c>
      <c r="IP20">
        <v>0</v>
      </c>
      <c r="IQ20" t="s">
        <v>445</v>
      </c>
      <c r="IR20" t="s">
        <v>446</v>
      </c>
      <c r="IS20" t="s">
        <v>447</v>
      </c>
      <c r="IT20" t="s">
        <v>447</v>
      </c>
      <c r="IU20" t="s">
        <v>447</v>
      </c>
      <c r="IV20" t="s">
        <v>447</v>
      </c>
      <c r="IW20">
        <v>0</v>
      </c>
      <c r="IX20">
        <v>100</v>
      </c>
      <c r="IY20">
        <v>100</v>
      </c>
      <c r="IZ20">
        <v>0.69599999999999995</v>
      </c>
      <c r="JA20">
        <v>0.11799999999999999</v>
      </c>
      <c r="JB20">
        <v>0.97244609014709404</v>
      </c>
      <c r="JC20">
        <v>-6.8838208586326796E-4</v>
      </c>
      <c r="JD20">
        <v>1.2146953680521199E-7</v>
      </c>
      <c r="JE20">
        <v>-3.3979593155360199E-13</v>
      </c>
      <c r="JF20">
        <v>1.67961603845166E-2</v>
      </c>
      <c r="JG20">
        <v>-8.4016882464723192E-3</v>
      </c>
      <c r="JH20">
        <v>1.25164947178783E-3</v>
      </c>
      <c r="JI20">
        <v>-1.11680998025361E-5</v>
      </c>
      <c r="JJ20">
        <v>6</v>
      </c>
      <c r="JK20">
        <v>2124</v>
      </c>
      <c r="JL20">
        <v>0</v>
      </c>
      <c r="JM20">
        <v>22</v>
      </c>
      <c r="JN20">
        <v>24.3</v>
      </c>
      <c r="JO20">
        <v>24.5</v>
      </c>
      <c r="JP20">
        <v>0.99243199999999998</v>
      </c>
      <c r="JQ20">
        <v>2.3596200000000001</v>
      </c>
      <c r="JR20">
        <v>1.5966800000000001</v>
      </c>
      <c r="JS20">
        <v>2.34985</v>
      </c>
      <c r="JT20">
        <v>1.5905800000000001</v>
      </c>
      <c r="JU20">
        <v>2.4511699999999998</v>
      </c>
      <c r="JV20">
        <v>23.090900000000001</v>
      </c>
      <c r="JW20">
        <v>14.9726</v>
      </c>
      <c r="JX20">
        <v>18</v>
      </c>
      <c r="JY20">
        <v>489.39699999999999</v>
      </c>
      <c r="JZ20">
        <v>629.54499999999996</v>
      </c>
      <c r="KA20">
        <v>24.999199999999998</v>
      </c>
      <c r="KB20">
        <v>19.477799999999998</v>
      </c>
      <c r="KC20">
        <v>30.0001</v>
      </c>
      <c r="KD20">
        <v>19.351299999999998</v>
      </c>
      <c r="KE20">
        <v>19.306000000000001</v>
      </c>
      <c r="KF20">
        <v>19.904399999999999</v>
      </c>
      <c r="KG20">
        <v>0.28405000000000002</v>
      </c>
      <c r="KH20">
        <v>100</v>
      </c>
      <c r="KI20">
        <v>25</v>
      </c>
      <c r="KJ20">
        <v>400</v>
      </c>
      <c r="KK20">
        <v>14.262600000000001</v>
      </c>
      <c r="KL20">
        <v>101.655</v>
      </c>
      <c r="KM20">
        <v>101.877</v>
      </c>
    </row>
    <row r="21" spans="1:299" x14ac:dyDescent="0.2">
      <c r="A21">
        <v>5</v>
      </c>
      <c r="B21">
        <v>1685469210.0999999</v>
      </c>
      <c r="C21">
        <v>7424.0999999046298</v>
      </c>
      <c r="D21" t="s">
        <v>463</v>
      </c>
      <c r="E21" t="s">
        <v>464</v>
      </c>
      <c r="F21">
        <v>15</v>
      </c>
      <c r="G21" s="3">
        <v>13.7</v>
      </c>
      <c r="H21" s="2" t="s">
        <v>438</v>
      </c>
      <c r="I21" s="1">
        <v>110</v>
      </c>
      <c r="J21">
        <v>87</v>
      </c>
      <c r="K21">
        <v>1685469201.5999999</v>
      </c>
      <c r="L21">
        <f t="shared" si="0"/>
        <v>6.7316975395703791E-4</v>
      </c>
      <c r="M21">
        <f t="shared" si="1"/>
        <v>0.67316975395703793</v>
      </c>
      <c r="N21">
        <f t="shared" si="2"/>
        <v>3.409692054731444</v>
      </c>
      <c r="O21">
        <f t="shared" si="3"/>
        <v>397.84843749999999</v>
      </c>
      <c r="P21">
        <f t="shared" si="4"/>
        <v>276.12097792940767</v>
      </c>
      <c r="Q21">
        <f t="shared" si="5"/>
        <v>28.012546745406343</v>
      </c>
      <c r="R21">
        <f t="shared" si="6"/>
        <v>40.361829936387011</v>
      </c>
      <c r="S21">
        <f t="shared" si="7"/>
        <v>4.8083554149069153E-2</v>
      </c>
      <c r="T21">
        <f t="shared" si="8"/>
        <v>3.8418284396311582</v>
      </c>
      <c r="U21">
        <f t="shared" si="9"/>
        <v>4.7751709587842549E-2</v>
      </c>
      <c r="V21">
        <f t="shared" si="10"/>
        <v>2.9874442302002775E-2</v>
      </c>
      <c r="W21">
        <f t="shared" si="11"/>
        <v>82.095172476276986</v>
      </c>
      <c r="X21">
        <f t="shared" si="12"/>
        <v>24.577361913729785</v>
      </c>
      <c r="Y21">
        <f t="shared" si="13"/>
        <v>23.5113375</v>
      </c>
      <c r="Z21">
        <f t="shared" si="14"/>
        <v>2.9081802597292046</v>
      </c>
      <c r="AA21">
        <f t="shared" si="15"/>
        <v>49.379296427783522</v>
      </c>
      <c r="AB21">
        <f t="shared" si="16"/>
        <v>1.5091424584565274</v>
      </c>
      <c r="AC21">
        <f t="shared" si="17"/>
        <v>3.0562251138260454</v>
      </c>
      <c r="AD21">
        <f t="shared" si="18"/>
        <v>1.3990378012726772</v>
      </c>
      <c r="AE21">
        <f t="shared" si="19"/>
        <v>-29.686786149505373</v>
      </c>
      <c r="AF21">
        <f t="shared" si="20"/>
        <v>171.10496196935765</v>
      </c>
      <c r="AG21">
        <f t="shared" si="21"/>
        <v>9.3191074764605446</v>
      </c>
      <c r="AH21">
        <f t="shared" si="22"/>
        <v>232.83245577258981</v>
      </c>
      <c r="AI21">
        <f t="shared" si="23"/>
        <v>3.3291987009451773</v>
      </c>
      <c r="AJ21">
        <f t="shared" si="24"/>
        <v>0.66079046097598049</v>
      </c>
      <c r="AK21">
        <f t="shared" si="25"/>
        <v>3.409692054731444</v>
      </c>
      <c r="AL21">
        <v>405.90309820751003</v>
      </c>
      <c r="AM21">
        <v>403.824793939394</v>
      </c>
      <c r="AN21">
        <v>4.9709720803230596E-4</v>
      </c>
      <c r="AO21">
        <v>66.926462453763804</v>
      </c>
      <c r="AP21">
        <f t="shared" si="26"/>
        <v>0.67316975395703793</v>
      </c>
      <c r="AQ21">
        <v>14.4842454272301</v>
      </c>
      <c r="AR21">
        <v>14.8821775757576</v>
      </c>
      <c r="AS21">
        <v>-1.57536478742424E-5</v>
      </c>
      <c r="AT21">
        <v>77.476767705544503</v>
      </c>
      <c r="AU21">
        <v>0</v>
      </c>
      <c r="AV21">
        <v>0</v>
      </c>
      <c r="AW21">
        <f t="shared" si="27"/>
        <v>1</v>
      </c>
      <c r="AX21">
        <f t="shared" si="28"/>
        <v>0</v>
      </c>
      <c r="AY21">
        <f t="shared" si="29"/>
        <v>54074.277076577899</v>
      </c>
      <c r="AZ21" t="s">
        <v>439</v>
      </c>
      <c r="BA21">
        <v>10042.1</v>
      </c>
      <c r="BB21">
        <v>119.756923076923</v>
      </c>
      <c r="BC21">
        <v>682.25</v>
      </c>
      <c r="BD21">
        <f t="shared" si="30"/>
        <v>0.82446768328776399</v>
      </c>
      <c r="BE21">
        <v>-0.50191924588832504</v>
      </c>
      <c r="BF21" t="s">
        <v>465</v>
      </c>
      <c r="BG21">
        <v>10101.9</v>
      </c>
      <c r="BH21">
        <v>482.41011538461498</v>
      </c>
      <c r="BI21">
        <v>614.76150878173303</v>
      </c>
      <c r="BJ21">
        <f t="shared" si="31"/>
        <v>0.21528900477096802</v>
      </c>
      <c r="BK21">
        <v>0.5</v>
      </c>
      <c r="BL21">
        <f t="shared" si="32"/>
        <v>421.20028413278601</v>
      </c>
      <c r="BM21">
        <f t="shared" si="33"/>
        <v>3.409692054731444</v>
      </c>
      <c r="BN21">
        <f t="shared" si="34"/>
        <v>45.339894990098223</v>
      </c>
      <c r="BO21">
        <f t="shared" si="35"/>
        <v>9.2868201850182259E-3</v>
      </c>
      <c r="BP21">
        <f t="shared" si="36"/>
        <v>0.10977995572951252</v>
      </c>
      <c r="BQ21">
        <f t="shared" si="37"/>
        <v>117.49284419867556</v>
      </c>
      <c r="BR21" t="s">
        <v>441</v>
      </c>
      <c r="BS21">
        <v>0</v>
      </c>
      <c r="BT21">
        <f t="shared" si="38"/>
        <v>117.49284419867556</v>
      </c>
      <c r="BU21">
        <f t="shared" si="39"/>
        <v>0.80888061057773442</v>
      </c>
      <c r="BV21">
        <f t="shared" si="40"/>
        <v>0.26615671330927337</v>
      </c>
      <c r="BW21">
        <f t="shared" si="41"/>
        <v>0.11950001965448086</v>
      </c>
      <c r="BX21">
        <f t="shared" si="42"/>
        <v>0.267374075350575</v>
      </c>
      <c r="BY21">
        <f t="shared" si="43"/>
        <v>0.1199810166330212</v>
      </c>
      <c r="BZ21">
        <f t="shared" si="44"/>
        <v>6.4823494060330653E-2</v>
      </c>
      <c r="CA21">
        <f t="shared" si="45"/>
        <v>0.93517650593966939</v>
      </c>
      <c r="CB21">
        <v>54</v>
      </c>
      <c r="CC21">
        <v>290</v>
      </c>
      <c r="CD21">
        <v>611.45000000000005</v>
      </c>
      <c r="CE21">
        <v>45</v>
      </c>
      <c r="CF21">
        <v>10101.9</v>
      </c>
      <c r="CG21">
        <v>607.49</v>
      </c>
      <c r="CH21">
        <v>3.96</v>
      </c>
      <c r="CI21">
        <v>300</v>
      </c>
      <c r="CJ21">
        <v>24.1</v>
      </c>
      <c r="CK21">
        <v>614.76150878173303</v>
      </c>
      <c r="CL21">
        <v>1.26793211510064</v>
      </c>
      <c r="CM21">
        <v>-7.3431687115336901</v>
      </c>
      <c r="CN21">
        <v>1.11522122508332</v>
      </c>
      <c r="CO21">
        <v>0.60759899100686299</v>
      </c>
      <c r="CP21">
        <v>-7.9396634037820005E-3</v>
      </c>
      <c r="CQ21">
        <v>290</v>
      </c>
      <c r="CR21">
        <v>608.39</v>
      </c>
      <c r="CS21">
        <v>835</v>
      </c>
      <c r="CT21">
        <v>10058.700000000001</v>
      </c>
      <c r="CU21">
        <v>607.46</v>
      </c>
      <c r="CV21">
        <v>0.93</v>
      </c>
      <c r="DJ21">
        <f t="shared" si="46"/>
        <v>500.01462500000002</v>
      </c>
      <c r="DK21">
        <f t="shared" si="47"/>
        <v>421.20028413278601</v>
      </c>
      <c r="DL21">
        <f t="shared" si="48"/>
        <v>0.8423759287696555</v>
      </c>
      <c r="DM21">
        <f t="shared" si="49"/>
        <v>0.1641855425254351</v>
      </c>
      <c r="DN21">
        <v>3</v>
      </c>
      <c r="DO21">
        <v>0.5</v>
      </c>
      <c r="DP21" t="s">
        <v>442</v>
      </c>
      <c r="DQ21">
        <v>2</v>
      </c>
      <c r="DR21" t="b">
        <v>1</v>
      </c>
      <c r="DS21">
        <v>1685469201.5999999</v>
      </c>
      <c r="DT21">
        <v>397.84843749999999</v>
      </c>
      <c r="DU21">
        <v>400.00337500000001</v>
      </c>
      <c r="DV21">
        <v>14.8756875</v>
      </c>
      <c r="DW21">
        <v>14.48516875</v>
      </c>
      <c r="DX21">
        <v>397.08643749999999</v>
      </c>
      <c r="DY21">
        <v>14.7566875</v>
      </c>
      <c r="DZ21">
        <v>500.07387499999999</v>
      </c>
      <c r="EA21">
        <v>101.3503125</v>
      </c>
      <c r="EB21">
        <v>9.9953812500000003E-2</v>
      </c>
      <c r="EC21">
        <v>24.33745</v>
      </c>
      <c r="ED21">
        <v>23.5113375</v>
      </c>
      <c r="EE21">
        <v>999.9</v>
      </c>
      <c r="EF21">
        <v>0</v>
      </c>
      <c r="EG21">
        <v>0</v>
      </c>
      <c r="EH21">
        <v>10000.61875</v>
      </c>
      <c r="EI21">
        <v>0</v>
      </c>
      <c r="EJ21">
        <v>0.221023</v>
      </c>
      <c r="EK21">
        <v>-2.2193231249999998</v>
      </c>
      <c r="EL21">
        <v>403.79456249999998</v>
      </c>
      <c r="EM21">
        <v>405.88243749999998</v>
      </c>
      <c r="EN21">
        <v>0.40024912499999998</v>
      </c>
      <c r="EO21">
        <v>400.00337500000001</v>
      </c>
      <c r="EP21">
        <v>14.48516875</v>
      </c>
      <c r="EQ21">
        <v>1.5086431250000001</v>
      </c>
      <c r="ER21">
        <v>1.4680774999999999</v>
      </c>
      <c r="ES21">
        <v>13.056043750000001</v>
      </c>
      <c r="ET21">
        <v>12.639681250000001</v>
      </c>
      <c r="EU21">
        <v>500.01462500000002</v>
      </c>
      <c r="EV21">
        <v>0.92000349999999997</v>
      </c>
      <c r="EW21">
        <v>7.9996781249999996E-2</v>
      </c>
      <c r="EX21">
        <v>0</v>
      </c>
      <c r="EY21">
        <v>482.62287500000002</v>
      </c>
      <c r="EZ21">
        <v>4.9999900000000004</v>
      </c>
      <c r="FA21">
        <v>2424.1662500000002</v>
      </c>
      <c r="FB21">
        <v>4251.3774999999996</v>
      </c>
      <c r="FC21">
        <v>34.234250000000003</v>
      </c>
      <c r="FD21">
        <v>37.019374999999997</v>
      </c>
      <c r="FE21">
        <v>35.9645625</v>
      </c>
      <c r="FF21">
        <v>37.186999999999998</v>
      </c>
      <c r="FG21">
        <v>37.315937499999997</v>
      </c>
      <c r="FH21">
        <v>455.41500000000002</v>
      </c>
      <c r="FI21">
        <v>39.6</v>
      </c>
      <c r="FJ21">
        <v>0</v>
      </c>
      <c r="FK21">
        <v>2270.0999999046298</v>
      </c>
      <c r="FL21">
        <v>0</v>
      </c>
      <c r="FM21">
        <v>482.41011538461498</v>
      </c>
      <c r="FN21">
        <v>-8.8169230754353691</v>
      </c>
      <c r="FO21">
        <v>-41.643760671785103</v>
      </c>
      <c r="FP21">
        <v>2423.2861538461498</v>
      </c>
      <c r="FQ21">
        <v>15</v>
      </c>
      <c r="FR21">
        <v>1685469230.0999999</v>
      </c>
      <c r="FS21" t="s">
        <v>466</v>
      </c>
      <c r="FT21">
        <v>1685469229.0999999</v>
      </c>
      <c r="FU21">
        <v>1685469230.0999999</v>
      </c>
      <c r="FV21">
        <v>5</v>
      </c>
      <c r="FW21">
        <v>6.6000000000000003E-2</v>
      </c>
      <c r="FX21">
        <v>-1E-3</v>
      </c>
      <c r="FY21">
        <v>0.76200000000000001</v>
      </c>
      <c r="FZ21">
        <v>0.11899999999999999</v>
      </c>
      <c r="GA21">
        <v>400</v>
      </c>
      <c r="GB21">
        <v>14</v>
      </c>
      <c r="GC21">
        <v>0.41</v>
      </c>
      <c r="GD21">
        <v>0.16</v>
      </c>
      <c r="GE21">
        <v>-2.2171757142857098</v>
      </c>
      <c r="GF21">
        <v>-9.5512207792210493E-2</v>
      </c>
      <c r="GG21">
        <v>2.1977052874787999E-2</v>
      </c>
      <c r="GH21">
        <v>1</v>
      </c>
      <c r="GI21">
        <v>483.09129411764701</v>
      </c>
      <c r="GJ21">
        <v>-9.2599236154088498</v>
      </c>
      <c r="GK21">
        <v>0.92470203561541198</v>
      </c>
      <c r="GL21">
        <v>0</v>
      </c>
      <c r="GM21">
        <v>0.40026776190476199</v>
      </c>
      <c r="GN21">
        <v>2.15594805194872E-3</v>
      </c>
      <c r="GO21">
        <v>1.0278455463347601E-3</v>
      </c>
      <c r="GP21">
        <v>1</v>
      </c>
      <c r="GQ21">
        <v>2</v>
      </c>
      <c r="GR21">
        <v>3</v>
      </c>
      <c r="GS21" t="s">
        <v>458</v>
      </c>
      <c r="GT21">
        <v>2.95485</v>
      </c>
      <c r="GU21">
        <v>2.7108599999999998</v>
      </c>
      <c r="GV21">
        <v>0.106113</v>
      </c>
      <c r="GW21">
        <v>0.106377</v>
      </c>
      <c r="GX21">
        <v>8.3476499999999995E-2</v>
      </c>
      <c r="GY21">
        <v>8.2479800000000006E-2</v>
      </c>
      <c r="GZ21">
        <v>28006</v>
      </c>
      <c r="HA21">
        <v>32440.5</v>
      </c>
      <c r="HB21">
        <v>31208.5</v>
      </c>
      <c r="HC21">
        <v>34942.9</v>
      </c>
      <c r="HD21">
        <v>38991.1</v>
      </c>
      <c r="HE21">
        <v>39680.400000000001</v>
      </c>
      <c r="HF21">
        <v>42898.7</v>
      </c>
      <c r="HG21">
        <v>43315</v>
      </c>
      <c r="HH21">
        <v>2.1202999999999999</v>
      </c>
      <c r="HI21">
        <v>2.3509500000000001</v>
      </c>
      <c r="HJ21">
        <v>0.143208</v>
      </c>
      <c r="HK21">
        <v>0</v>
      </c>
      <c r="HL21">
        <v>21.149699999999999</v>
      </c>
      <c r="HM21">
        <v>999.9</v>
      </c>
      <c r="HN21">
        <v>75.484999999999999</v>
      </c>
      <c r="HO21">
        <v>18.035</v>
      </c>
      <c r="HP21">
        <v>15.4613</v>
      </c>
      <c r="HQ21">
        <v>60.112200000000001</v>
      </c>
      <c r="HR21">
        <v>20.404599999999999</v>
      </c>
      <c r="HS21">
        <v>1</v>
      </c>
      <c r="HT21">
        <v>-0.54457299999999997</v>
      </c>
      <c r="HU21">
        <v>-2.26484</v>
      </c>
      <c r="HV21">
        <v>20.290900000000001</v>
      </c>
      <c r="HW21">
        <v>5.2511299999999999</v>
      </c>
      <c r="HX21">
        <v>11.986000000000001</v>
      </c>
      <c r="HY21">
        <v>4.9736000000000002</v>
      </c>
      <c r="HZ21">
        <v>3.2978499999999999</v>
      </c>
      <c r="IA21">
        <v>999.9</v>
      </c>
      <c r="IB21">
        <v>9999</v>
      </c>
      <c r="IC21">
        <v>9999</v>
      </c>
      <c r="ID21">
        <v>9999</v>
      </c>
      <c r="IE21">
        <v>4.9720000000000004</v>
      </c>
      <c r="IF21">
        <v>1.85371</v>
      </c>
      <c r="IG21">
        <v>1.8547100000000001</v>
      </c>
      <c r="IH21">
        <v>1.8591299999999999</v>
      </c>
      <c r="II21">
        <v>1.8535200000000001</v>
      </c>
      <c r="IJ21">
        <v>1.85792</v>
      </c>
      <c r="IK21">
        <v>1.8550899999999999</v>
      </c>
      <c r="IL21">
        <v>1.85379</v>
      </c>
      <c r="IM21">
        <v>0</v>
      </c>
      <c r="IN21">
        <v>0</v>
      </c>
      <c r="IO21">
        <v>0</v>
      </c>
      <c r="IP21">
        <v>0</v>
      </c>
      <c r="IQ21" t="s">
        <v>445</v>
      </c>
      <c r="IR21" t="s">
        <v>446</v>
      </c>
      <c r="IS21" t="s">
        <v>447</v>
      </c>
      <c r="IT21" t="s">
        <v>447</v>
      </c>
      <c r="IU21" t="s">
        <v>447</v>
      </c>
      <c r="IV21" t="s">
        <v>447</v>
      </c>
      <c r="IW21">
        <v>0</v>
      </c>
      <c r="IX21">
        <v>100</v>
      </c>
      <c r="IY21">
        <v>100</v>
      </c>
      <c r="IZ21">
        <v>0.76200000000000001</v>
      </c>
      <c r="JA21">
        <v>0.11899999999999999</v>
      </c>
      <c r="JB21">
        <v>0.95163973896674403</v>
      </c>
      <c r="JC21">
        <v>-6.8838208586326796E-4</v>
      </c>
      <c r="JD21">
        <v>1.2146953680521199E-7</v>
      </c>
      <c r="JE21">
        <v>-3.3979593155360199E-13</v>
      </c>
      <c r="JF21">
        <v>1.6043293074211901E-2</v>
      </c>
      <c r="JG21">
        <v>-8.4016882464723192E-3</v>
      </c>
      <c r="JH21">
        <v>1.25164947178783E-3</v>
      </c>
      <c r="JI21">
        <v>-1.11680998025361E-5</v>
      </c>
      <c r="JJ21">
        <v>6</v>
      </c>
      <c r="JK21">
        <v>2124</v>
      </c>
      <c r="JL21">
        <v>0</v>
      </c>
      <c r="JM21">
        <v>22</v>
      </c>
      <c r="JN21">
        <v>37.5</v>
      </c>
      <c r="JO21">
        <v>37.6</v>
      </c>
      <c r="JP21">
        <v>0.99243199999999998</v>
      </c>
      <c r="JQ21">
        <v>2.35229</v>
      </c>
      <c r="JR21">
        <v>1.5966800000000001</v>
      </c>
      <c r="JS21">
        <v>2.34985</v>
      </c>
      <c r="JT21">
        <v>1.5905800000000001</v>
      </c>
      <c r="JU21">
        <v>2.49756</v>
      </c>
      <c r="JV21">
        <v>23.232399999999998</v>
      </c>
      <c r="JW21">
        <v>14.5611</v>
      </c>
      <c r="JX21">
        <v>18</v>
      </c>
      <c r="JY21">
        <v>490.048</v>
      </c>
      <c r="JZ21">
        <v>628.94299999999998</v>
      </c>
      <c r="KA21">
        <v>25</v>
      </c>
      <c r="KB21">
        <v>19.919</v>
      </c>
      <c r="KC21">
        <v>30.000299999999999</v>
      </c>
      <c r="KD21">
        <v>19.764600000000002</v>
      </c>
      <c r="KE21">
        <v>19.7182</v>
      </c>
      <c r="KF21">
        <v>19.892199999999999</v>
      </c>
      <c r="KG21">
        <v>0</v>
      </c>
      <c r="KH21">
        <v>100</v>
      </c>
      <c r="KI21">
        <v>25</v>
      </c>
      <c r="KJ21">
        <v>400</v>
      </c>
      <c r="KK21">
        <v>14.7204</v>
      </c>
      <c r="KL21">
        <v>101.58799999999999</v>
      </c>
      <c r="KM21">
        <v>101.80800000000001</v>
      </c>
    </row>
    <row r="22" spans="1:299" x14ac:dyDescent="0.2">
      <c r="A22">
        <v>6</v>
      </c>
      <c r="B22">
        <v>1685470825</v>
      </c>
      <c r="C22">
        <v>9039</v>
      </c>
      <c r="D22" t="s">
        <v>467</v>
      </c>
      <c r="E22" t="s">
        <v>468</v>
      </c>
      <c r="F22">
        <v>15</v>
      </c>
      <c r="G22" s="3">
        <v>13.7</v>
      </c>
      <c r="H22" s="2" t="s">
        <v>450</v>
      </c>
      <c r="I22" s="1">
        <v>70</v>
      </c>
      <c r="J22">
        <v>87</v>
      </c>
      <c r="K22">
        <v>1685470817</v>
      </c>
      <c r="L22">
        <f t="shared" si="0"/>
        <v>3.2379944464470256E-4</v>
      </c>
      <c r="M22">
        <f t="shared" si="1"/>
        <v>0.32379944464470256</v>
      </c>
      <c r="N22">
        <f t="shared" si="2"/>
        <v>2.3680276004438912</v>
      </c>
      <c r="O22">
        <f t="shared" si="3"/>
        <v>398.48566666666699</v>
      </c>
      <c r="P22">
        <f t="shared" si="4"/>
        <v>234.66039236431303</v>
      </c>
      <c r="Q22">
        <f t="shared" si="5"/>
        <v>23.814494196845938</v>
      </c>
      <c r="R22">
        <f t="shared" si="6"/>
        <v>40.440291183126895</v>
      </c>
      <c r="S22">
        <f t="shared" si="7"/>
        <v>2.4200770950699352E-2</v>
      </c>
      <c r="T22">
        <f t="shared" si="8"/>
        <v>3.8412207030991152</v>
      </c>
      <c r="U22">
        <f t="shared" si="9"/>
        <v>2.4116383410125574E-2</v>
      </c>
      <c r="V22">
        <f t="shared" si="10"/>
        <v>1.5080296871842317E-2</v>
      </c>
      <c r="W22">
        <f t="shared" si="11"/>
        <v>82.097551425998347</v>
      </c>
      <c r="X22">
        <f t="shared" si="12"/>
        <v>24.305808533877737</v>
      </c>
      <c r="Y22">
        <f t="shared" si="13"/>
        <v>23.1041733333333</v>
      </c>
      <c r="Z22">
        <f t="shared" si="14"/>
        <v>2.8375497102487253</v>
      </c>
      <c r="AA22">
        <f t="shared" si="15"/>
        <v>50.23530027717301</v>
      </c>
      <c r="AB22">
        <f t="shared" si="16"/>
        <v>1.5041054857281115</v>
      </c>
      <c r="AC22">
        <f t="shared" si="17"/>
        <v>2.994120623205629</v>
      </c>
      <c r="AD22">
        <f t="shared" si="18"/>
        <v>1.3334442245206137</v>
      </c>
      <c r="AE22">
        <f t="shared" si="19"/>
        <v>-14.279555508831383</v>
      </c>
      <c r="AF22">
        <f t="shared" si="20"/>
        <v>184.53187750726565</v>
      </c>
      <c r="AG22">
        <f t="shared" si="21"/>
        <v>10.013983080992487</v>
      </c>
      <c r="AH22">
        <f t="shared" si="22"/>
        <v>262.36385650542513</v>
      </c>
      <c r="AI22">
        <f t="shared" si="23"/>
        <v>2.397348971531299</v>
      </c>
      <c r="AJ22">
        <f t="shared" si="24"/>
        <v>0.31714033183200596</v>
      </c>
      <c r="AK22">
        <f t="shared" si="25"/>
        <v>2.3680276004438912</v>
      </c>
      <c r="AL22">
        <v>405.90359881862003</v>
      </c>
      <c r="AM22">
        <v>404.46223030303003</v>
      </c>
      <c r="AN22">
        <v>-4.7542648410444599E-5</v>
      </c>
      <c r="AO22">
        <v>66.958004289207096</v>
      </c>
      <c r="AP22">
        <f t="shared" si="26"/>
        <v>0.32379944464470256</v>
      </c>
      <c r="AQ22">
        <v>14.634460066105101</v>
      </c>
      <c r="AR22">
        <v>14.8258078787879</v>
      </c>
      <c r="AS22">
        <v>2.10478956172436E-6</v>
      </c>
      <c r="AT22">
        <v>77.476909003768398</v>
      </c>
      <c r="AU22">
        <v>0</v>
      </c>
      <c r="AV22">
        <v>0</v>
      </c>
      <c r="AW22">
        <f t="shared" si="27"/>
        <v>1</v>
      </c>
      <c r="AX22">
        <f t="shared" si="28"/>
        <v>0</v>
      </c>
      <c r="AY22">
        <f t="shared" si="29"/>
        <v>54125.428637705889</v>
      </c>
      <c r="AZ22" t="s">
        <v>439</v>
      </c>
      <c r="BA22">
        <v>10042.1</v>
      </c>
      <c r="BB22">
        <v>119.756923076923</v>
      </c>
      <c r="BC22">
        <v>682.25</v>
      </c>
      <c r="BD22">
        <f t="shared" si="30"/>
        <v>0.82446768328776399</v>
      </c>
      <c r="BE22">
        <v>-0.50191924588832504</v>
      </c>
      <c r="BF22" t="s">
        <v>469</v>
      </c>
      <c r="BG22">
        <v>10107.299999999999</v>
      </c>
      <c r="BH22">
        <v>366.82208000000003</v>
      </c>
      <c r="BI22">
        <v>456.24766868348701</v>
      </c>
      <c r="BJ22">
        <f t="shared" si="31"/>
        <v>0.19600229178491269</v>
      </c>
      <c r="BK22">
        <v>0.5</v>
      </c>
      <c r="BL22">
        <f t="shared" si="32"/>
        <v>421.21280691502477</v>
      </c>
      <c r="BM22">
        <f t="shared" si="33"/>
        <v>2.3680276004438912</v>
      </c>
      <c r="BN22">
        <f t="shared" si="34"/>
        <v>41.279337742250384</v>
      </c>
      <c r="BO22">
        <f t="shared" si="35"/>
        <v>6.8135317806497699E-3</v>
      </c>
      <c r="BP22">
        <f t="shared" si="36"/>
        <v>0.49535010659593692</v>
      </c>
      <c r="BQ22">
        <f t="shared" si="37"/>
        <v>110.17703517923448</v>
      </c>
      <c r="BR22" t="s">
        <v>441</v>
      </c>
      <c r="BS22">
        <v>0</v>
      </c>
      <c r="BT22">
        <f t="shared" si="38"/>
        <v>110.17703517923448</v>
      </c>
      <c r="BU22">
        <f t="shared" si="39"/>
        <v>0.75851485335332713</v>
      </c>
      <c r="BV22">
        <f t="shared" si="40"/>
        <v>0.25840270749927158</v>
      </c>
      <c r="BW22">
        <f t="shared" si="41"/>
        <v>0.3950585768151465</v>
      </c>
      <c r="BX22">
        <f t="shared" si="42"/>
        <v>0.26575942979438222</v>
      </c>
      <c r="BY22">
        <f t="shared" si="43"/>
        <v>0.40178686740960484</v>
      </c>
      <c r="BZ22">
        <f t="shared" si="44"/>
        <v>7.7612678589458625E-2</v>
      </c>
      <c r="CA22">
        <f t="shared" si="45"/>
        <v>0.92238732141054136</v>
      </c>
      <c r="CB22">
        <v>55</v>
      </c>
      <c r="CC22">
        <v>290</v>
      </c>
      <c r="CD22">
        <v>452.05</v>
      </c>
      <c r="CE22">
        <v>55</v>
      </c>
      <c r="CF22">
        <v>10107.299999999999</v>
      </c>
      <c r="CG22">
        <v>449.83</v>
      </c>
      <c r="CH22">
        <v>2.2200000000000002</v>
      </c>
      <c r="CI22">
        <v>300</v>
      </c>
      <c r="CJ22">
        <v>24.1</v>
      </c>
      <c r="CK22">
        <v>456.24766868348701</v>
      </c>
      <c r="CL22">
        <v>1.14659995388562</v>
      </c>
      <c r="CM22">
        <v>-6.4856540643038798</v>
      </c>
      <c r="CN22">
        <v>1.0091718668037799</v>
      </c>
      <c r="CO22">
        <v>0.59597469834488903</v>
      </c>
      <c r="CP22">
        <v>-7.9450838709677393E-3</v>
      </c>
      <c r="CQ22">
        <v>290</v>
      </c>
      <c r="CR22">
        <v>450.39</v>
      </c>
      <c r="CS22">
        <v>855</v>
      </c>
      <c r="CT22">
        <v>10064.700000000001</v>
      </c>
      <c r="CU22">
        <v>449.8</v>
      </c>
      <c r="CV22">
        <v>0.59</v>
      </c>
      <c r="DJ22">
        <f t="shared" si="46"/>
        <v>500.02953333333301</v>
      </c>
      <c r="DK22">
        <f t="shared" si="47"/>
        <v>421.21280691502477</v>
      </c>
      <c r="DL22">
        <f t="shared" si="48"/>
        <v>0.84237585749606736</v>
      </c>
      <c r="DM22">
        <f t="shared" si="49"/>
        <v>0.16418540496741005</v>
      </c>
      <c r="DN22">
        <v>3</v>
      </c>
      <c r="DO22">
        <v>0.5</v>
      </c>
      <c r="DP22" t="s">
        <v>442</v>
      </c>
      <c r="DQ22">
        <v>2</v>
      </c>
      <c r="DR22" t="b">
        <v>1</v>
      </c>
      <c r="DS22">
        <v>1685470817</v>
      </c>
      <c r="DT22">
        <v>398.48566666666699</v>
      </c>
      <c r="DU22">
        <v>399.99959999999999</v>
      </c>
      <c r="DV22">
        <v>14.820973333333299</v>
      </c>
      <c r="DW22">
        <v>14.6335466666667</v>
      </c>
      <c r="DX22">
        <v>397.703666666667</v>
      </c>
      <c r="DY22">
        <v>14.6979733333333</v>
      </c>
      <c r="DZ22">
        <v>500.09960000000001</v>
      </c>
      <c r="EA22">
        <v>101.384933333333</v>
      </c>
      <c r="EB22">
        <v>9.9999666666666695E-2</v>
      </c>
      <c r="EC22">
        <v>23.995253333333299</v>
      </c>
      <c r="ED22">
        <v>23.1041733333333</v>
      </c>
      <c r="EE22">
        <v>999.9</v>
      </c>
      <c r="EF22">
        <v>0</v>
      </c>
      <c r="EG22">
        <v>0</v>
      </c>
      <c r="EH22">
        <v>9994.9113333333298</v>
      </c>
      <c r="EI22">
        <v>0</v>
      </c>
      <c r="EJ22">
        <v>0.221023</v>
      </c>
      <c r="EK22">
        <v>-1.5329533333333301</v>
      </c>
      <c r="EL22">
        <v>404.46260000000001</v>
      </c>
      <c r="EM22">
        <v>405.93993333333299</v>
      </c>
      <c r="EN22">
        <v>0.19109733333333301</v>
      </c>
      <c r="EO22">
        <v>399.99959999999999</v>
      </c>
      <c r="EP22">
        <v>14.6335466666667</v>
      </c>
      <c r="EQ22">
        <v>1.5029966666666701</v>
      </c>
      <c r="ER22">
        <v>1.4836226666666701</v>
      </c>
      <c r="ES22">
        <v>12.99868</v>
      </c>
      <c r="ET22">
        <v>12.800420000000001</v>
      </c>
      <c r="EU22">
        <v>500.02953333333301</v>
      </c>
      <c r="EV22">
        <v>0.92000879999999996</v>
      </c>
      <c r="EW22">
        <v>7.9991213333333297E-2</v>
      </c>
      <c r="EX22">
        <v>0</v>
      </c>
      <c r="EY22">
        <v>366.82953333333302</v>
      </c>
      <c r="EZ22">
        <v>4.9999900000000004</v>
      </c>
      <c r="FA22">
        <v>1815.79666666667</v>
      </c>
      <c r="FB22">
        <v>4251.5133333333297</v>
      </c>
      <c r="FC22">
        <v>34.557866666666698</v>
      </c>
      <c r="FD22">
        <v>37.082999999999998</v>
      </c>
      <c r="FE22">
        <v>36.25</v>
      </c>
      <c r="FF22">
        <v>37.436999999999998</v>
      </c>
      <c r="FG22">
        <v>37.561999999999998</v>
      </c>
      <c r="FH22">
        <v>455.43</v>
      </c>
      <c r="FI22">
        <v>39.6</v>
      </c>
      <c r="FJ22">
        <v>0</v>
      </c>
      <c r="FK22">
        <v>1613.9000000953699</v>
      </c>
      <c r="FL22">
        <v>0</v>
      </c>
      <c r="FM22">
        <v>366.82208000000003</v>
      </c>
      <c r="FN22">
        <v>-0.31961539215089502</v>
      </c>
      <c r="FO22">
        <v>-16.611538448185101</v>
      </c>
      <c r="FP22">
        <v>1815.5268000000001</v>
      </c>
      <c r="FQ22">
        <v>15</v>
      </c>
      <c r="FR22">
        <v>1685470852</v>
      </c>
      <c r="FS22" t="s">
        <v>470</v>
      </c>
      <c r="FT22">
        <v>1685470852</v>
      </c>
      <c r="FU22">
        <v>1685470845</v>
      </c>
      <c r="FV22">
        <v>6</v>
      </c>
      <c r="FW22">
        <v>0.02</v>
      </c>
      <c r="FX22">
        <v>0</v>
      </c>
      <c r="FY22">
        <v>0.78200000000000003</v>
      </c>
      <c r="FZ22">
        <v>0.123</v>
      </c>
      <c r="GA22">
        <v>400</v>
      </c>
      <c r="GB22">
        <v>15</v>
      </c>
      <c r="GC22">
        <v>0.49</v>
      </c>
      <c r="GD22">
        <v>0.16</v>
      </c>
      <c r="GE22">
        <v>-1.5277219047619</v>
      </c>
      <c r="GF22">
        <v>2.7194025974025999E-2</v>
      </c>
      <c r="GG22">
        <v>4.47603845486532E-2</v>
      </c>
      <c r="GH22">
        <v>1</v>
      </c>
      <c r="GI22">
        <v>366.818676470588</v>
      </c>
      <c r="GJ22">
        <v>2.75477449116854E-2</v>
      </c>
      <c r="GK22">
        <v>0.17723924020909201</v>
      </c>
      <c r="GL22">
        <v>1</v>
      </c>
      <c r="GM22">
        <v>0.190225714285714</v>
      </c>
      <c r="GN22">
        <v>7.01867532467511E-3</v>
      </c>
      <c r="GO22">
        <v>1.85673054030996E-3</v>
      </c>
      <c r="GP22">
        <v>1</v>
      </c>
      <c r="GQ22">
        <v>3</v>
      </c>
      <c r="GR22">
        <v>3</v>
      </c>
      <c r="GS22" t="s">
        <v>444</v>
      </c>
      <c r="GT22">
        <v>2.95459</v>
      </c>
      <c r="GU22">
        <v>2.7107299999999999</v>
      </c>
      <c r="GV22">
        <v>0.106227</v>
      </c>
      <c r="GW22">
        <v>0.106378</v>
      </c>
      <c r="GX22">
        <v>8.32566E-2</v>
      </c>
      <c r="GY22">
        <v>8.3125000000000004E-2</v>
      </c>
      <c r="GZ22">
        <v>27992.2</v>
      </c>
      <c r="HA22">
        <v>32430.9</v>
      </c>
      <c r="HB22">
        <v>31197.8</v>
      </c>
      <c r="HC22">
        <v>34933.4</v>
      </c>
      <c r="HD22">
        <v>38987.9</v>
      </c>
      <c r="HE22">
        <v>39642.9</v>
      </c>
      <c r="HF22">
        <v>42884.800000000003</v>
      </c>
      <c r="HG22">
        <v>43304.7</v>
      </c>
      <c r="HH22">
        <v>2.1191</v>
      </c>
      <c r="HI22">
        <v>2.3459699999999999</v>
      </c>
      <c r="HJ22">
        <v>0.14450399999999999</v>
      </c>
      <c r="HK22">
        <v>0</v>
      </c>
      <c r="HL22">
        <v>20.701899999999998</v>
      </c>
      <c r="HM22">
        <v>999.9</v>
      </c>
      <c r="HN22">
        <v>75.528000000000006</v>
      </c>
      <c r="HO22">
        <v>18.337</v>
      </c>
      <c r="HP22">
        <v>15.759499999999999</v>
      </c>
      <c r="HQ22">
        <v>59.8322</v>
      </c>
      <c r="HR22">
        <v>20.480799999999999</v>
      </c>
      <c r="HS22">
        <v>1</v>
      </c>
      <c r="HT22">
        <v>-0.53515800000000002</v>
      </c>
      <c r="HU22">
        <v>-2.2760899999999999</v>
      </c>
      <c r="HV22">
        <v>20.290199999999999</v>
      </c>
      <c r="HW22">
        <v>5.2517300000000002</v>
      </c>
      <c r="HX22">
        <v>11.986000000000001</v>
      </c>
      <c r="HY22">
        <v>4.9737</v>
      </c>
      <c r="HZ22">
        <v>3.298</v>
      </c>
      <c r="IA22">
        <v>999.9</v>
      </c>
      <c r="IB22">
        <v>9999</v>
      </c>
      <c r="IC22">
        <v>9999</v>
      </c>
      <c r="ID22">
        <v>9999</v>
      </c>
      <c r="IE22">
        <v>4.9720000000000004</v>
      </c>
      <c r="IF22">
        <v>1.8537600000000001</v>
      </c>
      <c r="IG22">
        <v>1.85476</v>
      </c>
      <c r="IH22">
        <v>1.8591299999999999</v>
      </c>
      <c r="II22">
        <v>1.8534999999999999</v>
      </c>
      <c r="IJ22">
        <v>1.8579399999999999</v>
      </c>
      <c r="IK22">
        <v>1.8551599999999999</v>
      </c>
      <c r="IL22">
        <v>1.85379</v>
      </c>
      <c r="IM22">
        <v>0</v>
      </c>
      <c r="IN22">
        <v>0</v>
      </c>
      <c r="IO22">
        <v>0</v>
      </c>
      <c r="IP22">
        <v>0</v>
      </c>
      <c r="IQ22" t="s">
        <v>445</v>
      </c>
      <c r="IR22" t="s">
        <v>446</v>
      </c>
      <c r="IS22" t="s">
        <v>447</v>
      </c>
      <c r="IT22" t="s">
        <v>447</v>
      </c>
      <c r="IU22" t="s">
        <v>447</v>
      </c>
      <c r="IV22" t="s">
        <v>447</v>
      </c>
      <c r="IW22">
        <v>0</v>
      </c>
      <c r="IX22">
        <v>100</v>
      </c>
      <c r="IY22">
        <v>100</v>
      </c>
      <c r="IZ22">
        <v>0.78200000000000003</v>
      </c>
      <c r="JA22">
        <v>0.123</v>
      </c>
      <c r="JB22">
        <v>1.0176831098165899</v>
      </c>
      <c r="JC22">
        <v>-6.8838208586326796E-4</v>
      </c>
      <c r="JD22">
        <v>1.2146953680521199E-7</v>
      </c>
      <c r="JE22">
        <v>-3.3979593155360199E-13</v>
      </c>
      <c r="JF22">
        <v>1.5233306980979799E-2</v>
      </c>
      <c r="JG22">
        <v>-8.4016882464723192E-3</v>
      </c>
      <c r="JH22">
        <v>1.25164947178783E-3</v>
      </c>
      <c r="JI22">
        <v>-1.11680998025361E-5</v>
      </c>
      <c r="JJ22">
        <v>6</v>
      </c>
      <c r="JK22">
        <v>2124</v>
      </c>
      <c r="JL22">
        <v>0</v>
      </c>
      <c r="JM22">
        <v>22</v>
      </c>
      <c r="JN22">
        <v>26.6</v>
      </c>
      <c r="JO22">
        <v>26.6</v>
      </c>
      <c r="JP22">
        <v>0.99121099999999995</v>
      </c>
      <c r="JQ22">
        <v>2.35229</v>
      </c>
      <c r="JR22">
        <v>1.5966800000000001</v>
      </c>
      <c r="JS22">
        <v>2.35107</v>
      </c>
      <c r="JT22">
        <v>1.5905800000000001</v>
      </c>
      <c r="JU22">
        <v>2.4841299999999999</v>
      </c>
      <c r="JV22">
        <v>23.657499999999999</v>
      </c>
      <c r="JW22">
        <v>14.280900000000001</v>
      </c>
      <c r="JX22">
        <v>18</v>
      </c>
      <c r="JY22">
        <v>490.80099999999999</v>
      </c>
      <c r="JZ22">
        <v>627.06200000000001</v>
      </c>
      <c r="KA22">
        <v>25.0001</v>
      </c>
      <c r="KB22">
        <v>20.0426</v>
      </c>
      <c r="KC22">
        <v>30.0002</v>
      </c>
      <c r="KD22">
        <v>19.910399999999999</v>
      </c>
      <c r="KE22">
        <v>19.865500000000001</v>
      </c>
      <c r="KF22">
        <v>19.875</v>
      </c>
      <c r="KG22">
        <v>6.0811900000000003</v>
      </c>
      <c r="KH22">
        <v>100</v>
      </c>
      <c r="KI22">
        <v>25</v>
      </c>
      <c r="KJ22">
        <v>400</v>
      </c>
      <c r="KK22">
        <v>14.613300000000001</v>
      </c>
      <c r="KL22">
        <v>101.554</v>
      </c>
      <c r="KM22">
        <v>101.782</v>
      </c>
    </row>
    <row r="23" spans="1:299" x14ac:dyDescent="0.2">
      <c r="A23">
        <v>7</v>
      </c>
      <c r="B23">
        <v>1685472585.0999999</v>
      </c>
      <c r="C23">
        <v>10799.0999999046</v>
      </c>
      <c r="D23" t="s">
        <v>471</v>
      </c>
      <c r="E23" t="s">
        <v>472</v>
      </c>
      <c r="F23">
        <v>15</v>
      </c>
      <c r="G23" s="3">
        <v>14.5</v>
      </c>
      <c r="H23" s="2" t="s">
        <v>438</v>
      </c>
      <c r="I23" s="1">
        <v>110</v>
      </c>
      <c r="J23">
        <v>87</v>
      </c>
      <c r="K23">
        <v>1685472576.5999999</v>
      </c>
      <c r="L23">
        <f t="shared" si="0"/>
        <v>4.4240734674549318E-4</v>
      </c>
      <c r="M23">
        <f t="shared" si="1"/>
        <v>0.4424073467454932</v>
      </c>
      <c r="N23">
        <f t="shared" si="2"/>
        <v>2.9494603356709828</v>
      </c>
      <c r="O23">
        <f t="shared" si="3"/>
        <v>398.09212500000001</v>
      </c>
      <c r="P23">
        <f t="shared" si="4"/>
        <v>246.00566552135192</v>
      </c>
      <c r="Q23">
        <f t="shared" si="5"/>
        <v>24.953351004451726</v>
      </c>
      <c r="R23">
        <f t="shared" si="6"/>
        <v>40.380096556641618</v>
      </c>
      <c r="S23">
        <f t="shared" si="7"/>
        <v>3.2659742616954181E-2</v>
      </c>
      <c r="T23">
        <f t="shared" si="8"/>
        <v>3.840681222892905</v>
      </c>
      <c r="U23">
        <f t="shared" si="9"/>
        <v>3.2506233177009895E-2</v>
      </c>
      <c r="V23">
        <f t="shared" si="10"/>
        <v>2.0330127636245369E-2</v>
      </c>
      <c r="W23">
        <f t="shared" si="11"/>
        <v>82.091890724902228</v>
      </c>
      <c r="X23">
        <f t="shared" si="12"/>
        <v>24.427062220244387</v>
      </c>
      <c r="Y23">
        <f t="shared" si="13"/>
        <v>23.267331250000002</v>
      </c>
      <c r="Z23">
        <f t="shared" si="14"/>
        <v>2.8656703579676379</v>
      </c>
      <c r="AA23">
        <f t="shared" si="15"/>
        <v>50.158959626869461</v>
      </c>
      <c r="AB23">
        <f t="shared" si="16"/>
        <v>1.5149707913064967</v>
      </c>
      <c r="AC23">
        <f t="shared" si="17"/>
        <v>3.0203393423155211</v>
      </c>
      <c r="AD23">
        <f t="shared" si="18"/>
        <v>1.3506995666611412</v>
      </c>
      <c r="AE23">
        <f t="shared" si="19"/>
        <v>-19.510163991476251</v>
      </c>
      <c r="AF23">
        <f t="shared" si="20"/>
        <v>180.7908083011867</v>
      </c>
      <c r="AG23">
        <f t="shared" si="21"/>
        <v>9.8276571477902408</v>
      </c>
      <c r="AH23">
        <f t="shared" si="22"/>
        <v>253.20019218240293</v>
      </c>
      <c r="AI23">
        <f t="shared" si="23"/>
        <v>3.022747150839189</v>
      </c>
      <c r="AJ23">
        <f t="shared" si="24"/>
        <v>0.42151603075032801</v>
      </c>
      <c r="AK23">
        <f t="shared" si="25"/>
        <v>2.9494603356709828</v>
      </c>
      <c r="AL23">
        <v>405.964695440725</v>
      </c>
      <c r="AM23">
        <v>404.16787272727299</v>
      </c>
      <c r="AN23">
        <v>2.0717836869924201E-4</v>
      </c>
      <c r="AO23">
        <v>66.929669987643706</v>
      </c>
      <c r="AP23">
        <f t="shared" si="26"/>
        <v>0.4424073467454932</v>
      </c>
      <c r="AQ23">
        <v>14.6906837531583</v>
      </c>
      <c r="AR23">
        <v>14.9514660606061</v>
      </c>
      <c r="AS23">
        <v>1.0072718051113399E-4</v>
      </c>
      <c r="AT23">
        <v>77.475438566769697</v>
      </c>
      <c r="AU23">
        <v>0</v>
      </c>
      <c r="AV23">
        <v>0</v>
      </c>
      <c r="AW23">
        <f t="shared" si="27"/>
        <v>1</v>
      </c>
      <c r="AX23">
        <f t="shared" si="28"/>
        <v>0</v>
      </c>
      <c r="AY23">
        <f t="shared" si="29"/>
        <v>54087.305629129427</v>
      </c>
      <c r="AZ23" t="s">
        <v>439</v>
      </c>
      <c r="BA23">
        <v>10042.1</v>
      </c>
      <c r="BB23">
        <v>119.756923076923</v>
      </c>
      <c r="BC23">
        <v>682.25</v>
      </c>
      <c r="BD23">
        <f t="shared" si="30"/>
        <v>0.82446768328776399</v>
      </c>
      <c r="BE23">
        <v>-0.50191924588832504</v>
      </c>
      <c r="BF23" t="s">
        <v>473</v>
      </c>
      <c r="BG23">
        <v>10111.299999999999</v>
      </c>
      <c r="BH23">
        <v>429.17684615384599</v>
      </c>
      <c r="BI23">
        <v>525.03470885718798</v>
      </c>
      <c r="BJ23">
        <f t="shared" si="31"/>
        <v>0.18257433477491447</v>
      </c>
      <c r="BK23">
        <v>0.5</v>
      </c>
      <c r="BL23">
        <f t="shared" si="32"/>
        <v>421.1849522408819</v>
      </c>
      <c r="BM23">
        <f t="shared" si="33"/>
        <v>2.9494603356709828</v>
      </c>
      <c r="BN23">
        <f t="shared" si="34"/>
        <v>38.448781236291566</v>
      </c>
      <c r="BO23">
        <f t="shared" si="35"/>
        <v>8.1944513050537775E-3</v>
      </c>
      <c r="BP23">
        <f t="shared" si="36"/>
        <v>0.29943790094375522</v>
      </c>
      <c r="BQ23">
        <f t="shared" si="37"/>
        <v>113.77670257435989</v>
      </c>
      <c r="BR23" t="s">
        <v>441</v>
      </c>
      <c r="BS23">
        <v>0</v>
      </c>
      <c r="BT23">
        <f t="shared" si="38"/>
        <v>113.77670257435989</v>
      </c>
      <c r="BU23">
        <f t="shared" si="39"/>
        <v>0.78329679799262997</v>
      </c>
      <c r="BV23">
        <f t="shared" si="40"/>
        <v>0.23308449012277502</v>
      </c>
      <c r="BW23">
        <f t="shared" si="41"/>
        <v>0.276557037691602</v>
      </c>
      <c r="BX23">
        <f t="shared" si="42"/>
        <v>0.23652385121180702</v>
      </c>
      <c r="BY23">
        <f t="shared" si="43"/>
        <v>0.27949729088721176</v>
      </c>
      <c r="BZ23">
        <f t="shared" si="44"/>
        <v>6.1791741434925614E-2</v>
      </c>
      <c r="CA23">
        <f t="shared" si="45"/>
        <v>0.93820825856507439</v>
      </c>
      <c r="CB23">
        <v>56</v>
      </c>
      <c r="CC23">
        <v>290</v>
      </c>
      <c r="CD23">
        <v>522.82000000000005</v>
      </c>
      <c r="CE23">
        <v>45</v>
      </c>
      <c r="CF23">
        <v>10111.299999999999</v>
      </c>
      <c r="CG23">
        <v>520.07000000000005</v>
      </c>
      <c r="CH23">
        <v>2.75</v>
      </c>
      <c r="CI23">
        <v>300</v>
      </c>
      <c r="CJ23">
        <v>24.1</v>
      </c>
      <c r="CK23">
        <v>525.03470885718798</v>
      </c>
      <c r="CL23">
        <v>1.20474501362881</v>
      </c>
      <c r="CM23">
        <v>-5.0162712785243597</v>
      </c>
      <c r="CN23">
        <v>1.06056161889829</v>
      </c>
      <c r="CO23">
        <v>0.444127335573342</v>
      </c>
      <c r="CP23">
        <v>-7.9471604004449393E-3</v>
      </c>
      <c r="CQ23">
        <v>290</v>
      </c>
      <c r="CR23">
        <v>521.72</v>
      </c>
      <c r="CS23">
        <v>795</v>
      </c>
      <c r="CT23">
        <v>10068.4</v>
      </c>
      <c r="CU23">
        <v>520.04999999999995</v>
      </c>
      <c r="CV23">
        <v>1.67</v>
      </c>
      <c r="DJ23">
        <f t="shared" si="46"/>
        <v>499.99662499999999</v>
      </c>
      <c r="DK23">
        <f t="shared" si="47"/>
        <v>421.1849522408819</v>
      </c>
      <c r="DL23">
        <f t="shared" si="48"/>
        <v>0.84237559051699984</v>
      </c>
      <c r="DM23">
        <f t="shared" si="49"/>
        <v>0.16418488969780992</v>
      </c>
      <c r="DN23">
        <v>3</v>
      </c>
      <c r="DO23">
        <v>0.5</v>
      </c>
      <c r="DP23" t="s">
        <v>442</v>
      </c>
      <c r="DQ23">
        <v>2</v>
      </c>
      <c r="DR23" t="b">
        <v>1</v>
      </c>
      <c r="DS23">
        <v>1685472576.5999999</v>
      </c>
      <c r="DT23">
        <v>398.09212500000001</v>
      </c>
      <c r="DU23">
        <v>400.00606249999998</v>
      </c>
      <c r="DV23">
        <v>14.935525</v>
      </c>
      <c r="DW23">
        <v>14.68644375</v>
      </c>
      <c r="DX23">
        <v>397.33912500000002</v>
      </c>
      <c r="DY23">
        <v>14.813525</v>
      </c>
      <c r="DZ23">
        <v>500.10243750000001</v>
      </c>
      <c r="EA23">
        <v>101.3340625</v>
      </c>
      <c r="EB23">
        <v>9.9987612500000003E-2</v>
      </c>
      <c r="EC23">
        <v>24.14046875</v>
      </c>
      <c r="ED23">
        <v>23.267331250000002</v>
      </c>
      <c r="EE23">
        <v>999.9</v>
      </c>
      <c r="EF23">
        <v>0</v>
      </c>
      <c r="EG23">
        <v>0</v>
      </c>
      <c r="EH23">
        <v>9997.8931250000005</v>
      </c>
      <c r="EI23">
        <v>0</v>
      </c>
      <c r="EJ23">
        <v>0.221023</v>
      </c>
      <c r="EK23">
        <v>-1.884021875</v>
      </c>
      <c r="EL23">
        <v>404.16131250000001</v>
      </c>
      <c r="EM23">
        <v>405.96831250000002</v>
      </c>
      <c r="EN23">
        <v>0.25594718750000001</v>
      </c>
      <c r="EO23">
        <v>400.00606249999998</v>
      </c>
      <c r="EP23">
        <v>14.68644375</v>
      </c>
      <c r="EQ23">
        <v>1.5141737500000001</v>
      </c>
      <c r="ER23">
        <v>1.4882387500000001</v>
      </c>
      <c r="ES23">
        <v>13.11205625</v>
      </c>
      <c r="ET23">
        <v>12.847849999999999</v>
      </c>
      <c r="EU23">
        <v>499.99662499999999</v>
      </c>
      <c r="EV23">
        <v>0.92001937499999997</v>
      </c>
      <c r="EW23">
        <v>7.9980662499999994E-2</v>
      </c>
      <c r="EX23">
        <v>0</v>
      </c>
      <c r="EY23">
        <v>429.22762499999999</v>
      </c>
      <c r="EZ23">
        <v>4.9999900000000004</v>
      </c>
      <c r="FA23">
        <v>2310.5450000000001</v>
      </c>
      <c r="FB23">
        <v>4251.2462500000001</v>
      </c>
      <c r="FC23">
        <v>34.871062500000001</v>
      </c>
      <c r="FD23">
        <v>37.304250000000003</v>
      </c>
      <c r="FE23">
        <v>36.5</v>
      </c>
      <c r="FF23">
        <v>37.75</v>
      </c>
      <c r="FG23">
        <v>37.882750000000001</v>
      </c>
      <c r="FH23">
        <v>455.40625</v>
      </c>
      <c r="FI23">
        <v>39.593125000000001</v>
      </c>
      <c r="FJ23">
        <v>0</v>
      </c>
      <c r="FK23">
        <v>1758.5</v>
      </c>
      <c r="FL23">
        <v>0</v>
      </c>
      <c r="FM23">
        <v>429.17684615384599</v>
      </c>
      <c r="FN23">
        <v>-4.61223931404664</v>
      </c>
      <c r="FO23">
        <v>-99.874529982033494</v>
      </c>
      <c r="FP23">
        <v>2309.1273076923098</v>
      </c>
      <c r="FQ23">
        <v>15</v>
      </c>
      <c r="FR23">
        <v>1685472605.0999999</v>
      </c>
      <c r="FS23" t="s">
        <v>474</v>
      </c>
      <c r="FT23">
        <v>1685472603.0999999</v>
      </c>
      <c r="FU23">
        <v>1685472605.0999999</v>
      </c>
      <c r="FV23">
        <v>7</v>
      </c>
      <c r="FW23">
        <v>-2.9000000000000001E-2</v>
      </c>
      <c r="FX23">
        <v>-2E-3</v>
      </c>
      <c r="FY23">
        <v>0.753</v>
      </c>
      <c r="FZ23">
        <v>0.122</v>
      </c>
      <c r="GA23">
        <v>400</v>
      </c>
      <c r="GB23">
        <v>15</v>
      </c>
      <c r="GC23">
        <v>0.32</v>
      </c>
      <c r="GD23">
        <v>0.14000000000000001</v>
      </c>
      <c r="GE23">
        <v>-1.8754228571428599</v>
      </c>
      <c r="GF23">
        <v>-8.4224415584416804E-2</v>
      </c>
      <c r="GG23">
        <v>2.5926651876997501E-2</v>
      </c>
      <c r="GH23">
        <v>1</v>
      </c>
      <c r="GI23">
        <v>429.48635294117599</v>
      </c>
      <c r="GJ23">
        <v>-4.4697326195565896</v>
      </c>
      <c r="GK23">
        <v>0.47811916323867998</v>
      </c>
      <c r="GL23">
        <v>0</v>
      </c>
      <c r="GM23">
        <v>0.25878209523809498</v>
      </c>
      <c r="GN23">
        <v>-4.44852467532467E-2</v>
      </c>
      <c r="GO23">
        <v>4.9100621071114401E-3</v>
      </c>
      <c r="GP23">
        <v>1</v>
      </c>
      <c r="GQ23">
        <v>2</v>
      </c>
      <c r="GR23">
        <v>3</v>
      </c>
      <c r="GS23" t="s">
        <v>458</v>
      </c>
      <c r="GT23">
        <v>2.9539800000000001</v>
      </c>
      <c r="GU23">
        <v>2.7108599999999998</v>
      </c>
      <c r="GV23">
        <v>0.10593900000000001</v>
      </c>
      <c r="GW23">
        <v>0.10616</v>
      </c>
      <c r="GX23">
        <v>8.36002E-2</v>
      </c>
      <c r="GY23">
        <v>8.3210400000000004E-2</v>
      </c>
      <c r="GZ23">
        <v>27972.2</v>
      </c>
      <c r="HA23">
        <v>32401.1</v>
      </c>
      <c r="HB23">
        <v>31168.6</v>
      </c>
      <c r="HC23">
        <v>34896.300000000003</v>
      </c>
      <c r="HD23">
        <v>38938.300000000003</v>
      </c>
      <c r="HE23">
        <v>39600.5</v>
      </c>
      <c r="HF23">
        <v>42846.9</v>
      </c>
      <c r="HG23">
        <v>43262.8</v>
      </c>
      <c r="HH23">
        <v>2.10982</v>
      </c>
      <c r="HI23">
        <v>2.3314499999999998</v>
      </c>
      <c r="HJ23">
        <v>0.14739099999999999</v>
      </c>
      <c r="HK23">
        <v>0</v>
      </c>
      <c r="HL23">
        <v>20.828299999999999</v>
      </c>
      <c r="HM23">
        <v>999.9</v>
      </c>
      <c r="HN23">
        <v>75.504000000000005</v>
      </c>
      <c r="HO23">
        <v>18.800999999999998</v>
      </c>
      <c r="HP23">
        <v>16.229099999999999</v>
      </c>
      <c r="HQ23">
        <v>60.319499999999998</v>
      </c>
      <c r="HR23">
        <v>20.8093</v>
      </c>
      <c r="HS23">
        <v>1</v>
      </c>
      <c r="HT23">
        <v>-0.49446400000000001</v>
      </c>
      <c r="HU23">
        <v>-2.1327099999999999</v>
      </c>
      <c r="HV23">
        <v>20.290299999999998</v>
      </c>
      <c r="HW23">
        <v>5.2472399999999997</v>
      </c>
      <c r="HX23">
        <v>11.986000000000001</v>
      </c>
      <c r="HY23">
        <v>4.9736500000000001</v>
      </c>
      <c r="HZ23">
        <v>3.2977500000000002</v>
      </c>
      <c r="IA23">
        <v>999.9</v>
      </c>
      <c r="IB23">
        <v>9999</v>
      </c>
      <c r="IC23">
        <v>9999</v>
      </c>
      <c r="ID23">
        <v>9999</v>
      </c>
      <c r="IE23">
        <v>4.9719899999999999</v>
      </c>
      <c r="IF23">
        <v>1.85379</v>
      </c>
      <c r="IG23">
        <v>1.85477</v>
      </c>
      <c r="IH23">
        <v>1.8591299999999999</v>
      </c>
      <c r="II23">
        <v>1.85355</v>
      </c>
      <c r="IJ23">
        <v>1.8579399999999999</v>
      </c>
      <c r="IK23">
        <v>1.8551200000000001</v>
      </c>
      <c r="IL23">
        <v>1.85378</v>
      </c>
      <c r="IM23">
        <v>0</v>
      </c>
      <c r="IN23">
        <v>0</v>
      </c>
      <c r="IO23">
        <v>0</v>
      </c>
      <c r="IP23">
        <v>0</v>
      </c>
      <c r="IQ23" t="s">
        <v>445</v>
      </c>
      <c r="IR23" t="s">
        <v>446</v>
      </c>
      <c r="IS23" t="s">
        <v>447</v>
      </c>
      <c r="IT23" t="s">
        <v>447</v>
      </c>
      <c r="IU23" t="s">
        <v>447</v>
      </c>
      <c r="IV23" t="s">
        <v>447</v>
      </c>
      <c r="IW23">
        <v>0</v>
      </c>
      <c r="IX23">
        <v>100</v>
      </c>
      <c r="IY23">
        <v>100</v>
      </c>
      <c r="IZ23">
        <v>0.753</v>
      </c>
      <c r="JA23">
        <v>0.122</v>
      </c>
      <c r="JB23">
        <v>1.03728799247809</v>
      </c>
      <c r="JC23">
        <v>-6.8838208586326796E-4</v>
      </c>
      <c r="JD23">
        <v>1.2146953680521199E-7</v>
      </c>
      <c r="JE23">
        <v>-3.3979593155360199E-13</v>
      </c>
      <c r="JF23">
        <v>1.4964976688278901E-2</v>
      </c>
      <c r="JG23">
        <v>-8.4016882464723192E-3</v>
      </c>
      <c r="JH23">
        <v>1.25164947178783E-3</v>
      </c>
      <c r="JI23">
        <v>-1.11680998025361E-5</v>
      </c>
      <c r="JJ23">
        <v>6</v>
      </c>
      <c r="JK23">
        <v>2124</v>
      </c>
      <c r="JL23">
        <v>0</v>
      </c>
      <c r="JM23">
        <v>22</v>
      </c>
      <c r="JN23">
        <v>28.9</v>
      </c>
      <c r="JO23">
        <v>29</v>
      </c>
      <c r="JP23">
        <v>0.99121099999999995</v>
      </c>
      <c r="JQ23">
        <v>2.36206</v>
      </c>
      <c r="JR23">
        <v>1.5966800000000001</v>
      </c>
      <c r="JS23">
        <v>2.34497</v>
      </c>
      <c r="JT23">
        <v>1.5905800000000001</v>
      </c>
      <c r="JU23">
        <v>2.3962400000000001</v>
      </c>
      <c r="JV23">
        <v>24.063199999999998</v>
      </c>
      <c r="JW23">
        <v>14.0532</v>
      </c>
      <c r="JX23">
        <v>18</v>
      </c>
      <c r="JY23">
        <v>491.35599999999999</v>
      </c>
      <c r="JZ23">
        <v>623.93899999999996</v>
      </c>
      <c r="KA23">
        <v>24.9999</v>
      </c>
      <c r="KB23">
        <v>20.656099999999999</v>
      </c>
      <c r="KC23">
        <v>30.0001</v>
      </c>
      <c r="KD23">
        <v>20.518999999999998</v>
      </c>
      <c r="KE23">
        <v>20.471399999999999</v>
      </c>
      <c r="KF23">
        <v>19.871600000000001</v>
      </c>
      <c r="KG23">
        <v>10.2623</v>
      </c>
      <c r="KH23">
        <v>100</v>
      </c>
      <c r="KI23">
        <v>25</v>
      </c>
      <c r="KJ23">
        <v>400</v>
      </c>
      <c r="KK23">
        <v>14.692299999999999</v>
      </c>
      <c r="KL23">
        <v>101.462</v>
      </c>
      <c r="KM23">
        <v>101.68</v>
      </c>
    </row>
    <row r="24" spans="1:299" x14ac:dyDescent="0.2">
      <c r="A24">
        <v>8</v>
      </c>
      <c r="B24">
        <v>1685474077</v>
      </c>
      <c r="C24">
        <v>12291</v>
      </c>
      <c r="D24" t="s">
        <v>475</v>
      </c>
      <c r="E24" t="s">
        <v>476</v>
      </c>
      <c r="F24">
        <v>15</v>
      </c>
      <c r="G24" s="3">
        <v>14.5</v>
      </c>
      <c r="H24" s="2" t="s">
        <v>450</v>
      </c>
      <c r="I24" s="1">
        <v>40</v>
      </c>
      <c r="J24">
        <v>87</v>
      </c>
      <c r="K24">
        <v>1685474069</v>
      </c>
      <c r="L24">
        <f t="shared" si="0"/>
        <v>3.038420434067499E-4</v>
      </c>
      <c r="M24">
        <f t="shared" si="1"/>
        <v>0.30384204340674992</v>
      </c>
      <c r="N24">
        <f t="shared" si="2"/>
        <v>2.4526594589052904</v>
      </c>
      <c r="O24">
        <f t="shared" si="3"/>
        <v>398.50986666666699</v>
      </c>
      <c r="P24">
        <f t="shared" si="4"/>
        <v>209.74445513396759</v>
      </c>
      <c r="Q24">
        <f t="shared" si="5"/>
        <v>21.278020225824882</v>
      </c>
      <c r="R24">
        <f t="shared" si="6"/>
        <v>40.427771965214077</v>
      </c>
      <c r="S24">
        <f t="shared" si="7"/>
        <v>2.1630118910970535E-2</v>
      </c>
      <c r="T24">
        <f t="shared" si="8"/>
        <v>3.8387149695480867</v>
      </c>
      <c r="U24">
        <f t="shared" si="9"/>
        <v>2.1562635988275201E-2</v>
      </c>
      <c r="V24">
        <f t="shared" si="10"/>
        <v>1.3482692916376047E-2</v>
      </c>
      <c r="W24">
        <f t="shared" si="11"/>
        <v>82.090515093546045</v>
      </c>
      <c r="X24">
        <f t="shared" si="12"/>
        <v>24.712488365378544</v>
      </c>
      <c r="Y24">
        <f t="shared" si="13"/>
        <v>23.681013333333301</v>
      </c>
      <c r="Z24">
        <f t="shared" si="14"/>
        <v>2.9380647109549747</v>
      </c>
      <c r="AA24">
        <f t="shared" si="15"/>
        <v>50.210605529981812</v>
      </c>
      <c r="AB24">
        <f t="shared" si="16"/>
        <v>1.5401074665943788</v>
      </c>
      <c r="AC24">
        <f t="shared" si="17"/>
        <v>3.0672951467887559</v>
      </c>
      <c r="AD24">
        <f t="shared" si="18"/>
        <v>1.3979572443605959</v>
      </c>
      <c r="AE24">
        <f t="shared" si="19"/>
        <v>-13.399434114237671</v>
      </c>
      <c r="AF24">
        <f t="shared" si="20"/>
        <v>148.34238838562726</v>
      </c>
      <c r="AG24">
        <f t="shared" si="21"/>
        <v>8.0953095796837964</v>
      </c>
      <c r="AH24">
        <f t="shared" si="22"/>
        <v>225.12877894461943</v>
      </c>
      <c r="AI24">
        <f t="shared" si="23"/>
        <v>2.3614749759569613</v>
      </c>
      <c r="AJ24">
        <f t="shared" si="24"/>
        <v>0.28874590819759494</v>
      </c>
      <c r="AK24">
        <f t="shared" si="25"/>
        <v>2.4526594589052904</v>
      </c>
      <c r="AL24">
        <v>406.11638197608198</v>
      </c>
      <c r="AM24">
        <v>404.62327272727299</v>
      </c>
      <c r="AN24">
        <v>-1.06589689144165E-4</v>
      </c>
      <c r="AO24">
        <v>67.023765191586904</v>
      </c>
      <c r="AP24">
        <f t="shared" si="26"/>
        <v>0.30384204340674992</v>
      </c>
      <c r="AQ24">
        <v>15.0090902447588</v>
      </c>
      <c r="AR24">
        <v>15.188533939393899</v>
      </c>
      <c r="AS24">
        <v>8.3853614726641401E-6</v>
      </c>
      <c r="AT24">
        <v>77.466334422734704</v>
      </c>
      <c r="AU24">
        <v>0</v>
      </c>
      <c r="AV24">
        <v>0</v>
      </c>
      <c r="AW24">
        <f t="shared" si="27"/>
        <v>1</v>
      </c>
      <c r="AX24">
        <f t="shared" si="28"/>
        <v>0</v>
      </c>
      <c r="AY24">
        <f t="shared" si="29"/>
        <v>54002.325872303314</v>
      </c>
      <c r="AZ24" t="s">
        <v>439</v>
      </c>
      <c r="BA24">
        <v>10042.1</v>
      </c>
      <c r="BB24">
        <v>119.756923076923</v>
      </c>
      <c r="BC24">
        <v>682.25</v>
      </c>
      <c r="BD24">
        <f t="shared" si="30"/>
        <v>0.82446768328776399</v>
      </c>
      <c r="BE24">
        <v>-0.50191924588832504</v>
      </c>
      <c r="BF24" t="s">
        <v>477</v>
      </c>
      <c r="BG24">
        <v>10107.1</v>
      </c>
      <c r="BH24">
        <v>351.41395999999997</v>
      </c>
      <c r="BI24">
        <v>423.77876188677499</v>
      </c>
      <c r="BJ24">
        <f t="shared" si="31"/>
        <v>0.17076080350177958</v>
      </c>
      <c r="BK24">
        <v>0.5</v>
      </c>
      <c r="BL24">
        <f t="shared" si="32"/>
        <v>421.17801063914311</v>
      </c>
      <c r="BM24">
        <f t="shared" si="33"/>
        <v>2.4526594589052904</v>
      </c>
      <c r="BN24">
        <f t="shared" si="34"/>
        <v>35.960347757010574</v>
      </c>
      <c r="BO24">
        <f t="shared" si="35"/>
        <v>7.0150355198031434E-3</v>
      </c>
      <c r="BP24">
        <f t="shared" si="36"/>
        <v>0.60992022573864435</v>
      </c>
      <c r="BQ24">
        <f t="shared" si="37"/>
        <v>108.17556974961035</v>
      </c>
      <c r="BR24" t="s">
        <v>441</v>
      </c>
      <c r="BS24">
        <v>0</v>
      </c>
      <c r="BT24">
        <f t="shared" si="38"/>
        <v>108.17556974961035</v>
      </c>
      <c r="BU24">
        <f t="shared" si="39"/>
        <v>0.74473574544419319</v>
      </c>
      <c r="BV24">
        <f t="shared" si="40"/>
        <v>0.22929046248469018</v>
      </c>
      <c r="BW24">
        <f t="shared" si="41"/>
        <v>0.45023994188434691</v>
      </c>
      <c r="BX24">
        <f t="shared" si="42"/>
        <v>0.23802501218353261</v>
      </c>
      <c r="BY24">
        <f t="shared" si="43"/>
        <v>0.45951007882106243</v>
      </c>
      <c r="BZ24">
        <f t="shared" si="44"/>
        <v>7.0582359384450802E-2</v>
      </c>
      <c r="CA24">
        <f t="shared" si="45"/>
        <v>0.92941764061554921</v>
      </c>
      <c r="CB24">
        <v>57</v>
      </c>
      <c r="CC24">
        <v>290</v>
      </c>
      <c r="CD24">
        <v>421.26</v>
      </c>
      <c r="CE24">
        <v>95</v>
      </c>
      <c r="CF24">
        <v>10107.1</v>
      </c>
      <c r="CG24">
        <v>419.38</v>
      </c>
      <c r="CH24">
        <v>1.88</v>
      </c>
      <c r="CI24">
        <v>300</v>
      </c>
      <c r="CJ24">
        <v>24.1</v>
      </c>
      <c r="CK24">
        <v>423.77876188677499</v>
      </c>
      <c r="CL24">
        <v>1.0838467741456399</v>
      </c>
      <c r="CM24">
        <v>-4.4506976645774801</v>
      </c>
      <c r="CN24">
        <v>0.95438253490251401</v>
      </c>
      <c r="CO24">
        <v>0.43715871189055899</v>
      </c>
      <c r="CP24">
        <v>-7.9495403781980108E-3</v>
      </c>
      <c r="CQ24">
        <v>290</v>
      </c>
      <c r="CR24">
        <v>420.43</v>
      </c>
      <c r="CS24">
        <v>815</v>
      </c>
      <c r="CT24">
        <v>10070.200000000001</v>
      </c>
      <c r="CU24">
        <v>419.36</v>
      </c>
      <c r="CV24">
        <v>1.07</v>
      </c>
      <c r="DJ24">
        <f t="shared" si="46"/>
        <v>499.98840000000001</v>
      </c>
      <c r="DK24">
        <f t="shared" si="47"/>
        <v>421.17801063914311</v>
      </c>
      <c r="DL24">
        <f t="shared" si="48"/>
        <v>0.84237556439138006</v>
      </c>
      <c r="DM24">
        <f t="shared" si="49"/>
        <v>0.16418483927536329</v>
      </c>
      <c r="DN24">
        <v>3</v>
      </c>
      <c r="DO24">
        <v>0.5</v>
      </c>
      <c r="DP24" t="s">
        <v>442</v>
      </c>
      <c r="DQ24">
        <v>2</v>
      </c>
      <c r="DR24" t="b">
        <v>1</v>
      </c>
      <c r="DS24">
        <v>1685474069</v>
      </c>
      <c r="DT24">
        <v>398.50986666666699</v>
      </c>
      <c r="DU24">
        <v>399.99546666666703</v>
      </c>
      <c r="DV24">
        <v>15.1813466666667</v>
      </c>
      <c r="DW24">
        <v>15.010766666666701</v>
      </c>
      <c r="DX24">
        <v>397.73986666666701</v>
      </c>
      <c r="DY24">
        <v>15.0533466666667</v>
      </c>
      <c r="DZ24">
        <v>500.10966666666701</v>
      </c>
      <c r="EA24">
        <v>101.347266666667</v>
      </c>
      <c r="EB24">
        <v>0.10008846</v>
      </c>
      <c r="EC24">
        <v>24.3978066666667</v>
      </c>
      <c r="ED24">
        <v>23.681013333333301</v>
      </c>
      <c r="EE24">
        <v>999.9</v>
      </c>
      <c r="EF24">
        <v>0</v>
      </c>
      <c r="EG24">
        <v>0</v>
      </c>
      <c r="EH24">
        <v>9989.1733333333304</v>
      </c>
      <c r="EI24">
        <v>0</v>
      </c>
      <c r="EJ24">
        <v>0.221023</v>
      </c>
      <c r="EK24">
        <v>-1.5018293333333299</v>
      </c>
      <c r="EL24">
        <v>404.63813333333297</v>
      </c>
      <c r="EM24">
        <v>406.091133333333</v>
      </c>
      <c r="EN24">
        <v>0.17452593333333299</v>
      </c>
      <c r="EO24">
        <v>399.99546666666703</v>
      </c>
      <c r="EP24">
        <v>15.010766666666701</v>
      </c>
      <c r="EQ24">
        <v>1.5389886666666699</v>
      </c>
      <c r="ER24">
        <v>1.5213013333333301</v>
      </c>
      <c r="ES24">
        <v>13.3611133333333</v>
      </c>
      <c r="ET24">
        <v>13.18394</v>
      </c>
      <c r="EU24">
        <v>499.98840000000001</v>
      </c>
      <c r="EV24">
        <v>0.92001626666666703</v>
      </c>
      <c r="EW24">
        <v>7.9983440000000003E-2</v>
      </c>
      <c r="EX24">
        <v>0</v>
      </c>
      <c r="EY24">
        <v>351.44926666666697</v>
      </c>
      <c r="EZ24">
        <v>4.9999900000000004</v>
      </c>
      <c r="FA24">
        <v>1730.4280000000001</v>
      </c>
      <c r="FB24">
        <v>4251.1733333333304</v>
      </c>
      <c r="FC24">
        <v>35.311999999999998</v>
      </c>
      <c r="FD24">
        <v>37.928733333333298</v>
      </c>
      <c r="FE24">
        <v>37.053733333333298</v>
      </c>
      <c r="FF24">
        <v>38.125</v>
      </c>
      <c r="FG24">
        <v>38.311999999999998</v>
      </c>
      <c r="FH24">
        <v>455.398666666667</v>
      </c>
      <c r="FI24">
        <v>39.591999999999999</v>
      </c>
      <c r="FJ24">
        <v>0</v>
      </c>
      <c r="FK24">
        <v>1490.7000000476801</v>
      </c>
      <c r="FL24">
        <v>0</v>
      </c>
      <c r="FM24">
        <v>351.41395999999997</v>
      </c>
      <c r="FN24">
        <v>-0.16907692430825699</v>
      </c>
      <c r="FO24">
        <v>0.22692308513203399</v>
      </c>
      <c r="FP24">
        <v>1730.5604000000001</v>
      </c>
      <c r="FQ24">
        <v>15</v>
      </c>
      <c r="FR24">
        <v>1685474095</v>
      </c>
      <c r="FS24" t="s">
        <v>478</v>
      </c>
      <c r="FT24">
        <v>1685474095</v>
      </c>
      <c r="FU24">
        <v>1685474095</v>
      </c>
      <c r="FV24">
        <v>8</v>
      </c>
      <c r="FW24">
        <v>1.7000000000000001E-2</v>
      </c>
      <c r="FX24">
        <v>0</v>
      </c>
      <c r="FY24">
        <v>0.77</v>
      </c>
      <c r="FZ24">
        <v>0.128</v>
      </c>
      <c r="GA24">
        <v>400</v>
      </c>
      <c r="GB24">
        <v>15</v>
      </c>
      <c r="GC24">
        <v>0.26</v>
      </c>
      <c r="GD24">
        <v>0.15</v>
      </c>
      <c r="GE24">
        <v>-1.49440285714286</v>
      </c>
      <c r="GF24">
        <v>-0.194602597402598</v>
      </c>
      <c r="GG24">
        <v>3.4656722860879098E-2</v>
      </c>
      <c r="GH24">
        <v>1</v>
      </c>
      <c r="GI24">
        <v>351.38682352941203</v>
      </c>
      <c r="GJ24">
        <v>0.289747897620381</v>
      </c>
      <c r="GK24">
        <v>0.1982867013114</v>
      </c>
      <c r="GL24">
        <v>1</v>
      </c>
      <c r="GM24">
        <v>0.17189642857142901</v>
      </c>
      <c r="GN24">
        <v>3.73520259740261E-2</v>
      </c>
      <c r="GO24">
        <v>4.4558278005052097E-3</v>
      </c>
      <c r="GP24">
        <v>1</v>
      </c>
      <c r="GQ24">
        <v>3</v>
      </c>
      <c r="GR24">
        <v>3</v>
      </c>
      <c r="GS24" t="s">
        <v>444</v>
      </c>
      <c r="GT24">
        <v>2.9537</v>
      </c>
      <c r="GU24">
        <v>2.7107299999999999</v>
      </c>
      <c r="GV24">
        <v>0.105957</v>
      </c>
      <c r="GW24">
        <v>0.10609200000000001</v>
      </c>
      <c r="GX24">
        <v>8.4528000000000006E-2</v>
      </c>
      <c r="GY24">
        <v>8.4459900000000004E-2</v>
      </c>
      <c r="GZ24">
        <v>27956.1</v>
      </c>
      <c r="HA24">
        <v>32386.799999999999</v>
      </c>
      <c r="HB24">
        <v>31152.7</v>
      </c>
      <c r="HC24">
        <v>34879.699999999997</v>
      </c>
      <c r="HD24">
        <v>38878.1</v>
      </c>
      <c r="HE24">
        <v>39529</v>
      </c>
      <c r="HF24">
        <v>42824.7</v>
      </c>
      <c r="HG24">
        <v>43243.9</v>
      </c>
      <c r="HH24">
        <v>2.1069499999999999</v>
      </c>
      <c r="HI24">
        <v>2.3243499999999999</v>
      </c>
      <c r="HJ24">
        <v>0.136077</v>
      </c>
      <c r="HK24">
        <v>0</v>
      </c>
      <c r="HL24">
        <v>21.435300000000002</v>
      </c>
      <c r="HM24">
        <v>999.9</v>
      </c>
      <c r="HN24">
        <v>75.600999999999999</v>
      </c>
      <c r="HO24">
        <v>19.224</v>
      </c>
      <c r="HP24">
        <v>16.680900000000001</v>
      </c>
      <c r="HQ24">
        <v>60.159599999999998</v>
      </c>
      <c r="HR24">
        <v>20.180299999999999</v>
      </c>
      <c r="HS24">
        <v>1</v>
      </c>
      <c r="HT24">
        <v>-0.47721799999999998</v>
      </c>
      <c r="HU24">
        <v>-2.01709</v>
      </c>
      <c r="HV24">
        <v>20.2911</v>
      </c>
      <c r="HW24">
        <v>5.2494899999999998</v>
      </c>
      <c r="HX24">
        <v>11.986000000000001</v>
      </c>
      <c r="HY24">
        <v>4.9734499999999997</v>
      </c>
      <c r="HZ24">
        <v>3.298</v>
      </c>
      <c r="IA24">
        <v>999.9</v>
      </c>
      <c r="IB24">
        <v>9999</v>
      </c>
      <c r="IC24">
        <v>9999</v>
      </c>
      <c r="ID24">
        <v>9999</v>
      </c>
      <c r="IE24">
        <v>4.9719499999999996</v>
      </c>
      <c r="IF24">
        <v>1.85378</v>
      </c>
      <c r="IG24">
        <v>1.8547199999999999</v>
      </c>
      <c r="IH24">
        <v>1.8591299999999999</v>
      </c>
      <c r="II24">
        <v>1.8535299999999999</v>
      </c>
      <c r="IJ24">
        <v>1.85791</v>
      </c>
      <c r="IK24">
        <v>1.8551299999999999</v>
      </c>
      <c r="IL24">
        <v>1.85378</v>
      </c>
      <c r="IM24">
        <v>0</v>
      </c>
      <c r="IN24">
        <v>0</v>
      </c>
      <c r="IO24">
        <v>0</v>
      </c>
      <c r="IP24">
        <v>0</v>
      </c>
      <c r="IQ24" t="s">
        <v>445</v>
      </c>
      <c r="IR24" t="s">
        <v>446</v>
      </c>
      <c r="IS24" t="s">
        <v>447</v>
      </c>
      <c r="IT24" t="s">
        <v>447</v>
      </c>
      <c r="IU24" t="s">
        <v>447</v>
      </c>
      <c r="IV24" t="s">
        <v>447</v>
      </c>
      <c r="IW24">
        <v>0</v>
      </c>
      <c r="IX24">
        <v>100</v>
      </c>
      <c r="IY24">
        <v>100</v>
      </c>
      <c r="IZ24">
        <v>0.77</v>
      </c>
      <c r="JA24">
        <v>0.128</v>
      </c>
      <c r="JB24">
        <v>1.0082848572365199</v>
      </c>
      <c r="JC24">
        <v>-6.8838208586326796E-4</v>
      </c>
      <c r="JD24">
        <v>1.2146953680521199E-7</v>
      </c>
      <c r="JE24">
        <v>-3.3979593155360199E-13</v>
      </c>
      <c r="JF24">
        <v>1.2875339416962801E-2</v>
      </c>
      <c r="JG24">
        <v>-8.4016882464723192E-3</v>
      </c>
      <c r="JH24">
        <v>1.25164947178783E-3</v>
      </c>
      <c r="JI24">
        <v>-1.11680998025361E-5</v>
      </c>
      <c r="JJ24">
        <v>6</v>
      </c>
      <c r="JK24">
        <v>2124</v>
      </c>
      <c r="JL24">
        <v>0</v>
      </c>
      <c r="JM24">
        <v>22</v>
      </c>
      <c r="JN24">
        <v>24.6</v>
      </c>
      <c r="JO24">
        <v>24.5</v>
      </c>
      <c r="JP24">
        <v>0.99121099999999995</v>
      </c>
      <c r="JQ24">
        <v>2.36084</v>
      </c>
      <c r="JR24">
        <v>1.5966800000000001</v>
      </c>
      <c r="JS24">
        <v>2.34497</v>
      </c>
      <c r="JT24">
        <v>1.5905800000000001</v>
      </c>
      <c r="JU24">
        <v>2.4633799999999999</v>
      </c>
      <c r="JV24">
        <v>24.5106</v>
      </c>
      <c r="JW24">
        <v>13.886900000000001</v>
      </c>
      <c r="JX24">
        <v>18</v>
      </c>
      <c r="JY24">
        <v>492.48899999999998</v>
      </c>
      <c r="JZ24">
        <v>622.322</v>
      </c>
      <c r="KA24">
        <v>24.999500000000001</v>
      </c>
      <c r="KB24">
        <v>20.915900000000001</v>
      </c>
      <c r="KC24">
        <v>30.0001</v>
      </c>
      <c r="KD24">
        <v>20.806899999999999</v>
      </c>
      <c r="KE24">
        <v>20.764299999999999</v>
      </c>
      <c r="KF24">
        <v>19.8688</v>
      </c>
      <c r="KG24">
        <v>11.300800000000001</v>
      </c>
      <c r="KH24">
        <v>100</v>
      </c>
      <c r="KI24">
        <v>25</v>
      </c>
      <c r="KJ24">
        <v>400</v>
      </c>
      <c r="KK24">
        <v>15.030799999999999</v>
      </c>
      <c r="KL24">
        <v>101.41</v>
      </c>
      <c r="KM24">
        <v>101.633</v>
      </c>
    </row>
    <row r="25" spans="1:299" x14ac:dyDescent="0.2">
      <c r="A25">
        <v>9</v>
      </c>
      <c r="B25">
        <v>1685476394.0999999</v>
      </c>
      <c r="C25">
        <v>14608.0999999046</v>
      </c>
      <c r="D25" t="s">
        <v>479</v>
      </c>
      <c r="E25" t="s">
        <v>480</v>
      </c>
      <c r="F25">
        <v>15</v>
      </c>
      <c r="G25" s="3">
        <v>14.9</v>
      </c>
      <c r="H25" s="2" t="s">
        <v>438</v>
      </c>
      <c r="I25" s="1">
        <v>150</v>
      </c>
      <c r="J25">
        <v>113</v>
      </c>
      <c r="K25">
        <v>1685476385.5999999</v>
      </c>
      <c r="L25">
        <f t="shared" si="0"/>
        <v>6.3330200021098442E-4</v>
      </c>
      <c r="M25">
        <f t="shared" si="1"/>
        <v>0.63330200021098437</v>
      </c>
      <c r="N25">
        <f t="shared" si="2"/>
        <v>3.3211389437866106</v>
      </c>
      <c r="O25">
        <f t="shared" si="3"/>
        <v>397.87518749999998</v>
      </c>
      <c r="P25">
        <f t="shared" si="4"/>
        <v>276.06924367628352</v>
      </c>
      <c r="Q25">
        <f t="shared" si="5"/>
        <v>28.00097249621367</v>
      </c>
      <c r="R25">
        <f t="shared" si="6"/>
        <v>40.355426898539534</v>
      </c>
      <c r="S25">
        <f t="shared" si="7"/>
        <v>4.6696969568583137E-2</v>
      </c>
      <c r="T25">
        <f t="shared" si="8"/>
        <v>3.8401729442726982</v>
      </c>
      <c r="U25">
        <f t="shared" si="9"/>
        <v>4.6383786630684022E-2</v>
      </c>
      <c r="V25">
        <f t="shared" si="10"/>
        <v>2.9017829598278668E-2</v>
      </c>
      <c r="W25">
        <f t="shared" si="11"/>
        <v>82.093536299633826</v>
      </c>
      <c r="X25">
        <f t="shared" si="12"/>
        <v>24.536910513826761</v>
      </c>
      <c r="Y25">
        <f t="shared" si="13"/>
        <v>23.325812500000001</v>
      </c>
      <c r="Z25">
        <f t="shared" si="14"/>
        <v>2.8758089162411475</v>
      </c>
      <c r="AA25">
        <f t="shared" si="15"/>
        <v>49.911920000513568</v>
      </c>
      <c r="AB25">
        <f t="shared" si="16"/>
        <v>1.5209842928069475</v>
      </c>
      <c r="AC25">
        <f t="shared" si="17"/>
        <v>3.04733677404375</v>
      </c>
      <c r="AD25">
        <f t="shared" si="18"/>
        <v>1.3548246234342001</v>
      </c>
      <c r="AE25">
        <f t="shared" si="19"/>
        <v>-27.928618209304414</v>
      </c>
      <c r="AF25">
        <f t="shared" si="20"/>
        <v>199.37900550972057</v>
      </c>
      <c r="AG25">
        <f t="shared" si="21"/>
        <v>10.850877603024284</v>
      </c>
      <c r="AH25">
        <f t="shared" si="22"/>
        <v>264.39480120307428</v>
      </c>
      <c r="AI25">
        <f t="shared" si="23"/>
        <v>3.2900953628410026</v>
      </c>
      <c r="AJ25">
        <f t="shared" si="24"/>
        <v>0.61530535057378954</v>
      </c>
      <c r="AK25">
        <f t="shared" si="25"/>
        <v>3.3211389437866106</v>
      </c>
      <c r="AL25">
        <v>405.95344561121698</v>
      </c>
      <c r="AM25">
        <v>403.93026666666702</v>
      </c>
      <c r="AN25">
        <v>2.3174212640492901E-4</v>
      </c>
      <c r="AO25">
        <v>66.934396881672399</v>
      </c>
      <c r="AP25">
        <f t="shared" si="26"/>
        <v>0.63330200021098437</v>
      </c>
      <c r="AQ25">
        <v>14.633739328575</v>
      </c>
      <c r="AR25">
        <v>15.007936969697001</v>
      </c>
      <c r="AS25">
        <v>2.0699773223386901E-6</v>
      </c>
      <c r="AT25">
        <v>77.472982199125099</v>
      </c>
      <c r="AU25">
        <v>0</v>
      </c>
      <c r="AV25">
        <v>0</v>
      </c>
      <c r="AW25">
        <f t="shared" si="27"/>
        <v>1</v>
      </c>
      <c r="AX25">
        <f t="shared" si="28"/>
        <v>0</v>
      </c>
      <c r="AY25">
        <f t="shared" si="29"/>
        <v>54050.21729156989</v>
      </c>
      <c r="AZ25" t="s">
        <v>439</v>
      </c>
      <c r="BA25">
        <v>10042.1</v>
      </c>
      <c r="BB25">
        <v>119.756923076923</v>
      </c>
      <c r="BC25">
        <v>682.25</v>
      </c>
      <c r="BD25">
        <f t="shared" si="30"/>
        <v>0.82446768328776399</v>
      </c>
      <c r="BE25">
        <v>-0.50191924588832504</v>
      </c>
      <c r="BF25" t="s">
        <v>481</v>
      </c>
      <c r="BG25">
        <v>10120.4</v>
      </c>
      <c r="BH25">
        <v>421.88123999999999</v>
      </c>
      <c r="BI25">
        <v>524.251267715636</v>
      </c>
      <c r="BJ25">
        <f t="shared" si="31"/>
        <v>0.19526901319991374</v>
      </c>
      <c r="BK25">
        <v>0.5</v>
      </c>
      <c r="BL25">
        <f t="shared" si="32"/>
        <v>421.18727215006936</v>
      </c>
      <c r="BM25">
        <f t="shared" si="33"/>
        <v>3.3211389437866106</v>
      </c>
      <c r="BN25">
        <f t="shared" si="34"/>
        <v>41.122411502553781</v>
      </c>
      <c r="BO25">
        <f t="shared" si="35"/>
        <v>9.0768606804262058E-3</v>
      </c>
      <c r="BP25">
        <f t="shared" si="36"/>
        <v>0.30137978105961499</v>
      </c>
      <c r="BQ25">
        <f t="shared" si="37"/>
        <v>113.73986890910901</v>
      </c>
      <c r="BR25" t="s">
        <v>441</v>
      </c>
      <c r="BS25">
        <v>0</v>
      </c>
      <c r="BT25">
        <f t="shared" si="38"/>
        <v>113.73986890910901</v>
      </c>
      <c r="BU25">
        <f t="shared" si="39"/>
        <v>0.78304321627162243</v>
      </c>
      <c r="BV25">
        <f t="shared" si="40"/>
        <v>0.24937194926439243</v>
      </c>
      <c r="BW25">
        <f t="shared" si="41"/>
        <v>0.27791717973642199</v>
      </c>
      <c r="BX25">
        <f t="shared" si="42"/>
        <v>0.25308148079813342</v>
      </c>
      <c r="BY25">
        <f t="shared" si="43"/>
        <v>0.28089009228103073</v>
      </c>
      <c r="BZ25">
        <f t="shared" si="44"/>
        <v>6.7231083370621031E-2</v>
      </c>
      <c r="CA25">
        <f t="shared" si="45"/>
        <v>0.932768916629379</v>
      </c>
      <c r="CB25">
        <v>58</v>
      </c>
      <c r="CC25">
        <v>290</v>
      </c>
      <c r="CD25">
        <v>520.83000000000004</v>
      </c>
      <c r="CE25">
        <v>55</v>
      </c>
      <c r="CF25">
        <v>10120.4</v>
      </c>
      <c r="CG25">
        <v>518.54</v>
      </c>
      <c r="CH25">
        <v>2.29</v>
      </c>
      <c r="CI25">
        <v>300</v>
      </c>
      <c r="CJ25">
        <v>24.1</v>
      </c>
      <c r="CK25">
        <v>524.251267715636</v>
      </c>
      <c r="CL25">
        <v>1.1040343240777399</v>
      </c>
      <c r="CM25">
        <v>-5.7824940631532797</v>
      </c>
      <c r="CN25">
        <v>0.97290501099788695</v>
      </c>
      <c r="CO25">
        <v>0.55784072625909897</v>
      </c>
      <c r="CP25">
        <v>-7.9555746384872093E-3</v>
      </c>
      <c r="CQ25">
        <v>290</v>
      </c>
      <c r="CR25">
        <v>519.76</v>
      </c>
      <c r="CS25">
        <v>865</v>
      </c>
      <c r="CT25">
        <v>10076.6</v>
      </c>
      <c r="CU25">
        <v>518.51</v>
      </c>
      <c r="CV25">
        <v>1.25</v>
      </c>
      <c r="DJ25">
        <f t="shared" si="46"/>
        <v>499.99856249999999</v>
      </c>
      <c r="DK25">
        <f t="shared" si="47"/>
        <v>421.18727215006936</v>
      </c>
      <c r="DL25">
        <f t="shared" si="48"/>
        <v>0.84237696613391633</v>
      </c>
      <c r="DM25">
        <f t="shared" si="49"/>
        <v>0.1641875446384585</v>
      </c>
      <c r="DN25">
        <v>3</v>
      </c>
      <c r="DO25">
        <v>0.5</v>
      </c>
      <c r="DP25" t="s">
        <v>442</v>
      </c>
      <c r="DQ25">
        <v>2</v>
      </c>
      <c r="DR25" t="b">
        <v>1</v>
      </c>
      <c r="DS25">
        <v>1685476385.5999999</v>
      </c>
      <c r="DT25">
        <v>397.87518749999998</v>
      </c>
      <c r="DU25">
        <v>399.99574999999999</v>
      </c>
      <c r="DV25">
        <v>14.995799999999999</v>
      </c>
      <c r="DW25">
        <v>14.63221875</v>
      </c>
      <c r="DX25">
        <v>397.07318750000002</v>
      </c>
      <c r="DY25">
        <v>14.876799999999999</v>
      </c>
      <c r="DZ25">
        <v>500.09043750000001</v>
      </c>
      <c r="EA25">
        <v>101.327375</v>
      </c>
      <c r="EB25">
        <v>9.9977512500000004E-2</v>
      </c>
      <c r="EC25">
        <v>24.28885</v>
      </c>
      <c r="ED25">
        <v>23.325812500000001</v>
      </c>
      <c r="EE25">
        <v>999.9</v>
      </c>
      <c r="EF25">
        <v>0</v>
      </c>
      <c r="EG25">
        <v>0</v>
      </c>
      <c r="EH25">
        <v>9996.6350000000002</v>
      </c>
      <c r="EI25">
        <v>0</v>
      </c>
      <c r="EJ25">
        <v>0.221023</v>
      </c>
      <c r="EK25">
        <v>-2.1513893749999999</v>
      </c>
      <c r="EL25">
        <v>403.90481249999999</v>
      </c>
      <c r="EM25">
        <v>405.93543749999998</v>
      </c>
      <c r="EN25">
        <v>0.37263162500000002</v>
      </c>
      <c r="EO25">
        <v>399.99574999999999</v>
      </c>
      <c r="EP25">
        <v>14.63221875</v>
      </c>
      <c r="EQ25">
        <v>1.5204037500000001</v>
      </c>
      <c r="ER25">
        <v>1.482645</v>
      </c>
      <c r="ES25">
        <v>13.1749125</v>
      </c>
      <c r="ET25">
        <v>12.79035</v>
      </c>
      <c r="EU25">
        <v>499.99856249999999</v>
      </c>
      <c r="EV25">
        <v>0.91997362500000002</v>
      </c>
      <c r="EW25">
        <v>8.0025918749999994E-2</v>
      </c>
      <c r="EX25">
        <v>0</v>
      </c>
      <c r="EY25">
        <v>421.98200000000003</v>
      </c>
      <c r="EZ25">
        <v>4.9999900000000004</v>
      </c>
      <c r="FA25">
        <v>2087.9425000000001</v>
      </c>
      <c r="FB25">
        <v>4251.1949999999997</v>
      </c>
      <c r="FC25">
        <v>35</v>
      </c>
      <c r="FD25">
        <v>37.190937499999997</v>
      </c>
      <c r="FE25">
        <v>36.621062500000001</v>
      </c>
      <c r="FF25">
        <v>37.875</v>
      </c>
      <c r="FG25">
        <v>38.061999999999998</v>
      </c>
      <c r="FH25">
        <v>455.385625</v>
      </c>
      <c r="FI25">
        <v>39.616250000000001</v>
      </c>
      <c r="FJ25">
        <v>0</v>
      </c>
      <c r="FK25">
        <v>2315.9000000953702</v>
      </c>
      <c r="FL25">
        <v>0</v>
      </c>
      <c r="FM25">
        <v>421.88123999999999</v>
      </c>
      <c r="FN25">
        <v>-4.7251538515317497</v>
      </c>
      <c r="FO25">
        <v>-43.174615327172901</v>
      </c>
      <c r="FP25">
        <v>2086.8092000000001</v>
      </c>
      <c r="FQ25">
        <v>15</v>
      </c>
      <c r="FR25">
        <v>1685476414.0999999</v>
      </c>
      <c r="FS25" t="s">
        <v>482</v>
      </c>
      <c r="FT25">
        <v>1685476413.0999999</v>
      </c>
      <c r="FU25">
        <v>1685476414.0999999</v>
      </c>
      <c r="FV25">
        <v>9</v>
      </c>
      <c r="FW25">
        <v>3.2000000000000001E-2</v>
      </c>
      <c r="FX25">
        <v>-2E-3</v>
      </c>
      <c r="FY25">
        <v>0.80200000000000005</v>
      </c>
      <c r="FZ25">
        <v>0.11899999999999999</v>
      </c>
      <c r="GA25">
        <v>400</v>
      </c>
      <c r="GB25">
        <v>15</v>
      </c>
      <c r="GC25">
        <v>0.38</v>
      </c>
      <c r="GD25">
        <v>0.13</v>
      </c>
      <c r="GE25">
        <v>-2.1471533333333301</v>
      </c>
      <c r="GF25">
        <v>-0.21260961038961301</v>
      </c>
      <c r="GG25">
        <v>3.7291762058936299E-2</v>
      </c>
      <c r="GH25">
        <v>1</v>
      </c>
      <c r="GI25">
        <v>422.33332352941198</v>
      </c>
      <c r="GJ25">
        <v>-6.0322536341437196</v>
      </c>
      <c r="GK25">
        <v>0.62242082986221203</v>
      </c>
      <c r="GL25">
        <v>0</v>
      </c>
      <c r="GM25">
        <v>0.37146880952381001</v>
      </c>
      <c r="GN25">
        <v>2.1716103896103799E-2</v>
      </c>
      <c r="GO25">
        <v>2.2399268827149898E-3</v>
      </c>
      <c r="GP25">
        <v>1</v>
      </c>
      <c r="GQ25">
        <v>2</v>
      </c>
      <c r="GR25">
        <v>3</v>
      </c>
      <c r="GS25" t="s">
        <v>458</v>
      </c>
      <c r="GT25">
        <v>2.9534600000000002</v>
      </c>
      <c r="GU25">
        <v>2.71069</v>
      </c>
      <c r="GV25">
        <v>0.10574600000000001</v>
      </c>
      <c r="GW25">
        <v>0.106012</v>
      </c>
      <c r="GX25">
        <v>8.37252E-2</v>
      </c>
      <c r="GY25">
        <v>8.2829299999999995E-2</v>
      </c>
      <c r="GZ25">
        <v>27948.5</v>
      </c>
      <c r="HA25">
        <v>32375.5</v>
      </c>
      <c r="HB25">
        <v>31137.9</v>
      </c>
      <c r="HC25">
        <v>34865.5</v>
      </c>
      <c r="HD25">
        <v>38894.6</v>
      </c>
      <c r="HE25">
        <v>39584.9</v>
      </c>
      <c r="HF25">
        <v>42805</v>
      </c>
      <c r="HG25">
        <v>43228</v>
      </c>
      <c r="HH25">
        <v>2.1049699999999998</v>
      </c>
      <c r="HI25">
        <v>2.3151999999999999</v>
      </c>
      <c r="HJ25">
        <v>0.148475</v>
      </c>
      <c r="HK25">
        <v>0</v>
      </c>
      <c r="HL25">
        <v>20.882000000000001</v>
      </c>
      <c r="HM25">
        <v>999.9</v>
      </c>
      <c r="HN25">
        <v>75.600999999999999</v>
      </c>
      <c r="HO25">
        <v>19.687000000000001</v>
      </c>
      <c r="HP25">
        <v>17.169799999999999</v>
      </c>
      <c r="HQ25">
        <v>60.506799999999998</v>
      </c>
      <c r="HR25">
        <v>20.877400000000002</v>
      </c>
      <c r="HS25">
        <v>1</v>
      </c>
      <c r="HT25">
        <v>-0.462254</v>
      </c>
      <c r="HU25">
        <v>-1.9947699999999999</v>
      </c>
      <c r="HV25">
        <v>20.292000000000002</v>
      </c>
      <c r="HW25">
        <v>5.2521800000000001</v>
      </c>
      <c r="HX25">
        <v>11.9863</v>
      </c>
      <c r="HY25">
        <v>4.9739500000000003</v>
      </c>
      <c r="HZ25">
        <v>3.2978800000000001</v>
      </c>
      <c r="IA25">
        <v>999.9</v>
      </c>
      <c r="IB25">
        <v>9999</v>
      </c>
      <c r="IC25">
        <v>9999</v>
      </c>
      <c r="ID25">
        <v>9999</v>
      </c>
      <c r="IE25">
        <v>4.9720000000000004</v>
      </c>
      <c r="IF25">
        <v>1.85379</v>
      </c>
      <c r="IG25">
        <v>1.85483</v>
      </c>
      <c r="IH25">
        <v>1.8591299999999999</v>
      </c>
      <c r="II25">
        <v>1.8535600000000001</v>
      </c>
      <c r="IJ25">
        <v>1.85792</v>
      </c>
      <c r="IK25">
        <v>1.8551500000000001</v>
      </c>
      <c r="IL25">
        <v>1.85379</v>
      </c>
      <c r="IM25">
        <v>0</v>
      </c>
      <c r="IN25">
        <v>0</v>
      </c>
      <c r="IO25">
        <v>0</v>
      </c>
      <c r="IP25">
        <v>0</v>
      </c>
      <c r="IQ25" t="s">
        <v>445</v>
      </c>
      <c r="IR25" t="s">
        <v>446</v>
      </c>
      <c r="IS25" t="s">
        <v>447</v>
      </c>
      <c r="IT25" t="s">
        <v>447</v>
      </c>
      <c r="IU25" t="s">
        <v>447</v>
      </c>
      <c r="IV25" t="s">
        <v>447</v>
      </c>
      <c r="IW25">
        <v>0</v>
      </c>
      <c r="IX25">
        <v>100</v>
      </c>
      <c r="IY25">
        <v>100</v>
      </c>
      <c r="IZ25">
        <v>0.80200000000000005</v>
      </c>
      <c r="JA25">
        <v>0.11899999999999999</v>
      </c>
      <c r="JB25">
        <v>1.0252914234894299</v>
      </c>
      <c r="JC25">
        <v>-6.8838208586326796E-4</v>
      </c>
      <c r="JD25">
        <v>1.2146953680521199E-7</v>
      </c>
      <c r="JE25">
        <v>-3.3979593155360199E-13</v>
      </c>
      <c r="JF25">
        <v>1.2799320491715799E-2</v>
      </c>
      <c r="JG25">
        <v>-8.4016882464723192E-3</v>
      </c>
      <c r="JH25">
        <v>1.25164947178783E-3</v>
      </c>
      <c r="JI25">
        <v>-1.11680998025361E-5</v>
      </c>
      <c r="JJ25">
        <v>6</v>
      </c>
      <c r="JK25">
        <v>2124</v>
      </c>
      <c r="JL25">
        <v>0</v>
      </c>
      <c r="JM25">
        <v>22</v>
      </c>
      <c r="JN25">
        <v>38.299999999999997</v>
      </c>
      <c r="JO25">
        <v>38.299999999999997</v>
      </c>
      <c r="JP25">
        <v>0.99121099999999995</v>
      </c>
      <c r="JQ25">
        <v>2.36572</v>
      </c>
      <c r="JR25">
        <v>1.5966800000000001</v>
      </c>
      <c r="JS25">
        <v>2.34497</v>
      </c>
      <c r="JT25">
        <v>1.5905800000000001</v>
      </c>
      <c r="JU25">
        <v>2.4645999999999999</v>
      </c>
      <c r="JV25">
        <v>24.693899999999999</v>
      </c>
      <c r="JW25">
        <v>13.492900000000001</v>
      </c>
      <c r="JX25">
        <v>18</v>
      </c>
      <c r="JY25">
        <v>493.44900000000001</v>
      </c>
      <c r="JZ25">
        <v>618.11099999999999</v>
      </c>
      <c r="KA25">
        <v>25.0002</v>
      </c>
      <c r="KB25">
        <v>21.1097</v>
      </c>
      <c r="KC25">
        <v>30</v>
      </c>
      <c r="KD25">
        <v>21.0243</v>
      </c>
      <c r="KE25">
        <v>20.985800000000001</v>
      </c>
      <c r="KF25">
        <v>19.872699999999998</v>
      </c>
      <c r="KG25">
        <v>17.702200000000001</v>
      </c>
      <c r="KH25">
        <v>100</v>
      </c>
      <c r="KI25">
        <v>25</v>
      </c>
      <c r="KJ25">
        <v>400</v>
      </c>
      <c r="KK25">
        <v>14.611499999999999</v>
      </c>
      <c r="KL25">
        <v>101.36199999999999</v>
      </c>
      <c r="KM25">
        <v>101.59399999999999</v>
      </c>
    </row>
    <row r="26" spans="1:299" x14ac:dyDescent="0.2">
      <c r="A26">
        <v>10</v>
      </c>
      <c r="B26">
        <v>1685477857</v>
      </c>
      <c r="C26">
        <v>16071</v>
      </c>
      <c r="D26" t="s">
        <v>483</v>
      </c>
      <c r="E26" t="s">
        <v>484</v>
      </c>
      <c r="F26">
        <v>15</v>
      </c>
      <c r="G26" s="3">
        <v>14.6</v>
      </c>
      <c r="H26" s="2" t="s">
        <v>450</v>
      </c>
      <c r="I26" s="1">
        <v>60</v>
      </c>
      <c r="J26">
        <v>113</v>
      </c>
      <c r="K26">
        <v>1685477848.5</v>
      </c>
      <c r="L26">
        <f t="shared" si="0"/>
        <v>1.9196816659764729E-4</v>
      </c>
      <c r="M26">
        <f t="shared" si="1"/>
        <v>0.19196816659764729</v>
      </c>
      <c r="N26">
        <f t="shared" si="2"/>
        <v>1.9159719132173583</v>
      </c>
      <c r="O26">
        <f t="shared" si="3"/>
        <v>398.81512500000002</v>
      </c>
      <c r="P26">
        <f t="shared" si="4"/>
        <v>178.2595598791776</v>
      </c>
      <c r="Q26">
        <f t="shared" si="5"/>
        <v>18.089887633738282</v>
      </c>
      <c r="R26">
        <f t="shared" si="6"/>
        <v>40.471999385475947</v>
      </c>
      <c r="S26">
        <f t="shared" si="7"/>
        <v>1.4326442925515447E-2</v>
      </c>
      <c r="T26">
        <f t="shared" si="8"/>
        <v>3.8395755252282648</v>
      </c>
      <c r="U26">
        <f t="shared" si="9"/>
        <v>1.4296811677513972E-2</v>
      </c>
      <c r="V26">
        <f t="shared" si="10"/>
        <v>8.9381643884637978E-3</v>
      </c>
      <c r="W26">
        <f t="shared" si="11"/>
        <v>82.097069102099127</v>
      </c>
      <c r="X26">
        <f t="shared" si="12"/>
        <v>24.262106285204251</v>
      </c>
      <c r="Y26">
        <f t="shared" si="13"/>
        <v>22.960149999999999</v>
      </c>
      <c r="Z26">
        <f t="shared" si="14"/>
        <v>2.8129278426631674</v>
      </c>
      <c r="AA26">
        <f t="shared" si="15"/>
        <v>49.61073756210201</v>
      </c>
      <c r="AB26">
        <f t="shared" si="16"/>
        <v>1.4791286268117743</v>
      </c>
      <c r="AC26">
        <f t="shared" si="17"/>
        <v>2.9814687293455822</v>
      </c>
      <c r="AD26">
        <f t="shared" si="18"/>
        <v>1.3337992158513932</v>
      </c>
      <c r="AE26">
        <f t="shared" si="19"/>
        <v>-8.4657961469562455</v>
      </c>
      <c r="AF26">
        <f t="shared" si="20"/>
        <v>199.67789291262221</v>
      </c>
      <c r="AG26">
        <f t="shared" si="21"/>
        <v>10.828801138862509</v>
      </c>
      <c r="AH26">
        <f t="shared" si="22"/>
        <v>284.1379670066276</v>
      </c>
      <c r="AI26">
        <f t="shared" si="23"/>
        <v>1.8831900856883996</v>
      </c>
      <c r="AJ26">
        <f t="shared" si="24"/>
        <v>0.20344017008773402</v>
      </c>
      <c r="AK26">
        <f t="shared" si="25"/>
        <v>1.9159719132173583</v>
      </c>
      <c r="AL26">
        <v>405.846518322186</v>
      </c>
      <c r="AM26">
        <v>404.68060606060601</v>
      </c>
      <c r="AN26">
        <v>-5.71822099264299E-5</v>
      </c>
      <c r="AO26">
        <v>66.9665983667945</v>
      </c>
      <c r="AP26">
        <f t="shared" si="26"/>
        <v>0.19196816659764729</v>
      </c>
      <c r="AQ26">
        <v>14.4714940210692</v>
      </c>
      <c r="AR26">
        <v>14.584903030303</v>
      </c>
      <c r="AS26">
        <v>1.1133691911921001E-5</v>
      </c>
      <c r="AT26">
        <v>77.471583544578394</v>
      </c>
      <c r="AU26">
        <v>0</v>
      </c>
      <c r="AV26">
        <v>0</v>
      </c>
      <c r="AW26">
        <f t="shared" si="27"/>
        <v>1</v>
      </c>
      <c r="AX26">
        <f t="shared" si="28"/>
        <v>0</v>
      </c>
      <c r="AY26">
        <f t="shared" si="29"/>
        <v>54105.93954064975</v>
      </c>
      <c r="AZ26" t="s">
        <v>439</v>
      </c>
      <c r="BA26">
        <v>10042.1</v>
      </c>
      <c r="BB26">
        <v>119.756923076923</v>
      </c>
      <c r="BC26">
        <v>682.25</v>
      </c>
      <c r="BD26">
        <f t="shared" si="30"/>
        <v>0.82446768328776399</v>
      </c>
      <c r="BE26">
        <v>-0.50191924588832504</v>
      </c>
      <c r="BF26" t="s">
        <v>485</v>
      </c>
      <c r="BG26">
        <v>10113</v>
      </c>
      <c r="BH26">
        <v>352.09356000000002</v>
      </c>
      <c r="BI26">
        <v>421.90237630586</v>
      </c>
      <c r="BJ26">
        <f t="shared" si="31"/>
        <v>0.16546201260372084</v>
      </c>
      <c r="BK26">
        <v>0.5</v>
      </c>
      <c r="BL26">
        <f t="shared" si="32"/>
        <v>421.21291041559533</v>
      </c>
      <c r="BM26">
        <f t="shared" si="33"/>
        <v>1.9159719132173583</v>
      </c>
      <c r="BN26">
        <f t="shared" si="34"/>
        <v>34.847367946017584</v>
      </c>
      <c r="BO26">
        <f t="shared" si="35"/>
        <v>5.7403063850061924E-3</v>
      </c>
      <c r="BP26">
        <f t="shared" si="36"/>
        <v>0.61708024963907726</v>
      </c>
      <c r="BQ26">
        <f t="shared" si="37"/>
        <v>108.05290026312315</v>
      </c>
      <c r="BR26" t="s">
        <v>441</v>
      </c>
      <c r="BS26">
        <v>0</v>
      </c>
      <c r="BT26">
        <f t="shared" si="38"/>
        <v>108.05290026312315</v>
      </c>
      <c r="BU26">
        <f t="shared" si="39"/>
        <v>0.74389122619022718</v>
      </c>
      <c r="BV26">
        <f t="shared" si="40"/>
        <v>0.22242769746206018</v>
      </c>
      <c r="BW26">
        <f t="shared" si="41"/>
        <v>0.45341159649437984</v>
      </c>
      <c r="BX26">
        <f t="shared" si="42"/>
        <v>0.23104374254132995</v>
      </c>
      <c r="BY26">
        <f t="shared" si="43"/>
        <v>0.46284591646581902</v>
      </c>
      <c r="BZ26">
        <f t="shared" si="44"/>
        <v>6.8260145995354529E-2</v>
      </c>
      <c r="CA26">
        <f t="shared" si="45"/>
        <v>0.93173985400464543</v>
      </c>
      <c r="CB26">
        <v>59</v>
      </c>
      <c r="CC26">
        <v>290</v>
      </c>
      <c r="CD26">
        <v>415.37</v>
      </c>
      <c r="CE26">
        <v>65</v>
      </c>
      <c r="CF26">
        <v>10113</v>
      </c>
      <c r="CG26">
        <v>413.61</v>
      </c>
      <c r="CH26">
        <v>1.76</v>
      </c>
      <c r="CI26">
        <v>300</v>
      </c>
      <c r="CJ26">
        <v>24.1</v>
      </c>
      <c r="CK26">
        <v>421.90237630586</v>
      </c>
      <c r="CL26">
        <v>1.6032072996614</v>
      </c>
      <c r="CM26">
        <v>-8.3835824556664402</v>
      </c>
      <c r="CN26">
        <v>1.41192898450787</v>
      </c>
      <c r="CO26">
        <v>0.557354547293335</v>
      </c>
      <c r="CP26">
        <v>-7.9509127919911108E-3</v>
      </c>
      <c r="CQ26">
        <v>290</v>
      </c>
      <c r="CR26">
        <v>413.03</v>
      </c>
      <c r="CS26">
        <v>635</v>
      </c>
      <c r="CT26">
        <v>10079.200000000001</v>
      </c>
      <c r="CU26">
        <v>413.58</v>
      </c>
      <c r="CV26">
        <v>-0.55000000000000004</v>
      </c>
      <c r="DJ26">
        <f t="shared" si="46"/>
        <v>500.03</v>
      </c>
      <c r="DK26">
        <f t="shared" si="47"/>
        <v>421.21291041559533</v>
      </c>
      <c r="DL26">
        <f t="shared" si="48"/>
        <v>0.84237527831449188</v>
      </c>
      <c r="DM26">
        <f t="shared" si="49"/>
        <v>0.16418428714696945</v>
      </c>
      <c r="DN26">
        <v>3</v>
      </c>
      <c r="DO26">
        <v>0.5</v>
      </c>
      <c r="DP26" t="s">
        <v>442</v>
      </c>
      <c r="DQ26">
        <v>2</v>
      </c>
      <c r="DR26" t="b">
        <v>1</v>
      </c>
      <c r="DS26">
        <v>1685477848.5</v>
      </c>
      <c r="DT26">
        <v>398.81512500000002</v>
      </c>
      <c r="DU26">
        <v>399.99349999999998</v>
      </c>
      <c r="DV26">
        <v>14.575481249999999</v>
      </c>
      <c r="DW26">
        <v>14.45521875</v>
      </c>
      <c r="DX26">
        <v>398.00912499999998</v>
      </c>
      <c r="DY26">
        <v>14.45548125</v>
      </c>
      <c r="DZ26">
        <v>500.09337499999998</v>
      </c>
      <c r="EA26">
        <v>101.3805625</v>
      </c>
      <c r="EB26">
        <v>0.1000405375</v>
      </c>
      <c r="EC26">
        <v>23.924781249999999</v>
      </c>
      <c r="ED26">
        <v>22.960149999999999</v>
      </c>
      <c r="EE26">
        <v>999.9</v>
      </c>
      <c r="EF26">
        <v>0</v>
      </c>
      <c r="EG26">
        <v>0</v>
      </c>
      <c r="EH26">
        <v>9989.1375000000007</v>
      </c>
      <c r="EI26">
        <v>0</v>
      </c>
      <c r="EJ26">
        <v>0.221023</v>
      </c>
      <c r="EK26">
        <v>-1.1816718749999999</v>
      </c>
      <c r="EL26">
        <v>404.70974999999999</v>
      </c>
      <c r="EM26">
        <v>405.86037499999998</v>
      </c>
      <c r="EN26">
        <v>0.11773987499999999</v>
      </c>
      <c r="EO26">
        <v>399.99349999999998</v>
      </c>
      <c r="EP26">
        <v>14.45521875</v>
      </c>
      <c r="EQ26">
        <v>1.4774156249999999</v>
      </c>
      <c r="ER26">
        <v>1.4654799999999999</v>
      </c>
      <c r="ES26">
        <v>12.736425000000001</v>
      </c>
      <c r="ET26">
        <v>12.612656250000001</v>
      </c>
      <c r="EU26">
        <v>500.03</v>
      </c>
      <c r="EV26">
        <v>0.92001900000000003</v>
      </c>
      <c r="EW26">
        <v>7.9980706250000005E-2</v>
      </c>
      <c r="EX26">
        <v>0</v>
      </c>
      <c r="EY26">
        <v>352.09174999999999</v>
      </c>
      <c r="EZ26">
        <v>4.9999900000000004</v>
      </c>
      <c r="FA26">
        <v>1731.433125</v>
      </c>
      <c r="FB26">
        <v>4251.5337499999996</v>
      </c>
      <c r="FC26">
        <v>35.311999999999998</v>
      </c>
      <c r="FD26">
        <v>37.5</v>
      </c>
      <c r="FE26">
        <v>36.902124999999998</v>
      </c>
      <c r="FF26">
        <v>38.061999999999998</v>
      </c>
      <c r="FG26">
        <v>38.25</v>
      </c>
      <c r="FH26">
        <v>455.43562500000002</v>
      </c>
      <c r="FI26">
        <v>39.590000000000003</v>
      </c>
      <c r="FJ26">
        <v>0</v>
      </c>
      <c r="FK26">
        <v>1461.5</v>
      </c>
      <c r="FL26">
        <v>0</v>
      </c>
      <c r="FM26">
        <v>352.09356000000002</v>
      </c>
      <c r="FN26">
        <v>-0.73069230867260904</v>
      </c>
      <c r="FO26">
        <v>-6.0161538738981601</v>
      </c>
      <c r="FP26">
        <v>1731.278</v>
      </c>
      <c r="FQ26">
        <v>15</v>
      </c>
      <c r="FR26">
        <v>1685477878</v>
      </c>
      <c r="FS26" t="s">
        <v>486</v>
      </c>
      <c r="FT26">
        <v>1685477878</v>
      </c>
      <c r="FU26">
        <v>1685477876</v>
      </c>
      <c r="FV26">
        <v>10</v>
      </c>
      <c r="FW26">
        <v>5.0000000000000001E-3</v>
      </c>
      <c r="FX26">
        <v>4.0000000000000001E-3</v>
      </c>
      <c r="FY26">
        <v>0.80600000000000005</v>
      </c>
      <c r="FZ26">
        <v>0.12</v>
      </c>
      <c r="GA26">
        <v>400</v>
      </c>
      <c r="GB26">
        <v>15</v>
      </c>
      <c r="GC26">
        <v>0.45</v>
      </c>
      <c r="GD26">
        <v>0.09</v>
      </c>
      <c r="GE26">
        <v>-1.1846715000000001</v>
      </c>
      <c r="GF26">
        <v>8.6884060150376502E-2</v>
      </c>
      <c r="GG26">
        <v>2.8238085323725501E-2</v>
      </c>
      <c r="GH26">
        <v>1</v>
      </c>
      <c r="GI26">
        <v>352.11399999999998</v>
      </c>
      <c r="GJ26">
        <v>-0.321864018246456</v>
      </c>
      <c r="GK26">
        <v>0.156894869259641</v>
      </c>
      <c r="GL26">
        <v>1</v>
      </c>
      <c r="GM26">
        <v>0.12045198999999999</v>
      </c>
      <c r="GN26">
        <v>-7.1146015037594101E-2</v>
      </c>
      <c r="GO26">
        <v>1.0682082215322099E-2</v>
      </c>
      <c r="GP26">
        <v>1</v>
      </c>
      <c r="GQ26">
        <v>3</v>
      </c>
      <c r="GR26">
        <v>3</v>
      </c>
      <c r="GS26" t="s">
        <v>444</v>
      </c>
      <c r="GT26">
        <v>2.9535800000000001</v>
      </c>
      <c r="GU26">
        <v>2.71075</v>
      </c>
      <c r="GV26">
        <v>0.106005</v>
      </c>
      <c r="GW26">
        <v>0.106089</v>
      </c>
      <c r="GX26">
        <v>8.2072500000000007E-2</v>
      </c>
      <c r="GY26">
        <v>8.2347500000000004E-2</v>
      </c>
      <c r="GZ26">
        <v>27943.7</v>
      </c>
      <c r="HA26">
        <v>32375.599999999999</v>
      </c>
      <c r="HB26">
        <v>31140.9</v>
      </c>
      <c r="HC26">
        <v>34867.9</v>
      </c>
      <c r="HD26">
        <v>38969.599999999999</v>
      </c>
      <c r="HE26">
        <v>39608.400000000001</v>
      </c>
      <c r="HF26">
        <v>42809.4</v>
      </c>
      <c r="HG26">
        <v>43230.8</v>
      </c>
      <c r="HH26">
        <v>2.1053999999999999</v>
      </c>
      <c r="HI26">
        <v>2.3180299999999998</v>
      </c>
      <c r="HJ26">
        <v>0.156891</v>
      </c>
      <c r="HK26">
        <v>0</v>
      </c>
      <c r="HL26">
        <v>20.3718</v>
      </c>
      <c r="HM26">
        <v>999.9</v>
      </c>
      <c r="HN26">
        <v>76.284999999999997</v>
      </c>
      <c r="HO26">
        <v>19.616</v>
      </c>
      <c r="HP26">
        <v>17.241499999999998</v>
      </c>
      <c r="HQ26">
        <v>60.546799999999998</v>
      </c>
      <c r="HR26">
        <v>20.845400000000001</v>
      </c>
      <c r="HS26">
        <v>1</v>
      </c>
      <c r="HT26">
        <v>-0.46866600000000003</v>
      </c>
      <c r="HU26">
        <v>-2.1558700000000002</v>
      </c>
      <c r="HV26">
        <v>20.2896</v>
      </c>
      <c r="HW26">
        <v>5.2511299999999999</v>
      </c>
      <c r="HX26">
        <v>11.986000000000001</v>
      </c>
      <c r="HY26">
        <v>4.9737499999999999</v>
      </c>
      <c r="HZ26">
        <v>3.2978800000000001</v>
      </c>
      <c r="IA26">
        <v>999.9</v>
      </c>
      <c r="IB26">
        <v>9999</v>
      </c>
      <c r="IC26">
        <v>9999</v>
      </c>
      <c r="ID26">
        <v>9999</v>
      </c>
      <c r="IE26">
        <v>4.9719800000000003</v>
      </c>
      <c r="IF26">
        <v>1.85379</v>
      </c>
      <c r="IG26">
        <v>1.8548500000000001</v>
      </c>
      <c r="IH26">
        <v>1.8591299999999999</v>
      </c>
      <c r="II26">
        <v>1.8535699999999999</v>
      </c>
      <c r="IJ26">
        <v>1.85798</v>
      </c>
      <c r="IK26">
        <v>1.8551599999999999</v>
      </c>
      <c r="IL26">
        <v>1.85379</v>
      </c>
      <c r="IM26">
        <v>0</v>
      </c>
      <c r="IN26">
        <v>0</v>
      </c>
      <c r="IO26">
        <v>0</v>
      </c>
      <c r="IP26">
        <v>0</v>
      </c>
      <c r="IQ26" t="s">
        <v>445</v>
      </c>
      <c r="IR26" t="s">
        <v>446</v>
      </c>
      <c r="IS26" t="s">
        <v>447</v>
      </c>
      <c r="IT26" t="s">
        <v>447</v>
      </c>
      <c r="IU26" t="s">
        <v>447</v>
      </c>
      <c r="IV26" t="s">
        <v>447</v>
      </c>
      <c r="IW26">
        <v>0</v>
      </c>
      <c r="IX26">
        <v>100</v>
      </c>
      <c r="IY26">
        <v>100</v>
      </c>
      <c r="IZ26">
        <v>0.80600000000000005</v>
      </c>
      <c r="JA26">
        <v>0.12</v>
      </c>
      <c r="JB26">
        <v>1.05741075898413</v>
      </c>
      <c r="JC26">
        <v>-6.8838208586326796E-4</v>
      </c>
      <c r="JD26">
        <v>1.2146953680521199E-7</v>
      </c>
      <c r="JE26">
        <v>-3.3979593155360199E-13</v>
      </c>
      <c r="JF26">
        <v>1.1105629740832399E-2</v>
      </c>
      <c r="JG26">
        <v>-8.4016882464723192E-3</v>
      </c>
      <c r="JH26">
        <v>1.25164947178783E-3</v>
      </c>
      <c r="JI26">
        <v>-1.11680998025361E-5</v>
      </c>
      <c r="JJ26">
        <v>6</v>
      </c>
      <c r="JK26">
        <v>2124</v>
      </c>
      <c r="JL26">
        <v>0</v>
      </c>
      <c r="JM26">
        <v>22</v>
      </c>
      <c r="JN26">
        <v>24.1</v>
      </c>
      <c r="JO26">
        <v>24</v>
      </c>
      <c r="JP26">
        <v>0.99121099999999995</v>
      </c>
      <c r="JQ26">
        <v>2.3754900000000001</v>
      </c>
      <c r="JR26">
        <v>1.5966800000000001</v>
      </c>
      <c r="JS26">
        <v>2.34497</v>
      </c>
      <c r="JT26">
        <v>1.5905800000000001</v>
      </c>
      <c r="JU26">
        <v>2.3767100000000001</v>
      </c>
      <c r="JV26">
        <v>24.775500000000001</v>
      </c>
      <c r="JW26">
        <v>13.151400000000001</v>
      </c>
      <c r="JX26">
        <v>18</v>
      </c>
      <c r="JY26">
        <v>492.66</v>
      </c>
      <c r="JZ26">
        <v>618.94399999999996</v>
      </c>
      <c r="KA26">
        <v>25.000299999999999</v>
      </c>
      <c r="KB26">
        <v>20.990100000000002</v>
      </c>
      <c r="KC26">
        <v>30.000299999999999</v>
      </c>
      <c r="KD26">
        <v>20.918299999999999</v>
      </c>
      <c r="KE26">
        <v>20.8827</v>
      </c>
      <c r="KF26">
        <v>19.863499999999998</v>
      </c>
      <c r="KG26">
        <v>18.761099999999999</v>
      </c>
      <c r="KH26">
        <v>100</v>
      </c>
      <c r="KI26">
        <v>25</v>
      </c>
      <c r="KJ26">
        <v>400</v>
      </c>
      <c r="KK26">
        <v>14.581200000000001</v>
      </c>
      <c r="KL26">
        <v>101.373</v>
      </c>
      <c r="KM26">
        <v>101.601</v>
      </c>
    </row>
    <row r="27" spans="1:299" x14ac:dyDescent="0.2">
      <c r="A27">
        <v>11</v>
      </c>
      <c r="B27">
        <v>1685479890</v>
      </c>
      <c r="C27">
        <v>18104</v>
      </c>
      <c r="D27" t="s">
        <v>487</v>
      </c>
      <c r="E27" t="s">
        <v>488</v>
      </c>
      <c r="F27">
        <v>15</v>
      </c>
      <c r="G27" s="3">
        <v>15.3</v>
      </c>
      <c r="H27" s="2" t="s">
        <v>438</v>
      </c>
      <c r="I27" s="1">
        <v>140</v>
      </c>
      <c r="J27">
        <v>113</v>
      </c>
      <c r="K27">
        <v>1685479881.5</v>
      </c>
      <c r="L27">
        <f t="shared" si="0"/>
        <v>5.0013922372342263E-4</v>
      </c>
      <c r="M27">
        <f t="shared" si="1"/>
        <v>0.50013922372342268</v>
      </c>
      <c r="N27">
        <f t="shared" si="2"/>
        <v>3.0701655085302653</v>
      </c>
      <c r="O27">
        <f t="shared" si="3"/>
        <v>398.09606250000002</v>
      </c>
      <c r="P27">
        <f t="shared" si="4"/>
        <v>263.8659083324643</v>
      </c>
      <c r="Q27">
        <f t="shared" si="5"/>
        <v>26.771620630430583</v>
      </c>
      <c r="R27">
        <f t="shared" si="6"/>
        <v>40.390502990972912</v>
      </c>
      <c r="S27">
        <f t="shared" si="7"/>
        <v>3.8754008579943287E-2</v>
      </c>
      <c r="T27">
        <f t="shared" si="8"/>
        <v>3.8417946561498026</v>
      </c>
      <c r="U27">
        <f t="shared" si="9"/>
        <v>3.8538131393842261E-2</v>
      </c>
      <c r="V27">
        <f t="shared" si="10"/>
        <v>2.4105627395801098E-2</v>
      </c>
      <c r="W27">
        <f t="shared" si="11"/>
        <v>82.092332876573636</v>
      </c>
      <c r="X27">
        <f t="shared" si="12"/>
        <v>23.881312219404727</v>
      </c>
      <c r="Y27">
        <f t="shared" si="13"/>
        <v>22.646525</v>
      </c>
      <c r="Z27">
        <f t="shared" si="14"/>
        <v>2.7599570231983979</v>
      </c>
      <c r="AA27">
        <f t="shared" si="15"/>
        <v>50.282119829045278</v>
      </c>
      <c r="AB27">
        <f t="shared" si="16"/>
        <v>1.4706946750033909</v>
      </c>
      <c r="AC27">
        <f t="shared" si="17"/>
        <v>2.9248859833348742</v>
      </c>
      <c r="AD27">
        <f t="shared" si="18"/>
        <v>1.289262348195007</v>
      </c>
      <c r="AE27">
        <f t="shared" si="19"/>
        <v>-22.056139766202939</v>
      </c>
      <c r="AF27">
        <f t="shared" si="20"/>
        <v>198.80301233722881</v>
      </c>
      <c r="AG27">
        <f t="shared" si="21"/>
        <v>10.740704341561676</v>
      </c>
      <c r="AH27">
        <f t="shared" si="22"/>
        <v>269.57990978916121</v>
      </c>
      <c r="AI27">
        <f t="shared" si="23"/>
        <v>3.0064088823214732</v>
      </c>
      <c r="AJ27">
        <f t="shared" si="24"/>
        <v>0.51985191541095643</v>
      </c>
      <c r="AK27">
        <f t="shared" si="25"/>
        <v>3.0701655085302653</v>
      </c>
      <c r="AL27">
        <v>405.77429198058701</v>
      </c>
      <c r="AM27">
        <v>403.906812121212</v>
      </c>
      <c r="AN27">
        <v>-1.47814522114422E-4</v>
      </c>
      <c r="AO27">
        <v>66.965977354677193</v>
      </c>
      <c r="AP27">
        <f t="shared" si="26"/>
        <v>0.50013922372342268</v>
      </c>
      <c r="AQ27">
        <v>14.1800683658242</v>
      </c>
      <c r="AR27">
        <v>14.475953333333299</v>
      </c>
      <c r="AS27">
        <v>-3.07661881775639E-5</v>
      </c>
      <c r="AT27">
        <v>77.471948517521696</v>
      </c>
      <c r="AU27">
        <v>0</v>
      </c>
      <c r="AV27">
        <v>0</v>
      </c>
      <c r="AW27">
        <f t="shared" si="27"/>
        <v>1</v>
      </c>
      <c r="AX27">
        <f t="shared" si="28"/>
        <v>0</v>
      </c>
      <c r="AY27">
        <f t="shared" si="29"/>
        <v>54207.090535258314</v>
      </c>
      <c r="AZ27" t="s">
        <v>439</v>
      </c>
      <c r="BA27">
        <v>10042.1</v>
      </c>
      <c r="BB27">
        <v>119.756923076923</v>
      </c>
      <c r="BC27">
        <v>682.25</v>
      </c>
      <c r="BD27">
        <f t="shared" si="30"/>
        <v>0.82446768328776399</v>
      </c>
      <c r="BE27">
        <v>-0.50191924588832504</v>
      </c>
      <c r="BF27" t="s">
        <v>489</v>
      </c>
      <c r="BG27">
        <v>10103.799999999999</v>
      </c>
      <c r="BH27">
        <v>455.58247999999998</v>
      </c>
      <c r="BI27">
        <v>549.57033697173495</v>
      </c>
      <c r="BJ27">
        <f t="shared" si="31"/>
        <v>0.17102061492188736</v>
      </c>
      <c r="BK27">
        <v>0.5</v>
      </c>
      <c r="BL27">
        <f t="shared" si="32"/>
        <v>421.18806856299153</v>
      </c>
      <c r="BM27">
        <f t="shared" si="33"/>
        <v>3.0701655085302653</v>
      </c>
      <c r="BN27">
        <f t="shared" si="34"/>
        <v>36.015921241702436</v>
      </c>
      <c r="BO27">
        <f t="shared" si="35"/>
        <v>8.4809732778181983E-3</v>
      </c>
      <c r="BP27">
        <f t="shared" si="36"/>
        <v>0.24142435299430823</v>
      </c>
      <c r="BQ27">
        <f t="shared" si="37"/>
        <v>114.88821599536872</v>
      </c>
      <c r="BR27" t="s">
        <v>441</v>
      </c>
      <c r="BS27">
        <v>0</v>
      </c>
      <c r="BT27">
        <f t="shared" si="38"/>
        <v>114.88821599536872</v>
      </c>
      <c r="BU27">
        <f t="shared" si="39"/>
        <v>0.7909490227794489</v>
      </c>
      <c r="BV27">
        <f t="shared" si="40"/>
        <v>0.21622204465328151</v>
      </c>
      <c r="BW27">
        <f t="shared" si="41"/>
        <v>0.23385371868328375</v>
      </c>
      <c r="BX27">
        <f t="shared" si="42"/>
        <v>0.21867129766856597</v>
      </c>
      <c r="BY27">
        <f t="shared" si="43"/>
        <v>0.23587785960681165</v>
      </c>
      <c r="BZ27">
        <f t="shared" si="44"/>
        <v>5.452660288667481E-2</v>
      </c>
      <c r="CA27">
        <f t="shared" si="45"/>
        <v>0.94547339711332523</v>
      </c>
      <c r="CB27">
        <v>60</v>
      </c>
      <c r="CC27">
        <v>290</v>
      </c>
      <c r="CD27">
        <v>546.32000000000005</v>
      </c>
      <c r="CE27">
        <v>65</v>
      </c>
      <c r="CF27">
        <v>10103.799999999999</v>
      </c>
      <c r="CG27">
        <v>543.41999999999996</v>
      </c>
      <c r="CH27">
        <v>2.9</v>
      </c>
      <c r="CI27">
        <v>300</v>
      </c>
      <c r="CJ27">
        <v>24.1</v>
      </c>
      <c r="CK27">
        <v>549.57033697173495</v>
      </c>
      <c r="CL27">
        <v>1.1212496797519</v>
      </c>
      <c r="CM27">
        <v>-6.21303161257008</v>
      </c>
      <c r="CN27">
        <v>0.98665222917469497</v>
      </c>
      <c r="CO27">
        <v>0.58612491080750695</v>
      </c>
      <c r="CP27">
        <v>-7.9434600667408293E-3</v>
      </c>
      <c r="CQ27">
        <v>290</v>
      </c>
      <c r="CR27">
        <v>544.32000000000005</v>
      </c>
      <c r="CS27">
        <v>835</v>
      </c>
      <c r="CT27">
        <v>10063.1</v>
      </c>
      <c r="CU27">
        <v>543.4</v>
      </c>
      <c r="CV27">
        <v>0.92</v>
      </c>
      <c r="DJ27">
        <f t="shared" si="46"/>
        <v>500.00043749999998</v>
      </c>
      <c r="DK27">
        <f t="shared" si="47"/>
        <v>421.18806856299153</v>
      </c>
      <c r="DL27">
        <f t="shared" si="48"/>
        <v>0.8423754000475081</v>
      </c>
      <c r="DM27">
        <f t="shared" si="49"/>
        <v>0.16418452209169046</v>
      </c>
      <c r="DN27">
        <v>3</v>
      </c>
      <c r="DO27">
        <v>0.5</v>
      </c>
      <c r="DP27" t="s">
        <v>442</v>
      </c>
      <c r="DQ27">
        <v>2</v>
      </c>
      <c r="DR27" t="b">
        <v>1</v>
      </c>
      <c r="DS27">
        <v>1685479881.5</v>
      </c>
      <c r="DT27">
        <v>398.09606250000002</v>
      </c>
      <c r="DU27">
        <v>400.02375000000001</v>
      </c>
      <c r="DV27">
        <v>14.495431249999999</v>
      </c>
      <c r="DW27">
        <v>14.18809375</v>
      </c>
      <c r="DX27">
        <v>397.26406250000002</v>
      </c>
      <c r="DY27">
        <v>14.38443125</v>
      </c>
      <c r="DZ27">
        <v>500.08518750000002</v>
      </c>
      <c r="EA27">
        <v>101.3591875</v>
      </c>
      <c r="EB27">
        <v>9.9999856250000005E-2</v>
      </c>
      <c r="EC27">
        <v>23.606375</v>
      </c>
      <c r="ED27">
        <v>22.646525</v>
      </c>
      <c r="EE27">
        <v>999.9</v>
      </c>
      <c r="EF27">
        <v>0</v>
      </c>
      <c r="EG27">
        <v>0</v>
      </c>
      <c r="EH27">
        <v>9999.6156250000004</v>
      </c>
      <c r="EI27">
        <v>0</v>
      </c>
      <c r="EJ27">
        <v>0.221023</v>
      </c>
      <c r="EK27">
        <v>-1.9519887499999999</v>
      </c>
      <c r="EL27">
        <v>403.93018749999999</v>
      </c>
      <c r="EM27">
        <v>405.78075000000001</v>
      </c>
      <c r="EN27">
        <v>0.31628162500000001</v>
      </c>
      <c r="EO27">
        <v>400.02375000000001</v>
      </c>
      <c r="EP27">
        <v>14.18809375</v>
      </c>
      <c r="EQ27">
        <v>1.4701531249999999</v>
      </c>
      <c r="ER27">
        <v>1.438093125</v>
      </c>
      <c r="ES27">
        <v>12.661206249999999</v>
      </c>
      <c r="ET27">
        <v>12.3254</v>
      </c>
      <c r="EU27">
        <v>500.00043749999998</v>
      </c>
      <c r="EV27">
        <v>0.92001718750000006</v>
      </c>
      <c r="EW27">
        <v>7.9982625000000002E-2</v>
      </c>
      <c r="EX27">
        <v>0</v>
      </c>
      <c r="EY27">
        <v>455.68156249999998</v>
      </c>
      <c r="EZ27">
        <v>4.9999900000000004</v>
      </c>
      <c r="FA27">
        <v>2266.3937500000002</v>
      </c>
      <c r="FB27">
        <v>4251.2768749999996</v>
      </c>
      <c r="FC27">
        <v>34.621062500000001</v>
      </c>
      <c r="FD27">
        <v>37.136625000000002</v>
      </c>
      <c r="FE27">
        <v>36.311999999999998</v>
      </c>
      <c r="FF27">
        <v>37.300375000000003</v>
      </c>
      <c r="FG27">
        <v>37.561999999999998</v>
      </c>
      <c r="FH27">
        <v>455.41</v>
      </c>
      <c r="FI27">
        <v>39.590000000000003</v>
      </c>
      <c r="FJ27">
        <v>0</v>
      </c>
      <c r="FK27">
        <v>2031.5</v>
      </c>
      <c r="FL27">
        <v>0</v>
      </c>
      <c r="FM27">
        <v>455.58247999999998</v>
      </c>
      <c r="FN27">
        <v>-3.7719230801136798</v>
      </c>
      <c r="FO27">
        <v>-43.267692393419097</v>
      </c>
      <c r="FP27">
        <v>2264.7539999999999</v>
      </c>
      <c r="FQ27">
        <v>15</v>
      </c>
      <c r="FR27">
        <v>1685479911</v>
      </c>
      <c r="FS27" t="s">
        <v>490</v>
      </c>
      <c r="FT27">
        <v>1685479909</v>
      </c>
      <c r="FU27">
        <v>1685479911</v>
      </c>
      <c r="FV27">
        <v>11</v>
      </c>
      <c r="FW27">
        <v>2.5000000000000001E-2</v>
      </c>
      <c r="FX27">
        <v>-3.0000000000000001E-3</v>
      </c>
      <c r="FY27">
        <v>0.83199999999999996</v>
      </c>
      <c r="FZ27">
        <v>0.111</v>
      </c>
      <c r="GA27">
        <v>400</v>
      </c>
      <c r="GB27">
        <v>14</v>
      </c>
      <c r="GC27">
        <v>0.47</v>
      </c>
      <c r="GD27">
        <v>0.22</v>
      </c>
      <c r="GE27">
        <v>-1.9513100000000001</v>
      </c>
      <c r="GF27">
        <v>0.10902586466165599</v>
      </c>
      <c r="GG27">
        <v>2.9590565388312499E-2</v>
      </c>
      <c r="GH27">
        <v>1</v>
      </c>
      <c r="GI27">
        <v>455.83364705882298</v>
      </c>
      <c r="GJ27">
        <v>-3.6079449957900098</v>
      </c>
      <c r="GK27">
        <v>0.39603363510996598</v>
      </c>
      <c r="GL27">
        <v>0</v>
      </c>
      <c r="GM27">
        <v>0.31421915</v>
      </c>
      <c r="GN27">
        <v>-2.5577278195488499E-2</v>
      </c>
      <c r="GO27">
        <v>9.6991522633424008E-3</v>
      </c>
      <c r="GP27">
        <v>1</v>
      </c>
      <c r="GQ27">
        <v>2</v>
      </c>
      <c r="GR27">
        <v>3</v>
      </c>
      <c r="GS27" t="s">
        <v>458</v>
      </c>
      <c r="GT27">
        <v>2.9535399999999998</v>
      </c>
      <c r="GU27">
        <v>2.71055</v>
      </c>
      <c r="GV27">
        <v>0.105822</v>
      </c>
      <c r="GW27">
        <v>0.10605000000000001</v>
      </c>
      <c r="GX27">
        <v>8.1559800000000002E-2</v>
      </c>
      <c r="GY27">
        <v>8.0965599999999999E-2</v>
      </c>
      <c r="GZ27">
        <v>27944.799999999999</v>
      </c>
      <c r="HA27">
        <v>32373.3</v>
      </c>
      <c r="HB27">
        <v>31136</v>
      </c>
      <c r="HC27">
        <v>34864.1</v>
      </c>
      <c r="HD27">
        <v>38986.6</v>
      </c>
      <c r="HE27">
        <v>39664.5</v>
      </c>
      <c r="HF27">
        <v>42803.8</v>
      </c>
      <c r="HG27">
        <v>43226.8</v>
      </c>
      <c r="HH27">
        <v>2.1045500000000001</v>
      </c>
      <c r="HI27">
        <v>2.3167300000000002</v>
      </c>
      <c r="HJ27">
        <v>0.133906</v>
      </c>
      <c r="HK27">
        <v>0</v>
      </c>
      <c r="HL27">
        <v>20.4145</v>
      </c>
      <c r="HM27">
        <v>999.9</v>
      </c>
      <c r="HN27">
        <v>76.852999999999994</v>
      </c>
      <c r="HO27">
        <v>19.646999999999998</v>
      </c>
      <c r="HP27">
        <v>17.407299999999999</v>
      </c>
      <c r="HQ27">
        <v>59.855800000000002</v>
      </c>
      <c r="HR27">
        <v>20.232399999999998</v>
      </c>
      <c r="HS27">
        <v>1</v>
      </c>
      <c r="HT27">
        <v>-0.46560200000000002</v>
      </c>
      <c r="HU27">
        <v>-2.2127300000000001</v>
      </c>
      <c r="HV27">
        <v>20.289400000000001</v>
      </c>
      <c r="HW27">
        <v>5.2476900000000004</v>
      </c>
      <c r="HX27">
        <v>11.9869</v>
      </c>
      <c r="HY27">
        <v>4.9728000000000003</v>
      </c>
      <c r="HZ27">
        <v>3.2970299999999999</v>
      </c>
      <c r="IA27">
        <v>999.9</v>
      </c>
      <c r="IB27">
        <v>9999</v>
      </c>
      <c r="IC27">
        <v>9999</v>
      </c>
      <c r="ID27">
        <v>9999</v>
      </c>
      <c r="IE27">
        <v>4.9719800000000003</v>
      </c>
      <c r="IF27">
        <v>1.85379</v>
      </c>
      <c r="IG27">
        <v>1.85486</v>
      </c>
      <c r="IH27">
        <v>1.8591299999999999</v>
      </c>
      <c r="II27">
        <v>1.8535900000000001</v>
      </c>
      <c r="IJ27">
        <v>1.85798</v>
      </c>
      <c r="IK27">
        <v>1.8551599999999999</v>
      </c>
      <c r="IL27">
        <v>1.85379</v>
      </c>
      <c r="IM27">
        <v>0</v>
      </c>
      <c r="IN27">
        <v>0</v>
      </c>
      <c r="IO27">
        <v>0</v>
      </c>
      <c r="IP27">
        <v>0</v>
      </c>
      <c r="IQ27" t="s">
        <v>445</v>
      </c>
      <c r="IR27" t="s">
        <v>446</v>
      </c>
      <c r="IS27" t="s">
        <v>447</v>
      </c>
      <c r="IT27" t="s">
        <v>447</v>
      </c>
      <c r="IU27" t="s">
        <v>447</v>
      </c>
      <c r="IV27" t="s">
        <v>447</v>
      </c>
      <c r="IW27">
        <v>0</v>
      </c>
      <c r="IX27">
        <v>100</v>
      </c>
      <c r="IY27">
        <v>100</v>
      </c>
      <c r="IZ27">
        <v>0.83199999999999996</v>
      </c>
      <c r="JA27">
        <v>0.111</v>
      </c>
      <c r="JB27">
        <v>1.0618532086624199</v>
      </c>
      <c r="JC27">
        <v>-6.8838208586326796E-4</v>
      </c>
      <c r="JD27">
        <v>1.2146953680521199E-7</v>
      </c>
      <c r="JE27">
        <v>-3.3979593155360199E-13</v>
      </c>
      <c r="JF27">
        <v>1.5062039037321499E-2</v>
      </c>
      <c r="JG27">
        <v>-8.4016882464723192E-3</v>
      </c>
      <c r="JH27">
        <v>1.25164947178783E-3</v>
      </c>
      <c r="JI27">
        <v>-1.11680998025361E-5</v>
      </c>
      <c r="JJ27">
        <v>6</v>
      </c>
      <c r="JK27">
        <v>2124</v>
      </c>
      <c r="JL27">
        <v>0</v>
      </c>
      <c r="JM27">
        <v>22</v>
      </c>
      <c r="JN27">
        <v>33.5</v>
      </c>
      <c r="JO27">
        <v>33.6</v>
      </c>
      <c r="JP27">
        <v>0.98999000000000004</v>
      </c>
      <c r="JQ27">
        <v>2.3742700000000001</v>
      </c>
      <c r="JR27">
        <v>1.5966800000000001</v>
      </c>
      <c r="JS27">
        <v>2.34497</v>
      </c>
      <c r="JT27">
        <v>1.5905800000000001</v>
      </c>
      <c r="JU27">
        <v>2.3938000000000001</v>
      </c>
      <c r="JV27">
        <v>24.714300000000001</v>
      </c>
      <c r="JW27">
        <v>15.3141</v>
      </c>
      <c r="JX27">
        <v>18</v>
      </c>
      <c r="JY27">
        <v>492.28300000000002</v>
      </c>
      <c r="JZ27">
        <v>618.00800000000004</v>
      </c>
      <c r="KA27">
        <v>24.998799999999999</v>
      </c>
      <c r="KB27">
        <v>21.0307</v>
      </c>
      <c r="KC27">
        <v>30.0002</v>
      </c>
      <c r="KD27">
        <v>20.9316</v>
      </c>
      <c r="KE27">
        <v>20.8889</v>
      </c>
      <c r="KF27">
        <v>19.854600000000001</v>
      </c>
      <c r="KG27">
        <v>22.397600000000001</v>
      </c>
      <c r="KH27">
        <v>100</v>
      </c>
      <c r="KI27">
        <v>25</v>
      </c>
      <c r="KJ27">
        <v>400</v>
      </c>
      <c r="KK27">
        <v>14.1625</v>
      </c>
      <c r="KL27">
        <v>101.358</v>
      </c>
      <c r="KM27">
        <v>101.59099999999999</v>
      </c>
    </row>
    <row r="28" spans="1:299" x14ac:dyDescent="0.2">
      <c r="A28">
        <v>12</v>
      </c>
      <c r="B28">
        <v>1685481560.0999999</v>
      </c>
      <c r="C28">
        <v>19774.0999999046</v>
      </c>
      <c r="D28" t="s">
        <v>491</v>
      </c>
      <c r="E28" t="s">
        <v>492</v>
      </c>
      <c r="F28">
        <v>15</v>
      </c>
      <c r="G28" s="3">
        <v>15.8</v>
      </c>
      <c r="H28" s="2" t="s">
        <v>450</v>
      </c>
      <c r="I28" s="1">
        <v>80</v>
      </c>
      <c r="J28">
        <v>113</v>
      </c>
      <c r="K28">
        <v>1685481551.5999999</v>
      </c>
      <c r="L28">
        <f t="shared" si="0"/>
        <v>3.6200262430642074E-4</v>
      </c>
      <c r="M28">
        <f t="shared" si="1"/>
        <v>0.36200262430642072</v>
      </c>
      <c r="N28">
        <f t="shared" si="2"/>
        <v>2.2364322150509537</v>
      </c>
      <c r="O28">
        <f t="shared" si="3"/>
        <v>398.59881250000001</v>
      </c>
      <c r="P28">
        <f t="shared" si="4"/>
        <v>251.51302989627811</v>
      </c>
      <c r="Q28">
        <f t="shared" si="5"/>
        <v>25.521128627510944</v>
      </c>
      <c r="R28">
        <f t="shared" si="6"/>
        <v>40.445982336504606</v>
      </c>
      <c r="S28">
        <f t="shared" si="7"/>
        <v>2.5689408485504921E-2</v>
      </c>
      <c r="T28">
        <f t="shared" si="8"/>
        <v>3.8406780928176607</v>
      </c>
      <c r="U28">
        <f t="shared" si="9"/>
        <v>2.5594328591347335E-2</v>
      </c>
      <c r="V28">
        <f t="shared" si="10"/>
        <v>1.6004968460571332E-2</v>
      </c>
      <c r="W28">
        <f t="shared" si="11"/>
        <v>82.08738790661873</v>
      </c>
      <c r="X28">
        <f t="shared" si="12"/>
        <v>24.649534900481544</v>
      </c>
      <c r="Y28">
        <f t="shared" si="13"/>
        <v>23.622193750000001</v>
      </c>
      <c r="Z28">
        <f t="shared" si="14"/>
        <v>2.9276747400603575</v>
      </c>
      <c r="AA28">
        <f t="shared" si="15"/>
        <v>49.836764114141509</v>
      </c>
      <c r="AB28">
        <f t="shared" si="16"/>
        <v>1.52397320884226</v>
      </c>
      <c r="AC28">
        <f t="shared" si="17"/>
        <v>3.0579296949374419</v>
      </c>
      <c r="AD28">
        <f t="shared" si="18"/>
        <v>1.4037015312180976</v>
      </c>
      <c r="AE28">
        <f t="shared" si="19"/>
        <v>-15.964315731913155</v>
      </c>
      <c r="AF28">
        <f t="shared" si="20"/>
        <v>150.02692391765291</v>
      </c>
      <c r="AG28">
        <f t="shared" si="21"/>
        <v>8.1785138135875943</v>
      </c>
      <c r="AH28">
        <f t="shared" si="22"/>
        <v>224.32850990594608</v>
      </c>
      <c r="AI28">
        <f t="shared" si="23"/>
        <v>2.2049349708430523</v>
      </c>
      <c r="AJ28">
        <f t="shared" si="24"/>
        <v>0.33805239133277681</v>
      </c>
      <c r="AK28">
        <f t="shared" si="25"/>
        <v>2.2364322150509537</v>
      </c>
      <c r="AL28">
        <v>406.00529020400103</v>
      </c>
      <c r="AM28">
        <v>404.64715151515202</v>
      </c>
      <c r="AN28">
        <v>-6.6785995499515102E-4</v>
      </c>
      <c r="AO28">
        <v>66.968354165793102</v>
      </c>
      <c r="AP28">
        <f t="shared" si="26"/>
        <v>0.36200262430642072</v>
      </c>
      <c r="AQ28">
        <v>14.8194134175126</v>
      </c>
      <c r="AR28">
        <v>15.0332806060606</v>
      </c>
      <c r="AS28">
        <v>4.9636377868403802E-6</v>
      </c>
      <c r="AT28">
        <v>77.470442302174305</v>
      </c>
      <c r="AU28">
        <v>0</v>
      </c>
      <c r="AV28">
        <v>0</v>
      </c>
      <c r="AW28">
        <f t="shared" si="27"/>
        <v>1</v>
      </c>
      <c r="AX28">
        <f t="shared" si="28"/>
        <v>0</v>
      </c>
      <c r="AY28">
        <f t="shared" si="29"/>
        <v>54050.5117739298</v>
      </c>
      <c r="AZ28" t="s">
        <v>439</v>
      </c>
      <c r="BA28">
        <v>10042.1</v>
      </c>
      <c r="BB28">
        <v>119.756923076923</v>
      </c>
      <c r="BC28">
        <v>682.25</v>
      </c>
      <c r="BD28">
        <f t="shared" si="30"/>
        <v>0.82446768328776399</v>
      </c>
      <c r="BE28">
        <v>-0.50191924588832504</v>
      </c>
      <c r="BF28" t="s">
        <v>493</v>
      </c>
      <c r="BG28">
        <v>10081.9</v>
      </c>
      <c r="BH28">
        <v>387.01219230769198</v>
      </c>
      <c r="BI28">
        <v>456.78216322097097</v>
      </c>
      <c r="BJ28">
        <f t="shared" si="31"/>
        <v>0.15274232781179631</v>
      </c>
      <c r="BK28">
        <v>0.5</v>
      </c>
      <c r="BL28">
        <f t="shared" si="32"/>
        <v>421.15937935576096</v>
      </c>
      <c r="BM28">
        <f t="shared" si="33"/>
        <v>2.2364322150509537</v>
      </c>
      <c r="BN28">
        <f t="shared" si="34"/>
        <v>32.164431991285163</v>
      </c>
      <c r="BO28">
        <f t="shared" si="35"/>
        <v>6.5019363100213504E-3</v>
      </c>
      <c r="BP28">
        <f t="shared" si="36"/>
        <v>0.49360035249440704</v>
      </c>
      <c r="BQ28">
        <f t="shared" si="37"/>
        <v>110.2081765965482</v>
      </c>
      <c r="BR28" t="s">
        <v>441</v>
      </c>
      <c r="BS28">
        <v>0</v>
      </c>
      <c r="BT28">
        <f t="shared" si="38"/>
        <v>110.2081765965482</v>
      </c>
      <c r="BU28">
        <f t="shared" si="39"/>
        <v>0.75872924673892228</v>
      </c>
      <c r="BV28">
        <f t="shared" si="40"/>
        <v>0.20131335185548044</v>
      </c>
      <c r="BW28">
        <f t="shared" si="41"/>
        <v>0.39414572074044008</v>
      </c>
      <c r="BX28">
        <f t="shared" si="42"/>
        <v>0.20701704977187646</v>
      </c>
      <c r="BY28">
        <f t="shared" si="43"/>
        <v>0.40083664320345513</v>
      </c>
      <c r="BZ28">
        <f t="shared" si="44"/>
        <v>5.732733457371976E-2</v>
      </c>
      <c r="CA28">
        <f t="shared" si="45"/>
        <v>0.94267266542628025</v>
      </c>
      <c r="CB28">
        <v>61</v>
      </c>
      <c r="CC28">
        <v>290</v>
      </c>
      <c r="CD28">
        <v>453.68</v>
      </c>
      <c r="CE28">
        <v>275</v>
      </c>
      <c r="CF28">
        <v>10081.9</v>
      </c>
      <c r="CG28">
        <v>452.75</v>
      </c>
      <c r="CH28">
        <v>0.93</v>
      </c>
      <c r="CI28">
        <v>300</v>
      </c>
      <c r="CJ28">
        <v>24.1</v>
      </c>
      <c r="CK28">
        <v>456.78216322097097</v>
      </c>
      <c r="CL28">
        <v>1.0917168768507199</v>
      </c>
      <c r="CM28">
        <v>-4.06974626370378</v>
      </c>
      <c r="CN28">
        <v>0.96070886968496805</v>
      </c>
      <c r="CO28">
        <v>0.39057985528861999</v>
      </c>
      <c r="CP28">
        <v>-7.9459312569521694E-3</v>
      </c>
      <c r="CQ28">
        <v>290</v>
      </c>
      <c r="CR28">
        <v>453.25</v>
      </c>
      <c r="CS28">
        <v>755</v>
      </c>
      <c r="CT28">
        <v>10065.6</v>
      </c>
      <c r="CU28">
        <v>452.74</v>
      </c>
      <c r="CV28">
        <v>0.51</v>
      </c>
      <c r="DJ28">
        <f t="shared" si="46"/>
        <v>499.9659375</v>
      </c>
      <c r="DK28">
        <f t="shared" si="47"/>
        <v>421.15937935576096</v>
      </c>
      <c r="DL28">
        <f t="shared" si="48"/>
        <v>0.84237614558644003</v>
      </c>
      <c r="DM28">
        <f t="shared" si="49"/>
        <v>0.16418596098182936</v>
      </c>
      <c r="DN28">
        <v>3</v>
      </c>
      <c r="DO28">
        <v>0.5</v>
      </c>
      <c r="DP28" t="s">
        <v>442</v>
      </c>
      <c r="DQ28">
        <v>2</v>
      </c>
      <c r="DR28" t="b">
        <v>1</v>
      </c>
      <c r="DS28">
        <v>1685481551.5999999</v>
      </c>
      <c r="DT28">
        <v>398.59881250000001</v>
      </c>
      <c r="DU28">
        <v>400.00237499999997</v>
      </c>
      <c r="DV28">
        <v>15.01889375</v>
      </c>
      <c r="DW28">
        <v>14.81914375</v>
      </c>
      <c r="DX28">
        <v>397.74981250000002</v>
      </c>
      <c r="DY28">
        <v>14.90089375</v>
      </c>
      <c r="DZ28">
        <v>500.08793750000001</v>
      </c>
      <c r="EA28">
        <v>101.37043749999999</v>
      </c>
      <c r="EB28">
        <v>9.9965993749999996E-2</v>
      </c>
      <c r="EC28">
        <v>24.346756249999999</v>
      </c>
      <c r="ED28">
        <v>23.622193750000001</v>
      </c>
      <c r="EE28">
        <v>999.9</v>
      </c>
      <c r="EF28">
        <v>0</v>
      </c>
      <c r="EG28">
        <v>0</v>
      </c>
      <c r="EH28">
        <v>9994.2937500000007</v>
      </c>
      <c r="EI28">
        <v>0</v>
      </c>
      <c r="EJ28">
        <v>0.221023</v>
      </c>
      <c r="EK28">
        <v>-1.4203168749999999</v>
      </c>
      <c r="EL28">
        <v>404.66381250000001</v>
      </c>
      <c r="EM28">
        <v>406.01912499999997</v>
      </c>
      <c r="EN28">
        <v>0.2099705</v>
      </c>
      <c r="EO28">
        <v>400.00237499999997</v>
      </c>
      <c r="EP28">
        <v>14.81914375</v>
      </c>
      <c r="EQ28">
        <v>1.5235093749999999</v>
      </c>
      <c r="ER28">
        <v>1.502223125</v>
      </c>
      <c r="ES28">
        <v>13.2061625</v>
      </c>
      <c r="ET28">
        <v>12.990812500000001</v>
      </c>
      <c r="EU28">
        <v>499.9659375</v>
      </c>
      <c r="EV28">
        <v>0.92000274999999998</v>
      </c>
      <c r="EW28">
        <v>7.9997312500000001E-2</v>
      </c>
      <c r="EX28">
        <v>0</v>
      </c>
      <c r="EY28">
        <v>387.02687500000002</v>
      </c>
      <c r="EZ28">
        <v>4.9999900000000004</v>
      </c>
      <c r="FA28">
        <v>1934.3987500000001</v>
      </c>
      <c r="FB28">
        <v>4250.9587499999998</v>
      </c>
      <c r="FC28">
        <v>36.617125000000001</v>
      </c>
      <c r="FD28">
        <v>38.621062500000001</v>
      </c>
      <c r="FE28">
        <v>38.069875000000003</v>
      </c>
      <c r="FF28">
        <v>39.311999999999998</v>
      </c>
      <c r="FG28">
        <v>39.436999999999998</v>
      </c>
      <c r="FH28">
        <v>455.36937499999999</v>
      </c>
      <c r="FI28">
        <v>39.6</v>
      </c>
      <c r="FJ28">
        <v>0</v>
      </c>
      <c r="FK28">
        <v>1668.7000000476801</v>
      </c>
      <c r="FL28">
        <v>0</v>
      </c>
      <c r="FM28">
        <v>387.01219230769198</v>
      </c>
      <c r="FN28">
        <v>-0.89487178608912299</v>
      </c>
      <c r="FO28">
        <v>-10.972307739398101</v>
      </c>
      <c r="FP28">
        <v>1934.6884615384599</v>
      </c>
      <c r="FQ28">
        <v>15</v>
      </c>
      <c r="FR28">
        <v>1685481581.0999999</v>
      </c>
      <c r="FS28" t="s">
        <v>494</v>
      </c>
      <c r="FT28">
        <v>1685481581.0999999</v>
      </c>
      <c r="FU28">
        <v>1685481581.0999999</v>
      </c>
      <c r="FV28">
        <v>12</v>
      </c>
      <c r="FW28">
        <v>1.7999999999999999E-2</v>
      </c>
      <c r="FX28">
        <v>-6.0000000000000001E-3</v>
      </c>
      <c r="FY28">
        <v>0.84899999999999998</v>
      </c>
      <c r="FZ28">
        <v>0.11799999999999999</v>
      </c>
      <c r="GA28">
        <v>400</v>
      </c>
      <c r="GB28">
        <v>15</v>
      </c>
      <c r="GC28">
        <v>0.41</v>
      </c>
      <c r="GD28">
        <v>0.14000000000000001</v>
      </c>
      <c r="GE28">
        <v>-1.4158200000000001</v>
      </c>
      <c r="GF28">
        <v>3.3703636363635901E-2</v>
      </c>
      <c r="GG28">
        <v>3.01372891946174E-2</v>
      </c>
      <c r="GH28">
        <v>1</v>
      </c>
      <c r="GI28">
        <v>387.065058823529</v>
      </c>
      <c r="GJ28">
        <v>-0.98209319353223201</v>
      </c>
      <c r="GK28">
        <v>0.19656610041894501</v>
      </c>
      <c r="GL28">
        <v>1</v>
      </c>
      <c r="GM28">
        <v>0.21016495238095201</v>
      </c>
      <c r="GN28">
        <v>-2.65348051948052E-3</v>
      </c>
      <c r="GO28">
        <v>1.22610103973416E-3</v>
      </c>
      <c r="GP28">
        <v>1</v>
      </c>
      <c r="GQ28">
        <v>3</v>
      </c>
      <c r="GR28">
        <v>3</v>
      </c>
      <c r="GS28" t="s">
        <v>444</v>
      </c>
      <c r="GT28">
        <v>2.9526599999999998</v>
      </c>
      <c r="GU28">
        <v>2.7107199999999998</v>
      </c>
      <c r="GV28">
        <v>0.105658</v>
      </c>
      <c r="GW28">
        <v>0.105795</v>
      </c>
      <c r="GX28">
        <v>8.3665799999999999E-2</v>
      </c>
      <c r="GY28">
        <v>8.3447400000000005E-2</v>
      </c>
      <c r="GZ28">
        <v>27899.200000000001</v>
      </c>
      <c r="HA28">
        <v>32320.9</v>
      </c>
      <c r="HB28">
        <v>31084.9</v>
      </c>
      <c r="HC28">
        <v>34803.800000000003</v>
      </c>
      <c r="HD28">
        <v>38832.6</v>
      </c>
      <c r="HE28">
        <v>39491.9</v>
      </c>
      <c r="HF28">
        <v>42734.7</v>
      </c>
      <c r="HG28">
        <v>43156.1</v>
      </c>
      <c r="HH28">
        <v>2.0907499999999999</v>
      </c>
      <c r="HI28">
        <v>2.2976299999999998</v>
      </c>
      <c r="HJ28">
        <v>0.119772</v>
      </c>
      <c r="HK28">
        <v>0</v>
      </c>
      <c r="HL28">
        <v>21.67</v>
      </c>
      <c r="HM28">
        <v>999.9</v>
      </c>
      <c r="HN28">
        <v>76.144999999999996</v>
      </c>
      <c r="HO28">
        <v>20.210999999999999</v>
      </c>
      <c r="HP28">
        <v>17.858899999999998</v>
      </c>
      <c r="HQ28">
        <v>60.506799999999998</v>
      </c>
      <c r="HR28">
        <v>20.288499999999999</v>
      </c>
      <c r="HS28">
        <v>1</v>
      </c>
      <c r="HT28">
        <v>-0.38958599999999999</v>
      </c>
      <c r="HU28">
        <v>-1.77769</v>
      </c>
      <c r="HV28">
        <v>20.2943</v>
      </c>
      <c r="HW28">
        <v>5.2449899999999996</v>
      </c>
      <c r="HX28">
        <v>11.9864</v>
      </c>
      <c r="HY28">
        <v>4.9726499999999998</v>
      </c>
      <c r="HZ28">
        <v>3.2968999999999999</v>
      </c>
      <c r="IA28">
        <v>999.9</v>
      </c>
      <c r="IB28">
        <v>9999</v>
      </c>
      <c r="IC28">
        <v>9999</v>
      </c>
      <c r="ID28">
        <v>9999</v>
      </c>
      <c r="IE28">
        <v>4.9719499999999996</v>
      </c>
      <c r="IF28">
        <v>1.85379</v>
      </c>
      <c r="IG28">
        <v>1.85486</v>
      </c>
      <c r="IH28">
        <v>1.85914</v>
      </c>
      <c r="II28">
        <v>1.8535999999999999</v>
      </c>
      <c r="IJ28">
        <v>1.8580399999999999</v>
      </c>
      <c r="IK28">
        <v>1.8551599999999999</v>
      </c>
      <c r="IL28">
        <v>1.85379</v>
      </c>
      <c r="IM28">
        <v>0</v>
      </c>
      <c r="IN28">
        <v>0</v>
      </c>
      <c r="IO28">
        <v>0</v>
      </c>
      <c r="IP28">
        <v>0</v>
      </c>
      <c r="IQ28" t="s">
        <v>445</v>
      </c>
      <c r="IR28" t="s">
        <v>446</v>
      </c>
      <c r="IS28" t="s">
        <v>447</v>
      </c>
      <c r="IT28" t="s">
        <v>447</v>
      </c>
      <c r="IU28" t="s">
        <v>447</v>
      </c>
      <c r="IV28" t="s">
        <v>447</v>
      </c>
      <c r="IW28">
        <v>0</v>
      </c>
      <c r="IX28">
        <v>100</v>
      </c>
      <c r="IY28">
        <v>100</v>
      </c>
      <c r="IZ28">
        <v>0.84899999999999998</v>
      </c>
      <c r="JA28">
        <v>0.11799999999999999</v>
      </c>
      <c r="JB28">
        <v>1.08691582104284</v>
      </c>
      <c r="JC28">
        <v>-6.8838208586326796E-4</v>
      </c>
      <c r="JD28">
        <v>1.2146953680521199E-7</v>
      </c>
      <c r="JE28">
        <v>-3.3979593155360199E-13</v>
      </c>
      <c r="JF28">
        <v>1.2465220628349901E-2</v>
      </c>
      <c r="JG28">
        <v>-8.4016882464723192E-3</v>
      </c>
      <c r="JH28">
        <v>1.25164947178783E-3</v>
      </c>
      <c r="JI28">
        <v>-1.11680998025361E-5</v>
      </c>
      <c r="JJ28">
        <v>6</v>
      </c>
      <c r="JK28">
        <v>2124</v>
      </c>
      <c r="JL28">
        <v>0</v>
      </c>
      <c r="JM28">
        <v>22</v>
      </c>
      <c r="JN28">
        <v>27.5</v>
      </c>
      <c r="JO28">
        <v>27.5</v>
      </c>
      <c r="JP28">
        <v>0.99121099999999995</v>
      </c>
      <c r="JQ28">
        <v>2.3742700000000001</v>
      </c>
      <c r="JR28">
        <v>1.5966800000000001</v>
      </c>
      <c r="JS28">
        <v>2.34375</v>
      </c>
      <c r="JT28">
        <v>1.5905800000000001</v>
      </c>
      <c r="JU28">
        <v>2.4658199999999999</v>
      </c>
      <c r="JV28">
        <v>25.552600000000002</v>
      </c>
      <c r="JW28">
        <v>14.815</v>
      </c>
      <c r="JX28">
        <v>18</v>
      </c>
      <c r="JY28">
        <v>494.09500000000003</v>
      </c>
      <c r="JZ28">
        <v>616.71299999999997</v>
      </c>
      <c r="KA28">
        <v>24.9998</v>
      </c>
      <c r="KB28">
        <v>22.063500000000001</v>
      </c>
      <c r="KC28">
        <v>30.0002</v>
      </c>
      <c r="KD28">
        <v>21.966899999999999</v>
      </c>
      <c r="KE28">
        <v>21.9223</v>
      </c>
      <c r="KF28">
        <v>19.859100000000002</v>
      </c>
      <c r="KG28">
        <v>20.130400000000002</v>
      </c>
      <c r="KH28">
        <v>100</v>
      </c>
      <c r="KI28">
        <v>25</v>
      </c>
      <c r="KJ28">
        <v>400</v>
      </c>
      <c r="KK28">
        <v>14.776199999999999</v>
      </c>
      <c r="KL28">
        <v>101.193</v>
      </c>
      <c r="KM28">
        <v>101.42</v>
      </c>
    </row>
    <row r="29" spans="1:299" x14ac:dyDescent="0.2">
      <c r="A29">
        <v>13</v>
      </c>
      <c r="B29">
        <v>1685483583</v>
      </c>
      <c r="C29">
        <v>21797</v>
      </c>
      <c r="D29" t="s">
        <v>495</v>
      </c>
      <c r="E29" t="s">
        <v>496</v>
      </c>
      <c r="F29">
        <v>15</v>
      </c>
      <c r="G29" s="3">
        <v>16.100000000000001</v>
      </c>
      <c r="H29" s="2" t="s">
        <v>438</v>
      </c>
      <c r="I29" s="1">
        <v>140</v>
      </c>
      <c r="J29">
        <v>113</v>
      </c>
      <c r="K29">
        <v>1685483575</v>
      </c>
      <c r="L29">
        <f t="shared" si="0"/>
        <v>4.5364291623123946E-4</v>
      </c>
      <c r="M29">
        <f t="shared" si="1"/>
        <v>0.45364291623123948</v>
      </c>
      <c r="N29">
        <f t="shared" si="2"/>
        <v>2.4718661520220118</v>
      </c>
      <c r="O29">
        <f t="shared" si="3"/>
        <v>398.45960000000002</v>
      </c>
      <c r="P29">
        <f t="shared" si="4"/>
        <v>264.75267685040154</v>
      </c>
      <c r="Q29">
        <f t="shared" si="5"/>
        <v>26.850034455481406</v>
      </c>
      <c r="R29">
        <f t="shared" si="6"/>
        <v>40.409993645362135</v>
      </c>
      <c r="S29">
        <f t="shared" si="7"/>
        <v>3.1501987857062298E-2</v>
      </c>
      <c r="T29">
        <f t="shared" si="8"/>
        <v>3.8422156255333397</v>
      </c>
      <c r="U29">
        <f t="shared" si="9"/>
        <v>3.1359200094703082E-2</v>
      </c>
      <c r="V29">
        <f t="shared" si="10"/>
        <v>1.9612274861515084E-2</v>
      </c>
      <c r="W29">
        <f t="shared" si="11"/>
        <v>82.092333837516222</v>
      </c>
      <c r="X29">
        <f t="shared" si="12"/>
        <v>25.136506128573302</v>
      </c>
      <c r="Y29">
        <f t="shared" si="13"/>
        <v>24.098926666666699</v>
      </c>
      <c r="Z29">
        <f t="shared" si="14"/>
        <v>3.0128184789600083</v>
      </c>
      <c r="AA29">
        <f t="shared" si="15"/>
        <v>50.096760506198216</v>
      </c>
      <c r="AB29">
        <f t="shared" si="16"/>
        <v>1.5789513156762678</v>
      </c>
      <c r="AC29">
        <f t="shared" si="17"/>
        <v>3.1518032298334187</v>
      </c>
      <c r="AD29">
        <f t="shared" si="18"/>
        <v>1.4338671632837405</v>
      </c>
      <c r="AE29">
        <f t="shared" si="19"/>
        <v>-20.00565260579766</v>
      </c>
      <c r="AF29">
        <f t="shared" si="20"/>
        <v>156.07423723598774</v>
      </c>
      <c r="AG29">
        <f t="shared" si="21"/>
        <v>8.5470393196496079</v>
      </c>
      <c r="AH29">
        <f t="shared" si="22"/>
        <v>226.70795778735589</v>
      </c>
      <c r="AI29">
        <f t="shared" si="23"/>
        <v>2.459987515205234</v>
      </c>
      <c r="AJ29">
        <f t="shared" si="24"/>
        <v>0.45842136748679091</v>
      </c>
      <c r="AK29">
        <f t="shared" si="25"/>
        <v>2.4718661520220118</v>
      </c>
      <c r="AL29">
        <v>406.28580293041898</v>
      </c>
      <c r="AM29">
        <v>404.78083030302997</v>
      </c>
      <c r="AN29">
        <v>-1.7267098606994901E-4</v>
      </c>
      <c r="AO29">
        <v>66.939674793382807</v>
      </c>
      <c r="AP29">
        <f t="shared" si="26"/>
        <v>0.45364291623123948</v>
      </c>
      <c r="AQ29">
        <v>15.3013932163764</v>
      </c>
      <c r="AR29">
        <v>15.5693151515151</v>
      </c>
      <c r="AS29">
        <v>-2.7302430351743101E-6</v>
      </c>
      <c r="AT29">
        <v>77.470633041812903</v>
      </c>
      <c r="AU29">
        <v>0</v>
      </c>
      <c r="AV29">
        <v>0</v>
      </c>
      <c r="AW29">
        <f t="shared" si="27"/>
        <v>1</v>
      </c>
      <c r="AX29">
        <f t="shared" si="28"/>
        <v>0</v>
      </c>
      <c r="AY29">
        <f t="shared" si="29"/>
        <v>53987.595571590587</v>
      </c>
      <c r="AZ29" t="s">
        <v>439</v>
      </c>
      <c r="BA29">
        <v>10042.1</v>
      </c>
      <c r="BB29">
        <v>119.756923076923</v>
      </c>
      <c r="BC29">
        <v>682.25</v>
      </c>
      <c r="BD29">
        <f t="shared" si="30"/>
        <v>0.82446768328776399</v>
      </c>
      <c r="BE29">
        <v>-0.50191924588832504</v>
      </c>
      <c r="BF29" t="s">
        <v>497</v>
      </c>
      <c r="BG29">
        <v>10117.4</v>
      </c>
      <c r="BH29">
        <v>347.82719230769197</v>
      </c>
      <c r="BI29">
        <v>424.510539453776</v>
      </c>
      <c r="BJ29">
        <f t="shared" si="31"/>
        <v>0.18063944241467744</v>
      </c>
      <c r="BK29">
        <v>0.5</v>
      </c>
      <c r="BL29">
        <f t="shared" si="32"/>
        <v>421.18556679664033</v>
      </c>
      <c r="BM29">
        <f t="shared" si="33"/>
        <v>2.4718661520220118</v>
      </c>
      <c r="BN29">
        <f t="shared" si="34"/>
        <v>38.041362969627492</v>
      </c>
      <c r="BO29">
        <f t="shared" si="35"/>
        <v>7.0605111673880325E-3</v>
      </c>
      <c r="BP29">
        <f t="shared" si="36"/>
        <v>0.60714502136474913</v>
      </c>
      <c r="BQ29">
        <f t="shared" si="37"/>
        <v>108.22319101742804</v>
      </c>
      <c r="BR29" t="s">
        <v>441</v>
      </c>
      <c r="BS29">
        <v>0</v>
      </c>
      <c r="BT29">
        <f t="shared" si="38"/>
        <v>108.22319101742804</v>
      </c>
      <c r="BU29">
        <f t="shared" si="39"/>
        <v>0.74506359451833537</v>
      </c>
      <c r="BV29">
        <f t="shared" si="40"/>
        <v>0.24244835440048071</v>
      </c>
      <c r="BW29">
        <f t="shared" si="41"/>
        <v>0.44900247952365097</v>
      </c>
      <c r="BX29">
        <f t="shared" si="42"/>
        <v>0.25162407605775133</v>
      </c>
      <c r="BY29">
        <f t="shared" si="43"/>
        <v>0.45820912491243132</v>
      </c>
      <c r="BZ29">
        <f t="shared" si="44"/>
        <v>7.5435547163700184E-2</v>
      </c>
      <c r="CA29">
        <f t="shared" si="45"/>
        <v>0.92456445283629984</v>
      </c>
      <c r="CB29">
        <v>62</v>
      </c>
      <c r="CC29">
        <v>290</v>
      </c>
      <c r="CD29">
        <v>419.63</v>
      </c>
      <c r="CE29">
        <v>45</v>
      </c>
      <c r="CF29">
        <v>10117.4</v>
      </c>
      <c r="CG29">
        <v>417.78</v>
      </c>
      <c r="CH29">
        <v>1.85</v>
      </c>
      <c r="CI29">
        <v>300</v>
      </c>
      <c r="CJ29">
        <v>24.1</v>
      </c>
      <c r="CK29">
        <v>424.510539453776</v>
      </c>
      <c r="CL29">
        <v>1.26318804859197</v>
      </c>
      <c r="CM29">
        <v>-6.8061044656591196</v>
      </c>
      <c r="CN29">
        <v>1.11246064146358</v>
      </c>
      <c r="CO29">
        <v>0.57206630272099801</v>
      </c>
      <c r="CP29">
        <v>-7.9520622914349293E-3</v>
      </c>
      <c r="CQ29">
        <v>290</v>
      </c>
      <c r="CR29">
        <v>418.66</v>
      </c>
      <c r="CS29">
        <v>795</v>
      </c>
      <c r="CT29">
        <v>10072</v>
      </c>
      <c r="CU29">
        <v>417.75</v>
      </c>
      <c r="CV29">
        <v>0.91</v>
      </c>
      <c r="DJ29">
        <f t="shared" si="46"/>
        <v>499.99713333333301</v>
      </c>
      <c r="DK29">
        <f t="shared" si="47"/>
        <v>421.18556679664033</v>
      </c>
      <c r="DL29">
        <f t="shared" si="48"/>
        <v>0.84237596321547026</v>
      </c>
      <c r="DM29">
        <f t="shared" si="49"/>
        <v>0.16418560900585752</v>
      </c>
      <c r="DN29">
        <v>3</v>
      </c>
      <c r="DO29">
        <v>0.5</v>
      </c>
      <c r="DP29" t="s">
        <v>442</v>
      </c>
      <c r="DQ29">
        <v>2</v>
      </c>
      <c r="DR29" t="b">
        <v>1</v>
      </c>
      <c r="DS29">
        <v>1685483575</v>
      </c>
      <c r="DT29">
        <v>398.45960000000002</v>
      </c>
      <c r="DU29">
        <v>400.04493333333301</v>
      </c>
      <c r="DV29">
        <v>15.569126666666699</v>
      </c>
      <c r="DW29">
        <v>15.298400000000001</v>
      </c>
      <c r="DX29">
        <v>397.58760000000001</v>
      </c>
      <c r="DY29">
        <v>15.4391266666667</v>
      </c>
      <c r="DZ29">
        <v>500.08093333333301</v>
      </c>
      <c r="EA29">
        <v>101.31553333333299</v>
      </c>
      <c r="EB29">
        <v>0.100002006666667</v>
      </c>
      <c r="EC29">
        <v>24.8523933333333</v>
      </c>
      <c r="ED29">
        <v>24.098926666666699</v>
      </c>
      <c r="EE29">
        <v>999.9</v>
      </c>
      <c r="EF29">
        <v>0</v>
      </c>
      <c r="EG29">
        <v>0</v>
      </c>
      <c r="EH29">
        <v>10005.5133333333</v>
      </c>
      <c r="EI29">
        <v>0</v>
      </c>
      <c r="EJ29">
        <v>0.221023</v>
      </c>
      <c r="EK29">
        <v>-1.6072153333333301</v>
      </c>
      <c r="EL29">
        <v>404.74086666666699</v>
      </c>
      <c r="EM29">
        <v>406.2602</v>
      </c>
      <c r="EN29">
        <v>0.27513686666666698</v>
      </c>
      <c r="EO29">
        <v>400.04493333333301</v>
      </c>
      <c r="EP29">
        <v>15.298400000000001</v>
      </c>
      <c r="EQ29">
        <v>1.5778399999999999</v>
      </c>
      <c r="ER29">
        <v>1.54996466666667</v>
      </c>
      <c r="ES29">
        <v>13.744066666666701</v>
      </c>
      <c r="ET29">
        <v>13.470166666666699</v>
      </c>
      <c r="EU29">
        <v>499.99713333333301</v>
      </c>
      <c r="EV29">
        <v>0.92000666666666697</v>
      </c>
      <c r="EW29">
        <v>7.9992946666666606E-2</v>
      </c>
      <c r="EX29">
        <v>0</v>
      </c>
      <c r="EY29">
        <v>347.845666666667</v>
      </c>
      <c r="EZ29">
        <v>4.9999900000000004</v>
      </c>
      <c r="FA29">
        <v>1813.384</v>
      </c>
      <c r="FB29">
        <v>4251.2326666666704</v>
      </c>
      <c r="FC29">
        <v>36.691200000000002</v>
      </c>
      <c r="FD29">
        <v>39.311999999999998</v>
      </c>
      <c r="FE29">
        <v>38.375</v>
      </c>
      <c r="FF29">
        <v>39.686999999999998</v>
      </c>
      <c r="FG29">
        <v>39.6291333333333</v>
      </c>
      <c r="FH29">
        <v>455.4</v>
      </c>
      <c r="FI29">
        <v>39.599333333333298</v>
      </c>
      <c r="FJ29">
        <v>0</v>
      </c>
      <c r="FK29">
        <v>2021.7000000476801</v>
      </c>
      <c r="FL29">
        <v>0</v>
      </c>
      <c r="FM29">
        <v>347.82719230769197</v>
      </c>
      <c r="FN29">
        <v>-2.3802735104243</v>
      </c>
      <c r="FO29">
        <v>-97.473845917444294</v>
      </c>
      <c r="FP29">
        <v>1812.50346153846</v>
      </c>
      <c r="FQ29">
        <v>15</v>
      </c>
      <c r="FR29">
        <v>1685483604</v>
      </c>
      <c r="FS29" t="s">
        <v>498</v>
      </c>
      <c r="FT29">
        <v>1685483602</v>
      </c>
      <c r="FU29">
        <v>1685483604</v>
      </c>
      <c r="FV29">
        <v>13</v>
      </c>
      <c r="FW29">
        <v>2.1999999999999999E-2</v>
      </c>
      <c r="FX29">
        <v>1E-3</v>
      </c>
      <c r="FY29">
        <v>0.872</v>
      </c>
      <c r="FZ29">
        <v>0.13</v>
      </c>
      <c r="GA29">
        <v>400</v>
      </c>
      <c r="GB29">
        <v>15</v>
      </c>
      <c r="GC29">
        <v>0.21</v>
      </c>
      <c r="GD29">
        <v>0.14000000000000001</v>
      </c>
      <c r="GE29">
        <v>-1.59580428571429</v>
      </c>
      <c r="GF29">
        <v>-2.8833506493506599E-2</v>
      </c>
      <c r="GG29">
        <v>5.5739070384667702E-2</v>
      </c>
      <c r="GH29">
        <v>1</v>
      </c>
      <c r="GI29">
        <v>347.92985294117602</v>
      </c>
      <c r="GJ29">
        <v>-2.0802903000463</v>
      </c>
      <c r="GK29">
        <v>0.25917041093287002</v>
      </c>
      <c r="GL29">
        <v>0</v>
      </c>
      <c r="GM29">
        <v>0.27696066666666702</v>
      </c>
      <c r="GN29">
        <v>-5.0852961038961197E-2</v>
      </c>
      <c r="GO29">
        <v>5.6680923584683197E-3</v>
      </c>
      <c r="GP29">
        <v>1</v>
      </c>
      <c r="GQ29">
        <v>2</v>
      </c>
      <c r="GR29">
        <v>3</v>
      </c>
      <c r="GS29" t="s">
        <v>458</v>
      </c>
      <c r="GT29">
        <v>2.9525899999999998</v>
      </c>
      <c r="GU29">
        <v>2.71061</v>
      </c>
      <c r="GV29">
        <v>0.10553700000000001</v>
      </c>
      <c r="GW29">
        <v>0.105694</v>
      </c>
      <c r="GX29">
        <v>8.5771700000000006E-2</v>
      </c>
      <c r="GY29">
        <v>8.5344299999999998E-2</v>
      </c>
      <c r="GZ29">
        <v>27894.1</v>
      </c>
      <c r="HA29">
        <v>32316.5</v>
      </c>
      <c r="HB29">
        <v>31076</v>
      </c>
      <c r="HC29">
        <v>34796.1</v>
      </c>
      <c r="HD29">
        <v>38731</v>
      </c>
      <c r="HE29">
        <v>39401.699999999997</v>
      </c>
      <c r="HF29">
        <v>42722.2</v>
      </c>
      <c r="HG29">
        <v>43147.199999999997</v>
      </c>
      <c r="HH29">
        <v>2.0895000000000001</v>
      </c>
      <c r="HI29">
        <v>2.2888299999999999</v>
      </c>
      <c r="HJ29">
        <v>0.115186</v>
      </c>
      <c r="HK29">
        <v>0</v>
      </c>
      <c r="HL29">
        <v>22.175000000000001</v>
      </c>
      <c r="HM29">
        <v>999.9</v>
      </c>
      <c r="HN29">
        <v>75.222999999999999</v>
      </c>
      <c r="HO29">
        <v>20.986000000000001</v>
      </c>
      <c r="HP29">
        <v>18.514600000000002</v>
      </c>
      <c r="HQ29">
        <v>60.286900000000003</v>
      </c>
      <c r="HR29">
        <v>20.2925</v>
      </c>
      <c r="HS29">
        <v>1</v>
      </c>
      <c r="HT29">
        <v>-0.379355</v>
      </c>
      <c r="HU29">
        <v>-1.50586</v>
      </c>
      <c r="HV29">
        <v>20.296900000000001</v>
      </c>
      <c r="HW29">
        <v>5.2475399999999999</v>
      </c>
      <c r="HX29">
        <v>11.986000000000001</v>
      </c>
      <c r="HY29">
        <v>4.9730999999999996</v>
      </c>
      <c r="HZ29">
        <v>3.2978299999999998</v>
      </c>
      <c r="IA29">
        <v>999.9</v>
      </c>
      <c r="IB29">
        <v>9999</v>
      </c>
      <c r="IC29">
        <v>9999</v>
      </c>
      <c r="ID29">
        <v>9999</v>
      </c>
      <c r="IE29">
        <v>4.9719800000000003</v>
      </c>
      <c r="IF29">
        <v>1.8537999999999999</v>
      </c>
      <c r="IG29">
        <v>1.85486</v>
      </c>
      <c r="IH29">
        <v>1.85914</v>
      </c>
      <c r="II29">
        <v>1.85364</v>
      </c>
      <c r="IJ29">
        <v>1.8580399999999999</v>
      </c>
      <c r="IK29">
        <v>1.8551599999999999</v>
      </c>
      <c r="IL29">
        <v>1.85379</v>
      </c>
      <c r="IM29">
        <v>0</v>
      </c>
      <c r="IN29">
        <v>0</v>
      </c>
      <c r="IO29">
        <v>0</v>
      </c>
      <c r="IP29">
        <v>0</v>
      </c>
      <c r="IQ29" t="s">
        <v>445</v>
      </c>
      <c r="IR29" t="s">
        <v>446</v>
      </c>
      <c r="IS29" t="s">
        <v>447</v>
      </c>
      <c r="IT29" t="s">
        <v>447</v>
      </c>
      <c r="IU29" t="s">
        <v>447</v>
      </c>
      <c r="IV29" t="s">
        <v>447</v>
      </c>
      <c r="IW29">
        <v>0</v>
      </c>
      <c r="IX29">
        <v>100</v>
      </c>
      <c r="IY29">
        <v>100</v>
      </c>
      <c r="IZ29">
        <v>0.872</v>
      </c>
      <c r="JA29">
        <v>0.13</v>
      </c>
      <c r="JB29">
        <v>1.10462895414594</v>
      </c>
      <c r="JC29">
        <v>-6.8838208586326796E-4</v>
      </c>
      <c r="JD29">
        <v>1.2146953680521199E-7</v>
      </c>
      <c r="JE29">
        <v>-3.3979593155360199E-13</v>
      </c>
      <c r="JF29">
        <v>6.8602949347816604E-3</v>
      </c>
      <c r="JG29">
        <v>-8.4016882464723192E-3</v>
      </c>
      <c r="JH29">
        <v>1.25164947178783E-3</v>
      </c>
      <c r="JI29">
        <v>-1.11680998025361E-5</v>
      </c>
      <c r="JJ29">
        <v>6</v>
      </c>
      <c r="JK29">
        <v>2124</v>
      </c>
      <c r="JL29">
        <v>0</v>
      </c>
      <c r="JM29">
        <v>22</v>
      </c>
      <c r="JN29">
        <v>33.4</v>
      </c>
      <c r="JO29">
        <v>33.4</v>
      </c>
      <c r="JP29">
        <v>0.99731400000000003</v>
      </c>
      <c r="JQ29">
        <v>2.3803700000000001</v>
      </c>
      <c r="JR29">
        <v>1.5966800000000001</v>
      </c>
      <c r="JS29">
        <v>2.34009</v>
      </c>
      <c r="JT29">
        <v>1.5905800000000001</v>
      </c>
      <c r="JU29">
        <v>2.4548299999999998</v>
      </c>
      <c r="JV29">
        <v>26.416599999999999</v>
      </c>
      <c r="JW29">
        <v>14.044499999999999</v>
      </c>
      <c r="JX29">
        <v>18</v>
      </c>
      <c r="JY29">
        <v>495.08</v>
      </c>
      <c r="JZ29">
        <v>612.26199999999994</v>
      </c>
      <c r="KA29">
        <v>24.999700000000001</v>
      </c>
      <c r="KB29">
        <v>22.241299999999999</v>
      </c>
      <c r="KC29">
        <v>30.000299999999999</v>
      </c>
      <c r="KD29">
        <v>22.147600000000001</v>
      </c>
      <c r="KE29">
        <v>22.1098</v>
      </c>
      <c r="KF29">
        <v>20.006499999999999</v>
      </c>
      <c r="KG29">
        <v>20.085699999999999</v>
      </c>
      <c r="KH29">
        <v>99.6297</v>
      </c>
      <c r="KI29">
        <v>25</v>
      </c>
      <c r="KJ29">
        <v>400</v>
      </c>
      <c r="KK29">
        <v>15.2494</v>
      </c>
      <c r="KL29">
        <v>101.164</v>
      </c>
      <c r="KM29">
        <v>101.399</v>
      </c>
    </row>
    <row r="30" spans="1:299" x14ac:dyDescent="0.2">
      <c r="A30">
        <v>14</v>
      </c>
      <c r="B30">
        <v>1685485150.0999999</v>
      </c>
      <c r="C30">
        <v>23364.0999999046</v>
      </c>
      <c r="D30" t="s">
        <v>499</v>
      </c>
      <c r="E30" t="s">
        <v>500</v>
      </c>
      <c r="F30">
        <v>15</v>
      </c>
      <c r="G30" s="3">
        <v>16.5</v>
      </c>
      <c r="H30" s="2" t="s">
        <v>450</v>
      </c>
      <c r="I30" s="1">
        <v>50</v>
      </c>
      <c r="J30">
        <v>113</v>
      </c>
      <c r="K30">
        <v>1685485141.5999999</v>
      </c>
      <c r="L30">
        <f t="shared" si="0"/>
        <v>2.8524915916548077E-4</v>
      </c>
      <c r="M30">
        <f t="shared" si="1"/>
        <v>0.28524915916548077</v>
      </c>
      <c r="N30">
        <f t="shared" si="2"/>
        <v>1.5252850076735061</v>
      </c>
      <c r="O30">
        <f t="shared" si="3"/>
        <v>398.92156249999999</v>
      </c>
      <c r="P30">
        <f t="shared" si="4"/>
        <v>263.60338547192077</v>
      </c>
      <c r="Q30">
        <f t="shared" si="5"/>
        <v>26.735275806088197</v>
      </c>
      <c r="R30">
        <f t="shared" si="6"/>
        <v>40.459563822897948</v>
      </c>
      <c r="S30">
        <f t="shared" si="7"/>
        <v>1.9197757048379571E-2</v>
      </c>
      <c r="T30">
        <f t="shared" si="8"/>
        <v>3.8403335536648004</v>
      </c>
      <c r="U30">
        <f t="shared" si="9"/>
        <v>1.9144600220801489E-2</v>
      </c>
      <c r="V30">
        <f t="shared" si="10"/>
        <v>1.1970138716138376E-2</v>
      </c>
      <c r="W30">
        <f t="shared" si="11"/>
        <v>82.096073092229119</v>
      </c>
      <c r="X30">
        <f t="shared" si="12"/>
        <v>25.464504900883469</v>
      </c>
      <c r="Y30">
        <f t="shared" si="13"/>
        <v>24.504681250000001</v>
      </c>
      <c r="Z30">
        <f t="shared" si="14"/>
        <v>3.0869830468210187</v>
      </c>
      <c r="AA30">
        <f t="shared" si="15"/>
        <v>50.220054293190316</v>
      </c>
      <c r="AB30">
        <f t="shared" si="16"/>
        <v>1.6108164453275668</v>
      </c>
      <c r="AC30">
        <f t="shared" si="17"/>
        <v>3.2075163358514898</v>
      </c>
      <c r="AD30">
        <f t="shared" si="18"/>
        <v>1.4761666014934518</v>
      </c>
      <c r="AE30">
        <f t="shared" si="19"/>
        <v>-12.579487919197701</v>
      </c>
      <c r="AF30">
        <f t="shared" si="20"/>
        <v>132.83949212976736</v>
      </c>
      <c r="AG30">
        <f t="shared" si="21"/>
        <v>7.303912393735069</v>
      </c>
      <c r="AH30">
        <f t="shared" si="22"/>
        <v>209.65998969653384</v>
      </c>
      <c r="AI30">
        <f t="shared" si="23"/>
        <v>1.6834883900957054</v>
      </c>
      <c r="AJ30">
        <f t="shared" si="24"/>
        <v>0.2715483605163424</v>
      </c>
      <c r="AK30">
        <f t="shared" si="25"/>
        <v>1.5252850076735061</v>
      </c>
      <c r="AL30">
        <v>406.39446093993001</v>
      </c>
      <c r="AM30">
        <v>405.46060606060598</v>
      </c>
      <c r="AN30">
        <v>7.6632705770005895E-4</v>
      </c>
      <c r="AO30">
        <v>67.032045906816904</v>
      </c>
      <c r="AP30">
        <f t="shared" si="26"/>
        <v>0.28524915916548077</v>
      </c>
      <c r="AQ30">
        <v>15.722429425510599</v>
      </c>
      <c r="AR30">
        <v>15.890882424242401</v>
      </c>
      <c r="AS30">
        <v>-7.4152977126216003E-6</v>
      </c>
      <c r="AT30">
        <v>77.488043065127698</v>
      </c>
      <c r="AU30">
        <v>0</v>
      </c>
      <c r="AV30">
        <v>0</v>
      </c>
      <c r="AW30">
        <f t="shared" si="27"/>
        <v>1</v>
      </c>
      <c r="AX30">
        <f t="shared" si="28"/>
        <v>0</v>
      </c>
      <c r="AY30">
        <f t="shared" si="29"/>
        <v>53897.798864176861</v>
      </c>
      <c r="AZ30" t="s">
        <v>439</v>
      </c>
      <c r="BA30">
        <v>10042.1</v>
      </c>
      <c r="BB30">
        <v>119.756923076923</v>
      </c>
      <c r="BC30">
        <v>682.25</v>
      </c>
      <c r="BD30">
        <f t="shared" si="30"/>
        <v>0.82446768328776399</v>
      </c>
      <c r="BE30">
        <v>-0.50191924588832504</v>
      </c>
      <c r="BF30" t="s">
        <v>501</v>
      </c>
      <c r="BG30">
        <v>10106</v>
      </c>
      <c r="BH30">
        <v>314.76015384615403</v>
      </c>
      <c r="BI30">
        <v>374.56349010416398</v>
      </c>
      <c r="BJ30">
        <f t="shared" si="31"/>
        <v>0.15966141345324125</v>
      </c>
      <c r="BK30">
        <v>0.5</v>
      </c>
      <c r="BL30">
        <f t="shared" si="32"/>
        <v>421.20501061773524</v>
      </c>
      <c r="BM30">
        <f t="shared" si="33"/>
        <v>1.5252850076735061</v>
      </c>
      <c r="BN30">
        <f t="shared" si="34"/>
        <v>33.625093674407552</v>
      </c>
      <c r="BO30">
        <f t="shared" si="35"/>
        <v>4.8128683241178754E-3</v>
      </c>
      <c r="BP30">
        <f t="shared" si="36"/>
        <v>0.82145355333556447</v>
      </c>
      <c r="BQ30">
        <f t="shared" si="37"/>
        <v>104.66509135078344</v>
      </c>
      <c r="BR30" t="s">
        <v>441</v>
      </c>
      <c r="BS30">
        <v>0</v>
      </c>
      <c r="BT30">
        <f t="shared" si="38"/>
        <v>104.66509135078344</v>
      </c>
      <c r="BU30">
        <f t="shared" si="39"/>
        <v>0.72056782330366298</v>
      </c>
      <c r="BV30">
        <f t="shared" si="40"/>
        <v>0.22157721770204053</v>
      </c>
      <c r="BW30">
        <f t="shared" si="41"/>
        <v>0.53271216974040192</v>
      </c>
      <c r="BX30">
        <f t="shared" si="42"/>
        <v>0.23470092217684665</v>
      </c>
      <c r="BY30">
        <f t="shared" si="43"/>
        <v>0.54700497218370803</v>
      </c>
      <c r="BZ30">
        <f t="shared" si="44"/>
        <v>7.3679592059710988E-2</v>
      </c>
      <c r="CA30">
        <f t="shared" si="45"/>
        <v>0.92632040794028903</v>
      </c>
      <c r="CB30">
        <v>63</v>
      </c>
      <c r="CC30">
        <v>290</v>
      </c>
      <c r="CD30">
        <v>370.86</v>
      </c>
      <c r="CE30">
        <v>75</v>
      </c>
      <c r="CF30">
        <v>10106</v>
      </c>
      <c r="CG30">
        <v>369.67</v>
      </c>
      <c r="CH30">
        <v>1.19</v>
      </c>
      <c r="CI30">
        <v>300</v>
      </c>
      <c r="CJ30">
        <v>24.1</v>
      </c>
      <c r="CK30">
        <v>374.56349010416398</v>
      </c>
      <c r="CL30">
        <v>1.1047842396071601</v>
      </c>
      <c r="CM30">
        <v>-4.9406100572482901</v>
      </c>
      <c r="CN30">
        <v>0.97222017498007496</v>
      </c>
      <c r="CO30">
        <v>0.47979078800269098</v>
      </c>
      <c r="CP30">
        <v>-7.9469561735261499E-3</v>
      </c>
      <c r="CQ30">
        <v>290</v>
      </c>
      <c r="CR30">
        <v>370.43</v>
      </c>
      <c r="CS30">
        <v>815</v>
      </c>
      <c r="CT30">
        <v>10063.299999999999</v>
      </c>
      <c r="CU30">
        <v>369.65</v>
      </c>
      <c r="CV30">
        <v>0.78</v>
      </c>
      <c r="DJ30">
        <f t="shared" si="46"/>
        <v>500.02024999999998</v>
      </c>
      <c r="DK30">
        <f t="shared" si="47"/>
        <v>421.20501061773524</v>
      </c>
      <c r="DL30">
        <f t="shared" si="48"/>
        <v>0.84237590501131754</v>
      </c>
      <c r="DM30">
        <f t="shared" si="49"/>
        <v>0.16418549667184304</v>
      </c>
      <c r="DN30">
        <v>3</v>
      </c>
      <c r="DO30">
        <v>0.5</v>
      </c>
      <c r="DP30" t="s">
        <v>442</v>
      </c>
      <c r="DQ30">
        <v>2</v>
      </c>
      <c r="DR30" t="b">
        <v>1</v>
      </c>
      <c r="DS30">
        <v>1685485141.5999999</v>
      </c>
      <c r="DT30">
        <v>398.92156249999999</v>
      </c>
      <c r="DU30">
        <v>399.99650000000003</v>
      </c>
      <c r="DV30">
        <v>15.8822625</v>
      </c>
      <c r="DW30">
        <v>15.721943749999999</v>
      </c>
      <c r="DX30">
        <v>398.13556249999999</v>
      </c>
      <c r="DY30">
        <v>15.751262499999999</v>
      </c>
      <c r="DZ30">
        <v>500.07043750000003</v>
      </c>
      <c r="EA30">
        <v>101.32237499999999</v>
      </c>
      <c r="EB30">
        <v>9.9978731249999994E-2</v>
      </c>
      <c r="EC30">
        <v>25.146293750000002</v>
      </c>
      <c r="ED30">
        <v>24.504681250000001</v>
      </c>
      <c r="EE30">
        <v>999.9</v>
      </c>
      <c r="EF30">
        <v>0</v>
      </c>
      <c r="EG30">
        <v>0</v>
      </c>
      <c r="EH30">
        <v>9997.734375</v>
      </c>
      <c r="EI30">
        <v>0</v>
      </c>
      <c r="EJ30">
        <v>0.221023</v>
      </c>
      <c r="EK30">
        <v>-0.98875906250000001</v>
      </c>
      <c r="EL30">
        <v>405.45187499999997</v>
      </c>
      <c r="EM30">
        <v>406.38574999999997</v>
      </c>
      <c r="EN30">
        <v>0.1717486875</v>
      </c>
      <c r="EO30">
        <v>399.99650000000003</v>
      </c>
      <c r="EP30">
        <v>15.721943749999999</v>
      </c>
      <c r="EQ30">
        <v>1.6103862499999999</v>
      </c>
      <c r="ER30">
        <v>1.5929831249999999</v>
      </c>
      <c r="ES30">
        <v>14.05854375</v>
      </c>
      <c r="ET30">
        <v>13.8911125</v>
      </c>
      <c r="EU30">
        <v>500.02024999999998</v>
      </c>
      <c r="EV30">
        <v>0.92000487500000006</v>
      </c>
      <c r="EW30">
        <v>7.9995193749999999E-2</v>
      </c>
      <c r="EX30">
        <v>0</v>
      </c>
      <c r="EY30">
        <v>314.76081249999999</v>
      </c>
      <c r="EZ30">
        <v>4.9999900000000004</v>
      </c>
      <c r="FA30">
        <v>1596.3518750000001</v>
      </c>
      <c r="FB30">
        <v>4251.4281250000004</v>
      </c>
      <c r="FC30">
        <v>37.625</v>
      </c>
      <c r="FD30">
        <v>40.436999999999998</v>
      </c>
      <c r="FE30">
        <v>39.363187500000002</v>
      </c>
      <c r="FF30">
        <v>40.742125000000001</v>
      </c>
      <c r="FG30">
        <v>40.561999999999998</v>
      </c>
      <c r="FH30">
        <v>455.42</v>
      </c>
      <c r="FI30">
        <v>39.6</v>
      </c>
      <c r="FJ30">
        <v>0</v>
      </c>
      <c r="FK30">
        <v>1565.7000000476801</v>
      </c>
      <c r="FL30">
        <v>0</v>
      </c>
      <c r="FM30">
        <v>314.76015384615403</v>
      </c>
      <c r="FN30">
        <v>-2.8512823084475201E-2</v>
      </c>
      <c r="FO30">
        <v>14.864273498946799</v>
      </c>
      <c r="FP30">
        <v>1596.28</v>
      </c>
      <c r="FQ30">
        <v>15</v>
      </c>
      <c r="FR30">
        <v>1685485168.0999999</v>
      </c>
      <c r="FS30" t="s">
        <v>502</v>
      </c>
      <c r="FT30">
        <v>1685485168.0999999</v>
      </c>
      <c r="FU30">
        <v>1685485168.0999999</v>
      </c>
      <c r="FV30">
        <v>14</v>
      </c>
      <c r="FW30">
        <v>-8.5000000000000006E-2</v>
      </c>
      <c r="FX30">
        <v>-8.0000000000000002E-3</v>
      </c>
      <c r="FY30">
        <v>0.78600000000000003</v>
      </c>
      <c r="FZ30">
        <v>0.13100000000000001</v>
      </c>
      <c r="GA30">
        <v>400</v>
      </c>
      <c r="GB30">
        <v>16</v>
      </c>
      <c r="GC30">
        <v>0.12</v>
      </c>
      <c r="GD30">
        <v>0.13</v>
      </c>
      <c r="GE30">
        <v>-0.99136128571428495</v>
      </c>
      <c r="GF30">
        <v>-0.107469662337663</v>
      </c>
      <c r="GG30">
        <v>2.85473610007798E-2</v>
      </c>
      <c r="GH30">
        <v>1</v>
      </c>
      <c r="GI30">
        <v>314.75447058823499</v>
      </c>
      <c r="GJ30">
        <v>-0.110588236130994</v>
      </c>
      <c r="GK30">
        <v>0.15984555694833799</v>
      </c>
      <c r="GL30">
        <v>1</v>
      </c>
      <c r="GM30">
        <v>0.17044266666666699</v>
      </c>
      <c r="GN30">
        <v>1.7745584415584399E-2</v>
      </c>
      <c r="GO30">
        <v>2.7541526280169602E-3</v>
      </c>
      <c r="GP30">
        <v>1</v>
      </c>
      <c r="GQ30">
        <v>3</v>
      </c>
      <c r="GR30">
        <v>3</v>
      </c>
      <c r="GS30" t="s">
        <v>444</v>
      </c>
      <c r="GT30">
        <v>2.9517799999999998</v>
      </c>
      <c r="GU30">
        <v>2.71095</v>
      </c>
      <c r="GV30">
        <v>0.10542700000000001</v>
      </c>
      <c r="GW30">
        <v>0.105479</v>
      </c>
      <c r="GX30">
        <v>8.6885199999999996E-2</v>
      </c>
      <c r="GY30">
        <v>8.6872599999999994E-2</v>
      </c>
      <c r="GZ30">
        <v>27854.7</v>
      </c>
      <c r="HA30">
        <v>32270</v>
      </c>
      <c r="HB30">
        <v>31032.799999999999</v>
      </c>
      <c r="HC30">
        <v>34742.6</v>
      </c>
      <c r="HD30">
        <v>38631.300000000003</v>
      </c>
      <c r="HE30">
        <v>39277.9</v>
      </c>
      <c r="HF30">
        <v>42665.2</v>
      </c>
      <c r="HG30">
        <v>43084.3</v>
      </c>
      <c r="HH30">
        <v>2.0778300000000001</v>
      </c>
      <c r="HI30">
        <v>2.2713000000000001</v>
      </c>
      <c r="HJ30">
        <v>0.104904</v>
      </c>
      <c r="HK30">
        <v>0</v>
      </c>
      <c r="HL30">
        <v>22.764299999999999</v>
      </c>
      <c r="HM30">
        <v>999.9</v>
      </c>
      <c r="HN30">
        <v>73.397999999999996</v>
      </c>
      <c r="HO30">
        <v>21.640999999999998</v>
      </c>
      <c r="HP30">
        <v>18.805900000000001</v>
      </c>
      <c r="HQ30">
        <v>61.136099999999999</v>
      </c>
      <c r="HR30">
        <v>20.288499999999999</v>
      </c>
      <c r="HS30">
        <v>1</v>
      </c>
      <c r="HT30">
        <v>-0.314002</v>
      </c>
      <c r="HU30">
        <v>-1.23997</v>
      </c>
      <c r="HV30">
        <v>20.297999999999998</v>
      </c>
      <c r="HW30">
        <v>5.2454400000000003</v>
      </c>
      <c r="HX30">
        <v>11.986000000000001</v>
      </c>
      <c r="HY30">
        <v>4.9726999999999997</v>
      </c>
      <c r="HZ30">
        <v>3.2970999999999999</v>
      </c>
      <c r="IA30">
        <v>999.9</v>
      </c>
      <c r="IB30">
        <v>9999</v>
      </c>
      <c r="IC30">
        <v>9999</v>
      </c>
      <c r="ID30">
        <v>9999</v>
      </c>
      <c r="IE30">
        <v>4.9719800000000003</v>
      </c>
      <c r="IF30">
        <v>1.85388</v>
      </c>
      <c r="IG30">
        <v>1.8548899999999999</v>
      </c>
      <c r="IH30">
        <v>1.85924</v>
      </c>
      <c r="II30">
        <v>1.85364</v>
      </c>
      <c r="IJ30">
        <v>1.85806</v>
      </c>
      <c r="IK30">
        <v>1.85521</v>
      </c>
      <c r="IL30">
        <v>1.85379</v>
      </c>
      <c r="IM30">
        <v>0</v>
      </c>
      <c r="IN30">
        <v>0</v>
      </c>
      <c r="IO30">
        <v>0</v>
      </c>
      <c r="IP30">
        <v>0</v>
      </c>
      <c r="IQ30" t="s">
        <v>445</v>
      </c>
      <c r="IR30" t="s">
        <v>446</v>
      </c>
      <c r="IS30" t="s">
        <v>447</v>
      </c>
      <c r="IT30" t="s">
        <v>447</v>
      </c>
      <c r="IU30" t="s">
        <v>447</v>
      </c>
      <c r="IV30" t="s">
        <v>447</v>
      </c>
      <c r="IW30">
        <v>0</v>
      </c>
      <c r="IX30">
        <v>100</v>
      </c>
      <c r="IY30">
        <v>100</v>
      </c>
      <c r="IZ30">
        <v>0.78600000000000003</v>
      </c>
      <c r="JA30">
        <v>0.13100000000000001</v>
      </c>
      <c r="JB30">
        <v>1.12695072407227</v>
      </c>
      <c r="JC30">
        <v>-6.8838208586326796E-4</v>
      </c>
      <c r="JD30">
        <v>1.2146953680521199E-7</v>
      </c>
      <c r="JE30">
        <v>-3.3979593155360199E-13</v>
      </c>
      <c r="JF30">
        <v>7.8805214622254902E-3</v>
      </c>
      <c r="JG30">
        <v>-8.4016882464723192E-3</v>
      </c>
      <c r="JH30">
        <v>1.25164947178783E-3</v>
      </c>
      <c r="JI30">
        <v>-1.11680998025361E-5</v>
      </c>
      <c r="JJ30">
        <v>6</v>
      </c>
      <c r="JK30">
        <v>2124</v>
      </c>
      <c r="JL30">
        <v>0</v>
      </c>
      <c r="JM30">
        <v>22</v>
      </c>
      <c r="JN30">
        <v>25.8</v>
      </c>
      <c r="JO30">
        <v>25.8</v>
      </c>
      <c r="JP30">
        <v>0.99853499999999995</v>
      </c>
      <c r="JQ30">
        <v>2.3803700000000001</v>
      </c>
      <c r="JR30">
        <v>1.5966800000000001</v>
      </c>
      <c r="JS30">
        <v>2.33521</v>
      </c>
      <c r="JT30">
        <v>1.5905800000000001</v>
      </c>
      <c r="JU30">
        <v>2.4877899999999999</v>
      </c>
      <c r="JV30">
        <v>27.037600000000001</v>
      </c>
      <c r="JW30">
        <v>13.650499999999999</v>
      </c>
      <c r="JX30">
        <v>18</v>
      </c>
      <c r="JY30">
        <v>495.82</v>
      </c>
      <c r="JZ30">
        <v>608.9</v>
      </c>
      <c r="KA30">
        <v>24.998799999999999</v>
      </c>
      <c r="KB30">
        <v>23.106000000000002</v>
      </c>
      <c r="KC30">
        <v>30.000399999999999</v>
      </c>
      <c r="KD30">
        <v>22.964600000000001</v>
      </c>
      <c r="KE30">
        <v>22.915600000000001</v>
      </c>
      <c r="KF30">
        <v>20.011199999999999</v>
      </c>
      <c r="KG30">
        <v>18.2544</v>
      </c>
      <c r="KH30">
        <v>98.145799999999994</v>
      </c>
      <c r="KI30">
        <v>25</v>
      </c>
      <c r="KJ30">
        <v>400</v>
      </c>
      <c r="KK30">
        <v>15.6731</v>
      </c>
      <c r="KL30">
        <v>101.027</v>
      </c>
      <c r="KM30">
        <v>101.247</v>
      </c>
    </row>
    <row r="31" spans="1:299" x14ac:dyDescent="0.2">
      <c r="A31">
        <v>15</v>
      </c>
      <c r="B31">
        <v>1685487135</v>
      </c>
      <c r="C31">
        <v>25349</v>
      </c>
      <c r="D31" t="s">
        <v>503</v>
      </c>
      <c r="E31" t="s">
        <v>504</v>
      </c>
      <c r="F31">
        <v>15</v>
      </c>
      <c r="G31" s="3">
        <v>17.3</v>
      </c>
      <c r="H31" s="2" t="s">
        <v>438</v>
      </c>
      <c r="I31" s="1">
        <v>205</v>
      </c>
      <c r="J31">
        <v>74</v>
      </c>
      <c r="K31">
        <v>1685487126.5</v>
      </c>
      <c r="L31">
        <f t="shared" si="0"/>
        <v>6.3736416849451258E-4</v>
      </c>
      <c r="M31">
        <f t="shared" si="1"/>
        <v>0.63736416849451261</v>
      </c>
      <c r="N31">
        <f t="shared" si="2"/>
        <v>3.7434285050148897</v>
      </c>
      <c r="O31">
        <f t="shared" si="3"/>
        <v>397.70018750000003</v>
      </c>
      <c r="P31">
        <f t="shared" si="4"/>
        <v>262.47608626082848</v>
      </c>
      <c r="Q31">
        <f t="shared" si="5"/>
        <v>26.614095261279928</v>
      </c>
      <c r="R31">
        <f t="shared" si="6"/>
        <v>40.325314303246273</v>
      </c>
      <c r="S31">
        <f t="shared" si="7"/>
        <v>4.7055030301947479E-2</v>
      </c>
      <c r="T31">
        <f t="shared" si="8"/>
        <v>3.8387582501897617</v>
      </c>
      <c r="U31">
        <f t="shared" si="9"/>
        <v>4.6736927448884094E-2</v>
      </c>
      <c r="V31">
        <f t="shared" si="10"/>
        <v>2.9238980475192404E-2</v>
      </c>
      <c r="W31">
        <f t="shared" si="11"/>
        <v>82.094565942801381</v>
      </c>
      <c r="X31">
        <f t="shared" si="12"/>
        <v>24.811939217230705</v>
      </c>
      <c r="Y31">
        <f t="shared" si="13"/>
        <v>23.442787500000001</v>
      </c>
      <c r="Z31">
        <f t="shared" si="14"/>
        <v>2.8961823786507064</v>
      </c>
      <c r="AA31">
        <f t="shared" si="15"/>
        <v>49.827284771292426</v>
      </c>
      <c r="AB31">
        <f t="shared" si="16"/>
        <v>1.5436878177989961</v>
      </c>
      <c r="AC31">
        <f t="shared" si="17"/>
        <v>3.0980773383188218</v>
      </c>
      <c r="AD31">
        <f t="shared" si="18"/>
        <v>1.3524945608517103</v>
      </c>
      <c r="AE31">
        <f t="shared" si="19"/>
        <v>-28.107759830608003</v>
      </c>
      <c r="AF31">
        <f t="shared" si="20"/>
        <v>232.17391142728067</v>
      </c>
      <c r="AG31">
        <f t="shared" si="21"/>
        <v>12.665462682676266</v>
      </c>
      <c r="AH31">
        <f t="shared" si="22"/>
        <v>298.8261802221503</v>
      </c>
      <c r="AI31">
        <f t="shared" si="23"/>
        <v>3.5804131586028505</v>
      </c>
      <c r="AJ31">
        <f t="shared" si="24"/>
        <v>0.6250042107754058</v>
      </c>
      <c r="AK31">
        <f t="shared" si="25"/>
        <v>3.7434285050148897</v>
      </c>
      <c r="AL31">
        <v>406.02920874121799</v>
      </c>
      <c r="AM31">
        <v>403.74988484848501</v>
      </c>
      <c r="AN31">
        <v>-3.9774824623151002E-5</v>
      </c>
      <c r="AO31">
        <v>67.018156485963203</v>
      </c>
      <c r="AP31">
        <f t="shared" si="26"/>
        <v>0.63736416849451261</v>
      </c>
      <c r="AQ31">
        <v>14.855051534950601</v>
      </c>
      <c r="AR31">
        <v>15.231578787878799</v>
      </c>
      <c r="AS31">
        <v>4.8262905230024097E-7</v>
      </c>
      <c r="AT31">
        <v>77.461335869771204</v>
      </c>
      <c r="AU31">
        <v>0</v>
      </c>
      <c r="AV31">
        <v>0</v>
      </c>
      <c r="AW31">
        <f t="shared" si="27"/>
        <v>1</v>
      </c>
      <c r="AX31">
        <f t="shared" si="28"/>
        <v>0</v>
      </c>
      <c r="AY31">
        <f t="shared" si="29"/>
        <v>53971.787509840527</v>
      </c>
      <c r="AZ31" t="s">
        <v>439</v>
      </c>
      <c r="BA31">
        <v>10042.1</v>
      </c>
      <c r="BB31">
        <v>119.756923076923</v>
      </c>
      <c r="BC31">
        <v>682.25</v>
      </c>
      <c r="BD31">
        <f t="shared" si="30"/>
        <v>0.82446768328776399</v>
      </c>
      <c r="BE31">
        <v>-0.50191924588832504</v>
      </c>
      <c r="BF31" t="s">
        <v>505</v>
      </c>
      <c r="BG31">
        <v>10107.299999999999</v>
      </c>
      <c r="BH31">
        <v>357.39908000000003</v>
      </c>
      <c r="BI31">
        <v>457.46104813389502</v>
      </c>
      <c r="BJ31">
        <f t="shared" si="31"/>
        <v>0.21873330755060849</v>
      </c>
      <c r="BK31">
        <v>0.5</v>
      </c>
      <c r="BL31">
        <f t="shared" si="32"/>
        <v>421.19429007399026</v>
      </c>
      <c r="BM31">
        <f t="shared" si="33"/>
        <v>3.7434285050148897</v>
      </c>
      <c r="BN31">
        <f t="shared" si="34"/>
        <v>46.064610094657155</v>
      </c>
      <c r="BO31">
        <f t="shared" si="35"/>
        <v>1.0079309836221769E-2</v>
      </c>
      <c r="BP31">
        <f t="shared" si="36"/>
        <v>0.4913838080489667</v>
      </c>
      <c r="BQ31">
        <f t="shared" si="37"/>
        <v>110.2476510441977</v>
      </c>
      <c r="BR31" t="s">
        <v>441</v>
      </c>
      <c r="BS31">
        <v>0</v>
      </c>
      <c r="BT31">
        <f t="shared" si="38"/>
        <v>110.2476510441977</v>
      </c>
      <c r="BU31">
        <f t="shared" si="39"/>
        <v>0.75900100895163181</v>
      </c>
      <c r="BV31">
        <f t="shared" si="40"/>
        <v>0.28818579286572144</v>
      </c>
      <c r="BW31">
        <f t="shared" si="41"/>
        <v>0.39298606426435156</v>
      </c>
      <c r="BX31">
        <f t="shared" si="42"/>
        <v>0.29630069847981316</v>
      </c>
      <c r="BY31">
        <f t="shared" si="43"/>
        <v>0.39962972183717332</v>
      </c>
      <c r="BZ31">
        <f t="shared" si="44"/>
        <v>8.8897281794221433E-2</v>
      </c>
      <c r="CA31">
        <f t="shared" si="45"/>
        <v>0.91110271820577859</v>
      </c>
      <c r="CB31">
        <v>64</v>
      </c>
      <c r="CC31">
        <v>290</v>
      </c>
      <c r="CD31">
        <v>451.82</v>
      </c>
      <c r="CE31">
        <v>45</v>
      </c>
      <c r="CF31">
        <v>10107.299999999999</v>
      </c>
      <c r="CG31">
        <v>449.92</v>
      </c>
      <c r="CH31">
        <v>1.9</v>
      </c>
      <c r="CI31">
        <v>300</v>
      </c>
      <c r="CJ31">
        <v>24.1</v>
      </c>
      <c r="CK31">
        <v>457.46104813389502</v>
      </c>
      <c r="CL31">
        <v>1.4498509944959601</v>
      </c>
      <c r="CM31">
        <v>-7.6235274081324302</v>
      </c>
      <c r="CN31">
        <v>1.2753364530775</v>
      </c>
      <c r="CO31">
        <v>0.56066313478920304</v>
      </c>
      <c r="CP31">
        <v>-7.9443690767519604E-3</v>
      </c>
      <c r="CQ31">
        <v>290</v>
      </c>
      <c r="CR31">
        <v>450.12</v>
      </c>
      <c r="CS31">
        <v>785</v>
      </c>
      <c r="CT31">
        <v>10059.799999999999</v>
      </c>
      <c r="CU31">
        <v>449.88</v>
      </c>
      <c r="CV31">
        <v>0.24</v>
      </c>
      <c r="DJ31">
        <f t="shared" si="46"/>
        <v>500.00712499999997</v>
      </c>
      <c r="DK31">
        <f t="shared" si="47"/>
        <v>421.19429007399026</v>
      </c>
      <c r="DL31">
        <f t="shared" si="48"/>
        <v>0.84237657628176854</v>
      </c>
      <c r="DM31">
        <f t="shared" si="49"/>
        <v>0.16418679222381358</v>
      </c>
      <c r="DN31">
        <v>3</v>
      </c>
      <c r="DO31">
        <v>0.5</v>
      </c>
      <c r="DP31" t="s">
        <v>442</v>
      </c>
      <c r="DQ31">
        <v>2</v>
      </c>
      <c r="DR31" t="b">
        <v>1</v>
      </c>
      <c r="DS31">
        <v>1685487126.5</v>
      </c>
      <c r="DT31">
        <v>397.70018750000003</v>
      </c>
      <c r="DU31">
        <v>399.9971875</v>
      </c>
      <c r="DV31">
        <v>15.22430625</v>
      </c>
      <c r="DW31">
        <v>14.855074999999999</v>
      </c>
      <c r="DX31">
        <v>396.79618749999997</v>
      </c>
      <c r="DY31">
        <v>15.11130625</v>
      </c>
      <c r="DZ31">
        <v>500.08412499999997</v>
      </c>
      <c r="EA31">
        <v>101.2961875</v>
      </c>
      <c r="EB31">
        <v>0.1000792625</v>
      </c>
      <c r="EC31">
        <v>24.564643749999998</v>
      </c>
      <c r="ED31">
        <v>23.442787500000001</v>
      </c>
      <c r="EE31">
        <v>999.9</v>
      </c>
      <c r="EF31">
        <v>0</v>
      </c>
      <c r="EG31">
        <v>0</v>
      </c>
      <c r="EH31">
        <v>9994.3737500000007</v>
      </c>
      <c r="EI31">
        <v>0</v>
      </c>
      <c r="EJ31">
        <v>0.221023</v>
      </c>
      <c r="EK31">
        <v>-2.41313625</v>
      </c>
      <c r="EL31">
        <v>403.73343749999998</v>
      </c>
      <c r="EM31">
        <v>406.02868749999999</v>
      </c>
      <c r="EN31">
        <v>0.37652924999999998</v>
      </c>
      <c r="EO31">
        <v>399.9971875</v>
      </c>
      <c r="EP31">
        <v>14.855074999999999</v>
      </c>
      <c r="EQ31">
        <v>1.5429025000000001</v>
      </c>
      <c r="ER31">
        <v>1.504761875</v>
      </c>
      <c r="ES31">
        <v>13.400081249999999</v>
      </c>
      <c r="ET31">
        <v>13.016618749999999</v>
      </c>
      <c r="EU31">
        <v>500.00712499999997</v>
      </c>
      <c r="EV31">
        <v>0.91997593749999995</v>
      </c>
      <c r="EW31">
        <v>8.0024268750000002E-2</v>
      </c>
      <c r="EX31">
        <v>0</v>
      </c>
      <c r="EY31">
        <v>357.44493749999998</v>
      </c>
      <c r="EZ31">
        <v>4.9999900000000004</v>
      </c>
      <c r="FA31">
        <v>1877.3643750000001</v>
      </c>
      <c r="FB31">
        <v>4251.2706250000001</v>
      </c>
      <c r="FC31">
        <v>38.292625000000001</v>
      </c>
      <c r="FD31">
        <v>39.952750000000002</v>
      </c>
      <c r="FE31">
        <v>39.75</v>
      </c>
      <c r="FF31">
        <v>40.811999999999998</v>
      </c>
      <c r="FG31">
        <v>40.956687500000001</v>
      </c>
      <c r="FH31">
        <v>455.39499999999998</v>
      </c>
      <c r="FI31">
        <v>39.61</v>
      </c>
      <c r="FJ31">
        <v>0</v>
      </c>
      <c r="FK31">
        <v>1983.5</v>
      </c>
      <c r="FL31">
        <v>0</v>
      </c>
      <c r="FM31">
        <v>357.39908000000003</v>
      </c>
      <c r="FN31">
        <v>-2.1253846141233899</v>
      </c>
      <c r="FO31">
        <v>-38.426923061845102</v>
      </c>
      <c r="FP31">
        <v>1877.0196000000001</v>
      </c>
      <c r="FQ31">
        <v>15</v>
      </c>
      <c r="FR31">
        <v>1685487157</v>
      </c>
      <c r="FS31" t="s">
        <v>506</v>
      </c>
      <c r="FT31">
        <v>1685487157</v>
      </c>
      <c r="FU31">
        <v>1685487155</v>
      </c>
      <c r="FV31">
        <v>15</v>
      </c>
      <c r="FW31">
        <v>0.11799999999999999</v>
      </c>
      <c r="FX31">
        <v>1E-3</v>
      </c>
      <c r="FY31">
        <v>0.90400000000000003</v>
      </c>
      <c r="FZ31">
        <v>0.113</v>
      </c>
      <c r="GA31">
        <v>400</v>
      </c>
      <c r="GB31">
        <v>15</v>
      </c>
      <c r="GC31">
        <v>0.19</v>
      </c>
      <c r="GD31">
        <v>0.13</v>
      </c>
      <c r="GE31">
        <v>-2.4071095238095199</v>
      </c>
      <c r="GF31">
        <v>-2.2145454545507599E-3</v>
      </c>
      <c r="GG31">
        <v>4.00083008620521E-2</v>
      </c>
      <c r="GH31">
        <v>1</v>
      </c>
      <c r="GI31">
        <v>357.55194117647102</v>
      </c>
      <c r="GJ31">
        <v>-2.10300992643079</v>
      </c>
      <c r="GK31">
        <v>0.24000281140221899</v>
      </c>
      <c r="GL31">
        <v>0</v>
      </c>
      <c r="GM31">
        <v>0.37630557142857102</v>
      </c>
      <c r="GN31">
        <v>4.3048051948051703E-3</v>
      </c>
      <c r="GO31">
        <v>8.2494880484320797E-4</v>
      </c>
      <c r="GP31">
        <v>1</v>
      </c>
      <c r="GQ31">
        <v>2</v>
      </c>
      <c r="GR31">
        <v>3</v>
      </c>
      <c r="GS31" t="s">
        <v>458</v>
      </c>
      <c r="GT31">
        <v>2.9514</v>
      </c>
      <c r="GU31">
        <v>2.71069</v>
      </c>
      <c r="GV31">
        <v>0.105016</v>
      </c>
      <c r="GW31">
        <v>0.105337</v>
      </c>
      <c r="GX31">
        <v>8.4165900000000002E-2</v>
      </c>
      <c r="GY31">
        <v>8.32397E-2</v>
      </c>
      <c r="GZ31">
        <v>27850</v>
      </c>
      <c r="HA31">
        <v>32256.1</v>
      </c>
      <c r="HB31">
        <v>31014.6</v>
      </c>
      <c r="HC31">
        <v>34723.599999999999</v>
      </c>
      <c r="HD31">
        <v>38724.1</v>
      </c>
      <c r="HE31">
        <v>39414.400000000001</v>
      </c>
      <c r="HF31">
        <v>42639.6</v>
      </c>
      <c r="HG31">
        <v>43062.400000000001</v>
      </c>
      <c r="HH31">
        <v>2.0738300000000001</v>
      </c>
      <c r="HI31">
        <v>2.2583500000000001</v>
      </c>
      <c r="HJ31">
        <v>0.10113</v>
      </c>
      <c r="HK31">
        <v>0</v>
      </c>
      <c r="HL31">
        <v>21.784400000000002</v>
      </c>
      <c r="HM31">
        <v>999.9</v>
      </c>
      <c r="HN31">
        <v>71.022999999999996</v>
      </c>
      <c r="HO31">
        <v>22.405999999999999</v>
      </c>
      <c r="HP31">
        <v>19.070900000000002</v>
      </c>
      <c r="HQ31">
        <v>61.176200000000001</v>
      </c>
      <c r="HR31">
        <v>19.779599999999999</v>
      </c>
      <c r="HS31">
        <v>1</v>
      </c>
      <c r="HT31">
        <v>-0.29249199999999997</v>
      </c>
      <c r="HU31">
        <v>-1.4657199999999999</v>
      </c>
      <c r="HV31">
        <v>20.297899999999998</v>
      </c>
      <c r="HW31">
        <v>5.2469400000000004</v>
      </c>
      <c r="HX31">
        <v>11.986599999999999</v>
      </c>
      <c r="HY31">
        <v>4.9733499999999999</v>
      </c>
      <c r="HZ31">
        <v>3.2976299999999998</v>
      </c>
      <c r="IA31">
        <v>999.9</v>
      </c>
      <c r="IB31">
        <v>9999</v>
      </c>
      <c r="IC31">
        <v>9999</v>
      </c>
      <c r="ID31">
        <v>9999</v>
      </c>
      <c r="IE31">
        <v>4.9719499999999996</v>
      </c>
      <c r="IF31">
        <v>1.8539399999999999</v>
      </c>
      <c r="IG31">
        <v>1.8549800000000001</v>
      </c>
      <c r="IH31">
        <v>1.85928</v>
      </c>
      <c r="II31">
        <v>1.85365</v>
      </c>
      <c r="IJ31">
        <v>1.85806</v>
      </c>
      <c r="IK31">
        <v>1.85531</v>
      </c>
      <c r="IL31">
        <v>1.85382</v>
      </c>
      <c r="IM31">
        <v>0</v>
      </c>
      <c r="IN31">
        <v>0</v>
      </c>
      <c r="IO31">
        <v>0</v>
      </c>
      <c r="IP31">
        <v>0</v>
      </c>
      <c r="IQ31" t="s">
        <v>445</v>
      </c>
      <c r="IR31" t="s">
        <v>446</v>
      </c>
      <c r="IS31" t="s">
        <v>447</v>
      </c>
      <c r="IT31" t="s">
        <v>447</v>
      </c>
      <c r="IU31" t="s">
        <v>447</v>
      </c>
      <c r="IV31" t="s">
        <v>447</v>
      </c>
      <c r="IW31">
        <v>0</v>
      </c>
      <c r="IX31">
        <v>100</v>
      </c>
      <c r="IY31">
        <v>100</v>
      </c>
      <c r="IZ31">
        <v>0.90400000000000003</v>
      </c>
      <c r="JA31">
        <v>0.113</v>
      </c>
      <c r="JB31">
        <v>1.04193827372501</v>
      </c>
      <c r="JC31">
        <v>-6.8838208586326796E-4</v>
      </c>
      <c r="JD31">
        <v>1.2146953680521199E-7</v>
      </c>
      <c r="JE31">
        <v>-3.3979593155360199E-13</v>
      </c>
      <c r="JF31">
        <v>-2.9682000120071099E-5</v>
      </c>
      <c r="JG31">
        <v>-8.4016882464723192E-3</v>
      </c>
      <c r="JH31">
        <v>1.25164947178783E-3</v>
      </c>
      <c r="JI31">
        <v>-1.11680998025361E-5</v>
      </c>
      <c r="JJ31">
        <v>6</v>
      </c>
      <c r="JK31">
        <v>2124</v>
      </c>
      <c r="JL31">
        <v>0</v>
      </c>
      <c r="JM31">
        <v>22</v>
      </c>
      <c r="JN31">
        <v>32.799999999999997</v>
      </c>
      <c r="JO31">
        <v>32.799999999999997</v>
      </c>
      <c r="JP31">
        <v>0.99731400000000003</v>
      </c>
      <c r="JQ31">
        <v>2.3815900000000001</v>
      </c>
      <c r="JR31">
        <v>1.5966800000000001</v>
      </c>
      <c r="JS31">
        <v>2.3339799999999999</v>
      </c>
      <c r="JT31">
        <v>1.5905800000000001</v>
      </c>
      <c r="JU31">
        <v>2.4377399999999998</v>
      </c>
      <c r="JV31">
        <v>27.808199999999999</v>
      </c>
      <c r="JW31">
        <v>13.2302</v>
      </c>
      <c r="JX31">
        <v>18</v>
      </c>
      <c r="JY31">
        <v>497.11</v>
      </c>
      <c r="JZ31">
        <v>604.03099999999995</v>
      </c>
      <c r="KA31">
        <v>25.0001</v>
      </c>
      <c r="KB31">
        <v>23.358899999999998</v>
      </c>
      <c r="KC31">
        <v>30.0001</v>
      </c>
      <c r="KD31">
        <v>23.3582</v>
      </c>
      <c r="KE31">
        <v>23.330100000000002</v>
      </c>
      <c r="KF31">
        <v>19.987500000000001</v>
      </c>
      <c r="KG31">
        <v>24.510899999999999</v>
      </c>
      <c r="KH31">
        <v>89.590100000000007</v>
      </c>
      <c r="KI31">
        <v>25</v>
      </c>
      <c r="KJ31">
        <v>400</v>
      </c>
      <c r="KK31">
        <v>14.8771</v>
      </c>
      <c r="KL31">
        <v>100.967</v>
      </c>
      <c r="KM31">
        <v>101.194</v>
      </c>
    </row>
    <row r="32" spans="1:299" x14ac:dyDescent="0.2">
      <c r="A32">
        <v>16</v>
      </c>
      <c r="B32">
        <v>1685488514.0999999</v>
      </c>
      <c r="C32">
        <v>26728.0999999046</v>
      </c>
      <c r="D32" t="s">
        <v>507</v>
      </c>
      <c r="E32" t="s">
        <v>508</v>
      </c>
      <c r="F32">
        <v>15</v>
      </c>
      <c r="G32" s="3">
        <v>17.2</v>
      </c>
      <c r="H32" s="2" t="s">
        <v>450</v>
      </c>
      <c r="I32" s="1">
        <v>40</v>
      </c>
      <c r="J32">
        <v>74</v>
      </c>
      <c r="K32">
        <v>1685488506.0999999</v>
      </c>
      <c r="L32">
        <f t="shared" si="0"/>
        <v>4.6109732826056429E-4</v>
      </c>
      <c r="M32">
        <f t="shared" si="1"/>
        <v>0.46109732826056427</v>
      </c>
      <c r="N32">
        <f t="shared" si="2"/>
        <v>3.171545295177328</v>
      </c>
      <c r="O32">
        <f t="shared" si="3"/>
        <v>397.94886666666702</v>
      </c>
      <c r="P32">
        <f t="shared" si="4"/>
        <v>241.95018963777619</v>
      </c>
      <c r="Q32">
        <f t="shared" si="5"/>
        <v>24.536123592939425</v>
      </c>
      <c r="R32">
        <f t="shared" si="6"/>
        <v>40.355920327326004</v>
      </c>
      <c r="S32">
        <f t="shared" si="7"/>
        <v>3.4186254222924345E-2</v>
      </c>
      <c r="T32">
        <f t="shared" si="8"/>
        <v>3.8380910972274838</v>
      </c>
      <c r="U32">
        <f t="shared" si="9"/>
        <v>3.4017986407246334E-2</v>
      </c>
      <c r="V32">
        <f t="shared" si="10"/>
        <v>2.1276290485283133E-2</v>
      </c>
      <c r="W32">
        <f t="shared" si="11"/>
        <v>82.094146171027035</v>
      </c>
      <c r="X32">
        <f t="shared" si="12"/>
        <v>24.711987470372549</v>
      </c>
      <c r="Y32">
        <f t="shared" si="13"/>
        <v>23.406759999999998</v>
      </c>
      <c r="Z32">
        <f t="shared" si="14"/>
        <v>2.8898940815105698</v>
      </c>
      <c r="AA32">
        <f t="shared" si="15"/>
        <v>50.288815386132754</v>
      </c>
      <c r="AB32">
        <f t="shared" si="16"/>
        <v>1.5453922597972301</v>
      </c>
      <c r="AC32">
        <f t="shared" si="17"/>
        <v>3.0730337311214035</v>
      </c>
      <c r="AD32">
        <f t="shared" si="18"/>
        <v>1.3445018217133398</v>
      </c>
      <c r="AE32">
        <f t="shared" si="19"/>
        <v>-20.334392176290883</v>
      </c>
      <c r="AF32">
        <f t="shared" si="20"/>
        <v>211.5251878963515</v>
      </c>
      <c r="AG32">
        <f t="shared" si="21"/>
        <v>11.531037983643852</v>
      </c>
      <c r="AH32">
        <f t="shared" si="22"/>
        <v>284.81597987473151</v>
      </c>
      <c r="AI32">
        <f t="shared" si="23"/>
        <v>3.2495344925429879</v>
      </c>
      <c r="AJ32">
        <f t="shared" si="24"/>
        <v>0.46106085475110542</v>
      </c>
      <c r="AK32">
        <f t="shared" si="25"/>
        <v>3.171545295177328</v>
      </c>
      <c r="AL32">
        <v>406.09286180311</v>
      </c>
      <c r="AM32">
        <v>404.16429090909099</v>
      </c>
      <c r="AN32">
        <v>-5.6019997173095302E-4</v>
      </c>
      <c r="AO32">
        <v>67.021613670428394</v>
      </c>
      <c r="AP32">
        <f t="shared" si="26"/>
        <v>0.46109732826056427</v>
      </c>
      <c r="AQ32">
        <v>14.9666990895319</v>
      </c>
      <c r="AR32">
        <v>15.2391612121212</v>
      </c>
      <c r="AS32">
        <v>-7.4507313508216204E-6</v>
      </c>
      <c r="AT32">
        <v>77.463859808020004</v>
      </c>
      <c r="AU32">
        <v>0</v>
      </c>
      <c r="AV32">
        <v>0</v>
      </c>
      <c r="AW32">
        <f t="shared" si="27"/>
        <v>1</v>
      </c>
      <c r="AX32">
        <f t="shared" si="28"/>
        <v>0</v>
      </c>
      <c r="AY32">
        <f t="shared" si="29"/>
        <v>53983.648760330034</v>
      </c>
      <c r="AZ32" t="s">
        <v>439</v>
      </c>
      <c r="BA32">
        <v>10042.1</v>
      </c>
      <c r="BB32">
        <v>119.756923076923</v>
      </c>
      <c r="BC32">
        <v>682.25</v>
      </c>
      <c r="BD32">
        <f t="shared" si="30"/>
        <v>0.82446768328776399</v>
      </c>
      <c r="BE32">
        <v>-0.50191924588832504</v>
      </c>
      <c r="BF32" t="s">
        <v>509</v>
      </c>
      <c r="BG32">
        <v>10097.700000000001</v>
      </c>
      <c r="BH32">
        <v>333.22036000000003</v>
      </c>
      <c r="BI32">
        <v>417.27556918678198</v>
      </c>
      <c r="BJ32">
        <f t="shared" si="31"/>
        <v>0.20143812720834597</v>
      </c>
      <c r="BK32">
        <v>0.5</v>
      </c>
      <c r="BL32">
        <f t="shared" si="32"/>
        <v>421.191403073071</v>
      </c>
      <c r="BM32">
        <f t="shared" si="33"/>
        <v>3.171545295177328</v>
      </c>
      <c r="BN32">
        <f t="shared" si="34"/>
        <v>42.422003715647499</v>
      </c>
      <c r="BO32">
        <f t="shared" si="35"/>
        <v>8.7216037988039289E-3</v>
      </c>
      <c r="BP32">
        <f t="shared" si="36"/>
        <v>0.6350106509461364</v>
      </c>
      <c r="BQ32">
        <f t="shared" si="37"/>
        <v>107.74692397325059</v>
      </c>
      <c r="BR32" t="s">
        <v>441</v>
      </c>
      <c r="BS32">
        <v>0</v>
      </c>
      <c r="BT32">
        <f t="shared" si="38"/>
        <v>107.74692397325059</v>
      </c>
      <c r="BU32">
        <f t="shared" si="39"/>
        <v>0.74178472949366314</v>
      </c>
      <c r="BV32">
        <f t="shared" si="40"/>
        <v>0.27155874096497801</v>
      </c>
      <c r="BW32">
        <f t="shared" si="41"/>
        <v>0.46122369378032807</v>
      </c>
      <c r="BX32">
        <f t="shared" si="42"/>
        <v>0.28252081100068094</v>
      </c>
      <c r="BY32">
        <f t="shared" si="43"/>
        <v>0.47107145258154753</v>
      </c>
      <c r="BZ32">
        <f t="shared" si="44"/>
        <v>8.7808617147599063E-2</v>
      </c>
      <c r="CA32">
        <f t="shared" si="45"/>
        <v>0.91219138285240098</v>
      </c>
      <c r="CB32">
        <v>65</v>
      </c>
      <c r="CC32">
        <v>290</v>
      </c>
      <c r="CD32">
        <v>413.65</v>
      </c>
      <c r="CE32">
        <v>115</v>
      </c>
      <c r="CF32">
        <v>10097.700000000001</v>
      </c>
      <c r="CG32">
        <v>411.69</v>
      </c>
      <c r="CH32">
        <v>1.96</v>
      </c>
      <c r="CI32">
        <v>300</v>
      </c>
      <c r="CJ32">
        <v>24.1</v>
      </c>
      <c r="CK32">
        <v>417.27556918678198</v>
      </c>
      <c r="CL32">
        <v>1.34636977110728</v>
      </c>
      <c r="CM32">
        <v>-5.6434180594890604</v>
      </c>
      <c r="CN32">
        <v>1.1844863139891899</v>
      </c>
      <c r="CO32">
        <v>0.44773089903003199</v>
      </c>
      <c r="CP32">
        <v>-7.9452202447163594E-3</v>
      </c>
      <c r="CQ32">
        <v>290</v>
      </c>
      <c r="CR32">
        <v>411.67</v>
      </c>
      <c r="CS32">
        <v>665</v>
      </c>
      <c r="CT32">
        <v>10066.6</v>
      </c>
      <c r="CU32">
        <v>411.67</v>
      </c>
      <c r="CV32">
        <v>0</v>
      </c>
      <c r="DJ32">
        <f t="shared" si="46"/>
        <v>500.00360000000001</v>
      </c>
      <c r="DK32">
        <f t="shared" si="47"/>
        <v>421.191403073071</v>
      </c>
      <c r="DL32">
        <f t="shared" si="48"/>
        <v>0.8423767410336066</v>
      </c>
      <c r="DM32">
        <f t="shared" si="49"/>
        <v>0.16418711019486065</v>
      </c>
      <c r="DN32">
        <v>3</v>
      </c>
      <c r="DO32">
        <v>0.5</v>
      </c>
      <c r="DP32" t="s">
        <v>442</v>
      </c>
      <c r="DQ32">
        <v>2</v>
      </c>
      <c r="DR32" t="b">
        <v>1</v>
      </c>
      <c r="DS32">
        <v>1685488506.0999999</v>
      </c>
      <c r="DT32">
        <v>397.94886666666702</v>
      </c>
      <c r="DU32">
        <v>400.008466666667</v>
      </c>
      <c r="DV32">
        <v>15.23908</v>
      </c>
      <c r="DW32">
        <v>14.9666866666667</v>
      </c>
      <c r="DX32">
        <v>397.10486666666702</v>
      </c>
      <c r="DY32">
        <v>15.125080000000001</v>
      </c>
      <c r="DZ32">
        <v>500.05046666666698</v>
      </c>
      <c r="EA32">
        <v>101.30993333333301</v>
      </c>
      <c r="EB32">
        <v>9.9880106666666704E-2</v>
      </c>
      <c r="EC32">
        <v>24.429020000000001</v>
      </c>
      <c r="ED32">
        <v>23.406759999999998</v>
      </c>
      <c r="EE32">
        <v>999.9</v>
      </c>
      <c r="EF32">
        <v>0</v>
      </c>
      <c r="EG32">
        <v>0</v>
      </c>
      <c r="EH32">
        <v>9990.5006666666704</v>
      </c>
      <c r="EI32">
        <v>0</v>
      </c>
      <c r="EJ32">
        <v>0.221023</v>
      </c>
      <c r="EK32">
        <v>-1.99818266666667</v>
      </c>
      <c r="EL32">
        <v>404.17253333333298</v>
      </c>
      <c r="EM32">
        <v>406.08620000000002</v>
      </c>
      <c r="EN32">
        <v>0.279887</v>
      </c>
      <c r="EO32">
        <v>400.008466666667</v>
      </c>
      <c r="EP32">
        <v>14.9666866666667</v>
      </c>
      <c r="EQ32">
        <v>1.5446279999999999</v>
      </c>
      <c r="ER32">
        <v>1.5162726666666699</v>
      </c>
      <c r="ES32">
        <v>13.4172266666667</v>
      </c>
      <c r="ET32">
        <v>13.1332533333333</v>
      </c>
      <c r="EU32">
        <v>500.00360000000001</v>
      </c>
      <c r="EV32">
        <v>0.91997633333333295</v>
      </c>
      <c r="EW32">
        <v>8.0023880000000006E-2</v>
      </c>
      <c r="EX32">
        <v>0</v>
      </c>
      <c r="EY32">
        <v>333.16533333333302</v>
      </c>
      <c r="EZ32">
        <v>4.9999900000000004</v>
      </c>
      <c r="FA32">
        <v>1686.12533333333</v>
      </c>
      <c r="FB32">
        <v>4251.2420000000002</v>
      </c>
      <c r="FC32">
        <v>37.858199999999997</v>
      </c>
      <c r="FD32">
        <v>39.774799999999999</v>
      </c>
      <c r="FE32">
        <v>39.108066666666701</v>
      </c>
      <c r="FF32">
        <v>40.474800000000002</v>
      </c>
      <c r="FG32">
        <v>40.599800000000002</v>
      </c>
      <c r="FH32">
        <v>455.39133333333302</v>
      </c>
      <c r="FI32">
        <v>39.612666666666698</v>
      </c>
      <c r="FJ32">
        <v>0</v>
      </c>
      <c r="FK32">
        <v>1377.9000000953699</v>
      </c>
      <c r="FL32">
        <v>0</v>
      </c>
      <c r="FM32">
        <v>333.22036000000003</v>
      </c>
      <c r="FN32">
        <v>1.0733076852858201</v>
      </c>
      <c r="FO32">
        <v>9.2623076591728193</v>
      </c>
      <c r="FP32">
        <v>1686.4212</v>
      </c>
      <c r="FQ32">
        <v>15</v>
      </c>
      <c r="FR32">
        <v>1685488538.0999999</v>
      </c>
      <c r="FS32" t="s">
        <v>510</v>
      </c>
      <c r="FT32">
        <v>1685488538.0999999</v>
      </c>
      <c r="FU32">
        <v>1685488535.0999999</v>
      </c>
      <c r="FV32">
        <v>16</v>
      </c>
      <c r="FW32">
        <v>-0.06</v>
      </c>
      <c r="FX32">
        <v>-1E-3</v>
      </c>
      <c r="FY32">
        <v>0.84399999999999997</v>
      </c>
      <c r="FZ32">
        <v>0.114</v>
      </c>
      <c r="GA32">
        <v>400</v>
      </c>
      <c r="GB32">
        <v>15</v>
      </c>
      <c r="GC32">
        <v>0.49</v>
      </c>
      <c r="GD32">
        <v>0.21</v>
      </c>
      <c r="GE32">
        <v>-1.97774904761905</v>
      </c>
      <c r="GF32">
        <v>-0.20938129870129599</v>
      </c>
      <c r="GG32">
        <v>5.0395837404138902E-2</v>
      </c>
      <c r="GH32">
        <v>1</v>
      </c>
      <c r="GI32">
        <v>333.10970588235301</v>
      </c>
      <c r="GJ32">
        <v>1.38230709937072</v>
      </c>
      <c r="GK32">
        <v>0.226977911520787</v>
      </c>
      <c r="GL32">
        <v>0</v>
      </c>
      <c r="GM32">
        <v>0.28348933333333298</v>
      </c>
      <c r="GN32">
        <v>-6.9199480519480203E-2</v>
      </c>
      <c r="GO32">
        <v>7.0604351298076701E-3</v>
      </c>
      <c r="GP32">
        <v>1</v>
      </c>
      <c r="GQ32">
        <v>2</v>
      </c>
      <c r="GR32">
        <v>3</v>
      </c>
      <c r="GS32" t="s">
        <v>458</v>
      </c>
      <c r="GT32">
        <v>2.9514300000000002</v>
      </c>
      <c r="GU32">
        <v>2.7108400000000001</v>
      </c>
      <c r="GV32">
        <v>0.105105</v>
      </c>
      <c r="GW32">
        <v>0.10536</v>
      </c>
      <c r="GX32">
        <v>8.4221500000000005E-2</v>
      </c>
      <c r="GY32">
        <v>8.3715399999999995E-2</v>
      </c>
      <c r="GZ32">
        <v>27848.3</v>
      </c>
      <c r="HA32">
        <v>32256.3</v>
      </c>
      <c r="HB32">
        <v>31015.7</v>
      </c>
      <c r="HC32">
        <v>34724.6</v>
      </c>
      <c r="HD32">
        <v>38723.599999999999</v>
      </c>
      <c r="HE32">
        <v>39395.699999999997</v>
      </c>
      <c r="HF32">
        <v>42641.7</v>
      </c>
      <c r="HG32">
        <v>43064.4</v>
      </c>
      <c r="HH32">
        <v>2.07382</v>
      </c>
      <c r="HI32">
        <v>2.2548699999999999</v>
      </c>
      <c r="HJ32">
        <v>9.7543000000000005E-2</v>
      </c>
      <c r="HK32">
        <v>0</v>
      </c>
      <c r="HL32">
        <v>21.753299999999999</v>
      </c>
      <c r="HM32">
        <v>999.9</v>
      </c>
      <c r="HN32">
        <v>69.381</v>
      </c>
      <c r="HO32">
        <v>22.759</v>
      </c>
      <c r="HP32">
        <v>19.0305</v>
      </c>
      <c r="HQ32">
        <v>61.317300000000003</v>
      </c>
      <c r="HR32">
        <v>20.492799999999999</v>
      </c>
      <c r="HS32">
        <v>1</v>
      </c>
      <c r="HT32">
        <v>-0.29392800000000002</v>
      </c>
      <c r="HU32">
        <v>-1.48892</v>
      </c>
      <c r="HV32">
        <v>20.2971</v>
      </c>
      <c r="HW32">
        <v>5.2439499999999999</v>
      </c>
      <c r="HX32">
        <v>11.986000000000001</v>
      </c>
      <c r="HY32">
        <v>4.9725999999999999</v>
      </c>
      <c r="HZ32">
        <v>3.2972000000000001</v>
      </c>
      <c r="IA32">
        <v>999.9</v>
      </c>
      <c r="IB32">
        <v>9999</v>
      </c>
      <c r="IC32">
        <v>9999</v>
      </c>
      <c r="ID32">
        <v>9999</v>
      </c>
      <c r="IE32">
        <v>4.9719100000000003</v>
      </c>
      <c r="IF32">
        <v>1.8539399999999999</v>
      </c>
      <c r="IG32">
        <v>1.8549599999999999</v>
      </c>
      <c r="IH32">
        <v>1.85927</v>
      </c>
      <c r="II32">
        <v>1.85364</v>
      </c>
      <c r="IJ32">
        <v>1.85806</v>
      </c>
      <c r="IK32">
        <v>1.85527</v>
      </c>
      <c r="IL32">
        <v>1.8537999999999999</v>
      </c>
      <c r="IM32">
        <v>0</v>
      </c>
      <c r="IN32">
        <v>0</v>
      </c>
      <c r="IO32">
        <v>0</v>
      </c>
      <c r="IP32">
        <v>0</v>
      </c>
      <c r="IQ32" t="s">
        <v>445</v>
      </c>
      <c r="IR32" t="s">
        <v>446</v>
      </c>
      <c r="IS32" t="s">
        <v>447</v>
      </c>
      <c r="IT32" t="s">
        <v>447</v>
      </c>
      <c r="IU32" t="s">
        <v>447</v>
      </c>
      <c r="IV32" t="s">
        <v>447</v>
      </c>
      <c r="IW32">
        <v>0</v>
      </c>
      <c r="IX32">
        <v>100</v>
      </c>
      <c r="IY32">
        <v>100</v>
      </c>
      <c r="IZ32">
        <v>0.84399999999999997</v>
      </c>
      <c r="JA32">
        <v>0.114</v>
      </c>
      <c r="JB32">
        <v>1.1596272385672299</v>
      </c>
      <c r="JC32">
        <v>-6.8838208586326796E-4</v>
      </c>
      <c r="JD32">
        <v>1.2146953680521199E-7</v>
      </c>
      <c r="JE32">
        <v>-3.3979593155360199E-13</v>
      </c>
      <c r="JF32">
        <v>8.6674847675352899E-4</v>
      </c>
      <c r="JG32">
        <v>-8.4016882464723192E-3</v>
      </c>
      <c r="JH32">
        <v>1.25164947178783E-3</v>
      </c>
      <c r="JI32">
        <v>-1.11680998025361E-5</v>
      </c>
      <c r="JJ32">
        <v>6</v>
      </c>
      <c r="JK32">
        <v>2124</v>
      </c>
      <c r="JL32">
        <v>0</v>
      </c>
      <c r="JM32">
        <v>22</v>
      </c>
      <c r="JN32">
        <v>22.6</v>
      </c>
      <c r="JO32">
        <v>22.7</v>
      </c>
      <c r="JP32">
        <v>0.99609400000000003</v>
      </c>
      <c r="JQ32">
        <v>2.3864700000000001</v>
      </c>
      <c r="JR32">
        <v>1.5966800000000001</v>
      </c>
      <c r="JS32">
        <v>2.3303199999999999</v>
      </c>
      <c r="JT32">
        <v>1.5905800000000001</v>
      </c>
      <c r="JU32">
        <v>2.4902299999999999</v>
      </c>
      <c r="JV32">
        <v>28.206199999999999</v>
      </c>
      <c r="JW32">
        <v>12.696099999999999</v>
      </c>
      <c r="JX32">
        <v>18</v>
      </c>
      <c r="JY32">
        <v>496.60899999999998</v>
      </c>
      <c r="JZ32">
        <v>600.60699999999997</v>
      </c>
      <c r="KA32">
        <v>24.998100000000001</v>
      </c>
      <c r="KB32">
        <v>23.331399999999999</v>
      </c>
      <c r="KC32">
        <v>29.9999</v>
      </c>
      <c r="KD32">
        <v>23.305099999999999</v>
      </c>
      <c r="KE32">
        <v>23.271000000000001</v>
      </c>
      <c r="KF32">
        <v>19.962299999999999</v>
      </c>
      <c r="KG32">
        <v>23.735700000000001</v>
      </c>
      <c r="KH32">
        <v>81.398499999999999</v>
      </c>
      <c r="KI32">
        <v>25</v>
      </c>
      <c r="KJ32">
        <v>400</v>
      </c>
      <c r="KK32">
        <v>14.839700000000001</v>
      </c>
      <c r="KL32">
        <v>100.971</v>
      </c>
      <c r="KM32">
        <v>101.19799999999999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Marcella Cross</cp:lastModifiedBy>
  <dcterms:created xsi:type="dcterms:W3CDTF">2023-05-30T16:17:15Z</dcterms:created>
  <dcterms:modified xsi:type="dcterms:W3CDTF">2023-06-05T20:09:25Z</dcterms:modified>
</cp:coreProperties>
</file>