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Excision_Research/Li-Cor.data/Excel.DataCollection/"/>
    </mc:Choice>
  </mc:AlternateContent>
  <xr:revisionPtr revIDLastSave="0" documentId="13_ncr:1_{FC178C50-A0DB-6141-81B2-06A64FD21581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W32" i="1" s="1"/>
  <c r="DL32" i="1"/>
  <c r="DJ32" i="1"/>
  <c r="DK32" i="1" s="1"/>
  <c r="BY32" i="1"/>
  <c r="BX32" i="1"/>
  <c r="BP32" i="1"/>
  <c r="BL32" i="1"/>
  <c r="BJ32" i="1"/>
  <c r="BD32" i="1"/>
  <c r="BQ32" i="1" s="1"/>
  <c r="BT32" i="1" s="1"/>
  <c r="AY32" i="1"/>
  <c r="AW32" i="1" s="1"/>
  <c r="AP32" i="1"/>
  <c r="M32" i="1" s="1"/>
  <c r="L32" i="1" s="1"/>
  <c r="AK32" i="1"/>
  <c r="N32" i="1" s="1"/>
  <c r="BM32" i="1" s="1"/>
  <c r="AJ32" i="1"/>
  <c r="AC32" i="1"/>
  <c r="AB32" i="1"/>
  <c r="AA32" i="1" s="1"/>
  <c r="T32" i="1"/>
  <c r="R32" i="1"/>
  <c r="DM31" i="1"/>
  <c r="W31" i="1" s="1"/>
  <c r="DL31" i="1"/>
  <c r="DK31" i="1" s="1"/>
  <c r="BL31" i="1" s="1"/>
  <c r="BN31" i="1" s="1"/>
  <c r="DJ31" i="1"/>
  <c r="BY31" i="1"/>
  <c r="BX31" i="1"/>
  <c r="BP31" i="1"/>
  <c r="BJ31" i="1"/>
  <c r="BD31" i="1"/>
  <c r="BQ31" i="1" s="1"/>
  <c r="BT31" i="1" s="1"/>
  <c r="AY31" i="1"/>
  <c r="AW31" i="1"/>
  <c r="AI31" i="1" s="1"/>
  <c r="AP31" i="1"/>
  <c r="M31" i="1" s="1"/>
  <c r="L31" i="1" s="1"/>
  <c r="AK31" i="1"/>
  <c r="N31" i="1" s="1"/>
  <c r="BM31" i="1" s="1"/>
  <c r="AJ31" i="1"/>
  <c r="AC31" i="1"/>
  <c r="AB31" i="1"/>
  <c r="AA31" i="1" s="1"/>
  <c r="T31" i="1"/>
  <c r="O31" i="1"/>
  <c r="DM30" i="1"/>
  <c r="DL30" i="1"/>
  <c r="DJ30" i="1"/>
  <c r="DK30" i="1" s="1"/>
  <c r="BL30" i="1" s="1"/>
  <c r="BY30" i="1"/>
  <c r="BX30" i="1"/>
  <c r="BQ30" i="1"/>
  <c r="BT30" i="1" s="1"/>
  <c r="BP30" i="1"/>
  <c r="BN30" i="1"/>
  <c r="BJ30" i="1"/>
  <c r="BD30" i="1"/>
  <c r="AY30" i="1"/>
  <c r="AX30" i="1"/>
  <c r="AW30" i="1"/>
  <c r="AJ30" i="1" s="1"/>
  <c r="AP30" i="1"/>
  <c r="M30" i="1" s="1"/>
  <c r="L30" i="1" s="1"/>
  <c r="AK30" i="1"/>
  <c r="N30" i="1" s="1"/>
  <c r="BM30" i="1" s="1"/>
  <c r="BO30" i="1" s="1"/>
  <c r="AC30" i="1"/>
  <c r="AB30" i="1"/>
  <c r="AA30" i="1" s="1"/>
  <c r="W30" i="1"/>
  <c r="T30" i="1"/>
  <c r="O30" i="1"/>
  <c r="DM29" i="1"/>
  <c r="DL29" i="1"/>
  <c r="DJ29" i="1"/>
  <c r="BY29" i="1"/>
  <c r="BX29" i="1"/>
  <c r="BT29" i="1"/>
  <c r="BP29" i="1"/>
  <c r="BJ29" i="1"/>
  <c r="BD29" i="1"/>
  <c r="BQ29" i="1" s="1"/>
  <c r="AY29" i="1"/>
  <c r="AW29" i="1" s="1"/>
  <c r="AX29" i="1"/>
  <c r="AP29" i="1"/>
  <c r="M29" i="1" s="1"/>
  <c r="L29" i="1" s="1"/>
  <c r="AK29" i="1"/>
  <c r="N29" i="1" s="1"/>
  <c r="BM29" i="1" s="1"/>
  <c r="AC29" i="1"/>
  <c r="AB29" i="1"/>
  <c r="AA29" i="1"/>
  <c r="T29" i="1"/>
  <c r="DM28" i="1"/>
  <c r="DL28" i="1"/>
  <c r="DJ28" i="1"/>
  <c r="W28" i="1" s="1"/>
  <c r="BY28" i="1"/>
  <c r="BX28" i="1"/>
  <c r="BU28" i="1"/>
  <c r="BT28" i="1"/>
  <c r="BW28" i="1" s="1"/>
  <c r="BP28" i="1"/>
  <c r="BJ28" i="1"/>
  <c r="BD28" i="1"/>
  <c r="BQ28" i="1" s="1"/>
  <c r="AY28" i="1"/>
  <c r="AW28" i="1" s="1"/>
  <c r="O28" i="1" s="1"/>
  <c r="AX28" i="1"/>
  <c r="AP28" i="1"/>
  <c r="M28" i="1" s="1"/>
  <c r="L28" i="1" s="1"/>
  <c r="AK28" i="1"/>
  <c r="AI28" i="1"/>
  <c r="AC28" i="1"/>
  <c r="AB28" i="1"/>
  <c r="AA28" i="1"/>
  <c r="T28" i="1"/>
  <c r="R28" i="1"/>
  <c r="N28" i="1"/>
  <c r="BM28" i="1" s="1"/>
  <c r="DM27" i="1"/>
  <c r="DL27" i="1"/>
  <c r="DJ27" i="1"/>
  <c r="BY27" i="1"/>
  <c r="BX27" i="1"/>
  <c r="BT27" i="1"/>
  <c r="BV27" i="1" s="1"/>
  <c r="BZ27" i="1" s="1"/>
  <c r="CA27" i="1" s="1"/>
  <c r="BP27" i="1"/>
  <c r="BJ27" i="1"/>
  <c r="BD27" i="1"/>
  <c r="BQ27" i="1" s="1"/>
  <c r="AY27" i="1"/>
  <c r="AX27" i="1"/>
  <c r="AW27" i="1"/>
  <c r="AP27" i="1"/>
  <c r="AK27" i="1"/>
  <c r="N27" i="1" s="1"/>
  <c r="BM27" i="1" s="1"/>
  <c r="AJ27" i="1"/>
  <c r="AI27" i="1"/>
  <c r="AC27" i="1"/>
  <c r="AA27" i="1" s="1"/>
  <c r="AB27" i="1"/>
  <c r="T27" i="1"/>
  <c r="R27" i="1"/>
  <c r="O27" i="1"/>
  <c r="M27" i="1"/>
  <c r="L27" i="1" s="1"/>
  <c r="AE27" i="1" s="1"/>
  <c r="DM26" i="1"/>
  <c r="W26" i="1" s="1"/>
  <c r="DL26" i="1"/>
  <c r="DJ26" i="1"/>
  <c r="DK26" i="1" s="1"/>
  <c r="BL26" i="1" s="1"/>
  <c r="BN26" i="1" s="1"/>
  <c r="BZ26" i="1"/>
  <c r="CA26" i="1" s="1"/>
  <c r="BY26" i="1"/>
  <c r="BX26" i="1"/>
  <c r="BV26" i="1"/>
  <c r="BP26" i="1"/>
  <c r="BJ26" i="1"/>
  <c r="BD26" i="1"/>
  <c r="BQ26" i="1" s="1"/>
  <c r="BT26" i="1" s="1"/>
  <c r="BU26" i="1" s="1"/>
  <c r="AY26" i="1"/>
  <c r="AW26" i="1"/>
  <c r="AI26" i="1" s="1"/>
  <c r="AP26" i="1"/>
  <c r="M26" i="1" s="1"/>
  <c r="L26" i="1" s="1"/>
  <c r="AK26" i="1"/>
  <c r="N26" i="1" s="1"/>
  <c r="BM26" i="1" s="1"/>
  <c r="BO26" i="1" s="1"/>
  <c r="AC26" i="1"/>
  <c r="AB26" i="1"/>
  <c r="AA26" i="1" s="1"/>
  <c r="T26" i="1"/>
  <c r="O26" i="1"/>
  <c r="DM25" i="1"/>
  <c r="DL25" i="1"/>
  <c r="DJ25" i="1"/>
  <c r="DK25" i="1" s="1"/>
  <c r="BL25" i="1" s="1"/>
  <c r="BY25" i="1"/>
  <c r="BX25" i="1"/>
  <c r="BQ25" i="1"/>
  <c r="BT25" i="1" s="1"/>
  <c r="BP25" i="1"/>
  <c r="BJ25" i="1"/>
  <c r="BD25" i="1"/>
  <c r="AY25" i="1"/>
  <c r="AW25" i="1"/>
  <c r="AI25" i="1" s="1"/>
  <c r="AP25" i="1"/>
  <c r="M25" i="1" s="1"/>
  <c r="L25" i="1" s="1"/>
  <c r="AK25" i="1"/>
  <c r="N25" i="1" s="1"/>
  <c r="BM25" i="1" s="1"/>
  <c r="AC25" i="1"/>
  <c r="AB25" i="1"/>
  <c r="AA25" i="1" s="1"/>
  <c r="T25" i="1"/>
  <c r="R25" i="1"/>
  <c r="DM24" i="1"/>
  <c r="DL24" i="1"/>
  <c r="DJ24" i="1"/>
  <c r="W24" i="1" s="1"/>
  <c r="BY24" i="1"/>
  <c r="BX24" i="1"/>
  <c r="BQ24" i="1"/>
  <c r="BT24" i="1" s="1"/>
  <c r="BP24" i="1"/>
  <c r="BJ24" i="1"/>
  <c r="BD24" i="1"/>
  <c r="AY24" i="1"/>
  <c r="AW24" i="1" s="1"/>
  <c r="O24" i="1" s="1"/>
  <c r="AX24" i="1"/>
  <c r="AP24" i="1"/>
  <c r="M24" i="1" s="1"/>
  <c r="L24" i="1" s="1"/>
  <c r="AK24" i="1"/>
  <c r="AC24" i="1"/>
  <c r="AB24" i="1"/>
  <c r="AA24" i="1"/>
  <c r="T24" i="1"/>
  <c r="N24" i="1"/>
  <c r="BM24" i="1" s="1"/>
  <c r="DM23" i="1"/>
  <c r="DL23" i="1"/>
  <c r="DK23" i="1"/>
  <c r="BL23" i="1" s="1"/>
  <c r="DJ23" i="1"/>
  <c r="BY23" i="1"/>
  <c r="BX23" i="1"/>
  <c r="BT23" i="1"/>
  <c r="BW23" i="1" s="1"/>
  <c r="BP23" i="1"/>
  <c r="BJ23" i="1"/>
  <c r="BN23" i="1" s="1"/>
  <c r="BD23" i="1"/>
  <c r="BQ23" i="1" s="1"/>
  <c r="AY23" i="1"/>
  <c r="AX23" i="1"/>
  <c r="AW23" i="1"/>
  <c r="AP23" i="1"/>
  <c r="AK23" i="1"/>
  <c r="AJ23" i="1"/>
  <c r="AI23" i="1"/>
  <c r="AC23" i="1"/>
  <c r="AB23" i="1"/>
  <c r="AA23" i="1"/>
  <c r="T23" i="1"/>
  <c r="R23" i="1"/>
  <c r="O23" i="1"/>
  <c r="N23" i="1"/>
  <c r="BM23" i="1" s="1"/>
  <c r="BO23" i="1" s="1"/>
  <c r="M23" i="1"/>
  <c r="L23" i="1" s="1"/>
  <c r="AE23" i="1" s="1"/>
  <c r="DM22" i="1"/>
  <c r="W22" i="1" s="1"/>
  <c r="DL22" i="1"/>
  <c r="DJ22" i="1"/>
  <c r="DK22" i="1" s="1"/>
  <c r="BY22" i="1"/>
  <c r="BX22" i="1"/>
  <c r="BP22" i="1"/>
  <c r="BL22" i="1"/>
  <c r="BN22" i="1" s="1"/>
  <c r="BJ22" i="1"/>
  <c r="BD22" i="1"/>
  <c r="BQ22" i="1" s="1"/>
  <c r="BT22" i="1" s="1"/>
  <c r="AY22" i="1"/>
  <c r="AW22" i="1"/>
  <c r="AI22" i="1" s="1"/>
  <c r="AP22" i="1"/>
  <c r="M22" i="1" s="1"/>
  <c r="L22" i="1" s="1"/>
  <c r="AK22" i="1"/>
  <c r="N22" i="1" s="1"/>
  <c r="BM22" i="1" s="1"/>
  <c r="BO22" i="1" s="1"/>
  <c r="AJ22" i="1"/>
  <c r="AC22" i="1"/>
  <c r="AB22" i="1"/>
  <c r="AA22" i="1" s="1"/>
  <c r="T22" i="1"/>
  <c r="R22" i="1"/>
  <c r="DM21" i="1"/>
  <c r="DL21" i="1"/>
  <c r="DJ21" i="1"/>
  <c r="W21" i="1" s="1"/>
  <c r="BY21" i="1"/>
  <c r="BX21" i="1"/>
  <c r="BQ21" i="1"/>
  <c r="BT21" i="1" s="1"/>
  <c r="BP21" i="1"/>
  <c r="BJ21" i="1"/>
  <c r="BD21" i="1"/>
  <c r="AY21" i="1"/>
  <c r="AW21" i="1" s="1"/>
  <c r="AP21" i="1"/>
  <c r="M21" i="1" s="1"/>
  <c r="L21" i="1" s="1"/>
  <c r="AK21" i="1"/>
  <c r="N21" i="1" s="1"/>
  <c r="BM21" i="1" s="1"/>
  <c r="AC21" i="1"/>
  <c r="AB21" i="1"/>
  <c r="AA21" i="1"/>
  <c r="T21" i="1"/>
  <c r="DM20" i="1"/>
  <c r="DL20" i="1"/>
  <c r="DJ20" i="1"/>
  <c r="W20" i="1" s="1"/>
  <c r="BY20" i="1"/>
  <c r="BX20" i="1"/>
  <c r="BQ20" i="1"/>
  <c r="BT20" i="1" s="1"/>
  <c r="BP20" i="1"/>
  <c r="BJ20" i="1"/>
  <c r="BD20" i="1"/>
  <c r="AY20" i="1"/>
  <c r="AW20" i="1" s="1"/>
  <c r="O20" i="1" s="1"/>
  <c r="AX20" i="1"/>
  <c r="AP20" i="1"/>
  <c r="M20" i="1" s="1"/>
  <c r="L20" i="1" s="1"/>
  <c r="AK20" i="1"/>
  <c r="AC20" i="1"/>
  <c r="AA20" i="1" s="1"/>
  <c r="AB20" i="1"/>
  <c r="T20" i="1"/>
  <c r="N20" i="1"/>
  <c r="BM20" i="1" s="1"/>
  <c r="DM19" i="1"/>
  <c r="DL19" i="1"/>
  <c r="DJ19" i="1"/>
  <c r="DK19" i="1" s="1"/>
  <c r="BL19" i="1" s="1"/>
  <c r="BY19" i="1"/>
  <c r="BX19" i="1"/>
  <c r="BP19" i="1"/>
  <c r="BJ19" i="1"/>
  <c r="BN19" i="1" s="1"/>
  <c r="BD19" i="1"/>
  <c r="BQ19" i="1" s="1"/>
  <c r="BT19" i="1" s="1"/>
  <c r="AY19" i="1"/>
  <c r="AX19" i="1"/>
  <c r="AW19" i="1"/>
  <c r="O19" i="1" s="1"/>
  <c r="AP19" i="1"/>
  <c r="AK19" i="1"/>
  <c r="N19" i="1" s="1"/>
  <c r="BM19" i="1" s="1"/>
  <c r="BO19" i="1" s="1"/>
  <c r="AJ19" i="1"/>
  <c r="AI19" i="1"/>
  <c r="AC19" i="1"/>
  <c r="AB19" i="1"/>
  <c r="AA19" i="1"/>
  <c r="T19" i="1"/>
  <c r="R19" i="1"/>
  <c r="M19" i="1"/>
  <c r="L19" i="1" s="1"/>
  <c r="DM18" i="1"/>
  <c r="DL18" i="1"/>
  <c r="DJ18" i="1"/>
  <c r="DK18" i="1" s="1"/>
  <c r="BL18" i="1" s="1"/>
  <c r="BN18" i="1" s="1"/>
  <c r="BY18" i="1"/>
  <c r="BX18" i="1"/>
  <c r="BQ18" i="1"/>
  <c r="BT18" i="1" s="1"/>
  <c r="BP18" i="1"/>
  <c r="BJ18" i="1"/>
  <c r="BD18" i="1"/>
  <c r="AY18" i="1"/>
  <c r="AW18" i="1" s="1"/>
  <c r="AP18" i="1"/>
  <c r="M18" i="1" s="1"/>
  <c r="L18" i="1" s="1"/>
  <c r="AK18" i="1"/>
  <c r="N18" i="1" s="1"/>
  <c r="BM18" i="1" s="1"/>
  <c r="AC18" i="1"/>
  <c r="AB18" i="1"/>
  <c r="AA18" i="1" s="1"/>
  <c r="W18" i="1"/>
  <c r="T18" i="1"/>
  <c r="DM17" i="1"/>
  <c r="DL17" i="1"/>
  <c r="DJ17" i="1"/>
  <c r="DK17" i="1" s="1"/>
  <c r="BL17" i="1" s="1"/>
  <c r="BY17" i="1"/>
  <c r="BX17" i="1"/>
  <c r="BP17" i="1"/>
  <c r="BJ17" i="1"/>
  <c r="BD17" i="1"/>
  <c r="BQ17" i="1" s="1"/>
  <c r="BT17" i="1" s="1"/>
  <c r="AY17" i="1"/>
  <c r="AW17" i="1"/>
  <c r="AJ17" i="1" s="1"/>
  <c r="AP17" i="1"/>
  <c r="M17" i="1" s="1"/>
  <c r="L17" i="1" s="1"/>
  <c r="AE17" i="1" s="1"/>
  <c r="AK17" i="1"/>
  <c r="AC17" i="1"/>
  <c r="AB17" i="1"/>
  <c r="AA17" i="1"/>
  <c r="W17" i="1"/>
  <c r="T17" i="1"/>
  <c r="N17" i="1"/>
  <c r="BM17" i="1" s="1"/>
  <c r="AE25" i="1" l="1"/>
  <c r="AE18" i="1"/>
  <c r="AF20" i="1"/>
  <c r="AE22" i="1"/>
  <c r="BO18" i="1"/>
  <c r="AE30" i="1"/>
  <c r="X30" i="1"/>
  <c r="Y30" i="1" s="1"/>
  <c r="BO17" i="1"/>
  <c r="BN17" i="1"/>
  <c r="BO20" i="1"/>
  <c r="BN25" i="1"/>
  <c r="BO25" i="1"/>
  <c r="BW17" i="1"/>
  <c r="BV17" i="1"/>
  <c r="BZ17" i="1" s="1"/>
  <c r="CA17" i="1" s="1"/>
  <c r="BU17" i="1"/>
  <c r="AE19" i="1"/>
  <c r="BU19" i="1"/>
  <c r="BV19" i="1"/>
  <c r="BZ19" i="1" s="1"/>
  <c r="CA19" i="1" s="1"/>
  <c r="BW19" i="1"/>
  <c r="X21" i="1"/>
  <c r="Y21" i="1" s="1"/>
  <c r="U21" i="1" s="1"/>
  <c r="S21" i="1" s="1"/>
  <c r="V21" i="1" s="1"/>
  <c r="P21" i="1" s="1"/>
  <c r="Q21" i="1" s="1"/>
  <c r="AE26" i="1"/>
  <c r="AI18" i="1"/>
  <c r="R18" i="1"/>
  <c r="O18" i="1"/>
  <c r="AJ18" i="1"/>
  <c r="AX18" i="1"/>
  <c r="BW20" i="1"/>
  <c r="BV20" i="1"/>
  <c r="BZ20" i="1" s="1"/>
  <c r="CA20" i="1" s="1"/>
  <c r="BU20" i="1"/>
  <c r="BW24" i="1"/>
  <c r="BU24" i="1"/>
  <c r="BV24" i="1"/>
  <c r="BZ24" i="1" s="1"/>
  <c r="CA24" i="1" s="1"/>
  <c r="BU22" i="1"/>
  <c r="BW22" i="1"/>
  <c r="BV22" i="1"/>
  <c r="BZ22" i="1" s="1"/>
  <c r="CA22" i="1" s="1"/>
  <c r="X22" i="1"/>
  <c r="Y22" i="1" s="1"/>
  <c r="X26" i="1"/>
  <c r="Y26" i="1" s="1"/>
  <c r="U26" i="1" s="1"/>
  <c r="S26" i="1" s="1"/>
  <c r="V26" i="1" s="1"/>
  <c r="P26" i="1" s="1"/>
  <c r="Q26" i="1" s="1"/>
  <c r="AE28" i="1"/>
  <c r="X28" i="1"/>
  <c r="Y28" i="1" s="1"/>
  <c r="U28" i="1" s="1"/>
  <c r="S28" i="1" s="1"/>
  <c r="V28" i="1" s="1"/>
  <c r="P28" i="1" s="1"/>
  <c r="Q28" i="1" s="1"/>
  <c r="O21" i="1"/>
  <c r="AJ21" i="1"/>
  <c r="AI21" i="1"/>
  <c r="R21" i="1"/>
  <c r="AX21" i="1"/>
  <c r="BU18" i="1"/>
  <c r="BW18" i="1"/>
  <c r="BV18" i="1"/>
  <c r="BZ18" i="1" s="1"/>
  <c r="CA18" i="1" s="1"/>
  <c r="AE20" i="1"/>
  <c r="U20" i="1"/>
  <c r="S20" i="1" s="1"/>
  <c r="V20" i="1" s="1"/>
  <c r="P20" i="1" s="1"/>
  <c r="Q20" i="1" s="1"/>
  <c r="BW21" i="1"/>
  <c r="BU21" i="1"/>
  <c r="BV21" i="1"/>
  <c r="BZ21" i="1" s="1"/>
  <c r="CA21" i="1" s="1"/>
  <c r="AE24" i="1"/>
  <c r="BU25" i="1"/>
  <c r="BW25" i="1"/>
  <c r="BV25" i="1"/>
  <c r="BZ25" i="1" s="1"/>
  <c r="CA25" i="1" s="1"/>
  <c r="DK21" i="1"/>
  <c r="BL21" i="1" s="1"/>
  <c r="BN21" i="1" s="1"/>
  <c r="BU23" i="1"/>
  <c r="DK24" i="1"/>
  <c r="BL24" i="1" s="1"/>
  <c r="BO24" i="1" s="1"/>
  <c r="X18" i="1"/>
  <c r="Y18" i="1" s="1"/>
  <c r="U18" i="1" s="1"/>
  <c r="S18" i="1" s="1"/>
  <c r="V18" i="1" s="1"/>
  <c r="P18" i="1" s="1"/>
  <c r="Q18" i="1" s="1"/>
  <c r="BV23" i="1"/>
  <c r="BZ23" i="1" s="1"/>
  <c r="CA23" i="1" s="1"/>
  <c r="R26" i="1"/>
  <c r="AX17" i="1"/>
  <c r="X20" i="1"/>
  <c r="Y20" i="1" s="1"/>
  <c r="DK20" i="1"/>
  <c r="BL20" i="1" s="1"/>
  <c r="BN20" i="1" s="1"/>
  <c r="X24" i="1"/>
  <c r="Y24" i="1" s="1"/>
  <c r="U24" i="1" s="1"/>
  <c r="S24" i="1" s="1"/>
  <c r="V24" i="1" s="1"/>
  <c r="P24" i="1" s="1"/>
  <c r="Q24" i="1" s="1"/>
  <c r="AX25" i="1"/>
  <c r="AX26" i="1"/>
  <c r="BW27" i="1"/>
  <c r="BO28" i="1"/>
  <c r="BU29" i="1"/>
  <c r="BW29" i="1"/>
  <c r="BV29" i="1"/>
  <c r="BZ29" i="1" s="1"/>
  <c r="CA29" i="1" s="1"/>
  <c r="BW31" i="1"/>
  <c r="BU31" i="1"/>
  <c r="BN32" i="1"/>
  <c r="O17" i="1"/>
  <c r="X17" i="1"/>
  <c r="Y17" i="1" s="1"/>
  <c r="W25" i="1"/>
  <c r="AE29" i="1"/>
  <c r="AI20" i="1"/>
  <c r="AX22" i="1"/>
  <c r="AI24" i="1"/>
  <c r="BW26" i="1"/>
  <c r="BV28" i="1"/>
  <c r="BZ28" i="1" s="1"/>
  <c r="CA28" i="1" s="1"/>
  <c r="X31" i="1"/>
  <c r="Y31" i="1" s="1"/>
  <c r="U31" i="1" s="1"/>
  <c r="S31" i="1" s="1"/>
  <c r="V31" i="1" s="1"/>
  <c r="P31" i="1" s="1"/>
  <c r="Q31" i="1" s="1"/>
  <c r="W19" i="1"/>
  <c r="R20" i="1"/>
  <c r="AJ20" i="1"/>
  <c r="AJ24" i="1"/>
  <c r="O25" i="1"/>
  <c r="W27" i="1"/>
  <c r="AI29" i="1"/>
  <c r="O29" i="1"/>
  <c r="AJ29" i="1"/>
  <c r="AE31" i="1"/>
  <c r="AE32" i="1"/>
  <c r="BU27" i="1"/>
  <c r="R17" i="1"/>
  <c r="AI17" i="1"/>
  <c r="AE21" i="1"/>
  <c r="O22" i="1"/>
  <c r="W23" i="1"/>
  <c r="R24" i="1"/>
  <c r="AJ25" i="1"/>
  <c r="AJ26" i="1"/>
  <c r="DK27" i="1"/>
  <c r="BL27" i="1" s="1"/>
  <c r="BO27" i="1" s="1"/>
  <c r="DK29" i="1"/>
  <c r="BL29" i="1" s="1"/>
  <c r="BN29" i="1" s="1"/>
  <c r="W29" i="1"/>
  <c r="BW30" i="1"/>
  <c r="BV30" i="1"/>
  <c r="BZ30" i="1" s="1"/>
  <c r="CA30" i="1" s="1"/>
  <c r="BU30" i="1"/>
  <c r="BO31" i="1"/>
  <c r="BO32" i="1"/>
  <c r="R29" i="1"/>
  <c r="BV31" i="1"/>
  <c r="BZ31" i="1" s="1"/>
  <c r="CA31" i="1" s="1"/>
  <c r="AI32" i="1"/>
  <c r="AX32" i="1"/>
  <c r="O32" i="1"/>
  <c r="AJ28" i="1"/>
  <c r="DK28" i="1"/>
  <c r="BL28" i="1" s="1"/>
  <c r="BN28" i="1" s="1"/>
  <c r="BW32" i="1"/>
  <c r="BV32" i="1"/>
  <c r="BZ32" i="1" s="1"/>
  <c r="CA32" i="1" s="1"/>
  <c r="BU32" i="1"/>
  <c r="X32" i="1"/>
  <c r="Y32" i="1" s="1"/>
  <c r="R30" i="1"/>
  <c r="AX31" i="1"/>
  <c r="AI30" i="1"/>
  <c r="R31" i="1"/>
  <c r="AG22" i="1" l="1"/>
  <c r="Z22" i="1"/>
  <c r="AD22" i="1" s="1"/>
  <c r="AG30" i="1"/>
  <c r="Z30" i="1"/>
  <c r="AD30" i="1" s="1"/>
  <c r="AF30" i="1"/>
  <c r="X29" i="1"/>
  <c r="Y29" i="1" s="1"/>
  <c r="BO21" i="1"/>
  <c r="U30" i="1"/>
  <c r="S30" i="1" s="1"/>
  <c r="V30" i="1" s="1"/>
  <c r="P30" i="1" s="1"/>
  <c r="Q30" i="1" s="1"/>
  <c r="X19" i="1"/>
  <c r="Y19" i="1" s="1"/>
  <c r="AG18" i="1"/>
  <c r="Z18" i="1"/>
  <c r="AD18" i="1" s="1"/>
  <c r="AF24" i="1"/>
  <c r="Z17" i="1"/>
  <c r="AD17" i="1" s="1"/>
  <c r="AG17" i="1"/>
  <c r="AH17" i="1" s="1"/>
  <c r="AG28" i="1"/>
  <c r="Z28" i="1"/>
  <c r="AD28" i="1" s="1"/>
  <c r="Z31" i="1"/>
  <c r="AD31" i="1" s="1"/>
  <c r="AG31" i="1"/>
  <c r="AF31" i="1"/>
  <c r="BN27" i="1"/>
  <c r="AF17" i="1"/>
  <c r="AF28" i="1"/>
  <c r="BN24" i="1"/>
  <c r="AG32" i="1"/>
  <c r="Z32" i="1"/>
  <c r="AD32" i="1" s="1"/>
  <c r="X27" i="1"/>
  <c r="Y27" i="1" s="1"/>
  <c r="BO29" i="1"/>
  <c r="X25" i="1"/>
  <c r="Y25" i="1" s="1"/>
  <c r="AG26" i="1"/>
  <c r="Z26" i="1"/>
  <c r="AD26" i="1" s="1"/>
  <c r="U22" i="1"/>
  <c r="S22" i="1" s="1"/>
  <c r="V22" i="1" s="1"/>
  <c r="P22" i="1" s="1"/>
  <c r="Q22" i="1" s="1"/>
  <c r="U17" i="1"/>
  <c r="S17" i="1" s="1"/>
  <c r="V17" i="1" s="1"/>
  <c r="P17" i="1" s="1"/>
  <c r="Q17" i="1" s="1"/>
  <c r="Z24" i="1"/>
  <c r="AD24" i="1" s="1"/>
  <c r="AG24" i="1"/>
  <c r="AH24" i="1" s="1"/>
  <c r="AF22" i="1"/>
  <c r="AF32" i="1"/>
  <c r="X23" i="1"/>
  <c r="Y23" i="1" s="1"/>
  <c r="U32" i="1"/>
  <c r="S32" i="1" s="1"/>
  <c r="V32" i="1" s="1"/>
  <c r="P32" i="1" s="1"/>
  <c r="Q32" i="1" s="1"/>
  <c r="Z20" i="1"/>
  <c r="AD20" i="1" s="1"/>
  <c r="AG20" i="1"/>
  <c r="AH20" i="1" s="1"/>
  <c r="AF18" i="1"/>
  <c r="AF26" i="1"/>
  <c r="Z21" i="1"/>
  <c r="AD21" i="1" s="1"/>
  <c r="AG21" i="1"/>
  <c r="AF21" i="1"/>
  <c r="AH31" i="1" l="1"/>
  <c r="AH21" i="1"/>
  <c r="AG29" i="1"/>
  <c r="AF29" i="1"/>
  <c r="Z29" i="1"/>
  <c r="AD29" i="1" s="1"/>
  <c r="U29" i="1"/>
  <c r="S29" i="1" s="1"/>
  <c r="V29" i="1" s="1"/>
  <c r="P29" i="1" s="1"/>
  <c r="Q29" i="1" s="1"/>
  <c r="Z25" i="1"/>
  <c r="AD25" i="1" s="1"/>
  <c r="AG25" i="1"/>
  <c r="AF25" i="1"/>
  <c r="U25" i="1"/>
  <c r="S25" i="1" s="1"/>
  <c r="V25" i="1" s="1"/>
  <c r="P25" i="1" s="1"/>
  <c r="Q25" i="1" s="1"/>
  <c r="AG19" i="1"/>
  <c r="Z19" i="1"/>
  <c r="AD19" i="1" s="1"/>
  <c r="U19" i="1"/>
  <c r="S19" i="1" s="1"/>
  <c r="V19" i="1" s="1"/>
  <c r="P19" i="1" s="1"/>
  <c r="Q19" i="1" s="1"/>
  <c r="AF19" i="1"/>
  <c r="AH30" i="1"/>
  <c r="AH32" i="1"/>
  <c r="AG27" i="1"/>
  <c r="AH27" i="1" s="1"/>
  <c r="Z27" i="1"/>
  <c r="AD27" i="1" s="1"/>
  <c r="U27" i="1"/>
  <c r="S27" i="1" s="1"/>
  <c r="V27" i="1" s="1"/>
  <c r="P27" i="1" s="1"/>
  <c r="Q27" i="1" s="1"/>
  <c r="AF27" i="1"/>
  <c r="AH18" i="1"/>
  <c r="AG23" i="1"/>
  <c r="Z23" i="1"/>
  <c r="AD23" i="1" s="1"/>
  <c r="U23" i="1"/>
  <c r="S23" i="1" s="1"/>
  <c r="V23" i="1" s="1"/>
  <c r="P23" i="1" s="1"/>
  <c r="Q23" i="1" s="1"/>
  <c r="AF23" i="1"/>
  <c r="AH26" i="1"/>
  <c r="AH28" i="1"/>
  <c r="AH22" i="1"/>
  <c r="AH29" i="1" l="1"/>
  <c r="AH25" i="1"/>
  <c r="AH23" i="1"/>
  <c r="AH19" i="1"/>
</calcChain>
</file>

<file path=xl/sharedStrings.xml><?xml version="1.0" encoding="utf-8"?>
<sst xmlns="http://schemas.openxmlformats.org/spreadsheetml/2006/main" count="1131" uniqueCount="512">
  <si>
    <t>File opened</t>
  </si>
  <si>
    <t>2023-06-06 08:31:07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</si>
  <si>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</si>
  <si>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</si>
  <si>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</si>
  <si>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</si>
  <si>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</si>
  <si>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</si>
  <si>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</si>
  <si>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</si>
  <si>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</si>
  <si>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</si>
  <si>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</si>
  <si>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{"h2obspanconc2": "0", "co2bspan2a": "0.327161", "co2aspanconc2": "309.1", "oxygen": "21", "co2azero": "0.992736", "co2aspan2a": "0.327778", "co2bspan2": "-0.0307545", "h2oaspan2b": "0.0696742", "flowbzero": "0.30834", "h2obspan2a": "0.0696041", "co2aspan2": "-0.030163", "co2bspanconc2": "309.1", "h2oaspanconc2": "0", "tbzero": "-0.0150089", "ssa_ref": "36474.5", "h2oaspan2": "0", "co2aspan1": "1.0024", "h2obspan1": "1.00227", "h2obspanconc1": "12.52", "h2oaspan1": "1.00419", "h2oaspan2a": "0.0693836", "h2obzero": "1.00009", "tazero": "-0.0478325", "co2bzero": "0.959397", "co2bspanconc1": "2490", "h2oaspanconc1": "12.52", "chamberpressurezero": "2.56232", "h2obspan2": "0", "co2aspan2b": "0.325324", "h2obspan2b": "0.0697624", "ssb_ref": "38434", "h2oazero": "1.00658", "flowazero": "0.31134", "co2aspanconc1": "2490", "co2bspan1": "1.00258", "co2bspan2b": "0.324713", "flowmeterzero": "0.995701"}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</si>
  <si>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</si>
  <si>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</si>
  <si>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</si>
  <si>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</si>
  <si>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</si>
  <si>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</si>
  <si>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</si>
  <si>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</si>
  <si>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</si>
  <si>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</si>
  <si>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</si>
  <si>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</si>
  <si>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</si>
  <si>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08:31:07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</si>
  <si>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</si>
  <si>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</si>
  <si>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</si>
  <si>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</si>
  <si>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</si>
  <si>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</si>
  <si>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</si>
  <si>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</si>
  <si>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</si>
  <si>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</si>
  <si>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</si>
  <si>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</si>
  <si>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</si>
  <si>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</si>
  <si>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</si>
  <si>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</si>
  <si>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</si>
  <si>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</si>
  <si>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</si>
  <si>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</si>
  <si>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</si>
  <si>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</si>
  <si>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</si>
  <si>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</si>
  <si>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</si>
  <si>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</si>
  <si>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</si>
  <si>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</si>
  <si>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</si>
  <si>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</si>
  <si>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</si>
  <si>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</si>
  <si>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</si>
  <si>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</si>
  <si>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</si>
  <si>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</si>
  <si>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</si>
  <si>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</si>
  <si>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</si>
  <si>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</si>
  <si>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</si>
  <si>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</si>
  <si>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</si>
  <si>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</si>
  <si>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</si>
  <si>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</si>
  <si>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</si>
  <si>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</si>
  <si>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</si>
  <si>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</si>
  <si>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</si>
  <si>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</si>
  <si>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</si>
  <si>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3.0866 90.0992 370.086 603.133 842.308 1028.83 1222.07 1334.61</t>
  </si>
  <si>
    <t>Fs_true</t>
  </si>
  <si>
    <t>-0.663235 101.09 404.062 601.347 805.313 1000.92 1208.47 1400.96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</si>
  <si>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</si>
  <si>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</si>
  <si>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</si>
  <si>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</si>
  <si>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</si>
  <si>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</si>
  <si>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</si>
  <si>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</si>
  <si>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</si>
  <si>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</si>
  <si>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</si>
  <si>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</si>
  <si>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</si>
  <si>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</si>
  <si>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</si>
  <si>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</si>
  <si>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</si>
  <si>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</si>
  <si>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</si>
  <si>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</si>
  <si>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</si>
  <si>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</si>
  <si>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</si>
  <si>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</si>
  <si>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</si>
  <si>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</si>
  <si>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</si>
  <si>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</si>
  <si>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</si>
  <si>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</si>
  <si>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</si>
  <si>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</si>
  <si>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</si>
  <si>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</si>
  <si>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</si>
  <si>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</si>
  <si>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</si>
  <si>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</si>
  <si>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</si>
  <si>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</si>
  <si>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</si>
  <si>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</si>
  <si>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</si>
  <si>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</si>
  <si>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</si>
  <si>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</si>
  <si>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</si>
  <si>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</si>
  <si>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</si>
  <si>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</si>
  <si>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</si>
  <si>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</si>
  <si>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</si>
  <si>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</si>
  <si>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</si>
  <si>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</si>
  <si>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</si>
  <si>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</si>
  <si>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</si>
  <si>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</si>
  <si>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</si>
  <si>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</si>
  <si>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</si>
  <si>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</si>
  <si>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</si>
  <si>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</si>
  <si>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</si>
  <si>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</si>
  <si>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</si>
  <si>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</si>
  <si>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</si>
  <si>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</si>
  <si>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</si>
  <si>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</si>
  <si>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</si>
  <si>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</si>
  <si>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</si>
  <si>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</si>
  <si>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</si>
  <si>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</si>
  <si>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</si>
  <si>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</si>
  <si>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</si>
  <si>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</si>
  <si>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</si>
  <si>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</si>
  <si>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</si>
  <si>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</si>
  <si>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</si>
  <si>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</si>
  <si>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</si>
  <si>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</si>
  <si>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</si>
  <si>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</si>
  <si>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</si>
  <si>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</si>
  <si>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</si>
  <si>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</si>
  <si>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</si>
  <si>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</si>
  <si>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</si>
  <si>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</si>
  <si>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</si>
  <si>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</si>
  <si>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</si>
  <si>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</si>
  <si>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</si>
  <si>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</si>
  <si>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</si>
  <si>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</si>
  <si>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</si>
  <si>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</si>
  <si>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</si>
  <si>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</si>
  <si>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</si>
  <si>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</si>
  <si>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</si>
  <si>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</si>
  <si>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</si>
  <si>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</si>
  <si>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</si>
  <si>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</si>
  <si>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</si>
  <si>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</si>
  <si>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</si>
  <si>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</si>
  <si>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</si>
  <si>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</si>
  <si>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</si>
  <si>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</si>
  <si>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</si>
  <si>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</si>
  <si>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</si>
  <si>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</si>
  <si>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</si>
  <si>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</si>
  <si>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</si>
  <si>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</si>
  <si>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</si>
  <si>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</si>
  <si>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</si>
  <si>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</si>
  <si>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</si>
  <si>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</si>
  <si>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</si>
  <si>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</si>
  <si>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</si>
  <si>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</si>
  <si>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</si>
  <si>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</si>
  <si>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</si>
  <si>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</si>
  <si>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</si>
  <si>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</si>
  <si>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</si>
  <si>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</si>
  <si>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</si>
  <si>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</si>
  <si>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</si>
  <si>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</si>
  <si>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</si>
  <si>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</si>
  <si>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</si>
  <si>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</si>
  <si>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</si>
  <si>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</si>
  <si>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</si>
  <si>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</si>
  <si>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</si>
  <si>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</si>
  <si>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</si>
  <si>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</si>
  <si>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</si>
  <si>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</si>
  <si>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</si>
  <si>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</si>
  <si>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</si>
  <si>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</si>
  <si>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</si>
  <si>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</si>
  <si>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</si>
  <si>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</si>
  <si>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</si>
  <si>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</si>
  <si>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</si>
  <si>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</si>
  <si>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</si>
  <si>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</si>
  <si>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</si>
  <si>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</si>
  <si>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</si>
  <si>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</si>
  <si>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</si>
  <si>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</si>
  <si>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</si>
  <si>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</si>
  <si>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</si>
  <si>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</si>
  <si>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</si>
  <si>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</si>
  <si>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</si>
  <si>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</si>
  <si>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</si>
  <si>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</si>
  <si>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</si>
  <si>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</si>
  <si>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</si>
  <si>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</si>
  <si>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</si>
  <si>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</si>
  <si>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</si>
  <si>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</si>
  <si>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</si>
  <si>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</si>
  <si>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</si>
  <si>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</si>
  <si>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</si>
  <si>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</si>
  <si>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</si>
  <si>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</si>
  <si>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</si>
  <si>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</si>
  <si>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</si>
  <si>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</si>
  <si>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</si>
  <si>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</si>
  <si>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</si>
  <si>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</si>
  <si>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</si>
  <si>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</si>
  <si>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</si>
  <si>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</si>
  <si>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</si>
  <si>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</si>
  <si>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</si>
  <si>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</si>
  <si>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</si>
  <si>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</si>
  <si>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</si>
  <si>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</si>
  <si>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</si>
  <si>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</si>
  <si>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</si>
  <si>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</si>
  <si>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</si>
  <si>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</si>
  <si>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</si>
  <si>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</si>
  <si>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</si>
  <si>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</si>
  <si>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</si>
  <si>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</si>
  <si>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</si>
  <si>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</si>
  <si>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</si>
  <si>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</si>
  <si>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</si>
  <si>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</si>
  <si>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</si>
  <si>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</si>
  <si>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</si>
  <si>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</si>
  <si>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</si>
  <si>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</si>
  <si>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</si>
  <si>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</si>
  <si>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</si>
  <si>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</si>
  <si>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</si>
  <si>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</si>
  <si>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</si>
  <si>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</si>
  <si>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</si>
  <si>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</si>
  <si>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</si>
  <si>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</si>
  <si>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</si>
  <si>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</si>
  <si>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</si>
  <si>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</si>
  <si>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</si>
  <si>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</si>
  <si>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</si>
  <si>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</si>
  <si>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</si>
  <si>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</si>
  <si>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</si>
  <si>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</si>
  <si>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</si>
  <si>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</si>
  <si>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</si>
  <si>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</si>
  <si>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</si>
  <si>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</si>
  <si>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</si>
  <si>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</si>
  <si>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</si>
  <si>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</si>
  <si>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</si>
  <si>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</si>
  <si>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</si>
  <si>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</si>
  <si>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</si>
  <si>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</si>
  <si>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</si>
  <si>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</si>
  <si>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</si>
  <si>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</si>
  <si>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</si>
  <si>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</si>
  <si>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</si>
  <si>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</si>
  <si>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</si>
  <si>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</si>
  <si>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</si>
  <si>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</si>
  <si>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</si>
  <si>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</si>
  <si>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</si>
  <si>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</si>
  <si>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</si>
  <si>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</si>
  <si>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</si>
  <si>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</si>
  <si>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</si>
  <si>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</si>
  <si>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</si>
  <si>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</si>
  <si>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</si>
  <si>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</si>
  <si>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</si>
  <si>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</si>
  <si>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</si>
  <si>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</si>
  <si>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</si>
  <si>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</si>
  <si>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</si>
  <si>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</si>
  <si>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</si>
  <si>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</si>
  <si>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</si>
  <si>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</si>
  <si>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</si>
  <si>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</si>
  <si>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</si>
  <si>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</si>
  <si>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</si>
  <si>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</si>
  <si>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</si>
  <si>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</si>
  <si>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</si>
  <si>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</si>
  <si>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20230606 08:49:27</t>
  </si>
  <si>
    <t>08:49:27</t>
  </si>
  <si>
    <t>Intact</t>
  </si>
  <si>
    <t>RECT-157-20230531-15_53_52</t>
  </si>
  <si>
    <t>MPF-212-20230606-08_49_30</t>
  </si>
  <si>
    <t>-</t>
  </si>
  <si>
    <t>1: Needles</t>
  </si>
  <si>
    <t>08:49:47</t>
  </si>
  <si>
    <t>0/3</t>
  </si>
  <si>
    <t>11111111</t>
  </si>
  <si>
    <t>oooooooo</t>
  </si>
  <si>
    <t>on</t>
  </si>
  <si>
    <t>20230606 09:13:01</t>
  </si>
  <si>
    <t>09:13:01</t>
  </si>
  <si>
    <t>Excised</t>
  </si>
  <si>
    <t>MPF-213-20230606-09_12_24</t>
  </si>
  <si>
    <t>09:13:20</t>
  </si>
  <si>
    <t>2/3</t>
  </si>
  <si>
    <t>20230606 09:49:45</t>
  </si>
  <si>
    <t>09:49:45</t>
  </si>
  <si>
    <t>MPF-214-20230606-09_49_09</t>
  </si>
  <si>
    <t>09:50:09</t>
  </si>
  <si>
    <t>20230606 10:13:09</t>
  </si>
  <si>
    <t>10:13:09</t>
  </si>
  <si>
    <t>MPF-215-20230606-10_12_33</t>
  </si>
  <si>
    <t>10:13:31</t>
  </si>
  <si>
    <t>3/3</t>
  </si>
  <si>
    <t>20230606 10:50:02</t>
  </si>
  <si>
    <t>10:50:02</t>
  </si>
  <si>
    <t>MPF-216-20230606-10_49_25</t>
  </si>
  <si>
    <t>10:50:22</t>
  </si>
  <si>
    <t>20230606 11:12:30</t>
  </si>
  <si>
    <t>11:12:30</t>
  </si>
  <si>
    <t>MPF-217-20230606-11_11_54</t>
  </si>
  <si>
    <t>11:12:49</t>
  </si>
  <si>
    <t>20230606 11:48:19</t>
  </si>
  <si>
    <t>11:48:19</t>
  </si>
  <si>
    <t>MPF-218-20230606-11_47_43</t>
  </si>
  <si>
    <t>11:48:46</t>
  </si>
  <si>
    <t>20230606 12:11:04</t>
  </si>
  <si>
    <t>12:11:04</t>
  </si>
  <si>
    <t>MPF-219-20230606-12_10_28</t>
  </si>
  <si>
    <t>12:11:30</t>
  </si>
  <si>
    <t>20230606 12:49:29</t>
  </si>
  <si>
    <t>12:49:29</t>
  </si>
  <si>
    <t>MPF-220-20230606-12_48_53</t>
  </si>
  <si>
    <t>12:49:48</t>
  </si>
  <si>
    <t>1/3</t>
  </si>
  <si>
    <t>20230606 13:11:15</t>
  </si>
  <si>
    <t>13:11:15</t>
  </si>
  <si>
    <t>MPF-221-20230606-13_10_39</t>
  </si>
  <si>
    <t>13:11:39</t>
  </si>
  <si>
    <t>20230606 13:50:05</t>
  </si>
  <si>
    <t>13:50:05</t>
  </si>
  <si>
    <t>MPF-222-20230606-13_49_30</t>
  </si>
  <si>
    <t>13:50:24</t>
  </si>
  <si>
    <t>20230606 14:11:36</t>
  </si>
  <si>
    <t>14:11:36</t>
  </si>
  <si>
    <t>MPF-223-20230606-14_11_01</t>
  </si>
  <si>
    <t>14:11:57</t>
  </si>
  <si>
    <t>20230606 14:51:42</t>
  </si>
  <si>
    <t>14:51:42</t>
  </si>
  <si>
    <t>MPF-224-20230606-14_51_07</t>
  </si>
  <si>
    <t>14:52:01</t>
  </si>
  <si>
    <t>20230606 15:16:20</t>
  </si>
  <si>
    <t>15:16:20</t>
  </si>
  <si>
    <t>MPF-225-20230606-15_15_45</t>
  </si>
  <si>
    <t>15:16:39</t>
  </si>
  <si>
    <t>20230606 15:50:29</t>
  </si>
  <si>
    <t>15:50:29</t>
  </si>
  <si>
    <t>MPF-226-20230606-15_49_55</t>
  </si>
  <si>
    <t>15:51:00</t>
  </si>
  <si>
    <t>20230606 16:12:19</t>
  </si>
  <si>
    <t>16:12:19</t>
  </si>
  <si>
    <t>MPF-227-20230606-16_11_45</t>
  </si>
  <si>
    <t>16:12:43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</si>
</sst>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32"/>
  <sheetViews>
    <sheetView tabSelected="1" workbookViewId="0">
      <selection activeCell="K19" sqref="K19"/>
    </sheetView>
  </sheetViews>
  <sheetFormatPr baseColWidth="10" defaultColWidth="8.83203125" defaultRowHeight="15" x14ac:dyDescent="0.2"/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0</v>
      </c>
      <c r="D7">
        <v>0</v>
      </c>
      <c r="E7">
        <v>1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433</v>
      </c>
      <c r="IC16" t="s">
        <v>434</v>
      </c>
      <c r="ID16" t="s">
        <v>433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1686066567</v>
      </c>
      <c r="C17">
        <v>0</v>
      </c>
      <c r="D17" t="s">
        <v>436</v>
      </c>
      <c r="E17" t="s">
        <v>437</v>
      </c>
      <c r="F17">
        <v>30</v>
      </c>
      <c r="G17">
        <v>14.9</v>
      </c>
      <c r="H17" t="s">
        <v>438</v>
      </c>
      <c r="I17">
        <v>130</v>
      </c>
      <c r="J17">
        <v>30</v>
      </c>
      <c r="K17">
        <v>1686066557.24</v>
      </c>
      <c r="L17">
        <f t="shared" ref="L17:L32" si="0">(M17)/1000</f>
        <v>7.3521699824841634E-4</v>
      </c>
      <c r="M17">
        <f t="shared" ref="M17:M32" si="1">IF(DR17, AP17, AJ17)</f>
        <v>0.73521699824841635</v>
      </c>
      <c r="N17">
        <f t="shared" ref="N17:N32" si="2">IF(DR17, AK17, AI17)</f>
        <v>8.1721732188821807</v>
      </c>
      <c r="O17">
        <f t="shared" ref="O17:O32" si="3">DT17 - IF(AW17&gt;1, N17*DN17*100/(AY17*EH17), 0)</f>
        <v>397.81252000000001</v>
      </c>
      <c r="P17">
        <f t="shared" ref="P17:P32" si="4">((V17-L17/2)*O17-N17)/(V17+L17/2)</f>
        <v>89.904358691919825</v>
      </c>
      <c r="Q17">
        <f t="shared" ref="Q17:Q32" si="5">P17*(EA17+EB17)/1000</f>
        <v>9.0637525759420061</v>
      </c>
      <c r="R17">
        <f t="shared" ref="R17:R32" si="6">(DT17 - IF(AW17&gt;1, N17*DN17*100/(AY17*EH17), 0))*(EA17+EB17)/1000</f>
        <v>40.105666792504934</v>
      </c>
      <c r="S17">
        <f t="shared" ref="S17:S32" si="7">2/((1/U17-1/T17)+SIGN(U17)*SQRT((1/U17-1/T17)*(1/U17-1/T17) + 4*DO17/((DO17+1)*(DO17+1))*(2*1/U17*1/T17-1/T17*1/T17)))</f>
        <v>4.3697688201435804E-2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</v>
      </c>
      <c r="U17">
        <f t="shared" ref="U17:U32" si="9">L17*(1000-(1000*0.61365*EXP(17.502*Y17/(240.97+Y17))/(EA17+EB17)+DV17)/2)/(1000*0.61365*EXP(17.502*Y17/(240.97+Y17))/(EA17+EB17)-DV17)</f>
        <v>4.3347141621525045E-2</v>
      </c>
      <c r="V17">
        <f t="shared" ref="V17:V32" si="10">1/((DO17+1)/(S17/1.6)+1/(T17/1.37)) + DO17/((DO17+1)/(S17/1.6) + DO17/(T17/1.37))</f>
        <v>2.7123224188590228E-2</v>
      </c>
      <c r="W17">
        <f t="shared" ref="W17:W32" si="11">(DJ17*DM17)</f>
        <v>161.90373485352501</v>
      </c>
      <c r="X17">
        <f t="shared" ref="X17:X32" si="12">(EC17+(W17+2*0.95*0.0000000567*(((EC17+$B$7)+273)^4-(EC17+273)^4)-44100*L17)/(1.84*29.3*T17+8*0.95*0.0000000567*(EC17+273)^3))</f>
        <v>25.11313764198044</v>
      </c>
      <c r="Y17">
        <f t="shared" ref="Y17:Y32" si="13">($C$7*ED17+$D$7*EE17+$E$7*X17)</f>
        <v>25.11313764198044</v>
      </c>
      <c r="Z17">
        <f t="shared" ref="Z17:Z32" si="14">0.61365*EXP(17.502*Y17/(240.97+Y17))</f>
        <v>3.2011883498977469</v>
      </c>
      <c r="AA17">
        <f t="shared" ref="AA17:AA32" si="15">(AB17/AC17*100)</f>
        <v>50.024235583568412</v>
      </c>
      <c r="AB17">
        <f t="shared" ref="AB17:AB32" si="16">DV17*(EA17+EB17)/1000</f>
        <v>1.5313773131410513</v>
      </c>
      <c r="AC17">
        <f t="shared" ref="AC17:AC32" si="17">0.61365*EXP(17.502*EC17/(240.97+EC17))</f>
        <v>3.0612707925997111</v>
      </c>
      <c r="AD17">
        <f t="shared" ref="AD17:AD32" si="18">(Z17-DV17*(EA17+EB17)/1000)</f>
        <v>1.6698110367566956</v>
      </c>
      <c r="AE17">
        <f t="shared" ref="AE17:AE32" si="19">(-L17*44100)</f>
        <v>-32.423069622755158</v>
      </c>
      <c r="AF17">
        <f t="shared" ref="AF17:AF32" si="20">2*29.3*T17*0.92*(EC17-Y17)</f>
        <v>-121.00337743934857</v>
      </c>
      <c r="AG17">
        <f t="shared" ref="AG17:AG32" si="21">2*0.95*0.0000000567*(((EC17+$B$7)+273)^4-(Y17+273)^4)</f>
        <v>-8.509334057990479</v>
      </c>
      <c r="AH17">
        <f t="shared" ref="AH17:AH32" si="22">W17+AG17+AE17+AF17</f>
        <v>-3.2046266569196291E-2</v>
      </c>
      <c r="AI17">
        <f t="shared" ref="AI17:AI32" si="23">DZ17*AW17*(DU17-DT17*(1000-AW17*DW17)/(1000-AW17*DV17))/(100*DN17)</f>
        <v>9.3176522417828238</v>
      </c>
      <c r="AJ17">
        <f t="shared" ref="AJ17:AJ32" si="24">1000*DZ17*AW17*(DV17-DW17)/(100*DN17*(1000-AW17*DV17))</f>
        <v>0.90031124924689998</v>
      </c>
      <c r="AK17">
        <f t="shared" ref="AK17:AK32" si="25">(AL17 - AM17 - EA17*1000/(8.314*(EC17+273.15)) * AO17/DZ17 * AN17) * DZ17/(100*DN17) * (1000 - DW17)/1000</f>
        <v>8.1721732188821807</v>
      </c>
      <c r="AL17">
        <v>405.78832557146097</v>
      </c>
      <c r="AM17">
        <v>404.26692121212102</v>
      </c>
      <c r="AN17">
        <v>-6.0863228470296897E-2</v>
      </c>
      <c r="AO17">
        <v>66.940647289048599</v>
      </c>
      <c r="AP17">
        <f t="shared" ref="AP17:AP32" si="26">(AR17 - AQ17 + EA17*1000/(8.314*(EC17+273.15)) * AT17/DZ17 * AS17) * DZ17/(100*DN17) * 1000/(1000 - AR17)</f>
        <v>0.73521699824841635</v>
      </c>
      <c r="AQ17">
        <v>15.0062771739062</v>
      </c>
      <c r="AR17">
        <v>15.1674066666667</v>
      </c>
      <c r="AS17">
        <v>9.4914289664199304E-5</v>
      </c>
      <c r="AT17">
        <v>77.470541056755195</v>
      </c>
      <c r="AU17">
        <v>9</v>
      </c>
      <c r="AV17">
        <v>2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53665.946746785798</v>
      </c>
      <c r="AZ17" t="s">
        <v>439</v>
      </c>
      <c r="BA17">
        <v>10043.6</v>
      </c>
      <c r="BB17">
        <v>206.31078664343801</v>
      </c>
      <c r="BC17">
        <v>1032.93</v>
      </c>
      <c r="BD17">
        <f t="shared" ref="BD17:BD32" si="30">1-BB17/BC17</f>
        <v>0.80026643950370502</v>
      </c>
      <c r="BE17">
        <v>-1.3256428239459399</v>
      </c>
      <c r="BF17" t="s">
        <v>440</v>
      </c>
      <c r="BG17">
        <v>10089.799999999999</v>
      </c>
      <c r="BH17">
        <v>139.08150000000001</v>
      </c>
      <c r="BI17">
        <v>194.63861270660999</v>
      </c>
      <c r="BJ17">
        <f t="shared" ref="BJ17:BJ32" si="31">1-BH17/BI17</f>
        <v>0.28543726208300935</v>
      </c>
      <c r="BK17">
        <v>0.5</v>
      </c>
      <c r="BL17">
        <f t="shared" ref="BL17:BL32" si="32">DK17</f>
        <v>841.18885882980567</v>
      </c>
      <c r="BM17">
        <f t="shared" ref="BM17:BM32" si="33">N17</f>
        <v>8.1721732188821807</v>
      </c>
      <c r="BN17">
        <f t="shared" ref="BN17:BN32" si="34">BJ17*BK17*BL17</f>
        <v>120.0533223795554</v>
      </c>
      <c r="BO17">
        <f t="shared" ref="BO17:BO32" si="35">(BM17-BE17)/BL17</f>
        <v>1.1290943696093073E-2</v>
      </c>
      <c r="BP17">
        <f t="shared" ref="BP17:BP32" si="36">(BC17-BI17)/BI17</f>
        <v>4.3069120542746315</v>
      </c>
      <c r="BQ17">
        <f t="shared" ref="BQ17:BQ32" si="37">BB17/(BD17+BB17/BI17)</f>
        <v>110.90577267109211</v>
      </c>
      <c r="BR17" t="s">
        <v>441</v>
      </c>
      <c r="BS17">
        <v>0</v>
      </c>
      <c r="BT17">
        <f t="shared" ref="BT17:BT32" si="38">IF(BS17&lt;&gt;0, BS17, BQ17)</f>
        <v>110.90577267109211</v>
      </c>
      <c r="BU17">
        <f t="shared" ref="BU17:BU32" si="39">1-BT17/BI17</f>
        <v>0.43019644905573395</v>
      </c>
      <c r="BV17">
        <f t="shared" ref="BV17:BV32" si="40">(BI17-BH17)/(BI17-BT17)</f>
        <v>0.66350445874096364</v>
      </c>
      <c r="BW17">
        <f t="shared" ref="BW17:BW32" si="41">(BC17-BI17)/(BC17-BT17)</f>
        <v>0.90918585699413679</v>
      </c>
      <c r="BX17">
        <f t="shared" ref="BX17:BX32" si="42">(BI17-BH17)/(BI17-BB17)</f>
        <v>-4.7597913642561744</v>
      </c>
      <c r="BY17">
        <f t="shared" ref="BY17:BY32" si="43">(BC17-BI17)/(BC17-BB17)</f>
        <v>1.0141203758008865</v>
      </c>
      <c r="BZ17">
        <f t="shared" ref="BZ17:BZ32" si="44">(BV17*BT17/BH17)</f>
        <v>0.5290888771503135</v>
      </c>
      <c r="CA17">
        <f t="shared" ref="CA17:CA32" si="45">(1-BZ17)</f>
        <v>0.4709111228496865</v>
      </c>
      <c r="CB17">
        <v>212</v>
      </c>
      <c r="CC17">
        <v>290</v>
      </c>
      <c r="CD17">
        <v>182.61</v>
      </c>
      <c r="CE17">
        <v>95</v>
      </c>
      <c r="CF17">
        <v>10089.799999999999</v>
      </c>
      <c r="CG17">
        <v>181.79</v>
      </c>
      <c r="CH17">
        <v>0.82</v>
      </c>
      <c r="CI17">
        <v>300</v>
      </c>
      <c r="CJ17">
        <v>24.1</v>
      </c>
      <c r="CK17">
        <v>194.63861270660999</v>
      </c>
      <c r="CL17">
        <v>1.0893157301413601</v>
      </c>
      <c r="CM17">
        <v>-12.960954751219001</v>
      </c>
      <c r="CN17">
        <v>0.96514012490596801</v>
      </c>
      <c r="CO17">
        <v>0.86560461692002399</v>
      </c>
      <c r="CP17">
        <v>-7.5217770856507299E-3</v>
      </c>
      <c r="CQ17">
        <v>290</v>
      </c>
      <c r="CR17">
        <v>181.29</v>
      </c>
      <c r="CS17">
        <v>645</v>
      </c>
      <c r="CT17">
        <v>10057.700000000001</v>
      </c>
      <c r="CU17">
        <v>181.75</v>
      </c>
      <c r="CV17">
        <v>-0.46</v>
      </c>
      <c r="DJ17">
        <f t="shared" ref="DJ17:DJ32" si="46">$B$11*EI17+$C$11*EJ17+$F$11*EU17*(1-EX17)</f>
        <v>999.99368000000004</v>
      </c>
      <c r="DK17">
        <f t="shared" ref="DK17:DK32" si="47">DJ17*DL17</f>
        <v>841.18885882980567</v>
      </c>
      <c r="DL17">
        <f t="shared" ref="DL17:DL32" si="48">($B$11*$D$9+$C$11*$D$9+$F$11*((FH17+EZ17)/MAX(FH17+EZ17+FI17, 0.1)*$I$9+FI17/MAX(FH17+EZ17+FI17, 0.1)*$J$9))/($B$11+$C$11+$F$11)</f>
        <v>0.8411941751769928</v>
      </c>
      <c r="DM17">
        <f t="shared" ref="DM17:DM32" si="49">($B$11*$K$9+$C$11*$K$9+$F$11*((FH17+EZ17)/MAX(FH17+EZ17+FI17, 0.1)*$P$9+FI17/MAX(FH17+EZ17+FI17, 0.1)*$Q$9))/($B$11+$C$11+$F$11)</f>
        <v>0.16190475809159613</v>
      </c>
      <c r="DN17">
        <v>1.117</v>
      </c>
      <c r="DO17">
        <v>0.5</v>
      </c>
      <c r="DP17" t="s">
        <v>442</v>
      </c>
      <c r="DQ17">
        <v>2</v>
      </c>
      <c r="DR17" t="b">
        <v>1</v>
      </c>
      <c r="DS17">
        <v>1686066557.24</v>
      </c>
      <c r="DT17">
        <v>397.81252000000001</v>
      </c>
      <c r="DU17">
        <v>399.97372000000001</v>
      </c>
      <c r="DV17">
        <v>15.1899</v>
      </c>
      <c r="DW17">
        <v>14.991860000000001</v>
      </c>
      <c r="DX17">
        <v>397.63551999999999</v>
      </c>
      <c r="DY17">
        <v>15.071899999999999</v>
      </c>
      <c r="DZ17">
        <v>500.08684</v>
      </c>
      <c r="EA17">
        <v>100.71548</v>
      </c>
      <c r="EB17">
        <v>0.10001668800000001</v>
      </c>
      <c r="EC17">
        <v>24.364984</v>
      </c>
      <c r="ED17">
        <v>23.65268</v>
      </c>
      <c r="EE17">
        <v>999.9</v>
      </c>
      <c r="EF17">
        <v>0</v>
      </c>
      <c r="EG17">
        <v>0</v>
      </c>
      <c r="EH17">
        <v>9988.0756000000001</v>
      </c>
      <c r="EI17">
        <v>0</v>
      </c>
      <c r="EJ17">
        <v>0.221023</v>
      </c>
      <c r="EK17">
        <v>-1.7617832</v>
      </c>
      <c r="EL17">
        <v>404.34392000000003</v>
      </c>
      <c r="EM17">
        <v>406.06132000000002</v>
      </c>
      <c r="EN17">
        <v>0.17324075999999999</v>
      </c>
      <c r="EO17">
        <v>399.97372000000001</v>
      </c>
      <c r="EP17">
        <v>14.991860000000001</v>
      </c>
      <c r="EQ17">
        <v>1.5273584</v>
      </c>
      <c r="ER17">
        <v>1.5099100000000001</v>
      </c>
      <c r="ES17">
        <v>13.244820000000001</v>
      </c>
      <c r="ET17">
        <v>13.068884000000001</v>
      </c>
      <c r="EU17">
        <v>999.99368000000004</v>
      </c>
      <c r="EV17">
        <v>0.95999440000000003</v>
      </c>
      <c r="EW17">
        <v>4.0005732000000002E-2</v>
      </c>
      <c r="EX17">
        <v>0</v>
      </c>
      <c r="EY17">
        <v>139.07844</v>
      </c>
      <c r="EZ17">
        <v>4.9999900000000004</v>
      </c>
      <c r="FA17">
        <v>1558.3507999999999</v>
      </c>
      <c r="FB17">
        <v>8665.2327999999998</v>
      </c>
      <c r="FC17">
        <v>38.242440000000002</v>
      </c>
      <c r="FD17">
        <v>39.349800000000002</v>
      </c>
      <c r="FE17">
        <v>39.375</v>
      </c>
      <c r="FF17">
        <v>39.722279999999998</v>
      </c>
      <c r="FG17">
        <v>40.686999999999998</v>
      </c>
      <c r="FH17">
        <v>955.1884</v>
      </c>
      <c r="FI17">
        <v>39.805599999999998</v>
      </c>
      <c r="FJ17">
        <v>0</v>
      </c>
      <c r="FK17">
        <v>1686066566.0999999</v>
      </c>
      <c r="FL17">
        <v>0</v>
      </c>
      <c r="FM17">
        <v>139.08150000000001</v>
      </c>
      <c r="FN17">
        <v>1.67497504262679</v>
      </c>
      <c r="FO17">
        <v>-1.83474268189381</v>
      </c>
      <c r="FP17">
        <v>1558.7623913043501</v>
      </c>
      <c r="FQ17">
        <v>15</v>
      </c>
      <c r="FR17">
        <v>1686066587</v>
      </c>
      <c r="FS17" t="s">
        <v>443</v>
      </c>
      <c r="FT17">
        <v>1686066587</v>
      </c>
      <c r="FU17">
        <v>1686066587</v>
      </c>
      <c r="FV17">
        <v>1</v>
      </c>
      <c r="FW17">
        <v>-0.39700000000000002</v>
      </c>
      <c r="FX17">
        <v>2.8000000000000001E-2</v>
      </c>
      <c r="FY17">
        <v>0.17699999999999999</v>
      </c>
      <c r="FZ17">
        <v>0.11799999999999999</v>
      </c>
      <c r="GA17">
        <v>400</v>
      </c>
      <c r="GB17">
        <v>15</v>
      </c>
      <c r="GC17">
        <v>0.26</v>
      </c>
      <c r="GD17">
        <v>0.21</v>
      </c>
      <c r="GE17">
        <v>-1.72981103448276</v>
      </c>
      <c r="GF17">
        <v>0.95203584694353705</v>
      </c>
      <c r="GG17">
        <v>0.24672202174952099</v>
      </c>
      <c r="GH17">
        <v>0</v>
      </c>
      <c r="GI17">
        <v>139.03290740740701</v>
      </c>
      <c r="GJ17">
        <v>1.30327232711906</v>
      </c>
      <c r="GK17">
        <v>0.26779063605724701</v>
      </c>
      <c r="GL17">
        <v>0</v>
      </c>
      <c r="GM17">
        <v>0.17314079310344799</v>
      </c>
      <c r="GN17">
        <v>-0.10769015025665001</v>
      </c>
      <c r="GO17">
        <v>1.35398616490138E-2</v>
      </c>
      <c r="GP17">
        <v>0</v>
      </c>
      <c r="GQ17">
        <v>0</v>
      </c>
      <c r="GR17">
        <v>3</v>
      </c>
      <c r="GS17" t="s">
        <v>444</v>
      </c>
      <c r="GT17">
        <v>2.9546899999999998</v>
      </c>
      <c r="GU17">
        <v>2.7107399999999999</v>
      </c>
      <c r="GV17">
        <v>0.10551000000000001</v>
      </c>
      <c r="GW17">
        <v>0.105613</v>
      </c>
      <c r="GX17">
        <v>8.4273600000000004E-2</v>
      </c>
      <c r="GY17">
        <v>8.4213399999999994E-2</v>
      </c>
      <c r="GZ17">
        <v>28013.8</v>
      </c>
      <c r="HA17">
        <v>32429</v>
      </c>
      <c r="HB17">
        <v>31196.9</v>
      </c>
      <c r="HC17">
        <v>34901.5</v>
      </c>
      <c r="HD17">
        <v>38939.9</v>
      </c>
      <c r="HE17">
        <v>39549.5</v>
      </c>
      <c r="HF17">
        <v>42880.2</v>
      </c>
      <c r="HG17">
        <v>43254.1</v>
      </c>
      <c r="HH17">
        <v>2.0882499999999999</v>
      </c>
      <c r="HI17">
        <v>2.3285</v>
      </c>
      <c r="HJ17">
        <v>0.190802</v>
      </c>
      <c r="HK17">
        <v>0</v>
      </c>
      <c r="HL17">
        <v>20.494399999999999</v>
      </c>
      <c r="HM17">
        <v>999.9</v>
      </c>
      <c r="HN17">
        <v>70.956000000000003</v>
      </c>
      <c r="HO17">
        <v>19.919</v>
      </c>
      <c r="HP17">
        <v>16.448499999999999</v>
      </c>
      <c r="HQ17">
        <v>60.034500000000001</v>
      </c>
      <c r="HR17">
        <v>18.4816</v>
      </c>
      <c r="HS17">
        <v>1</v>
      </c>
      <c r="HT17">
        <v>-0.53234499999999996</v>
      </c>
      <c r="HU17">
        <v>-2.3143099999999999</v>
      </c>
      <c r="HV17">
        <v>20.286300000000001</v>
      </c>
      <c r="HW17">
        <v>5.2493400000000001</v>
      </c>
      <c r="HX17">
        <v>11.986000000000001</v>
      </c>
      <c r="HY17">
        <v>4.9736000000000002</v>
      </c>
      <c r="HZ17">
        <v>3.2979500000000002</v>
      </c>
      <c r="IA17">
        <v>9999</v>
      </c>
      <c r="IB17">
        <v>9999</v>
      </c>
      <c r="IC17">
        <v>999.9</v>
      </c>
      <c r="ID17">
        <v>9999</v>
      </c>
      <c r="IE17">
        <v>4.9720000000000004</v>
      </c>
      <c r="IF17">
        <v>1.8534900000000001</v>
      </c>
      <c r="IG17">
        <v>1.85443</v>
      </c>
      <c r="IH17">
        <v>1.85894</v>
      </c>
      <c r="II17">
        <v>1.8533299999999999</v>
      </c>
      <c r="IJ17">
        <v>1.8577399999999999</v>
      </c>
      <c r="IK17">
        <v>1.85486</v>
      </c>
      <c r="IL17">
        <v>1.85351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0.17699999999999999</v>
      </c>
      <c r="JA17">
        <v>0.11799999999999999</v>
      </c>
      <c r="JB17">
        <v>0.83093945539609204</v>
      </c>
      <c r="JC17">
        <v>-6.8838208586326796E-4</v>
      </c>
      <c r="JD17">
        <v>1.2146953680521199E-7</v>
      </c>
      <c r="JE17">
        <v>-3.3979593155360199E-13</v>
      </c>
      <c r="JF17">
        <v>-2.62507160429401E-2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996.1</v>
      </c>
      <c r="JO17">
        <v>996.1</v>
      </c>
      <c r="JP17">
        <v>0.99243199999999998</v>
      </c>
      <c r="JQ17">
        <v>2.3645</v>
      </c>
      <c r="JR17">
        <v>1.5966800000000001</v>
      </c>
      <c r="JS17">
        <v>2.35229</v>
      </c>
      <c r="JT17">
        <v>1.5905800000000001</v>
      </c>
      <c r="JU17">
        <v>2.4011200000000001</v>
      </c>
      <c r="JV17">
        <v>25</v>
      </c>
      <c r="JW17">
        <v>15.7081</v>
      </c>
      <c r="JX17">
        <v>18</v>
      </c>
      <c r="JY17">
        <v>473.1</v>
      </c>
      <c r="JZ17">
        <v>613.83900000000006</v>
      </c>
      <c r="KA17">
        <v>24.999700000000001</v>
      </c>
      <c r="KB17">
        <v>20.054600000000001</v>
      </c>
      <c r="KC17">
        <v>30.0001</v>
      </c>
      <c r="KD17">
        <v>19.9435</v>
      </c>
      <c r="KE17">
        <v>19.8996</v>
      </c>
      <c r="KF17">
        <v>19.885899999999999</v>
      </c>
      <c r="KG17">
        <v>10.984400000000001</v>
      </c>
      <c r="KH17">
        <v>100</v>
      </c>
      <c r="KI17">
        <v>25</v>
      </c>
      <c r="KJ17">
        <v>400</v>
      </c>
      <c r="KK17">
        <v>15.074299999999999</v>
      </c>
      <c r="KL17">
        <v>101.54600000000001</v>
      </c>
      <c r="KM17">
        <v>101.675</v>
      </c>
    </row>
    <row r="18" spans="1:299" x14ac:dyDescent="0.2">
      <c r="A18">
        <v>2</v>
      </c>
      <c r="B18">
        <v>1686067981</v>
      </c>
      <c r="C18">
        <v>1414</v>
      </c>
      <c r="D18" t="s">
        <v>448</v>
      </c>
      <c r="E18" t="s">
        <v>449</v>
      </c>
      <c r="F18">
        <v>30</v>
      </c>
      <c r="G18">
        <v>14.7</v>
      </c>
      <c r="H18" t="s">
        <v>450</v>
      </c>
      <c r="I18">
        <v>70</v>
      </c>
      <c r="J18">
        <v>30</v>
      </c>
      <c r="K18">
        <v>1686067973</v>
      </c>
      <c r="L18">
        <f t="shared" si="0"/>
        <v>8.2690209844766172E-4</v>
      </c>
      <c r="M18">
        <f t="shared" si="1"/>
        <v>0.82690209844766172</v>
      </c>
      <c r="N18">
        <f t="shared" si="2"/>
        <v>7.3139216052783267</v>
      </c>
      <c r="O18">
        <f t="shared" si="3"/>
        <v>397.95100000000002</v>
      </c>
      <c r="P18">
        <f t="shared" si="4"/>
        <v>142.05821100214206</v>
      </c>
      <c r="Q18">
        <f t="shared" si="5"/>
        <v>14.32317193157332</v>
      </c>
      <c r="R18">
        <f t="shared" si="6"/>
        <v>40.123837637625805</v>
      </c>
      <c r="S18">
        <f t="shared" si="7"/>
        <v>4.7481772767602071E-2</v>
      </c>
      <c r="T18">
        <f t="shared" si="8"/>
        <v>3</v>
      </c>
      <c r="U18">
        <f t="shared" si="9"/>
        <v>4.7068194947662623E-2</v>
      </c>
      <c r="V18">
        <f t="shared" si="10"/>
        <v>2.9454479783018774E-2</v>
      </c>
      <c r="W18">
        <f t="shared" si="11"/>
        <v>161.90649330119194</v>
      </c>
      <c r="X18">
        <f t="shared" si="12"/>
        <v>25.61990592708214</v>
      </c>
      <c r="Y18">
        <f t="shared" si="13"/>
        <v>25.61990592708214</v>
      </c>
      <c r="Z18">
        <f t="shared" si="14"/>
        <v>3.2991078821706097</v>
      </c>
      <c r="AA18">
        <f t="shared" si="15"/>
        <v>49.702736206510572</v>
      </c>
      <c r="AB18">
        <f t="shared" si="16"/>
        <v>1.5705536650090786</v>
      </c>
      <c r="AC18">
        <f t="shared" si="17"/>
        <v>3.1598937702012297</v>
      </c>
      <c r="AD18">
        <f t="shared" si="18"/>
        <v>1.7285542171615311</v>
      </c>
      <c r="AE18">
        <f t="shared" si="19"/>
        <v>-36.466382541541883</v>
      </c>
      <c r="AF18">
        <f t="shared" si="20"/>
        <v>-117.18623830256232</v>
      </c>
      <c r="AG18">
        <f t="shared" si="21"/>
        <v>-8.2840343963867067</v>
      </c>
      <c r="AH18">
        <f t="shared" si="22"/>
        <v>-3.0161939298977813E-2</v>
      </c>
      <c r="AI18">
        <f t="shared" si="23"/>
        <v>6.799171942665688</v>
      </c>
      <c r="AJ18">
        <f t="shared" si="24"/>
        <v>0.76250976717609831</v>
      </c>
      <c r="AK18">
        <f t="shared" si="25"/>
        <v>7.3139216052783267</v>
      </c>
      <c r="AL18">
        <v>406.17639250488401</v>
      </c>
      <c r="AM18">
        <v>404.132090909091</v>
      </c>
      <c r="AN18">
        <v>3.5673090433996401E-4</v>
      </c>
      <c r="AO18">
        <v>67.0312786772826</v>
      </c>
      <c r="AP18">
        <f t="shared" si="26"/>
        <v>0.82690209844766172</v>
      </c>
      <c r="AQ18">
        <v>15.3684783003729</v>
      </c>
      <c r="AR18">
        <v>15.592359999999999</v>
      </c>
      <c r="AS18">
        <v>-1.105728204901E-5</v>
      </c>
      <c r="AT18">
        <v>77.484699135926206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53605.255320665223</v>
      </c>
      <c r="AZ18" t="s">
        <v>439</v>
      </c>
      <c r="BA18">
        <v>10043.6</v>
      </c>
      <c r="BB18">
        <v>206.31078664343801</v>
      </c>
      <c r="BC18">
        <v>1032.93</v>
      </c>
      <c r="BD18">
        <f t="shared" si="30"/>
        <v>0.80026643950370502</v>
      </c>
      <c r="BE18">
        <v>-1.3256428239459399</v>
      </c>
      <c r="BF18" t="s">
        <v>451</v>
      </c>
      <c r="BG18">
        <v>10130.200000000001</v>
      </c>
      <c r="BH18">
        <v>113.21720000000001</v>
      </c>
      <c r="BI18">
        <v>159.111297241936</v>
      </c>
      <c r="BJ18">
        <f t="shared" si="31"/>
        <v>0.28844021786933161</v>
      </c>
      <c r="BK18">
        <v>0.5</v>
      </c>
      <c r="BL18">
        <f t="shared" si="32"/>
        <v>841.20764552393371</v>
      </c>
      <c r="BM18">
        <f t="shared" si="33"/>
        <v>7.3139216052783267</v>
      </c>
      <c r="BN18">
        <f t="shared" si="34"/>
        <v>121.31905827413546</v>
      </c>
      <c r="BO18">
        <f t="shared" si="35"/>
        <v>1.0270430226348267E-2</v>
      </c>
      <c r="BP18">
        <f t="shared" si="36"/>
        <v>5.4918708973215322</v>
      </c>
      <c r="BQ18">
        <f t="shared" si="37"/>
        <v>98.387959105915314</v>
      </c>
      <c r="BR18" t="s">
        <v>441</v>
      </c>
      <c r="BS18">
        <v>0</v>
      </c>
      <c r="BT18">
        <f t="shared" si="38"/>
        <v>98.387959105915314</v>
      </c>
      <c r="BU18">
        <f t="shared" si="39"/>
        <v>0.38164064518742546</v>
      </c>
      <c r="BV18">
        <f t="shared" si="40"/>
        <v>0.75579009077420789</v>
      </c>
      <c r="BW18">
        <f t="shared" si="41"/>
        <v>0.93502342807614514</v>
      </c>
      <c r="BX18">
        <f t="shared" si="42"/>
        <v>-0.97234308726389584</v>
      </c>
      <c r="BY18">
        <f t="shared" si="43"/>
        <v>1.0570994342241866</v>
      </c>
      <c r="BZ18">
        <f t="shared" si="44"/>
        <v>0.65679635730038177</v>
      </c>
      <c r="CA18">
        <f t="shared" si="45"/>
        <v>0.34320364269961823</v>
      </c>
      <c r="CB18">
        <v>213</v>
      </c>
      <c r="CC18">
        <v>290</v>
      </c>
      <c r="CD18">
        <v>148.91</v>
      </c>
      <c r="CE18">
        <v>105</v>
      </c>
      <c r="CF18">
        <v>10130.200000000001</v>
      </c>
      <c r="CG18">
        <v>148.44</v>
      </c>
      <c r="CH18">
        <v>0.47</v>
      </c>
      <c r="CI18">
        <v>300</v>
      </c>
      <c r="CJ18">
        <v>24.1</v>
      </c>
      <c r="CK18">
        <v>159.111297241936</v>
      </c>
      <c r="CL18">
        <v>1.0624886811807499</v>
      </c>
      <c r="CM18">
        <v>-10.814083230104201</v>
      </c>
      <c r="CN18">
        <v>0.94548657358252097</v>
      </c>
      <c r="CO18">
        <v>0.82369795979406402</v>
      </c>
      <c r="CP18">
        <v>-7.5522493882091302E-3</v>
      </c>
      <c r="CQ18">
        <v>290</v>
      </c>
      <c r="CR18">
        <v>148.72</v>
      </c>
      <c r="CS18">
        <v>715</v>
      </c>
      <c r="CT18">
        <v>10098.9</v>
      </c>
      <c r="CU18">
        <v>148.4</v>
      </c>
      <c r="CV18">
        <v>0.32</v>
      </c>
      <c r="DJ18">
        <f t="shared" si="46"/>
        <v>1000.0166</v>
      </c>
      <c r="DK18">
        <f t="shared" si="47"/>
        <v>841.20764552393371</v>
      </c>
      <c r="DL18">
        <f t="shared" si="48"/>
        <v>0.84119368170881725</v>
      </c>
      <c r="DM18">
        <f t="shared" si="49"/>
        <v>0.16190380569801735</v>
      </c>
      <c r="DN18">
        <v>1.375</v>
      </c>
      <c r="DO18">
        <v>0.5</v>
      </c>
      <c r="DP18" t="s">
        <v>442</v>
      </c>
      <c r="DQ18">
        <v>2</v>
      </c>
      <c r="DR18" t="b">
        <v>1</v>
      </c>
      <c r="DS18">
        <v>1686067973</v>
      </c>
      <c r="DT18">
        <v>397.95100000000002</v>
      </c>
      <c r="DU18">
        <v>399.903866666667</v>
      </c>
      <c r="DV18">
        <v>15.57686</v>
      </c>
      <c r="DW18">
        <v>15.370473333333299</v>
      </c>
      <c r="DX18">
        <v>397.56099999999998</v>
      </c>
      <c r="DY18">
        <v>15.46486</v>
      </c>
      <c r="DZ18">
        <v>500.09013333333297</v>
      </c>
      <c r="EA18">
        <v>100.72606666666699</v>
      </c>
      <c r="EB18">
        <v>0.100009</v>
      </c>
      <c r="EC18">
        <v>24.895353333333301</v>
      </c>
      <c r="ED18">
        <v>25.407599999999999</v>
      </c>
      <c r="EE18">
        <v>999.9</v>
      </c>
      <c r="EF18">
        <v>0</v>
      </c>
      <c r="EG18">
        <v>0</v>
      </c>
      <c r="EH18">
        <v>9993.7546666666694</v>
      </c>
      <c r="EI18">
        <v>0</v>
      </c>
      <c r="EJ18">
        <v>0.221023</v>
      </c>
      <c r="EK18">
        <v>-2.16360333333333</v>
      </c>
      <c r="EL18">
        <v>404.04113333333299</v>
      </c>
      <c r="EM18">
        <v>406.14640000000003</v>
      </c>
      <c r="EN18">
        <v>0.22457460000000001</v>
      </c>
      <c r="EO18">
        <v>399.903866666667</v>
      </c>
      <c r="EP18">
        <v>15.370473333333299</v>
      </c>
      <c r="EQ18">
        <v>1.57082733333333</v>
      </c>
      <c r="ER18">
        <v>1.548208</v>
      </c>
      <c r="ES18">
        <v>13.675560000000001</v>
      </c>
      <c r="ET18">
        <v>13.452733333333301</v>
      </c>
      <c r="EU18">
        <v>1000.0166</v>
      </c>
      <c r="EV18">
        <v>0.96001000000000003</v>
      </c>
      <c r="EW18">
        <v>3.9990299999999999E-2</v>
      </c>
      <c r="EX18">
        <v>0</v>
      </c>
      <c r="EY18">
        <v>113.211133333333</v>
      </c>
      <c r="EZ18">
        <v>4.9999900000000004</v>
      </c>
      <c r="FA18">
        <v>1349.3313333333299</v>
      </c>
      <c r="FB18">
        <v>8665.4719999999998</v>
      </c>
      <c r="FC18">
        <v>35.5</v>
      </c>
      <c r="FD18">
        <v>37.349800000000002</v>
      </c>
      <c r="FE18">
        <v>36.75</v>
      </c>
      <c r="FF18">
        <v>37.061999999999998</v>
      </c>
      <c r="FG18">
        <v>38.195399999999999</v>
      </c>
      <c r="FH18">
        <v>955.22533333333399</v>
      </c>
      <c r="FI18">
        <v>39.79</v>
      </c>
      <c r="FJ18">
        <v>0</v>
      </c>
      <c r="FK18">
        <v>1412.7000000476801</v>
      </c>
      <c r="FL18">
        <v>0</v>
      </c>
      <c r="FM18">
        <v>113.21720000000001</v>
      </c>
      <c r="FN18">
        <v>0.20507693571931701</v>
      </c>
      <c r="FO18">
        <v>51.001538301434401</v>
      </c>
      <c r="FP18">
        <v>1350.9896000000001</v>
      </c>
      <c r="FQ18">
        <v>15</v>
      </c>
      <c r="FR18">
        <v>1686068000</v>
      </c>
      <c r="FS18" t="s">
        <v>452</v>
      </c>
      <c r="FT18">
        <v>1686068000</v>
      </c>
      <c r="FU18">
        <v>1686068000</v>
      </c>
      <c r="FV18">
        <v>2</v>
      </c>
      <c r="FW18">
        <v>0.21099999999999999</v>
      </c>
      <c r="FX18">
        <v>-1.4E-2</v>
      </c>
      <c r="FY18">
        <v>0.39</v>
      </c>
      <c r="FZ18">
        <v>0.112</v>
      </c>
      <c r="GA18">
        <v>400</v>
      </c>
      <c r="GB18">
        <v>15</v>
      </c>
      <c r="GC18">
        <v>0.25</v>
      </c>
      <c r="GD18">
        <v>0.16</v>
      </c>
      <c r="GE18">
        <v>-1.89265065</v>
      </c>
      <c r="GF18">
        <v>-4.13229505263158</v>
      </c>
      <c r="GG18">
        <v>0.50553614534217794</v>
      </c>
      <c r="GH18">
        <v>0</v>
      </c>
      <c r="GI18">
        <v>113.202441176471</v>
      </c>
      <c r="GJ18">
        <v>0.14424751809516401</v>
      </c>
      <c r="GK18">
        <v>0.15515195420211</v>
      </c>
      <c r="GL18">
        <v>1</v>
      </c>
      <c r="GM18">
        <v>0.22297285</v>
      </c>
      <c r="GN18">
        <v>3.0942902255639101E-2</v>
      </c>
      <c r="GO18">
        <v>3.2552028243260098E-3</v>
      </c>
      <c r="GP18">
        <v>1</v>
      </c>
      <c r="GQ18">
        <v>2</v>
      </c>
      <c r="GR18">
        <v>3</v>
      </c>
      <c r="GS18" t="s">
        <v>453</v>
      </c>
      <c r="GT18">
        <v>2.9516</v>
      </c>
      <c r="GU18">
        <v>2.7106499999999998</v>
      </c>
      <c r="GV18">
        <v>0.104756</v>
      </c>
      <c r="GW18">
        <v>0.10494199999999999</v>
      </c>
      <c r="GX18">
        <v>8.5237199999999999E-2</v>
      </c>
      <c r="GY18">
        <v>8.4969799999999998E-2</v>
      </c>
      <c r="GZ18">
        <v>27897</v>
      </c>
      <c r="HA18">
        <v>32283.9</v>
      </c>
      <c r="HB18">
        <v>31055.8</v>
      </c>
      <c r="HC18">
        <v>34735.800000000003</v>
      </c>
      <c r="HD18">
        <v>38723.300000000003</v>
      </c>
      <c r="HE18">
        <v>39340</v>
      </c>
      <c r="HF18">
        <v>42688.9</v>
      </c>
      <c r="HG18">
        <v>43062.3</v>
      </c>
      <c r="HH18">
        <v>2.0735199999999998</v>
      </c>
      <c r="HI18">
        <v>2.2696499999999999</v>
      </c>
      <c r="HJ18">
        <v>0.21718399999999999</v>
      </c>
      <c r="HK18">
        <v>0</v>
      </c>
      <c r="HL18">
        <v>21.860299999999999</v>
      </c>
      <c r="HM18">
        <v>999.9</v>
      </c>
      <c r="HN18">
        <v>76.284999999999997</v>
      </c>
      <c r="HO18">
        <v>21.248000000000001</v>
      </c>
      <c r="HP18">
        <v>19.193100000000001</v>
      </c>
      <c r="HQ18">
        <v>59.7545</v>
      </c>
      <c r="HR18">
        <v>18.613800000000001</v>
      </c>
      <c r="HS18">
        <v>1</v>
      </c>
      <c r="HT18">
        <v>-0.32555600000000001</v>
      </c>
      <c r="HU18">
        <v>-1.6436200000000001</v>
      </c>
      <c r="HV18">
        <v>20.2926</v>
      </c>
      <c r="HW18">
        <v>5.2469400000000004</v>
      </c>
      <c r="HX18">
        <v>11.9872</v>
      </c>
      <c r="HY18">
        <v>4.9733499999999999</v>
      </c>
      <c r="HZ18">
        <v>3.2972299999999999</v>
      </c>
      <c r="IA18">
        <v>9999</v>
      </c>
      <c r="IB18">
        <v>9999</v>
      </c>
      <c r="IC18">
        <v>999.9</v>
      </c>
      <c r="ID18">
        <v>9999</v>
      </c>
      <c r="IE18">
        <v>4.9719600000000002</v>
      </c>
      <c r="IF18">
        <v>1.8534900000000001</v>
      </c>
      <c r="IG18">
        <v>1.8545499999999999</v>
      </c>
      <c r="IH18">
        <v>1.8589800000000001</v>
      </c>
      <c r="II18">
        <v>1.8533299999999999</v>
      </c>
      <c r="IJ18">
        <v>1.85775</v>
      </c>
      <c r="IK18">
        <v>1.85487</v>
      </c>
      <c r="IL18">
        <v>1.8535200000000001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0.39</v>
      </c>
      <c r="JA18">
        <v>0.112</v>
      </c>
      <c r="JB18">
        <v>0.43368591719691402</v>
      </c>
      <c r="JC18">
        <v>-6.8838208586326796E-4</v>
      </c>
      <c r="JD18">
        <v>1.2146953680521199E-7</v>
      </c>
      <c r="JE18">
        <v>-3.3979593155360199E-13</v>
      </c>
      <c r="JF18">
        <v>2.0882633976361401E-3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23.2</v>
      </c>
      <c r="JO18">
        <v>23.2</v>
      </c>
      <c r="JP18">
        <v>0.99365199999999998</v>
      </c>
      <c r="JQ18">
        <v>2.35229</v>
      </c>
      <c r="JR18">
        <v>1.5966800000000001</v>
      </c>
      <c r="JS18">
        <v>2.34863</v>
      </c>
      <c r="JT18">
        <v>1.5905800000000001</v>
      </c>
      <c r="JU18">
        <v>2.4877899999999999</v>
      </c>
      <c r="JV18">
        <v>26.1279</v>
      </c>
      <c r="JW18">
        <v>15.4892</v>
      </c>
      <c r="JX18">
        <v>18</v>
      </c>
      <c r="JY18">
        <v>492.512</v>
      </c>
      <c r="JZ18">
        <v>606.74400000000003</v>
      </c>
      <c r="KA18">
        <v>25.001200000000001</v>
      </c>
      <c r="KB18">
        <v>22.9453</v>
      </c>
      <c r="KC18">
        <v>30.000399999999999</v>
      </c>
      <c r="KD18">
        <v>22.890799999999999</v>
      </c>
      <c r="KE18">
        <v>22.846800000000002</v>
      </c>
      <c r="KF18">
        <v>19.921900000000001</v>
      </c>
      <c r="KG18">
        <v>25.651499999999999</v>
      </c>
      <c r="KH18">
        <v>97.026300000000006</v>
      </c>
      <c r="KI18">
        <v>25</v>
      </c>
      <c r="KJ18">
        <v>400</v>
      </c>
      <c r="KK18">
        <v>15.3401</v>
      </c>
      <c r="KL18">
        <v>101.09099999999999</v>
      </c>
      <c r="KM18">
        <v>101.21</v>
      </c>
    </row>
    <row r="19" spans="1:299" x14ac:dyDescent="0.2">
      <c r="A19">
        <v>3</v>
      </c>
      <c r="B19">
        <v>1686070185</v>
      </c>
      <c r="C19">
        <v>3618</v>
      </c>
      <c r="D19" t="s">
        <v>454</v>
      </c>
      <c r="E19" t="s">
        <v>455</v>
      </c>
      <c r="F19">
        <v>30</v>
      </c>
      <c r="G19">
        <v>15.6</v>
      </c>
      <c r="H19" t="s">
        <v>438</v>
      </c>
      <c r="I19">
        <v>140</v>
      </c>
      <c r="J19">
        <v>31</v>
      </c>
      <c r="K19">
        <v>1686070176.5</v>
      </c>
      <c r="L19">
        <f t="shared" si="0"/>
        <v>6.4538371935019977E-4</v>
      </c>
      <c r="M19">
        <f t="shared" si="1"/>
        <v>0.64538371935019978</v>
      </c>
      <c r="N19">
        <f t="shared" si="2"/>
        <v>6.074496085190356</v>
      </c>
      <c r="O19">
        <f t="shared" si="3"/>
        <v>399.298</v>
      </c>
      <c r="P19">
        <f t="shared" si="4"/>
        <v>126.79796278294177</v>
      </c>
      <c r="Q19">
        <f t="shared" si="5"/>
        <v>12.776537775400993</v>
      </c>
      <c r="R19">
        <f t="shared" si="6"/>
        <v>40.234447531111236</v>
      </c>
      <c r="S19">
        <f t="shared" si="7"/>
        <v>3.687784878300341E-2</v>
      </c>
      <c r="T19">
        <f t="shared" si="8"/>
        <v>3</v>
      </c>
      <c r="U19">
        <f t="shared" si="9"/>
        <v>3.6627844679820998E-2</v>
      </c>
      <c r="V19">
        <f t="shared" si="10"/>
        <v>2.2914723365026611E-2</v>
      </c>
      <c r="W19">
        <f t="shared" si="11"/>
        <v>161.90187711818754</v>
      </c>
      <c r="X19">
        <f t="shared" si="12"/>
        <v>25.66532615710231</v>
      </c>
      <c r="Y19">
        <f t="shared" si="13"/>
        <v>25.66532615710231</v>
      </c>
      <c r="Z19">
        <f t="shared" si="14"/>
        <v>3.3080105553485515</v>
      </c>
      <c r="AA19">
        <f t="shared" si="15"/>
        <v>49.864434338994243</v>
      </c>
      <c r="AB19">
        <f t="shared" si="16"/>
        <v>1.5755888066916934</v>
      </c>
      <c r="AC19">
        <f t="shared" si="17"/>
        <v>3.1597446708817367</v>
      </c>
      <c r="AD19">
        <f t="shared" si="18"/>
        <v>1.7324217486568581</v>
      </c>
      <c r="AE19">
        <f t="shared" si="19"/>
        <v>-28.461422023343811</v>
      </c>
      <c r="AF19">
        <f t="shared" si="20"/>
        <v>-124.66023084509936</v>
      </c>
      <c r="AG19">
        <f t="shared" si="21"/>
        <v>-8.8143596090597054</v>
      </c>
      <c r="AH19">
        <f t="shared" si="22"/>
        <v>-3.4135359315328628E-2</v>
      </c>
      <c r="AI19">
        <f t="shared" si="23"/>
        <v>4.8308168946499377</v>
      </c>
      <c r="AJ19">
        <f t="shared" si="24"/>
        <v>0.65271131081223654</v>
      </c>
      <c r="AK19">
        <f t="shared" si="25"/>
        <v>6.074496085190356</v>
      </c>
      <c r="AL19">
        <v>405.08016004794899</v>
      </c>
      <c r="AM19">
        <v>404.99319393939402</v>
      </c>
      <c r="AN19">
        <v>-0.209266421222045</v>
      </c>
      <c r="AO19">
        <v>66.956728230086796</v>
      </c>
      <c r="AP19">
        <f t="shared" si="26"/>
        <v>0.64538371935019978</v>
      </c>
      <c r="AQ19">
        <v>15.505293989863199</v>
      </c>
      <c r="AR19">
        <v>15.631286060606101</v>
      </c>
      <c r="AS19">
        <v>2.5042018729115001E-5</v>
      </c>
      <c r="AT19">
        <v>77.4635096307792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53591.886271906289</v>
      </c>
      <c r="AZ19" t="s">
        <v>439</v>
      </c>
      <c r="BA19">
        <v>10043.6</v>
      </c>
      <c r="BB19">
        <v>206.31078664343801</v>
      </c>
      <c r="BC19">
        <v>1032.93</v>
      </c>
      <c r="BD19">
        <f t="shared" si="30"/>
        <v>0.80026643950370502</v>
      </c>
      <c r="BE19">
        <v>-1.3256428239459399</v>
      </c>
      <c r="BF19" t="s">
        <v>456</v>
      </c>
      <c r="BG19">
        <v>10167</v>
      </c>
      <c r="BH19">
        <v>66.243342307692302</v>
      </c>
      <c r="BI19">
        <v>91.196863296927404</v>
      </c>
      <c r="BJ19">
        <f t="shared" si="31"/>
        <v>0.27362257962742709</v>
      </c>
      <c r="BK19">
        <v>0.5</v>
      </c>
      <c r="BL19">
        <f t="shared" si="32"/>
        <v>841.18061288507135</v>
      </c>
      <c r="BM19">
        <f t="shared" si="33"/>
        <v>6.074496085190356</v>
      </c>
      <c r="BN19">
        <f t="shared" si="34"/>
        <v>115.08300461509668</v>
      </c>
      <c r="BO19">
        <f t="shared" si="35"/>
        <v>8.7973246123152875E-3</v>
      </c>
      <c r="BP19">
        <f t="shared" si="36"/>
        <v>10.326376397803163</v>
      </c>
      <c r="BQ19">
        <f t="shared" si="37"/>
        <v>67.366261194599019</v>
      </c>
      <c r="BR19" t="s">
        <v>441</v>
      </c>
      <c r="BS19">
        <v>0</v>
      </c>
      <c r="BT19">
        <f t="shared" si="38"/>
        <v>67.366261194599019</v>
      </c>
      <c r="BU19">
        <f t="shared" si="39"/>
        <v>0.2613094490403518</v>
      </c>
      <c r="BV19">
        <f t="shared" si="40"/>
        <v>1.0471208776884828</v>
      </c>
      <c r="BW19">
        <f t="shared" si="41"/>
        <v>0.97531949353047198</v>
      </c>
      <c r="BX19">
        <f t="shared" si="42"/>
        <v>-0.21677239610816815</v>
      </c>
      <c r="BY19">
        <f t="shared" si="43"/>
        <v>1.1392587076207437</v>
      </c>
      <c r="BZ19">
        <f t="shared" si="44"/>
        <v>1.0648710661522403</v>
      </c>
      <c r="CA19">
        <f t="shared" si="45"/>
        <v>-6.4871066152240253E-2</v>
      </c>
      <c r="CB19">
        <v>214</v>
      </c>
      <c r="CC19">
        <v>290</v>
      </c>
      <c r="CD19">
        <v>85.53</v>
      </c>
      <c r="CE19">
        <v>145</v>
      </c>
      <c r="CF19">
        <v>10167</v>
      </c>
      <c r="CG19">
        <v>85.23</v>
      </c>
      <c r="CH19">
        <v>0.3</v>
      </c>
      <c r="CI19">
        <v>300</v>
      </c>
      <c r="CJ19">
        <v>24.1</v>
      </c>
      <c r="CK19">
        <v>91.196863296927404</v>
      </c>
      <c r="CL19">
        <v>0.89904923325923602</v>
      </c>
      <c r="CM19">
        <v>-6.0665761193875101</v>
      </c>
      <c r="CN19">
        <v>0.80315395009892998</v>
      </c>
      <c r="CO19">
        <v>0.67079920899321499</v>
      </c>
      <c r="CP19">
        <v>-7.5853915461624099E-3</v>
      </c>
      <c r="CQ19">
        <v>290</v>
      </c>
      <c r="CR19">
        <v>85.37</v>
      </c>
      <c r="CS19">
        <v>775</v>
      </c>
      <c r="CT19">
        <v>10135</v>
      </c>
      <c r="CU19">
        <v>85.21</v>
      </c>
      <c r="CV19">
        <v>0.16</v>
      </c>
      <c r="DJ19">
        <f t="shared" si="46"/>
        <v>999.98406250000005</v>
      </c>
      <c r="DK19">
        <f t="shared" si="47"/>
        <v>841.18061288507135</v>
      </c>
      <c r="DL19">
        <f t="shared" si="48"/>
        <v>0.84119401941475569</v>
      </c>
      <c r="DM19">
        <f t="shared" si="49"/>
        <v>0.16190445747047846</v>
      </c>
      <c r="DN19">
        <v>0.99299999999999999</v>
      </c>
      <c r="DO19">
        <v>0.5</v>
      </c>
      <c r="DP19" t="s">
        <v>442</v>
      </c>
      <c r="DQ19">
        <v>2</v>
      </c>
      <c r="DR19" t="b">
        <v>1</v>
      </c>
      <c r="DS19">
        <v>1686070176.5</v>
      </c>
      <c r="DT19">
        <v>399.298</v>
      </c>
      <c r="DU19">
        <v>400.30900000000003</v>
      </c>
      <c r="DV19">
        <v>15.636587499999999</v>
      </c>
      <c r="DW19">
        <v>15.509006250000001</v>
      </c>
      <c r="DX19">
        <v>398.99400000000003</v>
      </c>
      <c r="DY19">
        <v>15.5075875</v>
      </c>
      <c r="DZ19">
        <v>500.07943749999998</v>
      </c>
      <c r="EA19">
        <v>100.663</v>
      </c>
      <c r="EB19">
        <v>9.9957818749999996E-2</v>
      </c>
      <c r="EC19">
        <v>24.894562499999999</v>
      </c>
      <c r="ED19">
        <v>25.3205125</v>
      </c>
      <c r="EE19">
        <v>999.9</v>
      </c>
      <c r="EF19">
        <v>0</v>
      </c>
      <c r="EG19">
        <v>0</v>
      </c>
      <c r="EH19">
        <v>9997.6543750000001</v>
      </c>
      <c r="EI19">
        <v>0</v>
      </c>
      <c r="EJ19">
        <v>0.221023</v>
      </c>
      <c r="EK19">
        <v>-0.92530871250000002</v>
      </c>
      <c r="EL19">
        <v>405.72312499999998</v>
      </c>
      <c r="EM19">
        <v>406.61525</v>
      </c>
      <c r="EN19">
        <v>0.1156951875</v>
      </c>
      <c r="EO19">
        <v>400.30900000000003</v>
      </c>
      <c r="EP19">
        <v>15.509006250000001</v>
      </c>
      <c r="EQ19">
        <v>1.5728268750000001</v>
      </c>
      <c r="ER19">
        <v>1.5611824999999999</v>
      </c>
      <c r="ES19">
        <v>13.69514375</v>
      </c>
      <c r="ET19">
        <v>13.58090625</v>
      </c>
      <c r="EU19">
        <v>999.98406250000005</v>
      </c>
      <c r="EV19">
        <v>0.95999849999999998</v>
      </c>
      <c r="EW19">
        <v>4.0001500000000002E-2</v>
      </c>
      <c r="EX19">
        <v>0</v>
      </c>
      <c r="EY19">
        <v>66.236831249999994</v>
      </c>
      <c r="EZ19">
        <v>4.9999900000000004</v>
      </c>
      <c r="FA19">
        <v>910.78818750000005</v>
      </c>
      <c r="FB19">
        <v>8665.1593749999993</v>
      </c>
      <c r="FC19">
        <v>38.706687500000001</v>
      </c>
      <c r="FD19">
        <v>40.186999999999998</v>
      </c>
      <c r="FE19">
        <v>39.960625</v>
      </c>
      <c r="FF19">
        <v>40.234250000000003</v>
      </c>
      <c r="FG19">
        <v>41.186999999999998</v>
      </c>
      <c r="FH19">
        <v>955.18375000000003</v>
      </c>
      <c r="FI19">
        <v>39.799999999999997</v>
      </c>
      <c r="FJ19">
        <v>0</v>
      </c>
      <c r="FK19">
        <v>2202.5</v>
      </c>
      <c r="FL19">
        <v>0</v>
      </c>
      <c r="FM19">
        <v>66.243342307692302</v>
      </c>
      <c r="FN19">
        <v>0.36849572142377701</v>
      </c>
      <c r="FO19">
        <v>23.164205570247201</v>
      </c>
      <c r="FP19">
        <v>909.41319230769204</v>
      </c>
      <c r="FQ19">
        <v>15</v>
      </c>
      <c r="FR19">
        <v>1686070209</v>
      </c>
      <c r="FS19" t="s">
        <v>457</v>
      </c>
      <c r="FT19">
        <v>1686070209</v>
      </c>
      <c r="FU19">
        <v>1686070205</v>
      </c>
      <c r="FV19">
        <v>3</v>
      </c>
      <c r="FW19">
        <v>-8.5999999999999993E-2</v>
      </c>
      <c r="FX19">
        <v>1.4999999999999999E-2</v>
      </c>
      <c r="FY19">
        <v>0.30399999999999999</v>
      </c>
      <c r="FZ19">
        <v>0.129</v>
      </c>
      <c r="GA19">
        <v>399</v>
      </c>
      <c r="GB19">
        <v>15</v>
      </c>
      <c r="GC19">
        <v>0.64</v>
      </c>
      <c r="GD19">
        <v>0.12</v>
      </c>
      <c r="GE19">
        <v>-0.984966923809524</v>
      </c>
      <c r="GF19">
        <v>6.0886908623376597</v>
      </c>
      <c r="GG19">
        <v>1.3461645288526201</v>
      </c>
      <c r="GH19">
        <v>0</v>
      </c>
      <c r="GI19">
        <v>66.262397058823495</v>
      </c>
      <c r="GJ19">
        <v>-0.10549885483700901</v>
      </c>
      <c r="GK19">
        <v>0.174319374720982</v>
      </c>
      <c r="GL19">
        <v>1</v>
      </c>
      <c r="GM19">
        <v>0.113876428571429</v>
      </c>
      <c r="GN19">
        <v>5.1060389610389702E-2</v>
      </c>
      <c r="GO19">
        <v>6.8310108264856796E-3</v>
      </c>
      <c r="GP19">
        <v>1</v>
      </c>
      <c r="GQ19">
        <v>2</v>
      </c>
      <c r="GR19">
        <v>3</v>
      </c>
      <c r="GS19" t="s">
        <v>453</v>
      </c>
      <c r="GT19">
        <v>2.9537300000000002</v>
      </c>
      <c r="GU19">
        <v>2.7107199999999998</v>
      </c>
      <c r="GV19">
        <v>0.10538500000000001</v>
      </c>
      <c r="GW19">
        <v>0.10536</v>
      </c>
      <c r="GX19">
        <v>8.5848599999999997E-2</v>
      </c>
      <c r="GY19">
        <v>8.5918700000000001E-2</v>
      </c>
      <c r="GZ19">
        <v>27974.799999999999</v>
      </c>
      <c r="HA19">
        <v>32388.3</v>
      </c>
      <c r="HB19">
        <v>31153.200000000001</v>
      </c>
      <c r="HC19">
        <v>34852.300000000003</v>
      </c>
      <c r="HD19">
        <v>38821.1</v>
      </c>
      <c r="HE19">
        <v>39428.1</v>
      </c>
      <c r="HF19">
        <v>42824.4</v>
      </c>
      <c r="HG19">
        <v>43202.5</v>
      </c>
      <c r="HH19">
        <v>2.1025200000000002</v>
      </c>
      <c r="HI19">
        <v>2.3067799999999998</v>
      </c>
      <c r="HJ19">
        <v>0.225469</v>
      </c>
      <c r="HK19">
        <v>0</v>
      </c>
      <c r="HL19">
        <v>21.546199999999999</v>
      </c>
      <c r="HM19">
        <v>999.9</v>
      </c>
      <c r="HN19">
        <v>73.117000000000004</v>
      </c>
      <c r="HO19">
        <v>20.956</v>
      </c>
      <c r="HP19">
        <v>18.079699999999999</v>
      </c>
      <c r="HQ19">
        <v>59.677100000000003</v>
      </c>
      <c r="HR19">
        <v>18.9663</v>
      </c>
      <c r="HS19">
        <v>1</v>
      </c>
      <c r="HT19">
        <v>-0.48196600000000001</v>
      </c>
      <c r="HU19">
        <v>-1.9525699999999999</v>
      </c>
      <c r="HV19">
        <v>20.2897</v>
      </c>
      <c r="HW19">
        <v>5.25068</v>
      </c>
      <c r="HX19">
        <v>11.986000000000001</v>
      </c>
      <c r="HY19">
        <v>4.9737999999999998</v>
      </c>
      <c r="HZ19">
        <v>3.298</v>
      </c>
      <c r="IA19">
        <v>9999</v>
      </c>
      <c r="IB19">
        <v>9999</v>
      </c>
      <c r="IC19">
        <v>999.9</v>
      </c>
      <c r="ID19">
        <v>9999</v>
      </c>
      <c r="IE19">
        <v>4.9719699999999998</v>
      </c>
      <c r="IF19">
        <v>1.8534900000000001</v>
      </c>
      <c r="IG19">
        <v>1.85453</v>
      </c>
      <c r="IH19">
        <v>1.8589800000000001</v>
      </c>
      <c r="II19">
        <v>1.8533299999999999</v>
      </c>
      <c r="IJ19">
        <v>1.8577600000000001</v>
      </c>
      <c r="IK19">
        <v>1.85486</v>
      </c>
      <c r="IL19">
        <v>1.8535200000000001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0.30399999999999999</v>
      </c>
      <c r="JA19">
        <v>0.129</v>
      </c>
      <c r="JB19">
        <v>0.64519860891221303</v>
      </c>
      <c r="JC19">
        <v>-6.8838208586326796E-4</v>
      </c>
      <c r="JD19">
        <v>1.2146953680521199E-7</v>
      </c>
      <c r="JE19">
        <v>-3.3979593155360199E-13</v>
      </c>
      <c r="JF19">
        <v>-1.1971076724236199E-2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36.4</v>
      </c>
      <c r="JO19">
        <v>36.4</v>
      </c>
      <c r="JP19">
        <v>0.99121099999999995</v>
      </c>
      <c r="JQ19">
        <v>2.34985</v>
      </c>
      <c r="JR19">
        <v>1.5966800000000001</v>
      </c>
      <c r="JS19">
        <v>2.35107</v>
      </c>
      <c r="JT19">
        <v>1.5905800000000001</v>
      </c>
      <c r="JU19">
        <v>2.4536099999999998</v>
      </c>
      <c r="JV19">
        <v>25.9222</v>
      </c>
      <c r="JW19">
        <v>15.1302</v>
      </c>
      <c r="JX19">
        <v>18</v>
      </c>
      <c r="JY19">
        <v>489.33199999999999</v>
      </c>
      <c r="JZ19">
        <v>608.00800000000004</v>
      </c>
      <c r="KA19">
        <v>25.001799999999999</v>
      </c>
      <c r="KB19">
        <v>20.833400000000001</v>
      </c>
      <c r="KC19">
        <v>30.0002</v>
      </c>
      <c r="KD19">
        <v>20.754200000000001</v>
      </c>
      <c r="KE19">
        <v>20.7195</v>
      </c>
      <c r="KF19">
        <v>19.8842</v>
      </c>
      <c r="KG19">
        <v>17.790099999999999</v>
      </c>
      <c r="KH19">
        <v>97.4589</v>
      </c>
      <c r="KI19">
        <v>25</v>
      </c>
      <c r="KJ19">
        <v>400</v>
      </c>
      <c r="KK19">
        <v>15.512499999999999</v>
      </c>
      <c r="KL19">
        <v>101.41</v>
      </c>
      <c r="KM19">
        <v>101.544</v>
      </c>
    </row>
    <row r="20" spans="1:299" x14ac:dyDescent="0.2">
      <c r="A20">
        <v>4</v>
      </c>
      <c r="B20">
        <v>1686071589.0999999</v>
      </c>
      <c r="C20">
        <v>5022.0999999046298</v>
      </c>
      <c r="D20" t="s">
        <v>458</v>
      </c>
      <c r="E20" t="s">
        <v>459</v>
      </c>
      <c r="F20">
        <v>30</v>
      </c>
      <c r="G20">
        <v>15.5</v>
      </c>
      <c r="H20" t="s">
        <v>450</v>
      </c>
      <c r="I20">
        <v>80</v>
      </c>
      <c r="J20">
        <v>31</v>
      </c>
      <c r="K20">
        <v>1686071580.5999999</v>
      </c>
      <c r="L20">
        <f t="shared" si="0"/>
        <v>9.0044434832081428E-4</v>
      </c>
      <c r="M20">
        <f t="shared" si="1"/>
        <v>0.90044434832081433</v>
      </c>
      <c r="N20">
        <f t="shared" si="2"/>
        <v>7.7030797023060531</v>
      </c>
      <c r="O20">
        <f t="shared" si="3"/>
        <v>398.01156250000003</v>
      </c>
      <c r="P20">
        <f t="shared" si="4"/>
        <v>143.30446506490904</v>
      </c>
      <c r="Q20">
        <f t="shared" si="5"/>
        <v>14.441863617024969</v>
      </c>
      <c r="R20">
        <f t="shared" si="6"/>
        <v>40.110604376635919</v>
      </c>
      <c r="S20">
        <f t="shared" si="7"/>
        <v>5.031760061666158E-2</v>
      </c>
      <c r="T20">
        <f t="shared" si="8"/>
        <v>3</v>
      </c>
      <c r="U20">
        <f t="shared" si="9"/>
        <v>4.9853406600899632E-2</v>
      </c>
      <c r="V20">
        <f t="shared" si="10"/>
        <v>3.1199728084410155E-2</v>
      </c>
      <c r="W20">
        <f t="shared" si="11"/>
        <v>161.90621482055963</v>
      </c>
      <c r="X20">
        <f t="shared" si="12"/>
        <v>26.103520034688454</v>
      </c>
      <c r="Y20">
        <f t="shared" si="13"/>
        <v>26.103520034688454</v>
      </c>
      <c r="Z20">
        <f t="shared" si="14"/>
        <v>3.3949832432489186</v>
      </c>
      <c r="AA20">
        <f t="shared" si="15"/>
        <v>49.757243502600083</v>
      </c>
      <c r="AB20">
        <f t="shared" si="16"/>
        <v>1.6200465748599417</v>
      </c>
      <c r="AC20">
        <f t="shared" si="17"/>
        <v>3.2559009720369367</v>
      </c>
      <c r="AD20">
        <f t="shared" si="18"/>
        <v>1.7749366683889769</v>
      </c>
      <c r="AE20">
        <f t="shared" si="19"/>
        <v>-39.709595760947913</v>
      </c>
      <c r="AF20">
        <f t="shared" si="20"/>
        <v>-114.11809683037168</v>
      </c>
      <c r="AG20">
        <f t="shared" si="21"/>
        <v>-8.1072207602061432</v>
      </c>
      <c r="AH20">
        <f t="shared" si="22"/>
        <v>-2.8698530966096314E-2</v>
      </c>
      <c r="AI20">
        <f t="shared" si="23"/>
        <v>7.4275131830693155</v>
      </c>
      <c r="AJ20">
        <f t="shared" si="24"/>
        <v>0.77725502880387443</v>
      </c>
      <c r="AK20">
        <f t="shared" si="25"/>
        <v>7.7030797023060531</v>
      </c>
      <c r="AL20">
        <v>406.43193607742302</v>
      </c>
      <c r="AM20">
        <v>404.43259999999998</v>
      </c>
      <c r="AN20">
        <v>-1.80723101205548E-4</v>
      </c>
      <c r="AO20">
        <v>66.952797739433905</v>
      </c>
      <c r="AP20">
        <f t="shared" si="26"/>
        <v>0.90044434832081433</v>
      </c>
      <c r="AQ20">
        <v>15.886356697238</v>
      </c>
      <c r="AR20">
        <v>16.110333333333301</v>
      </c>
      <c r="AS20">
        <v>3.8648603672521598E-4</v>
      </c>
      <c r="AT20">
        <v>77.464858735095703</v>
      </c>
      <c r="AU20">
        <v>6</v>
      </c>
      <c r="AV20">
        <v>1</v>
      </c>
      <c r="AW20">
        <f t="shared" si="27"/>
        <v>1</v>
      </c>
      <c r="AX20">
        <f t="shared" si="28"/>
        <v>0</v>
      </c>
      <c r="AY20">
        <f t="shared" si="29"/>
        <v>53496.728053727362</v>
      </c>
      <c r="AZ20" t="s">
        <v>439</v>
      </c>
      <c r="BA20">
        <v>10043.6</v>
      </c>
      <c r="BB20">
        <v>206.31078664343801</v>
      </c>
      <c r="BC20">
        <v>1032.93</v>
      </c>
      <c r="BD20">
        <f t="shared" si="30"/>
        <v>0.80026643950370502</v>
      </c>
      <c r="BE20">
        <v>-1.3256428239459399</v>
      </c>
      <c r="BF20" t="s">
        <v>460</v>
      </c>
      <c r="BG20">
        <v>10113.299999999999</v>
      </c>
      <c r="BH20">
        <v>153.38448</v>
      </c>
      <c r="BI20">
        <v>209.28903035646999</v>
      </c>
      <c r="BJ20">
        <f t="shared" si="31"/>
        <v>0.2671164860444476</v>
      </c>
      <c r="BK20">
        <v>0.5</v>
      </c>
      <c r="BL20">
        <f t="shared" si="32"/>
        <v>841.20070441479766</v>
      </c>
      <c r="BM20">
        <f t="shared" si="33"/>
        <v>7.7030797023060531</v>
      </c>
      <c r="BN20">
        <f t="shared" si="34"/>
        <v>112.34928811069739</v>
      </c>
      <c r="BO20">
        <f t="shared" si="35"/>
        <v>1.0733137144164722E-2</v>
      </c>
      <c r="BP20">
        <f t="shared" si="36"/>
        <v>3.935423506146833</v>
      </c>
      <c r="BQ20">
        <f t="shared" si="37"/>
        <v>115.51322002383625</v>
      </c>
      <c r="BR20" t="s">
        <v>441</v>
      </c>
      <c r="BS20">
        <v>0</v>
      </c>
      <c r="BT20">
        <f t="shared" si="38"/>
        <v>115.51322002383625</v>
      </c>
      <c r="BU20">
        <f t="shared" si="39"/>
        <v>0.44806844473841168</v>
      </c>
      <c r="BV20">
        <f t="shared" si="40"/>
        <v>0.59615107732121997</v>
      </c>
      <c r="BW20">
        <f t="shared" si="41"/>
        <v>0.89778276092239107</v>
      </c>
      <c r="BX20">
        <f t="shared" si="42"/>
        <v>18.770979054483302</v>
      </c>
      <c r="BY20">
        <f t="shared" si="43"/>
        <v>0.99639707901182384</v>
      </c>
      <c r="BZ20">
        <f t="shared" si="44"/>
        <v>0.44895892049869135</v>
      </c>
      <c r="CA20">
        <f t="shared" si="45"/>
        <v>0.55104107950130865</v>
      </c>
      <c r="CB20">
        <v>215</v>
      </c>
      <c r="CC20">
        <v>290</v>
      </c>
      <c r="CD20">
        <v>199.01</v>
      </c>
      <c r="CE20">
        <v>85</v>
      </c>
      <c r="CF20">
        <v>10113.299999999999</v>
      </c>
      <c r="CG20">
        <v>198.07</v>
      </c>
      <c r="CH20">
        <v>0.94</v>
      </c>
      <c r="CI20">
        <v>300</v>
      </c>
      <c r="CJ20">
        <v>24.1</v>
      </c>
      <c r="CK20">
        <v>209.28903035646999</v>
      </c>
      <c r="CL20">
        <v>1.1083379097675701</v>
      </c>
      <c r="CM20">
        <v>-11.3507561725933</v>
      </c>
      <c r="CN20">
        <v>0.98428032197539395</v>
      </c>
      <c r="CO20">
        <v>0.82607383734537498</v>
      </c>
      <c r="CP20">
        <v>-7.5379259176863202E-3</v>
      </c>
      <c r="CQ20">
        <v>290</v>
      </c>
      <c r="CR20">
        <v>197.72</v>
      </c>
      <c r="CS20">
        <v>725</v>
      </c>
      <c r="CT20">
        <v>10077.6</v>
      </c>
      <c r="CU20">
        <v>198.03</v>
      </c>
      <c r="CV20">
        <v>-0.31</v>
      </c>
      <c r="DJ20">
        <f t="shared" si="46"/>
        <v>1000.007625</v>
      </c>
      <c r="DK20">
        <f t="shared" si="47"/>
        <v>841.20070441479766</v>
      </c>
      <c r="DL20">
        <f t="shared" si="48"/>
        <v>0.84119429030833404</v>
      </c>
      <c r="DM20">
        <f t="shared" si="49"/>
        <v>0.16190498029508488</v>
      </c>
      <c r="DN20">
        <v>1.278</v>
      </c>
      <c r="DO20">
        <v>0.5</v>
      </c>
      <c r="DP20" t="s">
        <v>442</v>
      </c>
      <c r="DQ20">
        <v>2</v>
      </c>
      <c r="DR20" t="b">
        <v>1</v>
      </c>
      <c r="DS20">
        <v>1686071580.5999999</v>
      </c>
      <c r="DT20">
        <v>398.01156250000003</v>
      </c>
      <c r="DU20">
        <v>399.98874999999998</v>
      </c>
      <c r="DV20">
        <v>16.075481249999999</v>
      </c>
      <c r="DW20">
        <v>15.88004375</v>
      </c>
      <c r="DX20">
        <v>397.61756250000002</v>
      </c>
      <c r="DY20">
        <v>15.95248125</v>
      </c>
      <c r="DZ20">
        <v>500.090125</v>
      </c>
      <c r="EA20">
        <v>100.67749999999999</v>
      </c>
      <c r="EB20">
        <v>9.9985268749999995E-2</v>
      </c>
      <c r="EC20">
        <v>25.397937500000001</v>
      </c>
      <c r="ED20">
        <v>25.60173125</v>
      </c>
      <c r="EE20">
        <v>999.9</v>
      </c>
      <c r="EF20">
        <v>0</v>
      </c>
      <c r="EG20">
        <v>0</v>
      </c>
      <c r="EH20">
        <v>9995.2275000000009</v>
      </c>
      <c r="EI20">
        <v>0</v>
      </c>
      <c r="EJ20">
        <v>0.221023</v>
      </c>
      <c r="EK20">
        <v>-2.0660975000000001</v>
      </c>
      <c r="EL20">
        <v>404.43168750000001</v>
      </c>
      <c r="EM20">
        <v>406.44299999999998</v>
      </c>
      <c r="EN20">
        <v>0.214216875</v>
      </c>
      <c r="EO20">
        <v>399.98874999999998</v>
      </c>
      <c r="EP20">
        <v>15.88004375</v>
      </c>
      <c r="EQ20">
        <v>1.6203281249999999</v>
      </c>
      <c r="ER20">
        <v>1.59876</v>
      </c>
      <c r="ES20">
        <v>14.15348125</v>
      </c>
      <c r="ET20">
        <v>13.94685</v>
      </c>
      <c r="EU20">
        <v>1000.007625</v>
      </c>
      <c r="EV20">
        <v>0.95999456250000004</v>
      </c>
      <c r="EW20">
        <v>4.0005550000000001E-2</v>
      </c>
      <c r="EX20">
        <v>0</v>
      </c>
      <c r="EY20">
        <v>153.3829375</v>
      </c>
      <c r="EZ20">
        <v>4.9999900000000004</v>
      </c>
      <c r="FA20">
        <v>1965.4749999999999</v>
      </c>
      <c r="FB20">
        <v>8665.3549999999996</v>
      </c>
      <c r="FC20">
        <v>36.636625000000002</v>
      </c>
      <c r="FD20">
        <v>39.5</v>
      </c>
      <c r="FE20">
        <v>38.073812500000003</v>
      </c>
      <c r="FF20">
        <v>38.593499999999999</v>
      </c>
      <c r="FG20">
        <v>39.311999999999998</v>
      </c>
      <c r="FH20">
        <v>955.198125</v>
      </c>
      <c r="FI20">
        <v>39.81</v>
      </c>
      <c r="FJ20">
        <v>0</v>
      </c>
      <c r="FK20">
        <v>1402.0999999046301</v>
      </c>
      <c r="FL20">
        <v>0</v>
      </c>
      <c r="FM20">
        <v>153.38448</v>
      </c>
      <c r="FN20">
        <v>0.73123076426518496</v>
      </c>
      <c r="FO20">
        <v>20.2430769093306</v>
      </c>
      <c r="FP20">
        <v>1984.2639999999999</v>
      </c>
      <c r="FQ20">
        <v>15</v>
      </c>
      <c r="FR20">
        <v>1686071611.0999999</v>
      </c>
      <c r="FS20" t="s">
        <v>461</v>
      </c>
      <c r="FT20">
        <v>1686071611.0999999</v>
      </c>
      <c r="FU20">
        <v>1686071608.0999999</v>
      </c>
      <c r="FV20">
        <v>4</v>
      </c>
      <c r="FW20">
        <v>0.09</v>
      </c>
      <c r="FX20">
        <v>-1.4999999999999999E-2</v>
      </c>
      <c r="FY20">
        <v>0.39400000000000002</v>
      </c>
      <c r="FZ20">
        <v>0.123</v>
      </c>
      <c r="GA20">
        <v>401</v>
      </c>
      <c r="GB20">
        <v>16</v>
      </c>
      <c r="GC20">
        <v>0.38</v>
      </c>
      <c r="GD20">
        <v>0.08</v>
      </c>
      <c r="GE20">
        <v>-2.0680290476190502</v>
      </c>
      <c r="GF20">
        <v>0.13410389610389301</v>
      </c>
      <c r="GG20">
        <v>2.7372982666223102E-2</v>
      </c>
      <c r="GH20">
        <v>1</v>
      </c>
      <c r="GI20">
        <v>153.350705882353</v>
      </c>
      <c r="GJ20">
        <v>0.161466769112041</v>
      </c>
      <c r="GK20">
        <v>0.15643162938255001</v>
      </c>
      <c r="GL20">
        <v>1</v>
      </c>
      <c r="GM20">
        <v>0.21000509523809499</v>
      </c>
      <c r="GN20">
        <v>6.2602129870130002E-2</v>
      </c>
      <c r="GO20">
        <v>6.8960395183430296E-3</v>
      </c>
      <c r="GP20">
        <v>1</v>
      </c>
      <c r="GQ20">
        <v>3</v>
      </c>
      <c r="GR20">
        <v>3</v>
      </c>
      <c r="GS20" t="s">
        <v>462</v>
      </c>
      <c r="GT20">
        <v>2.9510299999999998</v>
      </c>
      <c r="GU20">
        <v>2.7108099999999999</v>
      </c>
      <c r="GV20">
        <v>0.104491</v>
      </c>
      <c r="GW20">
        <v>0.10464900000000001</v>
      </c>
      <c r="GX20">
        <v>8.7088200000000004E-2</v>
      </c>
      <c r="GY20">
        <v>8.6867299999999995E-2</v>
      </c>
      <c r="GZ20">
        <v>27867.8</v>
      </c>
      <c r="HA20">
        <v>32253</v>
      </c>
      <c r="HB20">
        <v>31017.8</v>
      </c>
      <c r="HC20">
        <v>34695.300000000003</v>
      </c>
      <c r="HD20">
        <v>38601.4</v>
      </c>
      <c r="HE20">
        <v>39218.300000000003</v>
      </c>
      <c r="HF20">
        <v>42642.1</v>
      </c>
      <c r="HG20">
        <v>43018.9</v>
      </c>
      <c r="HH20">
        <v>2.0341499999999999</v>
      </c>
      <c r="HI20">
        <v>2.2621500000000001</v>
      </c>
      <c r="HJ20">
        <v>0.153422</v>
      </c>
      <c r="HK20">
        <v>0</v>
      </c>
      <c r="HL20">
        <v>23.067499999999999</v>
      </c>
      <c r="HM20">
        <v>999.9</v>
      </c>
      <c r="HN20">
        <v>72.090999999999994</v>
      </c>
      <c r="HO20">
        <v>20.795000000000002</v>
      </c>
      <c r="HP20">
        <v>17.648499999999999</v>
      </c>
      <c r="HQ20">
        <v>59.715299999999999</v>
      </c>
      <c r="HR20">
        <v>18.249199999999998</v>
      </c>
      <c r="HS20">
        <v>1</v>
      </c>
      <c r="HT20">
        <v>-0.276974</v>
      </c>
      <c r="HU20">
        <v>-1.2725</v>
      </c>
      <c r="HV20">
        <v>20.295200000000001</v>
      </c>
      <c r="HW20">
        <v>5.2464899999999997</v>
      </c>
      <c r="HX20">
        <v>11.9869</v>
      </c>
      <c r="HY20">
        <v>4.9696499999999997</v>
      </c>
      <c r="HZ20">
        <v>3.29752</v>
      </c>
      <c r="IA20">
        <v>9999</v>
      </c>
      <c r="IB20">
        <v>9999</v>
      </c>
      <c r="IC20">
        <v>999.9</v>
      </c>
      <c r="ID20">
        <v>9999</v>
      </c>
      <c r="IE20">
        <v>4.9719499999999996</v>
      </c>
      <c r="IF20">
        <v>1.8534900000000001</v>
      </c>
      <c r="IG20">
        <v>1.8545499999999999</v>
      </c>
      <c r="IH20">
        <v>1.8589800000000001</v>
      </c>
      <c r="II20">
        <v>1.8533299999999999</v>
      </c>
      <c r="IJ20">
        <v>1.8577600000000001</v>
      </c>
      <c r="IK20">
        <v>1.85486</v>
      </c>
      <c r="IL20">
        <v>1.85355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0.39400000000000002</v>
      </c>
      <c r="JA20">
        <v>0.123</v>
      </c>
      <c r="JB20">
        <v>0.55956844991155896</v>
      </c>
      <c r="JC20">
        <v>-6.8838208586326796E-4</v>
      </c>
      <c r="JD20">
        <v>1.2146953680521199E-7</v>
      </c>
      <c r="JE20">
        <v>-3.3979593155360199E-13</v>
      </c>
      <c r="JF20">
        <v>2.6075672984975399E-3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23</v>
      </c>
      <c r="JO20">
        <v>23.1</v>
      </c>
      <c r="JP20">
        <v>0.99365199999999998</v>
      </c>
      <c r="JQ20">
        <v>2.3584000000000001</v>
      </c>
      <c r="JR20">
        <v>1.5966800000000001</v>
      </c>
      <c r="JS20">
        <v>2.35107</v>
      </c>
      <c r="JT20">
        <v>1.5905800000000001</v>
      </c>
      <c r="JU20">
        <v>2.4694799999999999</v>
      </c>
      <c r="JV20">
        <v>25.778300000000002</v>
      </c>
      <c r="JW20">
        <v>14.9026</v>
      </c>
      <c r="JX20">
        <v>18</v>
      </c>
      <c r="JY20">
        <v>475.84500000000003</v>
      </c>
      <c r="JZ20">
        <v>610.43499999999995</v>
      </c>
      <c r="KA20">
        <v>25.002400000000002</v>
      </c>
      <c r="KB20">
        <v>23.640799999999999</v>
      </c>
      <c r="KC20">
        <v>30.000299999999999</v>
      </c>
      <c r="KD20">
        <v>23.6372</v>
      </c>
      <c r="KE20">
        <v>23.605799999999999</v>
      </c>
      <c r="KF20">
        <v>19.923400000000001</v>
      </c>
      <c r="KG20">
        <v>12.1203</v>
      </c>
      <c r="KH20">
        <v>100</v>
      </c>
      <c r="KI20">
        <v>25</v>
      </c>
      <c r="KJ20">
        <v>400</v>
      </c>
      <c r="KK20">
        <v>15.8399</v>
      </c>
      <c r="KL20">
        <v>100.974</v>
      </c>
      <c r="KM20">
        <v>101.101</v>
      </c>
    </row>
    <row r="21" spans="1:299" x14ac:dyDescent="0.2">
      <c r="A21">
        <v>5</v>
      </c>
      <c r="B21">
        <v>1686073802</v>
      </c>
      <c r="C21">
        <v>7235</v>
      </c>
      <c r="D21" t="s">
        <v>463</v>
      </c>
      <c r="E21" t="s">
        <v>464</v>
      </c>
      <c r="F21">
        <v>30</v>
      </c>
      <c r="G21">
        <v>16.399999999999999</v>
      </c>
      <c r="H21" t="s">
        <v>438</v>
      </c>
      <c r="I21">
        <v>130</v>
      </c>
      <c r="J21">
        <v>31</v>
      </c>
      <c r="K21">
        <v>1686073793.5</v>
      </c>
      <c r="L21">
        <f t="shared" si="0"/>
        <v>8.5003563916044198E-4</v>
      </c>
      <c r="M21">
        <f t="shared" si="1"/>
        <v>0.850035639160442</v>
      </c>
      <c r="N21">
        <f t="shared" si="2"/>
        <v>7.2794646766170938</v>
      </c>
      <c r="O21">
        <f t="shared" si="3"/>
        <v>397.46162500000003</v>
      </c>
      <c r="P21">
        <f t="shared" si="4"/>
        <v>150.78915381163688</v>
      </c>
      <c r="Q21">
        <f t="shared" si="5"/>
        <v>15.186823202118134</v>
      </c>
      <c r="R21">
        <f t="shared" si="6"/>
        <v>40.03059421662293</v>
      </c>
      <c r="S21">
        <f t="shared" si="7"/>
        <v>4.9107661290140506E-2</v>
      </c>
      <c r="T21">
        <f t="shared" si="8"/>
        <v>3</v>
      </c>
      <c r="U21">
        <f t="shared" si="9"/>
        <v>4.8665417083771895E-2</v>
      </c>
      <c r="V21">
        <f t="shared" si="10"/>
        <v>3.0455287495271897E-2</v>
      </c>
      <c r="W21">
        <f t="shared" si="11"/>
        <v>161.90760770235065</v>
      </c>
      <c r="X21">
        <f t="shared" si="12"/>
        <v>25.586516935184289</v>
      </c>
      <c r="Y21">
        <f t="shared" si="13"/>
        <v>25.586516935184289</v>
      </c>
      <c r="Z21">
        <f t="shared" si="14"/>
        <v>3.2925767685048317</v>
      </c>
      <c r="AA21">
        <f t="shared" si="15"/>
        <v>49.953957739516284</v>
      </c>
      <c r="AB21">
        <f t="shared" si="16"/>
        <v>1.5759023509180536</v>
      </c>
      <c r="AC21">
        <f t="shared" si="17"/>
        <v>3.1547097011523269</v>
      </c>
      <c r="AD21">
        <f t="shared" si="18"/>
        <v>1.7166744175867781</v>
      </c>
      <c r="AE21">
        <f t="shared" si="19"/>
        <v>-37.486571686975495</v>
      </c>
      <c r="AF21">
        <f t="shared" si="20"/>
        <v>-116.23633712896608</v>
      </c>
      <c r="AG21">
        <f t="shared" si="21"/>
        <v>-8.2143679604106925</v>
      </c>
      <c r="AH21">
        <f t="shared" si="22"/>
        <v>-2.9669074001631657E-2</v>
      </c>
      <c r="AI21">
        <f t="shared" si="23"/>
        <v>6.3107802098488959</v>
      </c>
      <c r="AJ21">
        <f t="shared" si="24"/>
        <v>0.87950765611499238</v>
      </c>
      <c r="AK21">
        <f t="shared" si="25"/>
        <v>7.2794646766170938</v>
      </c>
      <c r="AL21">
        <v>406.14254370158602</v>
      </c>
      <c r="AM21">
        <v>403.68046666666697</v>
      </c>
      <c r="AN21">
        <v>3.4895827434831397E-2</v>
      </c>
      <c r="AO21">
        <v>66.973391019439106</v>
      </c>
      <c r="AP21">
        <f t="shared" si="26"/>
        <v>0.850035639160442</v>
      </c>
      <c r="AQ21">
        <v>15.382916823204001</v>
      </c>
      <c r="AR21">
        <v>15.6400745454545</v>
      </c>
      <c r="AS21">
        <v>2.39947385903278E-6</v>
      </c>
      <c r="AT21">
        <v>77.467354419151505</v>
      </c>
      <c r="AU21">
        <v>19</v>
      </c>
      <c r="AV21">
        <v>4</v>
      </c>
      <c r="AW21">
        <f t="shared" si="27"/>
        <v>1</v>
      </c>
      <c r="AX21">
        <f t="shared" si="28"/>
        <v>0</v>
      </c>
      <c r="AY21">
        <f t="shared" si="29"/>
        <v>53602.797252223056</v>
      </c>
      <c r="AZ21" t="s">
        <v>439</v>
      </c>
      <c r="BA21">
        <v>10043.6</v>
      </c>
      <c r="BB21">
        <v>206.31078664343801</v>
      </c>
      <c r="BC21">
        <v>1032.93</v>
      </c>
      <c r="BD21">
        <f t="shared" si="30"/>
        <v>0.80026643950370502</v>
      </c>
      <c r="BE21">
        <v>-1.3256428239459399</v>
      </c>
      <c r="BF21" t="s">
        <v>465</v>
      </c>
      <c r="BG21">
        <v>10104.9</v>
      </c>
      <c r="BH21">
        <v>179.96476923076901</v>
      </c>
      <c r="BI21">
        <v>246.82751441798999</v>
      </c>
      <c r="BJ21">
        <f t="shared" si="31"/>
        <v>0.27088854070779278</v>
      </c>
      <c r="BK21">
        <v>0.5</v>
      </c>
      <c r="BL21">
        <f t="shared" si="32"/>
        <v>841.21079777323871</v>
      </c>
      <c r="BM21">
        <f t="shared" si="33"/>
        <v>7.2794646766170938</v>
      </c>
      <c r="BN21">
        <f t="shared" si="34"/>
        <v>113.93718271821541</v>
      </c>
      <c r="BO21">
        <f t="shared" si="35"/>
        <v>1.0229430629446904E-2</v>
      </c>
      <c r="BP21">
        <f t="shared" si="36"/>
        <v>3.1848251903180658</v>
      </c>
      <c r="BQ21">
        <f t="shared" si="37"/>
        <v>126.09786027982535</v>
      </c>
      <c r="BR21" t="s">
        <v>441</v>
      </c>
      <c r="BS21">
        <v>0</v>
      </c>
      <c r="BT21">
        <f t="shared" si="38"/>
        <v>126.09786027982535</v>
      </c>
      <c r="BU21">
        <f t="shared" si="39"/>
        <v>0.48912559210767337</v>
      </c>
      <c r="BV21">
        <f t="shared" si="40"/>
        <v>0.55382205527320039</v>
      </c>
      <c r="BW21">
        <f t="shared" si="41"/>
        <v>0.86686659101493835</v>
      </c>
      <c r="BX21">
        <f t="shared" si="42"/>
        <v>1.6502503745926043</v>
      </c>
      <c r="BY21">
        <f t="shared" si="43"/>
        <v>0.95098501568814231</v>
      </c>
      <c r="BZ21">
        <f t="shared" si="44"/>
        <v>0.38805248629622191</v>
      </c>
      <c r="CA21">
        <f t="shared" si="45"/>
        <v>0.61194751370377809</v>
      </c>
      <c r="CB21">
        <v>216</v>
      </c>
      <c r="CC21">
        <v>290</v>
      </c>
      <c r="CD21">
        <v>233.14</v>
      </c>
      <c r="CE21">
        <v>135</v>
      </c>
      <c r="CF21">
        <v>10104.9</v>
      </c>
      <c r="CG21">
        <v>231.49</v>
      </c>
      <c r="CH21">
        <v>1.65</v>
      </c>
      <c r="CI21">
        <v>300</v>
      </c>
      <c r="CJ21">
        <v>24.1</v>
      </c>
      <c r="CK21">
        <v>246.82751441798999</v>
      </c>
      <c r="CL21">
        <v>1.1825822015243099</v>
      </c>
      <c r="CM21">
        <v>-15.4934612583122</v>
      </c>
      <c r="CN21">
        <v>1.0499302586244501</v>
      </c>
      <c r="CO21">
        <v>0.88606721761650797</v>
      </c>
      <c r="CP21">
        <v>-7.53720956618465E-3</v>
      </c>
      <c r="CQ21">
        <v>290</v>
      </c>
      <c r="CR21">
        <v>231.76</v>
      </c>
      <c r="CS21">
        <v>735</v>
      </c>
      <c r="CT21">
        <v>10074.299999999999</v>
      </c>
      <c r="CU21">
        <v>231.45</v>
      </c>
      <c r="CV21">
        <v>0.31</v>
      </c>
      <c r="DJ21">
        <f t="shared" si="46"/>
        <v>1000.02</v>
      </c>
      <c r="DK21">
        <f t="shared" si="47"/>
        <v>841.21079777323871</v>
      </c>
      <c r="DL21">
        <f t="shared" si="48"/>
        <v>0.84119397389376083</v>
      </c>
      <c r="DM21">
        <f t="shared" si="49"/>
        <v>0.16190436961495835</v>
      </c>
      <c r="DN21">
        <v>1.5369999999999999</v>
      </c>
      <c r="DO21">
        <v>0.5</v>
      </c>
      <c r="DP21" t="s">
        <v>442</v>
      </c>
      <c r="DQ21">
        <v>2</v>
      </c>
      <c r="DR21" t="b">
        <v>1</v>
      </c>
      <c r="DS21">
        <v>1686073793.5</v>
      </c>
      <c r="DT21">
        <v>397.46162500000003</v>
      </c>
      <c r="DU21">
        <v>399.50868750000001</v>
      </c>
      <c r="DV21">
        <v>15.64705</v>
      </c>
      <c r="DW21">
        <v>15.380962500000001</v>
      </c>
      <c r="DX21">
        <v>397.01862499999999</v>
      </c>
      <c r="DY21">
        <v>15.524050000000001</v>
      </c>
      <c r="DZ21">
        <v>500.08043750000002</v>
      </c>
      <c r="EA21">
        <v>100.61562499999999</v>
      </c>
      <c r="EB21">
        <v>9.9995575000000003E-2</v>
      </c>
      <c r="EC21">
        <v>24.8678375</v>
      </c>
      <c r="ED21">
        <v>24.874906249999999</v>
      </c>
      <c r="EE21">
        <v>999.9</v>
      </c>
      <c r="EF21">
        <v>0</v>
      </c>
      <c r="EG21">
        <v>0</v>
      </c>
      <c r="EH21">
        <v>10003.75</v>
      </c>
      <c r="EI21">
        <v>0</v>
      </c>
      <c r="EJ21">
        <v>0.221023</v>
      </c>
      <c r="EK21">
        <v>-2.0946510625000001</v>
      </c>
      <c r="EL21">
        <v>403.72874999999999</v>
      </c>
      <c r="EM21">
        <v>405.74950000000001</v>
      </c>
      <c r="EN21">
        <v>0.25971356249999999</v>
      </c>
      <c r="EO21">
        <v>399.50868750000001</v>
      </c>
      <c r="EP21">
        <v>15.380962500000001</v>
      </c>
      <c r="EQ21">
        <v>1.573695625</v>
      </c>
      <c r="ER21">
        <v>1.5475643750000001</v>
      </c>
      <c r="ES21">
        <v>13.70360625</v>
      </c>
      <c r="ET21">
        <v>13.446362499999999</v>
      </c>
      <c r="EU21">
        <v>1000.02</v>
      </c>
      <c r="EV21">
        <v>0.96000462499999994</v>
      </c>
      <c r="EW21">
        <v>3.9995656249999997E-2</v>
      </c>
      <c r="EX21">
        <v>0</v>
      </c>
      <c r="EY21">
        <v>179.96462500000001</v>
      </c>
      <c r="EZ21">
        <v>4.9999900000000004</v>
      </c>
      <c r="FA21">
        <v>2005.6912500000001</v>
      </c>
      <c r="FB21">
        <v>8665.4887500000004</v>
      </c>
      <c r="FC21">
        <v>37.952750000000002</v>
      </c>
      <c r="FD21">
        <v>39.565937499999997</v>
      </c>
      <c r="FE21">
        <v>39.242125000000001</v>
      </c>
      <c r="FF21">
        <v>39.686999999999998</v>
      </c>
      <c r="FG21">
        <v>40.5</v>
      </c>
      <c r="FH21">
        <v>955.22187499999995</v>
      </c>
      <c r="FI21">
        <v>39.799999999999997</v>
      </c>
      <c r="FJ21">
        <v>0</v>
      </c>
      <c r="FK21">
        <v>2211.2999999523199</v>
      </c>
      <c r="FL21">
        <v>0</v>
      </c>
      <c r="FM21">
        <v>179.96476923076901</v>
      </c>
      <c r="FN21">
        <v>-0.25558975063855199</v>
      </c>
      <c r="FO21">
        <v>-13.4796581399644</v>
      </c>
      <c r="FP21">
        <v>2004.98384615385</v>
      </c>
      <c r="FQ21">
        <v>15</v>
      </c>
      <c r="FR21">
        <v>1686073822</v>
      </c>
      <c r="FS21" t="s">
        <v>466</v>
      </c>
      <c r="FT21">
        <v>1686073822</v>
      </c>
      <c r="FU21">
        <v>1686073822</v>
      </c>
      <c r="FV21">
        <v>5</v>
      </c>
      <c r="FW21">
        <v>4.9000000000000002E-2</v>
      </c>
      <c r="FX21">
        <v>1.2E-2</v>
      </c>
      <c r="FY21">
        <v>0.443</v>
      </c>
      <c r="FZ21">
        <v>0.123</v>
      </c>
      <c r="GA21">
        <v>400</v>
      </c>
      <c r="GB21">
        <v>15</v>
      </c>
      <c r="GC21">
        <v>0.36</v>
      </c>
      <c r="GD21">
        <v>0.15</v>
      </c>
      <c r="GE21">
        <v>-2.1500003333333302</v>
      </c>
      <c r="GF21">
        <v>-1.45438028571429</v>
      </c>
      <c r="GG21">
        <v>0.70347337291019796</v>
      </c>
      <c r="GH21">
        <v>0</v>
      </c>
      <c r="GI21">
        <v>179.981411764706</v>
      </c>
      <c r="GJ21">
        <v>-0.16317800589283901</v>
      </c>
      <c r="GK21">
        <v>0.14800936330616801</v>
      </c>
      <c r="GL21">
        <v>1</v>
      </c>
      <c r="GM21">
        <v>0.261852095238095</v>
      </c>
      <c r="GN21">
        <v>-3.7691532467531701E-2</v>
      </c>
      <c r="GO21">
        <v>5.1760664960838797E-3</v>
      </c>
      <c r="GP21">
        <v>1</v>
      </c>
      <c r="GQ21">
        <v>2</v>
      </c>
      <c r="GR21">
        <v>3</v>
      </c>
      <c r="GS21" t="s">
        <v>453</v>
      </c>
      <c r="GT21">
        <v>2.9526300000000001</v>
      </c>
      <c r="GU21">
        <v>2.7109399999999999</v>
      </c>
      <c r="GV21">
        <v>0.10473399999999999</v>
      </c>
      <c r="GW21">
        <v>0.105015</v>
      </c>
      <c r="GX21">
        <v>8.5583699999999999E-2</v>
      </c>
      <c r="GY21">
        <v>8.5119299999999995E-2</v>
      </c>
      <c r="GZ21">
        <v>27932.9</v>
      </c>
      <c r="HA21">
        <v>32328.7</v>
      </c>
      <c r="HB21">
        <v>31090</v>
      </c>
      <c r="HC21">
        <v>34781.5</v>
      </c>
      <c r="HD21">
        <v>38755.300000000003</v>
      </c>
      <c r="HE21">
        <v>39388.5</v>
      </c>
      <c r="HF21">
        <v>42740</v>
      </c>
      <c r="HG21">
        <v>43122</v>
      </c>
      <c r="HH21">
        <v>2.0340199999999999</v>
      </c>
      <c r="HI21">
        <v>2.2851699999999999</v>
      </c>
      <c r="HJ21">
        <v>0.196218</v>
      </c>
      <c r="HK21">
        <v>0</v>
      </c>
      <c r="HL21">
        <v>21.657399999999999</v>
      </c>
      <c r="HM21">
        <v>999.9</v>
      </c>
      <c r="HN21">
        <v>72.543000000000006</v>
      </c>
      <c r="HO21">
        <v>20.916</v>
      </c>
      <c r="HP21">
        <v>17.902999999999999</v>
      </c>
      <c r="HQ21">
        <v>59.665399999999998</v>
      </c>
      <c r="HR21">
        <v>18.461500000000001</v>
      </c>
      <c r="HS21">
        <v>1</v>
      </c>
      <c r="HT21">
        <v>-0.39576699999999998</v>
      </c>
      <c r="HU21">
        <v>-1.8156399999999999</v>
      </c>
      <c r="HV21">
        <v>20.290700000000001</v>
      </c>
      <c r="HW21">
        <v>5.2473900000000002</v>
      </c>
      <c r="HX21">
        <v>11.9872</v>
      </c>
      <c r="HY21">
        <v>4.9729999999999999</v>
      </c>
      <c r="HZ21">
        <v>3.2978999999999998</v>
      </c>
      <c r="IA21">
        <v>9999</v>
      </c>
      <c r="IB21">
        <v>9999</v>
      </c>
      <c r="IC21">
        <v>999.9</v>
      </c>
      <c r="ID21">
        <v>9999</v>
      </c>
      <c r="IE21">
        <v>4.9719800000000003</v>
      </c>
      <c r="IF21">
        <v>1.8535200000000001</v>
      </c>
      <c r="IG21">
        <v>1.8545499999999999</v>
      </c>
      <c r="IH21">
        <v>1.85897</v>
      </c>
      <c r="II21">
        <v>1.8533299999999999</v>
      </c>
      <c r="IJ21">
        <v>1.8577600000000001</v>
      </c>
      <c r="IK21">
        <v>1.8548899999999999</v>
      </c>
      <c r="IL21">
        <v>1.85354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0.443</v>
      </c>
      <c r="JA21">
        <v>0.123</v>
      </c>
      <c r="JB21">
        <v>0.64965608343210601</v>
      </c>
      <c r="JC21">
        <v>-6.8838208586326796E-4</v>
      </c>
      <c r="JD21">
        <v>1.2146953680521199E-7</v>
      </c>
      <c r="JE21">
        <v>-3.3979593155360199E-13</v>
      </c>
      <c r="JF21">
        <v>-1.28112253952711E-2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36.5</v>
      </c>
      <c r="JO21">
        <v>36.6</v>
      </c>
      <c r="JP21">
        <v>0.99243199999999998</v>
      </c>
      <c r="JQ21">
        <v>2.3803700000000001</v>
      </c>
      <c r="JR21">
        <v>1.5966800000000001</v>
      </c>
      <c r="JS21">
        <v>2.34985</v>
      </c>
      <c r="JT21">
        <v>1.5905800000000001</v>
      </c>
      <c r="JU21">
        <v>2.4377399999999998</v>
      </c>
      <c r="JV21">
        <v>26.1279</v>
      </c>
      <c r="JW21">
        <v>14.4823</v>
      </c>
      <c r="JX21">
        <v>18</v>
      </c>
      <c r="JY21">
        <v>461.23899999999998</v>
      </c>
      <c r="JZ21">
        <v>607.89499999999998</v>
      </c>
      <c r="KA21">
        <v>25.000499999999999</v>
      </c>
      <c r="KB21">
        <v>22.004300000000001</v>
      </c>
      <c r="KC21">
        <v>29.9999</v>
      </c>
      <c r="KD21">
        <v>22.013100000000001</v>
      </c>
      <c r="KE21">
        <v>21.991700000000002</v>
      </c>
      <c r="KF21">
        <v>19.886299999999999</v>
      </c>
      <c r="KG21">
        <v>17.363600000000002</v>
      </c>
      <c r="KH21">
        <v>100</v>
      </c>
      <c r="KI21">
        <v>25</v>
      </c>
      <c r="KJ21">
        <v>400</v>
      </c>
      <c r="KK21">
        <v>15.3459</v>
      </c>
      <c r="KL21">
        <v>101.208</v>
      </c>
      <c r="KM21">
        <v>101.34699999999999</v>
      </c>
    </row>
    <row r="22" spans="1:299" x14ac:dyDescent="0.2">
      <c r="A22">
        <v>6</v>
      </c>
      <c r="B22">
        <v>1686075150.0999999</v>
      </c>
      <c r="C22">
        <v>8583.0999999046307</v>
      </c>
      <c r="D22" t="s">
        <v>467</v>
      </c>
      <c r="E22" t="s">
        <v>468</v>
      </c>
      <c r="F22">
        <v>30</v>
      </c>
      <c r="G22">
        <v>16.5</v>
      </c>
      <c r="H22" t="s">
        <v>450</v>
      </c>
      <c r="I22">
        <v>70</v>
      </c>
      <c r="J22">
        <v>31</v>
      </c>
      <c r="K22">
        <v>1686075141.5999999</v>
      </c>
      <c r="L22">
        <f t="shared" si="0"/>
        <v>8.501117943569078E-4</v>
      </c>
      <c r="M22">
        <f t="shared" si="1"/>
        <v>0.85011179435690776</v>
      </c>
      <c r="N22">
        <f t="shared" si="2"/>
        <v>7.3020454286469709</v>
      </c>
      <c r="O22">
        <f t="shared" si="3"/>
        <v>397.6121875</v>
      </c>
      <c r="P22">
        <f t="shared" si="4"/>
        <v>144.22291214828897</v>
      </c>
      <c r="Q22">
        <f t="shared" si="5"/>
        <v>14.524900135341058</v>
      </c>
      <c r="R22">
        <f t="shared" si="6"/>
        <v>40.044104157971141</v>
      </c>
      <c r="S22">
        <f t="shared" si="7"/>
        <v>4.7923475746292674E-2</v>
      </c>
      <c r="T22">
        <f t="shared" si="8"/>
        <v>3</v>
      </c>
      <c r="U22">
        <f t="shared" si="9"/>
        <v>4.7502204285878265E-2</v>
      </c>
      <c r="V22">
        <f t="shared" si="10"/>
        <v>2.9726418462642672E-2</v>
      </c>
      <c r="W22">
        <f t="shared" si="11"/>
        <v>161.90238692455787</v>
      </c>
      <c r="X22">
        <f t="shared" si="12"/>
        <v>26.032385964881524</v>
      </c>
      <c r="Y22">
        <f t="shared" si="13"/>
        <v>26.032385964881524</v>
      </c>
      <c r="Z22">
        <f t="shared" si="14"/>
        <v>3.3807302284058864</v>
      </c>
      <c r="AA22">
        <f t="shared" si="15"/>
        <v>50.101995510862693</v>
      </c>
      <c r="AB22">
        <f t="shared" si="16"/>
        <v>1.6231470977454387</v>
      </c>
      <c r="AC22">
        <f t="shared" si="17"/>
        <v>3.2396855278818619</v>
      </c>
      <c r="AD22">
        <f t="shared" si="18"/>
        <v>1.7575831306604477</v>
      </c>
      <c r="AE22">
        <f t="shared" si="19"/>
        <v>-37.489930131139637</v>
      </c>
      <c r="AF22">
        <f t="shared" si="20"/>
        <v>-116.193926666078</v>
      </c>
      <c r="AG22">
        <f t="shared" si="21"/>
        <v>-8.2482663413279322</v>
      </c>
      <c r="AH22">
        <f t="shared" si="22"/>
        <v>-2.9736213987689553E-2</v>
      </c>
      <c r="AI22">
        <f t="shared" si="23"/>
        <v>7.6256158680011561</v>
      </c>
      <c r="AJ22">
        <f t="shared" si="24"/>
        <v>0.81954024430858563</v>
      </c>
      <c r="AK22">
        <f t="shared" si="25"/>
        <v>7.3020454286469709</v>
      </c>
      <c r="AL22">
        <v>406.57351307284301</v>
      </c>
      <c r="AM22">
        <v>404.26547878787898</v>
      </c>
      <c r="AN22">
        <v>5.0731106662481196E-3</v>
      </c>
      <c r="AO22">
        <v>67.033329040516193</v>
      </c>
      <c r="AP22">
        <f t="shared" si="26"/>
        <v>0.85011179435690776</v>
      </c>
      <c r="AQ22">
        <v>15.870938145598901</v>
      </c>
      <c r="AR22">
        <v>16.128007878787901</v>
      </c>
      <c r="AS22">
        <v>-4.7290599131647801E-7</v>
      </c>
      <c r="AT22">
        <v>77.494484333397693</v>
      </c>
      <c r="AU22">
        <v>9</v>
      </c>
      <c r="AV22">
        <v>2</v>
      </c>
      <c r="AW22">
        <f t="shared" si="27"/>
        <v>1</v>
      </c>
      <c r="AX22">
        <f t="shared" si="28"/>
        <v>0</v>
      </c>
      <c r="AY22">
        <f t="shared" si="29"/>
        <v>53478.918166992647</v>
      </c>
      <c r="AZ22" t="s">
        <v>439</v>
      </c>
      <c r="BA22">
        <v>10043.6</v>
      </c>
      <c r="BB22">
        <v>206.31078664343801</v>
      </c>
      <c r="BC22">
        <v>1032.93</v>
      </c>
      <c r="BD22">
        <f t="shared" si="30"/>
        <v>0.80026643950370502</v>
      </c>
      <c r="BE22">
        <v>-1.3256428239459399</v>
      </c>
      <c r="BF22" t="s">
        <v>469</v>
      </c>
      <c r="BG22">
        <v>10110.9</v>
      </c>
      <c r="BH22">
        <v>176.36834615384601</v>
      </c>
      <c r="BI22">
        <v>244.20298634909699</v>
      </c>
      <c r="BJ22">
        <f t="shared" si="31"/>
        <v>0.27777973238328424</v>
      </c>
      <c r="BK22">
        <v>0.5</v>
      </c>
      <c r="BL22">
        <f t="shared" si="32"/>
        <v>841.18518420961539</v>
      </c>
      <c r="BM22">
        <f t="shared" si="33"/>
        <v>7.3020454286469709</v>
      </c>
      <c r="BN22">
        <f t="shared" si="34"/>
        <v>116.83209767726531</v>
      </c>
      <c r="BO22">
        <f t="shared" si="35"/>
        <v>1.0256586081814505E-2</v>
      </c>
      <c r="BP22">
        <f t="shared" si="36"/>
        <v>3.2298008531451341</v>
      </c>
      <c r="BQ22">
        <f t="shared" si="37"/>
        <v>125.40929656903195</v>
      </c>
      <c r="BR22" t="s">
        <v>441</v>
      </c>
      <c r="BS22">
        <v>0</v>
      </c>
      <c r="BT22">
        <f t="shared" si="38"/>
        <v>125.40929656903195</v>
      </c>
      <c r="BU22">
        <f t="shared" si="39"/>
        <v>0.48645469720114387</v>
      </c>
      <c r="BV22">
        <f t="shared" si="40"/>
        <v>0.57102898580589778</v>
      </c>
      <c r="BW22">
        <f t="shared" si="41"/>
        <v>0.86910084879501459</v>
      </c>
      <c r="BX22">
        <f t="shared" si="42"/>
        <v>1.7902006408226618</v>
      </c>
      <c r="BY22">
        <f t="shared" si="43"/>
        <v>0.95416003028553575</v>
      </c>
      <c r="BZ22">
        <f t="shared" si="44"/>
        <v>0.40603852670919743</v>
      </c>
      <c r="CA22">
        <f t="shared" si="45"/>
        <v>0.59396147329080251</v>
      </c>
      <c r="CB22">
        <v>217</v>
      </c>
      <c r="CC22">
        <v>290</v>
      </c>
      <c r="CD22">
        <v>230.74</v>
      </c>
      <c r="CE22">
        <v>125</v>
      </c>
      <c r="CF22">
        <v>10110.9</v>
      </c>
      <c r="CG22">
        <v>228.99</v>
      </c>
      <c r="CH22">
        <v>1.75</v>
      </c>
      <c r="CI22">
        <v>300</v>
      </c>
      <c r="CJ22">
        <v>24.1</v>
      </c>
      <c r="CK22">
        <v>244.20298634909699</v>
      </c>
      <c r="CL22">
        <v>1.0592921827455</v>
      </c>
      <c r="CM22">
        <v>-15.3793116372743</v>
      </c>
      <c r="CN22">
        <v>0.94080113461424297</v>
      </c>
      <c r="CO22">
        <v>0.90515728992698297</v>
      </c>
      <c r="CP22">
        <v>-7.5413052280311503E-3</v>
      </c>
      <c r="CQ22">
        <v>290</v>
      </c>
      <c r="CR22">
        <v>229.02</v>
      </c>
      <c r="CS22">
        <v>865</v>
      </c>
      <c r="CT22">
        <v>10072.9</v>
      </c>
      <c r="CU22">
        <v>228.93</v>
      </c>
      <c r="CV22">
        <v>0.09</v>
      </c>
      <c r="DJ22">
        <f t="shared" si="46"/>
        <v>999.98974999999996</v>
      </c>
      <c r="DK22">
        <f t="shared" si="47"/>
        <v>841.18518420961539</v>
      </c>
      <c r="DL22">
        <f t="shared" si="48"/>
        <v>0.84119380644613151</v>
      </c>
      <c r="DM22">
        <f t="shared" si="49"/>
        <v>0.1619040464410339</v>
      </c>
      <c r="DN22">
        <v>1.5369999999999999</v>
      </c>
      <c r="DO22">
        <v>0.5</v>
      </c>
      <c r="DP22" t="s">
        <v>442</v>
      </c>
      <c r="DQ22">
        <v>2</v>
      </c>
      <c r="DR22" t="b">
        <v>1</v>
      </c>
      <c r="DS22">
        <v>1686075141.5999999</v>
      </c>
      <c r="DT22">
        <v>397.6121875</v>
      </c>
      <c r="DU22">
        <v>400.0560625</v>
      </c>
      <c r="DV22">
        <v>16.11680625</v>
      </c>
      <c r="DW22">
        <v>15.868981249999999</v>
      </c>
      <c r="DX22">
        <v>397.20218749999998</v>
      </c>
      <c r="DY22">
        <v>15.98880625</v>
      </c>
      <c r="DZ22">
        <v>500.08356250000003</v>
      </c>
      <c r="EA22">
        <v>100.61143749999999</v>
      </c>
      <c r="EB22">
        <v>0.10002310624999999</v>
      </c>
      <c r="EC22">
        <v>25.313968750000001</v>
      </c>
      <c r="ED22">
        <v>25.416350000000001</v>
      </c>
      <c r="EE22">
        <v>999.9</v>
      </c>
      <c r="EF22">
        <v>0</v>
      </c>
      <c r="EG22">
        <v>0</v>
      </c>
      <c r="EH22">
        <v>9995.6650000000009</v>
      </c>
      <c r="EI22">
        <v>0</v>
      </c>
      <c r="EJ22">
        <v>0.221023</v>
      </c>
      <c r="EK22">
        <v>-2.4094037500000001</v>
      </c>
      <c r="EL22">
        <v>404.16500000000002</v>
      </c>
      <c r="EM22">
        <v>406.50681250000002</v>
      </c>
      <c r="EN22">
        <v>0.25914300000000001</v>
      </c>
      <c r="EO22">
        <v>400.0560625</v>
      </c>
      <c r="EP22">
        <v>15.868981249999999</v>
      </c>
      <c r="EQ22">
        <v>1.6226731249999999</v>
      </c>
      <c r="ER22">
        <v>1.596599375</v>
      </c>
      <c r="ES22">
        <v>14.175806250000001</v>
      </c>
      <c r="ET22">
        <v>13.926031249999999</v>
      </c>
      <c r="EU22">
        <v>999.98974999999996</v>
      </c>
      <c r="EV22">
        <v>0.96000343749999995</v>
      </c>
      <c r="EW22">
        <v>3.9996450000000003E-2</v>
      </c>
      <c r="EX22">
        <v>0</v>
      </c>
      <c r="EY22">
        <v>176.310125</v>
      </c>
      <c r="EZ22">
        <v>4.9999900000000004</v>
      </c>
      <c r="FA22">
        <v>1961.0181250000001</v>
      </c>
      <c r="FB22">
        <v>8665.2193750000006</v>
      </c>
      <c r="FC22">
        <v>39.311999999999998</v>
      </c>
      <c r="FD22">
        <v>40.940937499999997</v>
      </c>
      <c r="FE22">
        <v>40.468499999999999</v>
      </c>
      <c r="FF22">
        <v>40.9645625</v>
      </c>
      <c r="FG22">
        <v>41.804250000000003</v>
      </c>
      <c r="FH22">
        <v>955.19624999999996</v>
      </c>
      <c r="FI22">
        <v>39.793125000000003</v>
      </c>
      <c r="FJ22">
        <v>0</v>
      </c>
      <c r="FK22">
        <v>1346.5</v>
      </c>
      <c r="FL22">
        <v>0</v>
      </c>
      <c r="FM22">
        <v>176.36834615384601</v>
      </c>
      <c r="FN22">
        <v>-0.33835896760120099</v>
      </c>
      <c r="FO22">
        <v>58.401367225324201</v>
      </c>
      <c r="FP22">
        <v>1960.2715384615401</v>
      </c>
      <c r="FQ22">
        <v>15</v>
      </c>
      <c r="FR22">
        <v>1686075169.0999999</v>
      </c>
      <c r="FS22" t="s">
        <v>470</v>
      </c>
      <c r="FT22">
        <v>1686075169.0999999</v>
      </c>
      <c r="FU22">
        <v>1686075169.0999999</v>
      </c>
      <c r="FV22">
        <v>6</v>
      </c>
      <c r="FW22">
        <v>-3.3000000000000002E-2</v>
      </c>
      <c r="FX22">
        <v>-6.0000000000000001E-3</v>
      </c>
      <c r="FY22">
        <v>0.41</v>
      </c>
      <c r="FZ22">
        <v>0.128</v>
      </c>
      <c r="GA22">
        <v>400</v>
      </c>
      <c r="GB22">
        <v>16</v>
      </c>
      <c r="GC22">
        <v>0.28000000000000003</v>
      </c>
      <c r="GD22">
        <v>0.13</v>
      </c>
      <c r="GE22">
        <v>-2.43276</v>
      </c>
      <c r="GF22">
        <v>0.201882857142857</v>
      </c>
      <c r="GG22">
        <v>3.9272636541902502E-2</v>
      </c>
      <c r="GH22">
        <v>1</v>
      </c>
      <c r="GI22">
        <v>176.392294117647</v>
      </c>
      <c r="GJ22">
        <v>-0.175523294601274</v>
      </c>
      <c r="GK22">
        <v>0.17043120561607999</v>
      </c>
      <c r="GL22">
        <v>1</v>
      </c>
      <c r="GM22">
        <v>0.25741766666666699</v>
      </c>
      <c r="GN22">
        <v>1.81545974025977E-2</v>
      </c>
      <c r="GO22">
        <v>3.6238272235347702E-3</v>
      </c>
      <c r="GP22">
        <v>1</v>
      </c>
      <c r="GQ22">
        <v>3</v>
      </c>
      <c r="GR22">
        <v>3</v>
      </c>
      <c r="GS22" t="s">
        <v>462</v>
      </c>
      <c r="GT22">
        <v>2.9521700000000002</v>
      </c>
      <c r="GU22">
        <v>2.71082</v>
      </c>
      <c r="GV22">
        <v>0.104659</v>
      </c>
      <c r="GW22">
        <v>0.104879</v>
      </c>
      <c r="GX22">
        <v>8.7350200000000003E-2</v>
      </c>
      <c r="GY22">
        <v>8.6965899999999999E-2</v>
      </c>
      <c r="GZ22">
        <v>27908.2</v>
      </c>
      <c r="HA22">
        <v>32299</v>
      </c>
      <c r="HB22">
        <v>31063.3</v>
      </c>
      <c r="HC22">
        <v>34747.9</v>
      </c>
      <c r="HD22">
        <v>38647</v>
      </c>
      <c r="HE22">
        <v>39273.199999999997</v>
      </c>
      <c r="HF22">
        <v>42704.4</v>
      </c>
      <c r="HG22">
        <v>43083.199999999997</v>
      </c>
      <c r="HH22">
        <v>2.0470000000000002</v>
      </c>
      <c r="HI22">
        <v>2.2766299999999999</v>
      </c>
      <c r="HJ22">
        <v>0.180423</v>
      </c>
      <c r="HK22">
        <v>0</v>
      </c>
      <c r="HL22">
        <v>22.429099999999998</v>
      </c>
      <c r="HM22">
        <v>999.9</v>
      </c>
      <c r="HN22">
        <v>73.305999999999997</v>
      </c>
      <c r="HO22">
        <v>20.835000000000001</v>
      </c>
      <c r="HP22">
        <v>18.001899999999999</v>
      </c>
      <c r="HQ22">
        <v>56.827300000000001</v>
      </c>
      <c r="HR22">
        <v>18.6098</v>
      </c>
      <c r="HS22">
        <v>1</v>
      </c>
      <c r="HT22">
        <v>-0.35181699999999999</v>
      </c>
      <c r="HU22">
        <v>-1.4148099999999999</v>
      </c>
      <c r="HV22">
        <v>20.294599999999999</v>
      </c>
      <c r="HW22">
        <v>5.2476900000000004</v>
      </c>
      <c r="HX22">
        <v>11.987</v>
      </c>
      <c r="HY22">
        <v>4.9734999999999996</v>
      </c>
      <c r="HZ22">
        <v>3.2977500000000002</v>
      </c>
      <c r="IA22">
        <v>9999</v>
      </c>
      <c r="IB22">
        <v>9999</v>
      </c>
      <c r="IC22">
        <v>999.9</v>
      </c>
      <c r="ID22">
        <v>9999</v>
      </c>
      <c r="IE22">
        <v>4.9719699999999998</v>
      </c>
      <c r="IF22">
        <v>1.8535200000000001</v>
      </c>
      <c r="IG22">
        <v>1.8545499999999999</v>
      </c>
      <c r="IH22">
        <v>1.8589800000000001</v>
      </c>
      <c r="II22">
        <v>1.8533299999999999</v>
      </c>
      <c r="IJ22">
        <v>1.8577600000000001</v>
      </c>
      <c r="IK22">
        <v>1.8548899999999999</v>
      </c>
      <c r="IL22">
        <v>1.85358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0.41</v>
      </c>
      <c r="JA22">
        <v>0.128</v>
      </c>
      <c r="JB22">
        <v>0.69874857629064502</v>
      </c>
      <c r="JC22">
        <v>-6.8838208586326796E-4</v>
      </c>
      <c r="JD22">
        <v>1.2146953680521199E-7</v>
      </c>
      <c r="JE22">
        <v>-3.3979593155360199E-13</v>
      </c>
      <c r="JF22">
        <v>-6.8904208907399596E-4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22.1</v>
      </c>
      <c r="JO22">
        <v>22.1</v>
      </c>
      <c r="JP22">
        <v>0.99121099999999995</v>
      </c>
      <c r="JQ22">
        <v>2.3767100000000001</v>
      </c>
      <c r="JR22">
        <v>1.5966800000000001</v>
      </c>
      <c r="JS22">
        <v>2.34985</v>
      </c>
      <c r="JT22">
        <v>1.5905800000000001</v>
      </c>
      <c r="JU22">
        <v>2.2973599999999998</v>
      </c>
      <c r="JV22">
        <v>25.901599999999998</v>
      </c>
      <c r="JW22">
        <v>14.2546</v>
      </c>
      <c r="JX22">
        <v>18</v>
      </c>
      <c r="JY22">
        <v>473.32900000000001</v>
      </c>
      <c r="JZ22">
        <v>607.50199999999995</v>
      </c>
      <c r="KA22">
        <v>25.0002</v>
      </c>
      <c r="KB22">
        <v>22.6432</v>
      </c>
      <c r="KC22">
        <v>30.000299999999999</v>
      </c>
      <c r="KD22">
        <v>22.522500000000001</v>
      </c>
      <c r="KE22">
        <v>22.479299999999999</v>
      </c>
      <c r="KF22">
        <v>19.8873</v>
      </c>
      <c r="KG22">
        <v>14.6212</v>
      </c>
      <c r="KH22">
        <v>100</v>
      </c>
      <c r="KI22">
        <v>25</v>
      </c>
      <c r="KJ22">
        <v>400</v>
      </c>
      <c r="KK22">
        <v>15.8428</v>
      </c>
      <c r="KL22">
        <v>101.122</v>
      </c>
      <c r="KM22">
        <v>101.253</v>
      </c>
    </row>
    <row r="23" spans="1:299" x14ac:dyDescent="0.2">
      <c r="A23">
        <v>7</v>
      </c>
      <c r="B23">
        <v>1686077299</v>
      </c>
      <c r="C23">
        <v>10732</v>
      </c>
      <c r="D23" t="s">
        <v>471</v>
      </c>
      <c r="E23" t="s">
        <v>472</v>
      </c>
      <c r="F23">
        <v>30</v>
      </c>
      <c r="G23">
        <v>17.2</v>
      </c>
      <c r="H23" t="s">
        <v>438</v>
      </c>
      <c r="I23">
        <v>120</v>
      </c>
      <c r="J23">
        <v>30</v>
      </c>
      <c r="K23">
        <v>1686077290.5</v>
      </c>
      <c r="L23">
        <f t="shared" si="0"/>
        <v>8.3877854044987375E-4</v>
      </c>
      <c r="M23">
        <f t="shared" si="1"/>
        <v>0.83877854044987377</v>
      </c>
      <c r="N23">
        <f t="shared" si="2"/>
        <v>8.1270324394995672</v>
      </c>
      <c r="O23">
        <f t="shared" si="3"/>
        <v>398.40768750000001</v>
      </c>
      <c r="P23">
        <f t="shared" si="4"/>
        <v>119.16805368342141</v>
      </c>
      <c r="Q23">
        <f t="shared" si="5"/>
        <v>11.99914810709711</v>
      </c>
      <c r="R23">
        <f t="shared" si="6"/>
        <v>40.116060483948552</v>
      </c>
      <c r="S23">
        <f t="shared" si="7"/>
        <v>4.8175392512986685E-2</v>
      </c>
      <c r="T23">
        <f t="shared" si="8"/>
        <v>3</v>
      </c>
      <c r="U23">
        <f t="shared" si="9"/>
        <v>4.774970168587693E-2</v>
      </c>
      <c r="V23">
        <f t="shared" si="10"/>
        <v>2.9881496540571737E-2</v>
      </c>
      <c r="W23">
        <f t="shared" si="11"/>
        <v>161.90637595510333</v>
      </c>
      <c r="X23">
        <f t="shared" si="12"/>
        <v>25.669001750197655</v>
      </c>
      <c r="Y23">
        <f t="shared" si="13"/>
        <v>25.669001750197655</v>
      </c>
      <c r="Z23">
        <f t="shared" si="14"/>
        <v>3.3087319135200617</v>
      </c>
      <c r="AA23">
        <f t="shared" si="15"/>
        <v>49.939217761152847</v>
      </c>
      <c r="AB23">
        <f t="shared" si="16"/>
        <v>1.5829427579909801</v>
      </c>
      <c r="AC23">
        <f t="shared" si="17"/>
        <v>3.169738792389202</v>
      </c>
      <c r="AD23">
        <f t="shared" si="18"/>
        <v>1.7257891555290816</v>
      </c>
      <c r="AE23">
        <f t="shared" si="19"/>
        <v>-36.990133633839434</v>
      </c>
      <c r="AF23">
        <f t="shared" si="20"/>
        <v>-116.69280706996767</v>
      </c>
      <c r="AG23">
        <f t="shared" si="21"/>
        <v>-8.2533539813503953</v>
      </c>
      <c r="AH23">
        <f t="shared" si="22"/>
        <v>-2.9918730054163234E-2</v>
      </c>
      <c r="AI23">
        <f t="shared" si="23"/>
        <v>7.8814643231263748</v>
      </c>
      <c r="AJ23">
        <f t="shared" si="24"/>
        <v>0.90049404073436701</v>
      </c>
      <c r="AK23">
        <f t="shared" si="25"/>
        <v>8.1270324394995672</v>
      </c>
      <c r="AL23">
        <v>406.23872779853201</v>
      </c>
      <c r="AM23">
        <v>404.67521818181802</v>
      </c>
      <c r="AN23">
        <v>-3.3053998669572301E-3</v>
      </c>
      <c r="AO23">
        <v>66.953911497577806</v>
      </c>
      <c r="AP23">
        <f t="shared" si="26"/>
        <v>0.83877854044987377</v>
      </c>
      <c r="AQ23">
        <v>15.553260447424201</v>
      </c>
      <c r="AR23">
        <v>15.7118890909091</v>
      </c>
      <c r="AS23">
        <v>-7.4804587155598594E-5</v>
      </c>
      <c r="AT23">
        <v>77.464308100749705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53523.75946335325</v>
      </c>
      <c r="AZ23" t="s">
        <v>439</v>
      </c>
      <c r="BA23">
        <v>10043.6</v>
      </c>
      <c r="BB23">
        <v>206.31078664343801</v>
      </c>
      <c r="BC23">
        <v>1032.93</v>
      </c>
      <c r="BD23">
        <f t="shared" si="30"/>
        <v>0.80026643950370502</v>
      </c>
      <c r="BE23">
        <v>-1.3256428239459399</v>
      </c>
      <c r="BF23" t="s">
        <v>473</v>
      </c>
      <c r="BG23">
        <v>10180.1</v>
      </c>
      <c r="BH23">
        <v>128.42669230769201</v>
      </c>
      <c r="BI23">
        <v>165.17905350203901</v>
      </c>
      <c r="BJ23">
        <f t="shared" si="31"/>
        <v>0.22250013191832052</v>
      </c>
      <c r="BK23">
        <v>0.5</v>
      </c>
      <c r="BL23">
        <f t="shared" si="32"/>
        <v>841.20447976948356</v>
      </c>
      <c r="BM23">
        <f t="shared" si="33"/>
        <v>8.1270324394995672</v>
      </c>
      <c r="BN23">
        <f t="shared" si="34"/>
        <v>93.584053859496137</v>
      </c>
      <c r="BO23">
        <f t="shared" si="35"/>
        <v>1.1237071949540539E-2</v>
      </c>
      <c r="BP23">
        <f t="shared" si="36"/>
        <v>5.2533958035257138</v>
      </c>
      <c r="BQ23">
        <f t="shared" si="37"/>
        <v>100.67479415312459</v>
      </c>
      <c r="BR23" t="s">
        <v>441</v>
      </c>
      <c r="BS23">
        <v>0</v>
      </c>
      <c r="BT23">
        <f t="shared" si="38"/>
        <v>100.67479415312459</v>
      </c>
      <c r="BU23">
        <f t="shared" si="39"/>
        <v>0.39051113310876406</v>
      </c>
      <c r="BV23">
        <f t="shared" si="40"/>
        <v>0.56976642419142098</v>
      </c>
      <c r="BW23">
        <f t="shared" si="41"/>
        <v>0.93080836776843989</v>
      </c>
      <c r="BX23">
        <f t="shared" si="42"/>
        <v>-0.89352814451078488</v>
      </c>
      <c r="BY23">
        <f t="shared" si="43"/>
        <v>1.0497589851249403</v>
      </c>
      <c r="BZ23">
        <f t="shared" si="44"/>
        <v>0.44664482468647665</v>
      </c>
      <c r="CA23">
        <f t="shared" si="45"/>
        <v>0.5533551753135233</v>
      </c>
      <c r="CB23">
        <v>218</v>
      </c>
      <c r="CC23">
        <v>290</v>
      </c>
      <c r="CD23">
        <v>157.47999999999999</v>
      </c>
      <c r="CE23">
        <v>105</v>
      </c>
      <c r="CF23">
        <v>10180.1</v>
      </c>
      <c r="CG23">
        <v>156.5</v>
      </c>
      <c r="CH23">
        <v>0.98</v>
      </c>
      <c r="CI23">
        <v>300</v>
      </c>
      <c r="CJ23">
        <v>24.1</v>
      </c>
      <c r="CK23">
        <v>165.17905350203901</v>
      </c>
      <c r="CL23">
        <v>0.86099638730455097</v>
      </c>
      <c r="CM23">
        <v>-8.8304297463754295</v>
      </c>
      <c r="CN23">
        <v>0.76976393117112696</v>
      </c>
      <c r="CO23">
        <v>0.82455896363584502</v>
      </c>
      <c r="CP23">
        <v>-7.5914407119021202E-3</v>
      </c>
      <c r="CQ23">
        <v>290</v>
      </c>
      <c r="CR23">
        <v>156.91</v>
      </c>
      <c r="CS23">
        <v>715</v>
      </c>
      <c r="CT23">
        <v>10145.299999999999</v>
      </c>
      <c r="CU23">
        <v>156.47999999999999</v>
      </c>
      <c r="CV23">
        <v>0.43</v>
      </c>
      <c r="DJ23">
        <f t="shared" si="46"/>
        <v>1000.0125</v>
      </c>
      <c r="DK23">
        <f t="shared" si="47"/>
        <v>841.20447976948356</v>
      </c>
      <c r="DL23">
        <f t="shared" si="48"/>
        <v>0.84119396484492293</v>
      </c>
      <c r="DM23">
        <f t="shared" si="49"/>
        <v>0.16190435215070142</v>
      </c>
      <c r="DN23">
        <v>0.95799999999999996</v>
      </c>
      <c r="DO23">
        <v>0.5</v>
      </c>
      <c r="DP23" t="s">
        <v>442</v>
      </c>
      <c r="DQ23">
        <v>2</v>
      </c>
      <c r="DR23" t="b">
        <v>1</v>
      </c>
      <c r="DS23">
        <v>1686077290.5</v>
      </c>
      <c r="DT23">
        <v>398.40768750000001</v>
      </c>
      <c r="DU23">
        <v>399.98624999999998</v>
      </c>
      <c r="DV23">
        <v>15.720800000000001</v>
      </c>
      <c r="DW23">
        <v>15.55100625</v>
      </c>
      <c r="DX23">
        <v>397.97268750000001</v>
      </c>
      <c r="DY23">
        <v>15.5938</v>
      </c>
      <c r="DZ23">
        <v>500.084</v>
      </c>
      <c r="EA23">
        <v>100.59099999999999</v>
      </c>
      <c r="EB23">
        <v>9.9979974999999999E-2</v>
      </c>
      <c r="EC23">
        <v>24.947500000000002</v>
      </c>
      <c r="ED23">
        <v>25.259943750000001</v>
      </c>
      <c r="EE23">
        <v>999.9</v>
      </c>
      <c r="EF23">
        <v>0</v>
      </c>
      <c r="EG23">
        <v>0</v>
      </c>
      <c r="EH23">
        <v>9993.7068749999999</v>
      </c>
      <c r="EI23">
        <v>0</v>
      </c>
      <c r="EJ23">
        <v>0.221023</v>
      </c>
      <c r="EK23">
        <v>-1.6029837499999999</v>
      </c>
      <c r="EL23">
        <v>404.74512499999997</v>
      </c>
      <c r="EM23">
        <v>406.3046875</v>
      </c>
      <c r="EN23">
        <v>0.16728156250000001</v>
      </c>
      <c r="EO23">
        <v>399.98624999999998</v>
      </c>
      <c r="EP23">
        <v>15.55100625</v>
      </c>
      <c r="EQ23">
        <v>1.581115</v>
      </c>
      <c r="ER23">
        <v>1.564289375</v>
      </c>
      <c r="ES23">
        <v>13.775975000000001</v>
      </c>
      <c r="ET23">
        <v>13.61145625</v>
      </c>
      <c r="EU23">
        <v>1000.0125</v>
      </c>
      <c r="EV23">
        <v>0.96000287500000003</v>
      </c>
      <c r="EW23">
        <v>3.9997437499999997E-2</v>
      </c>
      <c r="EX23">
        <v>0</v>
      </c>
      <c r="EY23">
        <v>128.40168750000001</v>
      </c>
      <c r="EZ23">
        <v>4.9999900000000004</v>
      </c>
      <c r="FA23">
        <v>1665.2206249999999</v>
      </c>
      <c r="FB23">
        <v>8665.4312499999996</v>
      </c>
      <c r="FC23">
        <v>38.25</v>
      </c>
      <c r="FD23">
        <v>39.875</v>
      </c>
      <c r="FE23">
        <v>39.476374999999997</v>
      </c>
      <c r="FF23">
        <v>40.132750000000001</v>
      </c>
      <c r="FG23">
        <v>40.851374999999997</v>
      </c>
      <c r="FH23">
        <v>955.21437500000002</v>
      </c>
      <c r="FI23">
        <v>39.799374999999998</v>
      </c>
      <c r="FJ23">
        <v>0</v>
      </c>
      <c r="FK23">
        <v>2147.3000001907299</v>
      </c>
      <c r="FL23">
        <v>0</v>
      </c>
      <c r="FM23">
        <v>128.42669230769201</v>
      </c>
      <c r="FN23">
        <v>-0.29176067906776798</v>
      </c>
      <c r="FO23">
        <v>41.476239423000301</v>
      </c>
      <c r="FP23">
        <v>1667.10153846154</v>
      </c>
      <c r="FQ23">
        <v>15</v>
      </c>
      <c r="FR23">
        <v>1686077326</v>
      </c>
      <c r="FS23" t="s">
        <v>474</v>
      </c>
      <c r="FT23">
        <v>1686077326</v>
      </c>
      <c r="FU23">
        <v>1686077318</v>
      </c>
      <c r="FV23">
        <v>7</v>
      </c>
      <c r="FW23">
        <v>2.5999999999999999E-2</v>
      </c>
      <c r="FX23">
        <v>6.0000000000000001E-3</v>
      </c>
      <c r="FY23">
        <v>0.435</v>
      </c>
      <c r="FZ23">
        <v>0.127</v>
      </c>
      <c r="GA23">
        <v>401</v>
      </c>
      <c r="GB23">
        <v>16</v>
      </c>
      <c r="GC23">
        <v>0.49</v>
      </c>
      <c r="GD23">
        <v>0.06</v>
      </c>
      <c r="GE23">
        <v>-1.6329728571428599</v>
      </c>
      <c r="GF23">
        <v>0.491754545454548</v>
      </c>
      <c r="GG23">
        <v>8.1117036795628802E-2</v>
      </c>
      <c r="GH23">
        <v>1</v>
      </c>
      <c r="GI23">
        <v>128.427470588235</v>
      </c>
      <c r="GJ23">
        <v>-0.58304048266384101</v>
      </c>
      <c r="GK23">
        <v>0.223580783570518</v>
      </c>
      <c r="GL23">
        <v>1</v>
      </c>
      <c r="GM23">
        <v>0.16592833333333301</v>
      </c>
      <c r="GN23">
        <v>1.30738441558442E-2</v>
      </c>
      <c r="GO23">
        <v>3.8557729178014099E-3</v>
      </c>
      <c r="GP23">
        <v>1</v>
      </c>
      <c r="GQ23">
        <v>3</v>
      </c>
      <c r="GR23">
        <v>3</v>
      </c>
      <c r="GS23" t="s">
        <v>462</v>
      </c>
      <c r="GT23">
        <v>2.9523700000000002</v>
      </c>
      <c r="GU23">
        <v>2.7106300000000001</v>
      </c>
      <c r="GV23">
        <v>0.104922</v>
      </c>
      <c r="GW23">
        <v>0.10499600000000001</v>
      </c>
      <c r="GX23">
        <v>8.5837999999999998E-2</v>
      </c>
      <c r="GY23">
        <v>8.5788600000000007E-2</v>
      </c>
      <c r="GZ23">
        <v>27924.7</v>
      </c>
      <c r="HA23">
        <v>32327.4</v>
      </c>
      <c r="HB23">
        <v>31087.4</v>
      </c>
      <c r="HC23">
        <v>34779.300000000003</v>
      </c>
      <c r="HD23">
        <v>38742.5</v>
      </c>
      <c r="HE23">
        <v>39359.1</v>
      </c>
      <c r="HF23">
        <v>42737.9</v>
      </c>
      <c r="HG23">
        <v>43121.4</v>
      </c>
      <c r="HH23">
        <v>2.0869499999999999</v>
      </c>
      <c r="HI23">
        <v>2.2864300000000002</v>
      </c>
      <c r="HJ23">
        <v>0.21326899999999999</v>
      </c>
      <c r="HK23">
        <v>0</v>
      </c>
      <c r="HL23">
        <v>21.700800000000001</v>
      </c>
      <c r="HM23">
        <v>999.9</v>
      </c>
      <c r="HN23">
        <v>73.281999999999996</v>
      </c>
      <c r="HO23">
        <v>20.995999999999999</v>
      </c>
      <c r="HP23">
        <v>18.177299999999999</v>
      </c>
      <c r="HQ23">
        <v>60.747300000000003</v>
      </c>
      <c r="HR23">
        <v>18.9343</v>
      </c>
      <c r="HS23">
        <v>1</v>
      </c>
      <c r="HT23">
        <v>-0.39868900000000002</v>
      </c>
      <c r="HU23">
        <v>-1.68004</v>
      </c>
      <c r="HV23">
        <v>20.291499999999999</v>
      </c>
      <c r="HW23">
        <v>5.2484400000000004</v>
      </c>
      <c r="HX23">
        <v>11.9861</v>
      </c>
      <c r="HY23">
        <v>4.9731500000000004</v>
      </c>
      <c r="HZ23">
        <v>3.2978800000000001</v>
      </c>
      <c r="IA23">
        <v>9999</v>
      </c>
      <c r="IB23">
        <v>9999</v>
      </c>
      <c r="IC23">
        <v>999.9</v>
      </c>
      <c r="ID23">
        <v>9999</v>
      </c>
      <c r="IE23">
        <v>4.97194</v>
      </c>
      <c r="IF23">
        <v>1.8534900000000001</v>
      </c>
      <c r="IG23">
        <v>1.8545499999999999</v>
      </c>
      <c r="IH23">
        <v>1.85897</v>
      </c>
      <c r="II23">
        <v>1.8533299999999999</v>
      </c>
      <c r="IJ23">
        <v>1.8577600000000001</v>
      </c>
      <c r="IK23">
        <v>1.8549</v>
      </c>
      <c r="IL23">
        <v>1.85354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0.435</v>
      </c>
      <c r="JA23">
        <v>0.127</v>
      </c>
      <c r="JB23">
        <v>0.665421973332608</v>
      </c>
      <c r="JC23">
        <v>-6.8838208586326796E-4</v>
      </c>
      <c r="JD23">
        <v>1.2146953680521199E-7</v>
      </c>
      <c r="JE23">
        <v>-3.3979593155360199E-13</v>
      </c>
      <c r="JF23">
        <v>-6.4969477286942997E-3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35.5</v>
      </c>
      <c r="JO23">
        <v>35.5</v>
      </c>
      <c r="JP23">
        <v>0.99121099999999995</v>
      </c>
      <c r="JQ23">
        <v>2.3742700000000001</v>
      </c>
      <c r="JR23">
        <v>1.5966800000000001</v>
      </c>
      <c r="JS23">
        <v>2.35107</v>
      </c>
      <c r="JT23">
        <v>1.5905800000000001</v>
      </c>
      <c r="JU23">
        <v>2.4438499999999999</v>
      </c>
      <c r="JV23">
        <v>26.231000000000002</v>
      </c>
      <c r="JW23">
        <v>13.9832</v>
      </c>
      <c r="JX23">
        <v>18</v>
      </c>
      <c r="JY23">
        <v>491.39699999999999</v>
      </c>
      <c r="JZ23">
        <v>607.57100000000003</v>
      </c>
      <c r="KA23">
        <v>24.9999</v>
      </c>
      <c r="KB23">
        <v>21.987300000000001</v>
      </c>
      <c r="KC23">
        <v>30</v>
      </c>
      <c r="KD23">
        <v>21.924600000000002</v>
      </c>
      <c r="KE23">
        <v>21.891300000000001</v>
      </c>
      <c r="KF23">
        <v>19.859200000000001</v>
      </c>
      <c r="KG23">
        <v>17.489899999999999</v>
      </c>
      <c r="KH23">
        <v>100</v>
      </c>
      <c r="KI23">
        <v>25</v>
      </c>
      <c r="KJ23">
        <v>400</v>
      </c>
      <c r="KK23">
        <v>15.516999999999999</v>
      </c>
      <c r="KL23">
        <v>101.20099999999999</v>
      </c>
      <c r="KM23">
        <v>101.343</v>
      </c>
    </row>
    <row r="24" spans="1:299" x14ac:dyDescent="0.2">
      <c r="A24">
        <v>8</v>
      </c>
      <c r="B24">
        <v>1686078664.0999999</v>
      </c>
      <c r="C24">
        <v>12097.0999999046</v>
      </c>
      <c r="D24" t="s">
        <v>475</v>
      </c>
      <c r="E24" t="s">
        <v>476</v>
      </c>
      <c r="F24">
        <v>30</v>
      </c>
      <c r="G24">
        <v>17.8</v>
      </c>
      <c r="H24" t="s">
        <v>450</v>
      </c>
      <c r="I24">
        <v>170</v>
      </c>
      <c r="J24">
        <v>30</v>
      </c>
      <c r="K24">
        <v>1686078656.0999999</v>
      </c>
      <c r="L24">
        <f t="shared" si="0"/>
        <v>9.9082381862006155E-4</v>
      </c>
      <c r="M24">
        <f t="shared" si="1"/>
        <v>0.99082381862006152</v>
      </c>
      <c r="N24">
        <f t="shared" si="2"/>
        <v>6.4646790766637743</v>
      </c>
      <c r="O24">
        <f t="shared" si="3"/>
        <v>398.59306666666703</v>
      </c>
      <c r="P24">
        <f t="shared" si="4"/>
        <v>203.0066569741108</v>
      </c>
      <c r="Q24">
        <f t="shared" si="5"/>
        <v>20.443808360104306</v>
      </c>
      <c r="R24">
        <f t="shared" si="6"/>
        <v>40.140359878143421</v>
      </c>
      <c r="S24">
        <f t="shared" si="7"/>
        <v>5.5811856185499255E-2</v>
      </c>
      <c r="T24">
        <f t="shared" si="8"/>
        <v>3</v>
      </c>
      <c r="U24">
        <f t="shared" si="9"/>
        <v>5.5241375563869592E-2</v>
      </c>
      <c r="V24">
        <f t="shared" si="10"/>
        <v>3.4576629097202653E-2</v>
      </c>
      <c r="W24">
        <f t="shared" si="11"/>
        <v>161.9047648068458</v>
      </c>
      <c r="X24">
        <f t="shared" si="12"/>
        <v>25.99087390355221</v>
      </c>
      <c r="Y24">
        <f t="shared" si="13"/>
        <v>25.99087390355221</v>
      </c>
      <c r="Z24">
        <f t="shared" si="14"/>
        <v>3.3724366974566298</v>
      </c>
      <c r="AA24">
        <f t="shared" si="15"/>
        <v>49.739393683349228</v>
      </c>
      <c r="AB24">
        <f t="shared" si="16"/>
        <v>1.610854149299495</v>
      </c>
      <c r="AC24">
        <f t="shared" si="17"/>
        <v>3.2385882295922417</v>
      </c>
      <c r="AD24">
        <f t="shared" si="18"/>
        <v>1.7615825481571348</v>
      </c>
      <c r="AE24">
        <f t="shared" si="19"/>
        <v>-43.695330401144716</v>
      </c>
      <c r="AF24">
        <f t="shared" si="20"/>
        <v>-110.40108582492553</v>
      </c>
      <c r="AG24">
        <f t="shared" si="21"/>
        <v>-7.8351905384337304</v>
      </c>
      <c r="AH24">
        <f t="shared" si="22"/>
        <v>-2.6841957658163551E-2</v>
      </c>
      <c r="AI24">
        <f t="shared" si="23"/>
        <v>6.3214475114993647</v>
      </c>
      <c r="AJ24">
        <f t="shared" si="24"/>
        <v>0.89881016648166268</v>
      </c>
      <c r="AK24">
        <f t="shared" si="25"/>
        <v>6.4646790766637743</v>
      </c>
      <c r="AL24">
        <v>406.42422671711</v>
      </c>
      <c r="AM24">
        <v>405.05441818181799</v>
      </c>
      <c r="AN24">
        <v>2.0513685458186499E-2</v>
      </c>
      <c r="AO24">
        <v>67.034448960751504</v>
      </c>
      <c r="AP24">
        <f t="shared" si="26"/>
        <v>0.99082381862006152</v>
      </c>
      <c r="AQ24">
        <v>15.8267495178817</v>
      </c>
      <c r="AR24">
        <v>16.013539999999999</v>
      </c>
      <c r="AS24">
        <v>-3.5842267728646801E-6</v>
      </c>
      <c r="AT24">
        <v>77.501513533796498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53449.683207908849</v>
      </c>
      <c r="AZ24" t="s">
        <v>439</v>
      </c>
      <c r="BA24">
        <v>10043.6</v>
      </c>
      <c r="BB24">
        <v>206.31078664343801</v>
      </c>
      <c r="BC24">
        <v>1032.93</v>
      </c>
      <c r="BD24">
        <f t="shared" si="30"/>
        <v>0.80026643950370502</v>
      </c>
      <c r="BE24">
        <v>-1.3256428239459399</v>
      </c>
      <c r="BF24" t="s">
        <v>477</v>
      </c>
      <c r="BG24">
        <v>10176.299999999999</v>
      </c>
      <c r="BH24">
        <v>106.31724</v>
      </c>
      <c r="BI24">
        <v>142.17455832644399</v>
      </c>
      <c r="BJ24">
        <f t="shared" si="31"/>
        <v>0.25220629308453879</v>
      </c>
      <c r="BK24">
        <v>0.5</v>
      </c>
      <c r="BL24">
        <f t="shared" si="32"/>
        <v>841.1979651848942</v>
      </c>
      <c r="BM24">
        <f t="shared" si="33"/>
        <v>6.4646790766637743</v>
      </c>
      <c r="BN24">
        <f t="shared" si="34"/>
        <v>106.07771027476954</v>
      </c>
      <c r="BO24">
        <f t="shared" si="35"/>
        <v>9.2609851937735157E-3</v>
      </c>
      <c r="BP24">
        <f t="shared" si="36"/>
        <v>6.2652239061528254</v>
      </c>
      <c r="BQ24">
        <f t="shared" si="37"/>
        <v>91.637662687505838</v>
      </c>
      <c r="BR24" t="s">
        <v>441</v>
      </c>
      <c r="BS24">
        <v>0</v>
      </c>
      <c r="BT24">
        <f t="shared" si="38"/>
        <v>91.637662687505838</v>
      </c>
      <c r="BU24">
        <f t="shared" si="39"/>
        <v>0.35545667406190529</v>
      </c>
      <c r="BV24">
        <f t="shared" si="40"/>
        <v>0.70952752188474943</v>
      </c>
      <c r="BW24">
        <f t="shared" si="41"/>
        <v>0.94631115793077925</v>
      </c>
      <c r="BX24">
        <f t="shared" si="42"/>
        <v>-0.55908055817094193</v>
      </c>
      <c r="BY24">
        <f t="shared" si="43"/>
        <v>1.0775886009914566</v>
      </c>
      <c r="BZ24">
        <f t="shared" si="44"/>
        <v>0.6115606812025649</v>
      </c>
      <c r="CA24">
        <f t="shared" si="45"/>
        <v>0.3884393187974351</v>
      </c>
      <c r="CB24">
        <v>219</v>
      </c>
      <c r="CC24">
        <v>290</v>
      </c>
      <c r="CD24">
        <v>133.86000000000001</v>
      </c>
      <c r="CE24">
        <v>245</v>
      </c>
      <c r="CF24">
        <v>10176.299999999999</v>
      </c>
      <c r="CG24">
        <v>133.43</v>
      </c>
      <c r="CH24">
        <v>0.43</v>
      </c>
      <c r="CI24">
        <v>300</v>
      </c>
      <c r="CJ24">
        <v>24.1</v>
      </c>
      <c r="CK24">
        <v>142.17455832644399</v>
      </c>
      <c r="CL24">
        <v>0.99485511331792997</v>
      </c>
      <c r="CM24">
        <v>-8.8945488052025592</v>
      </c>
      <c r="CN24">
        <v>0.89057552217048297</v>
      </c>
      <c r="CO24">
        <v>0.78081932967080103</v>
      </c>
      <c r="CP24">
        <v>-7.5997417130144801E-3</v>
      </c>
      <c r="CQ24">
        <v>290</v>
      </c>
      <c r="CR24">
        <v>133.63</v>
      </c>
      <c r="CS24">
        <v>865</v>
      </c>
      <c r="CT24">
        <v>10153.299999999999</v>
      </c>
      <c r="CU24">
        <v>133.41</v>
      </c>
      <c r="CV24">
        <v>0.22</v>
      </c>
      <c r="DJ24">
        <f t="shared" si="46"/>
        <v>1000.005</v>
      </c>
      <c r="DK24">
        <f t="shared" si="47"/>
        <v>841.1979651848942</v>
      </c>
      <c r="DL24">
        <f t="shared" si="48"/>
        <v>0.84119375921609807</v>
      </c>
      <c r="DM24">
        <f t="shared" si="49"/>
        <v>0.16190395528706936</v>
      </c>
      <c r="DN24">
        <v>0.95799999999999996</v>
      </c>
      <c r="DO24">
        <v>0.5</v>
      </c>
      <c r="DP24" t="s">
        <v>442</v>
      </c>
      <c r="DQ24">
        <v>2</v>
      </c>
      <c r="DR24" t="b">
        <v>1</v>
      </c>
      <c r="DS24">
        <v>1686078656.0999999</v>
      </c>
      <c r="DT24">
        <v>398.59306666666703</v>
      </c>
      <c r="DU24">
        <v>399.87266666666699</v>
      </c>
      <c r="DV24">
        <v>15.995753333333299</v>
      </c>
      <c r="DW24">
        <v>15.8263266666667</v>
      </c>
      <c r="DX24">
        <v>398.12206666666702</v>
      </c>
      <c r="DY24">
        <v>15.877753333333301</v>
      </c>
      <c r="DZ24">
        <v>500.09059999999999</v>
      </c>
      <c r="EA24">
        <v>100.605133333333</v>
      </c>
      <c r="EB24">
        <v>9.9979813333333403E-2</v>
      </c>
      <c r="EC24">
        <v>25.3082733333333</v>
      </c>
      <c r="ED24">
        <v>25.717013333333298</v>
      </c>
      <c r="EE24">
        <v>999.9</v>
      </c>
      <c r="EF24">
        <v>0</v>
      </c>
      <c r="EG24">
        <v>0</v>
      </c>
      <c r="EH24">
        <v>9990.4226666666691</v>
      </c>
      <c r="EI24">
        <v>0</v>
      </c>
      <c r="EJ24">
        <v>0.221023</v>
      </c>
      <c r="EK24">
        <v>-1.3138812666666699</v>
      </c>
      <c r="EL24">
        <v>405.04513333333301</v>
      </c>
      <c r="EM24">
        <v>406.30293333333299</v>
      </c>
      <c r="EN24">
        <v>0.1879306</v>
      </c>
      <c r="EO24">
        <v>399.87266666666699</v>
      </c>
      <c r="EP24">
        <v>15.8263266666667</v>
      </c>
      <c r="EQ24">
        <v>1.61111733333333</v>
      </c>
      <c r="ER24">
        <v>1.59221066666667</v>
      </c>
      <c r="ES24">
        <v>14.065566666666699</v>
      </c>
      <c r="ET24">
        <v>13.8836266666667</v>
      </c>
      <c r="EU24">
        <v>1000.005</v>
      </c>
      <c r="EV24">
        <v>0.96000566666666698</v>
      </c>
      <c r="EW24">
        <v>3.9994333333333298E-2</v>
      </c>
      <c r="EX24">
        <v>0</v>
      </c>
      <c r="EY24">
        <v>106.27379999999999</v>
      </c>
      <c r="EZ24">
        <v>4.9999900000000004</v>
      </c>
      <c r="FA24">
        <v>1338.6666666666699</v>
      </c>
      <c r="FB24">
        <v>8665.3700000000008</v>
      </c>
      <c r="FC24">
        <v>37.582999999999998</v>
      </c>
      <c r="FD24">
        <v>39.3791333333333</v>
      </c>
      <c r="FE24">
        <v>38.970599999999997</v>
      </c>
      <c r="FF24">
        <v>38.936999999999998</v>
      </c>
      <c r="FG24">
        <v>40.125</v>
      </c>
      <c r="FH24">
        <v>955.208666666667</v>
      </c>
      <c r="FI24">
        <v>39.792000000000002</v>
      </c>
      <c r="FJ24">
        <v>0</v>
      </c>
      <c r="FK24">
        <v>1363.2999999523199</v>
      </c>
      <c r="FL24">
        <v>0</v>
      </c>
      <c r="FM24">
        <v>106.31724</v>
      </c>
      <c r="FN24">
        <v>-1.70769251919843E-2</v>
      </c>
      <c r="FO24">
        <v>-17.334615332955799</v>
      </c>
      <c r="FP24">
        <v>1338.49</v>
      </c>
      <c r="FQ24">
        <v>15</v>
      </c>
      <c r="FR24">
        <v>1686078690.0999999</v>
      </c>
      <c r="FS24" t="s">
        <v>478</v>
      </c>
      <c r="FT24">
        <v>1686078690.0999999</v>
      </c>
      <c r="FU24">
        <v>1686078682.0999999</v>
      </c>
      <c r="FV24">
        <v>8</v>
      </c>
      <c r="FW24">
        <v>3.5999999999999997E-2</v>
      </c>
      <c r="FX24">
        <v>-1.4999999999999999E-2</v>
      </c>
      <c r="FY24">
        <v>0.47099999999999997</v>
      </c>
      <c r="FZ24">
        <v>0.11799999999999999</v>
      </c>
      <c r="GA24">
        <v>400</v>
      </c>
      <c r="GB24">
        <v>16</v>
      </c>
      <c r="GC24">
        <v>0.49</v>
      </c>
      <c r="GD24">
        <v>0.17</v>
      </c>
      <c r="GE24">
        <v>-1.37264595238095</v>
      </c>
      <c r="GF24">
        <v>0.15378724675324501</v>
      </c>
      <c r="GG24">
        <v>0.312179962916459</v>
      </c>
      <c r="GH24">
        <v>1</v>
      </c>
      <c r="GI24">
        <v>106.297</v>
      </c>
      <c r="GJ24">
        <v>9.6195564844945403E-2</v>
      </c>
      <c r="GK24">
        <v>0.179513558393395</v>
      </c>
      <c r="GL24">
        <v>1</v>
      </c>
      <c r="GM24">
        <v>0.18624723809523799</v>
      </c>
      <c r="GN24">
        <v>1.3524935064934801E-2</v>
      </c>
      <c r="GO24">
        <v>3.3338868050707599E-3</v>
      </c>
      <c r="GP24">
        <v>1</v>
      </c>
      <c r="GQ24">
        <v>3</v>
      </c>
      <c r="GR24">
        <v>3</v>
      </c>
      <c r="GS24" t="s">
        <v>462</v>
      </c>
      <c r="GT24">
        <v>2.9497</v>
      </c>
      <c r="GU24">
        <v>2.7105899999999998</v>
      </c>
      <c r="GV24">
        <v>0.104204</v>
      </c>
      <c r="GW24">
        <v>0.104272</v>
      </c>
      <c r="GX24">
        <v>8.6404999999999996E-2</v>
      </c>
      <c r="GY24">
        <v>8.6309300000000005E-2</v>
      </c>
      <c r="GZ24">
        <v>27803.1</v>
      </c>
      <c r="HA24">
        <v>32180</v>
      </c>
      <c r="HB24">
        <v>30941.9</v>
      </c>
      <c r="HC24">
        <v>34608.9</v>
      </c>
      <c r="HD24">
        <v>38538.1</v>
      </c>
      <c r="HE24">
        <v>39152.699999999997</v>
      </c>
      <c r="HF24">
        <v>42540.6</v>
      </c>
      <c r="HG24">
        <v>42921.4</v>
      </c>
      <c r="HH24">
        <v>2.05498</v>
      </c>
      <c r="HI24">
        <v>2.2299699999999998</v>
      </c>
      <c r="HJ24">
        <v>0.17446300000000001</v>
      </c>
      <c r="HK24">
        <v>0</v>
      </c>
      <c r="HL24">
        <v>22.807200000000002</v>
      </c>
      <c r="HM24">
        <v>999.9</v>
      </c>
      <c r="HN24">
        <v>74.277000000000001</v>
      </c>
      <c r="HO24">
        <v>21.419</v>
      </c>
      <c r="HP24">
        <v>18.9068</v>
      </c>
      <c r="HQ24">
        <v>60.223700000000001</v>
      </c>
      <c r="HR24">
        <v>17.600200000000001</v>
      </c>
      <c r="HS24">
        <v>1</v>
      </c>
      <c r="HT24">
        <v>-0.18207799999999999</v>
      </c>
      <c r="HU24">
        <v>-1.1710499999999999</v>
      </c>
      <c r="HV24">
        <v>20.2943</v>
      </c>
      <c r="HW24">
        <v>5.2451400000000001</v>
      </c>
      <c r="HX24">
        <v>11.989699999999999</v>
      </c>
      <c r="HY24">
        <v>4.9718499999999999</v>
      </c>
      <c r="HZ24">
        <v>3.2971300000000001</v>
      </c>
      <c r="IA24">
        <v>9999</v>
      </c>
      <c r="IB24">
        <v>9999</v>
      </c>
      <c r="IC24">
        <v>999.9</v>
      </c>
      <c r="ID24">
        <v>9999</v>
      </c>
      <c r="IE24">
        <v>4.9719300000000004</v>
      </c>
      <c r="IF24">
        <v>1.85355</v>
      </c>
      <c r="IG24">
        <v>1.8545499999999999</v>
      </c>
      <c r="IH24">
        <v>1.8589800000000001</v>
      </c>
      <c r="II24">
        <v>1.8533299999999999</v>
      </c>
      <c r="IJ24">
        <v>1.8577600000000001</v>
      </c>
      <c r="IK24">
        <v>1.85493</v>
      </c>
      <c r="IL24">
        <v>1.85355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0.47099999999999997</v>
      </c>
      <c r="JA24">
        <v>0.11799999999999999</v>
      </c>
      <c r="JB24">
        <v>0.69154299045551604</v>
      </c>
      <c r="JC24">
        <v>-6.8838208586326796E-4</v>
      </c>
      <c r="JD24">
        <v>1.2146953680521199E-7</v>
      </c>
      <c r="JE24">
        <v>-3.3979593155360199E-13</v>
      </c>
      <c r="JF24">
        <v>-9.3601736139644904E-4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22.3</v>
      </c>
      <c r="JO24">
        <v>22.4</v>
      </c>
      <c r="JP24">
        <v>0.98999000000000004</v>
      </c>
      <c r="JQ24">
        <v>2.3559600000000001</v>
      </c>
      <c r="JR24">
        <v>1.5966800000000001</v>
      </c>
      <c r="JS24">
        <v>2.34985</v>
      </c>
      <c r="JT24">
        <v>1.5905800000000001</v>
      </c>
      <c r="JU24">
        <v>2.4658199999999999</v>
      </c>
      <c r="JV24">
        <v>26.788799999999998</v>
      </c>
      <c r="JW24">
        <v>13.8256</v>
      </c>
      <c r="JX24">
        <v>18</v>
      </c>
      <c r="JY24">
        <v>498.95100000000002</v>
      </c>
      <c r="JZ24">
        <v>599.32500000000005</v>
      </c>
      <c r="KA24">
        <v>25.000699999999998</v>
      </c>
      <c r="KB24">
        <v>24.8141</v>
      </c>
      <c r="KC24">
        <v>30.000599999999999</v>
      </c>
      <c r="KD24">
        <v>24.797000000000001</v>
      </c>
      <c r="KE24">
        <v>24.745100000000001</v>
      </c>
      <c r="KF24">
        <v>19.855599999999999</v>
      </c>
      <c r="KG24">
        <v>20.205400000000001</v>
      </c>
      <c r="KH24">
        <v>100</v>
      </c>
      <c r="KI24">
        <v>25</v>
      </c>
      <c r="KJ24">
        <v>400</v>
      </c>
      <c r="KK24">
        <v>15.7964</v>
      </c>
      <c r="KL24">
        <v>100.73099999999999</v>
      </c>
      <c r="KM24">
        <v>100.861</v>
      </c>
    </row>
    <row r="25" spans="1:299" x14ac:dyDescent="0.2">
      <c r="A25">
        <v>9</v>
      </c>
      <c r="B25">
        <v>1686080969.0999999</v>
      </c>
      <c r="C25">
        <v>14402.0999999046</v>
      </c>
      <c r="D25" t="s">
        <v>479</v>
      </c>
      <c r="E25" t="s">
        <v>480</v>
      </c>
      <c r="F25">
        <v>30</v>
      </c>
      <c r="G25">
        <v>18.3</v>
      </c>
      <c r="H25" t="s">
        <v>438</v>
      </c>
      <c r="I25">
        <v>140</v>
      </c>
      <c r="J25">
        <v>30</v>
      </c>
      <c r="K25">
        <v>1686080960.5999999</v>
      </c>
      <c r="L25">
        <f t="shared" si="0"/>
        <v>7.5818652180614841E-4</v>
      </c>
      <c r="M25">
        <f t="shared" si="1"/>
        <v>0.75818652180614843</v>
      </c>
      <c r="N25">
        <f t="shared" si="2"/>
        <v>6.212536822128615</v>
      </c>
      <c r="O25">
        <f t="shared" si="3"/>
        <v>398.33024999999998</v>
      </c>
      <c r="P25">
        <f t="shared" si="4"/>
        <v>159.00794108357022</v>
      </c>
      <c r="Q25">
        <f t="shared" si="5"/>
        <v>16.003460732881059</v>
      </c>
      <c r="R25">
        <f t="shared" si="6"/>
        <v>40.090214810361879</v>
      </c>
      <c r="S25">
        <f t="shared" si="7"/>
        <v>4.3241039720664613E-2</v>
      </c>
      <c r="T25">
        <f t="shared" si="8"/>
        <v>3</v>
      </c>
      <c r="U25">
        <f t="shared" si="9"/>
        <v>4.2897750350453491E-2</v>
      </c>
      <c r="V25">
        <f t="shared" si="10"/>
        <v>2.6841709840997208E-2</v>
      </c>
      <c r="W25">
        <f t="shared" si="11"/>
        <v>161.90125194500195</v>
      </c>
      <c r="X25">
        <f t="shared" si="12"/>
        <v>25.702337703643185</v>
      </c>
      <c r="Y25">
        <f t="shared" si="13"/>
        <v>25.702337703643185</v>
      </c>
      <c r="Z25">
        <f t="shared" si="14"/>
        <v>3.3152805804296079</v>
      </c>
      <c r="AA25">
        <f t="shared" si="15"/>
        <v>49.798728767228688</v>
      </c>
      <c r="AB25">
        <f t="shared" si="16"/>
        <v>1.5796992070982721</v>
      </c>
      <c r="AC25">
        <f t="shared" si="17"/>
        <v>3.1721677364138521</v>
      </c>
      <c r="AD25">
        <f t="shared" si="18"/>
        <v>1.7355813733313359</v>
      </c>
      <c r="AE25">
        <f t="shared" si="19"/>
        <v>-33.436025611651147</v>
      </c>
      <c r="AF25">
        <f t="shared" si="20"/>
        <v>-120.00713408643415</v>
      </c>
      <c r="AG25">
        <f t="shared" si="21"/>
        <v>-8.4897388008735124</v>
      </c>
      <c r="AH25">
        <f t="shared" si="22"/>
        <v>-3.1646553956861112E-2</v>
      </c>
      <c r="AI25">
        <f t="shared" si="23"/>
        <v>5.398048401272284</v>
      </c>
      <c r="AJ25">
        <f t="shared" si="24"/>
        <v>0.78808332498696032</v>
      </c>
      <c r="AK25">
        <f t="shared" si="25"/>
        <v>6.212536822128615</v>
      </c>
      <c r="AL25">
        <v>405.896229384337</v>
      </c>
      <c r="AM25">
        <v>404.43813939393903</v>
      </c>
      <c r="AN25">
        <v>-2.2627845431371699E-2</v>
      </c>
      <c r="AO25">
        <v>67.023921419476196</v>
      </c>
      <c r="AP25">
        <f t="shared" si="26"/>
        <v>0.75818652180614843</v>
      </c>
      <c r="AQ25">
        <v>15.504101640709401</v>
      </c>
      <c r="AR25">
        <v>15.691006060606099</v>
      </c>
      <c r="AS25">
        <v>1.36227239432672E-5</v>
      </c>
      <c r="AT25">
        <v>77.466598069343107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53608.55737615221</v>
      </c>
      <c r="AZ25" t="s">
        <v>439</v>
      </c>
      <c r="BA25">
        <v>10043.6</v>
      </c>
      <c r="BB25">
        <v>206.31078664343801</v>
      </c>
      <c r="BC25">
        <v>1032.93</v>
      </c>
      <c r="BD25">
        <f t="shared" si="30"/>
        <v>0.80026643950370502</v>
      </c>
      <c r="BE25">
        <v>-1.3256428239459399</v>
      </c>
      <c r="BF25" t="s">
        <v>481</v>
      </c>
      <c r="BG25">
        <v>10135</v>
      </c>
      <c r="BH25">
        <v>144.41503846153799</v>
      </c>
      <c r="BI25">
        <v>185.38957357677199</v>
      </c>
      <c r="BJ25">
        <f t="shared" si="31"/>
        <v>0.22101855203990728</v>
      </c>
      <c r="BK25">
        <v>0.5</v>
      </c>
      <c r="BL25">
        <f t="shared" si="32"/>
        <v>841.17972098186624</v>
      </c>
      <c r="BM25">
        <f t="shared" si="33"/>
        <v>6.212536822128615</v>
      </c>
      <c r="BN25">
        <f t="shared" si="34"/>
        <v>92.95816196837265</v>
      </c>
      <c r="BO25">
        <f t="shared" si="35"/>
        <v>8.9614376785921816E-3</v>
      </c>
      <c r="BP25">
        <f t="shared" si="36"/>
        <v>4.5716725599579178</v>
      </c>
      <c r="BQ25">
        <f t="shared" si="37"/>
        <v>107.84016203328461</v>
      </c>
      <c r="BR25" t="s">
        <v>441</v>
      </c>
      <c r="BS25">
        <v>0</v>
      </c>
      <c r="BT25">
        <f t="shared" si="38"/>
        <v>107.84016203328461</v>
      </c>
      <c r="BU25">
        <f t="shared" si="39"/>
        <v>0.4183051400750607</v>
      </c>
      <c r="BV25">
        <f t="shared" si="40"/>
        <v>0.52836680897645127</v>
      </c>
      <c r="BW25">
        <f t="shared" si="41"/>
        <v>0.91617093998790888</v>
      </c>
      <c r="BX25">
        <f t="shared" si="42"/>
        <v>-1.958516219144059</v>
      </c>
      <c r="BY25">
        <f t="shared" si="43"/>
        <v>1.0253093718711346</v>
      </c>
      <c r="BZ25">
        <f t="shared" si="44"/>
        <v>0.39455144630387845</v>
      </c>
      <c r="CA25">
        <f t="shared" si="45"/>
        <v>0.60544855369612161</v>
      </c>
      <c r="CB25">
        <v>220</v>
      </c>
      <c r="CC25">
        <v>290</v>
      </c>
      <c r="CD25">
        <v>176.01</v>
      </c>
      <c r="CE25">
        <v>135</v>
      </c>
      <c r="CF25">
        <v>10135</v>
      </c>
      <c r="CG25">
        <v>175.55</v>
      </c>
      <c r="CH25">
        <v>0.46</v>
      </c>
      <c r="CI25">
        <v>300</v>
      </c>
      <c r="CJ25">
        <v>24.1</v>
      </c>
      <c r="CK25">
        <v>185.38957357677199</v>
      </c>
      <c r="CL25">
        <v>1.12390717947723</v>
      </c>
      <c r="CM25">
        <v>-9.9737502776553697</v>
      </c>
      <c r="CN25">
        <v>1.0009911682802699</v>
      </c>
      <c r="CO25">
        <v>0.78001048468920098</v>
      </c>
      <c r="CP25">
        <v>-7.5588878754171297E-3</v>
      </c>
      <c r="CQ25">
        <v>290</v>
      </c>
      <c r="CR25">
        <v>175.67</v>
      </c>
      <c r="CS25">
        <v>665</v>
      </c>
      <c r="CT25">
        <v>10109.700000000001</v>
      </c>
      <c r="CU25">
        <v>175.52</v>
      </c>
      <c r="CV25">
        <v>0.15</v>
      </c>
      <c r="DJ25">
        <f t="shared" si="46"/>
        <v>999.98331250000001</v>
      </c>
      <c r="DK25">
        <f t="shared" si="47"/>
        <v>841.17972098186624</v>
      </c>
      <c r="DL25">
        <f t="shared" si="48"/>
        <v>0.8411937584027096</v>
      </c>
      <c r="DM25">
        <f t="shared" si="49"/>
        <v>0.1619039537172296</v>
      </c>
      <c r="DN25">
        <v>1.2529999999999999</v>
      </c>
      <c r="DO25">
        <v>0.5</v>
      </c>
      <c r="DP25" t="s">
        <v>442</v>
      </c>
      <c r="DQ25">
        <v>2</v>
      </c>
      <c r="DR25" t="b">
        <v>1</v>
      </c>
      <c r="DS25">
        <v>1686080960.5999999</v>
      </c>
      <c r="DT25">
        <v>398.33024999999998</v>
      </c>
      <c r="DU25">
        <v>399.7614375</v>
      </c>
      <c r="DV25">
        <v>15.695650000000001</v>
      </c>
      <c r="DW25">
        <v>15.5012875</v>
      </c>
      <c r="DX25">
        <v>397.85124999999999</v>
      </c>
      <c r="DY25">
        <v>15.57465</v>
      </c>
      <c r="DZ25">
        <v>500.08075000000002</v>
      </c>
      <c r="EA25">
        <v>100.545875</v>
      </c>
      <c r="EB25">
        <v>9.9794793749999999E-2</v>
      </c>
      <c r="EC25">
        <v>24.96034375</v>
      </c>
      <c r="ED25">
        <v>25.163900000000002</v>
      </c>
      <c r="EE25">
        <v>999.9</v>
      </c>
      <c r="EF25">
        <v>0</v>
      </c>
      <c r="EG25">
        <v>0</v>
      </c>
      <c r="EH25">
        <v>10015.351875</v>
      </c>
      <c r="EI25">
        <v>0</v>
      </c>
      <c r="EJ25">
        <v>0.221023</v>
      </c>
      <c r="EK25">
        <v>-1.4380781250000001</v>
      </c>
      <c r="EL25">
        <v>404.67268749999999</v>
      </c>
      <c r="EM25">
        <v>406.05593750000003</v>
      </c>
      <c r="EN25">
        <v>0.18840974999999999</v>
      </c>
      <c r="EO25">
        <v>399.7614375</v>
      </c>
      <c r="EP25">
        <v>15.5012875</v>
      </c>
      <c r="EQ25">
        <v>1.57753375</v>
      </c>
      <c r="ER25">
        <v>1.558588125</v>
      </c>
      <c r="ES25">
        <v>13.741093749999999</v>
      </c>
      <c r="ET25">
        <v>13.55538125</v>
      </c>
      <c r="EU25">
        <v>999.98331250000001</v>
      </c>
      <c r="EV25">
        <v>0.96000518749999997</v>
      </c>
      <c r="EW25">
        <v>3.9994450000000001E-2</v>
      </c>
      <c r="EX25">
        <v>0</v>
      </c>
      <c r="EY25">
        <v>144.3490625</v>
      </c>
      <c r="EZ25">
        <v>4.9999900000000004</v>
      </c>
      <c r="FA25">
        <v>1790.3981249999999</v>
      </c>
      <c r="FB25">
        <v>8665.1793749999997</v>
      </c>
      <c r="FC25">
        <v>35.503875000000001</v>
      </c>
      <c r="FD25">
        <v>37.527124999999998</v>
      </c>
      <c r="FE25">
        <v>36.804250000000003</v>
      </c>
      <c r="FF25">
        <v>37.311999999999998</v>
      </c>
      <c r="FG25">
        <v>38.25</v>
      </c>
      <c r="FH25">
        <v>955.19124999999997</v>
      </c>
      <c r="FI25">
        <v>39.791249999999998</v>
      </c>
      <c r="FJ25">
        <v>0</v>
      </c>
      <c r="FK25">
        <v>2303.5</v>
      </c>
      <c r="FL25">
        <v>0</v>
      </c>
      <c r="FM25">
        <v>144.41503846153799</v>
      </c>
      <c r="FN25">
        <v>1.5694017046273601</v>
      </c>
      <c r="FO25">
        <v>-7.5958973890649597</v>
      </c>
      <c r="FP25">
        <v>1790.6784615384599</v>
      </c>
      <c r="FQ25">
        <v>15</v>
      </c>
      <c r="FR25">
        <v>1686080988.0999999</v>
      </c>
      <c r="FS25" t="s">
        <v>482</v>
      </c>
      <c r="FT25">
        <v>1686080988.0999999</v>
      </c>
      <c r="FU25">
        <v>1686080988.0999999</v>
      </c>
      <c r="FV25">
        <v>9</v>
      </c>
      <c r="FW25">
        <v>8.0000000000000002E-3</v>
      </c>
      <c r="FX25">
        <v>0.01</v>
      </c>
      <c r="FY25">
        <v>0.47899999999999998</v>
      </c>
      <c r="FZ25">
        <v>0.121</v>
      </c>
      <c r="GA25">
        <v>400</v>
      </c>
      <c r="GB25">
        <v>16</v>
      </c>
      <c r="GC25">
        <v>0.15</v>
      </c>
      <c r="GD25">
        <v>0.15</v>
      </c>
      <c r="GE25">
        <v>-1.3193271904761901</v>
      </c>
      <c r="GF25">
        <v>-0.92279142857143104</v>
      </c>
      <c r="GG25">
        <v>0.279084396683771</v>
      </c>
      <c r="GH25">
        <v>0</v>
      </c>
      <c r="GI25">
        <v>144.400794117647</v>
      </c>
      <c r="GJ25">
        <v>-0.21755538521147</v>
      </c>
      <c r="GK25">
        <v>0.209538397353321</v>
      </c>
      <c r="GL25">
        <v>1</v>
      </c>
      <c r="GM25">
        <v>0.195649047619048</v>
      </c>
      <c r="GN25">
        <v>-0.11077838961038999</v>
      </c>
      <c r="GO25">
        <v>1.2259371321083699E-2</v>
      </c>
      <c r="GP25">
        <v>0</v>
      </c>
      <c r="GQ25">
        <v>1</v>
      </c>
      <c r="GR25">
        <v>3</v>
      </c>
      <c r="GS25" t="s">
        <v>483</v>
      </c>
      <c r="GT25">
        <v>2.9508399999999999</v>
      </c>
      <c r="GU25">
        <v>2.7111299999999998</v>
      </c>
      <c r="GV25">
        <v>0.104467</v>
      </c>
      <c r="GW25">
        <v>0.104599</v>
      </c>
      <c r="GX25">
        <v>8.5484299999999999E-2</v>
      </c>
      <c r="GY25">
        <v>8.5304599999999994E-2</v>
      </c>
      <c r="GZ25">
        <v>27878.1</v>
      </c>
      <c r="HA25">
        <v>32268.3</v>
      </c>
      <c r="HB25">
        <v>31026</v>
      </c>
      <c r="HC25">
        <v>34707.300000000003</v>
      </c>
      <c r="HD25">
        <v>38681.9</v>
      </c>
      <c r="HE25">
        <v>39302.300000000003</v>
      </c>
      <c r="HF25">
        <v>42655.1</v>
      </c>
      <c r="HG25">
        <v>43037.1</v>
      </c>
      <c r="HH25">
        <v>2.0623999999999998</v>
      </c>
      <c r="HI25">
        <v>2.25285</v>
      </c>
      <c r="HJ25">
        <v>0.18343000000000001</v>
      </c>
      <c r="HK25">
        <v>0</v>
      </c>
      <c r="HL25">
        <v>22.1599</v>
      </c>
      <c r="HM25">
        <v>999.9</v>
      </c>
      <c r="HN25">
        <v>74.631</v>
      </c>
      <c r="HO25">
        <v>22.225000000000001</v>
      </c>
      <c r="HP25">
        <v>19.967199999999998</v>
      </c>
      <c r="HQ25">
        <v>56.171999999999997</v>
      </c>
      <c r="HR25">
        <v>18.4255</v>
      </c>
      <c r="HS25">
        <v>1</v>
      </c>
      <c r="HT25">
        <v>-0.30783500000000003</v>
      </c>
      <c r="HU25">
        <v>-1.4390000000000001</v>
      </c>
      <c r="HV25">
        <v>20.2926</v>
      </c>
      <c r="HW25">
        <v>5.2441000000000004</v>
      </c>
      <c r="HX25">
        <v>11.9861</v>
      </c>
      <c r="HY25">
        <v>4.9722999999999997</v>
      </c>
      <c r="HZ25">
        <v>3.2968799999999998</v>
      </c>
      <c r="IA25">
        <v>9999</v>
      </c>
      <c r="IB25">
        <v>9999</v>
      </c>
      <c r="IC25">
        <v>999.9</v>
      </c>
      <c r="ID25">
        <v>9999</v>
      </c>
      <c r="IE25">
        <v>4.9719199999999999</v>
      </c>
      <c r="IF25">
        <v>1.8536300000000001</v>
      </c>
      <c r="IG25">
        <v>1.8546</v>
      </c>
      <c r="IH25">
        <v>1.8589899999999999</v>
      </c>
      <c r="II25">
        <v>1.8533299999999999</v>
      </c>
      <c r="IJ25">
        <v>1.8577600000000001</v>
      </c>
      <c r="IK25">
        <v>1.8549800000000001</v>
      </c>
      <c r="IL25">
        <v>1.8536300000000001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0.47899999999999998</v>
      </c>
      <c r="JA25">
        <v>0.121</v>
      </c>
      <c r="JB25">
        <v>0.72702114523302597</v>
      </c>
      <c r="JC25">
        <v>-6.8838208586326796E-4</v>
      </c>
      <c r="JD25">
        <v>1.2146953680521199E-7</v>
      </c>
      <c r="JE25">
        <v>-3.3979593155360199E-13</v>
      </c>
      <c r="JF25">
        <v>-1.5521793706103499E-2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38</v>
      </c>
      <c r="JO25">
        <v>38.1</v>
      </c>
      <c r="JP25">
        <v>0.98877000000000004</v>
      </c>
      <c r="JQ25">
        <v>2.3730500000000001</v>
      </c>
      <c r="JR25">
        <v>1.5966800000000001</v>
      </c>
      <c r="JS25">
        <v>2.34741</v>
      </c>
      <c r="JT25">
        <v>1.5905800000000001</v>
      </c>
      <c r="JU25">
        <v>2.3901400000000002</v>
      </c>
      <c r="JV25">
        <v>27.474299999999999</v>
      </c>
      <c r="JW25">
        <v>13.3528</v>
      </c>
      <c r="JX25">
        <v>18</v>
      </c>
      <c r="JY25">
        <v>488.61700000000002</v>
      </c>
      <c r="JZ25">
        <v>597.75</v>
      </c>
      <c r="KA25">
        <v>25.0015</v>
      </c>
      <c r="KB25">
        <v>23.198499999999999</v>
      </c>
      <c r="KC25">
        <v>30</v>
      </c>
      <c r="KD25">
        <v>23.191099999999999</v>
      </c>
      <c r="KE25">
        <v>23.166399999999999</v>
      </c>
      <c r="KF25">
        <v>19.837499999999999</v>
      </c>
      <c r="KG25">
        <v>26.845400000000001</v>
      </c>
      <c r="KH25">
        <v>91.815600000000003</v>
      </c>
      <c r="KI25">
        <v>25</v>
      </c>
      <c r="KJ25">
        <v>400</v>
      </c>
      <c r="KK25">
        <v>15.5335</v>
      </c>
      <c r="KL25">
        <v>101.004</v>
      </c>
      <c r="KM25">
        <v>101.14</v>
      </c>
    </row>
    <row r="26" spans="1:299" x14ac:dyDescent="0.2">
      <c r="A26">
        <v>10</v>
      </c>
      <c r="B26">
        <v>1686082275</v>
      </c>
      <c r="C26">
        <v>15708</v>
      </c>
      <c r="D26" t="s">
        <v>484</v>
      </c>
      <c r="E26" t="s">
        <v>485</v>
      </c>
      <c r="F26">
        <v>30</v>
      </c>
      <c r="G26">
        <v>18.899999999999999</v>
      </c>
      <c r="H26" t="s">
        <v>450</v>
      </c>
      <c r="I26">
        <v>80</v>
      </c>
      <c r="J26">
        <v>30</v>
      </c>
      <c r="K26">
        <v>1686082267</v>
      </c>
      <c r="L26">
        <f t="shared" si="0"/>
        <v>9.5106870286092453E-4</v>
      </c>
      <c r="M26">
        <f t="shared" si="1"/>
        <v>0.95106870286092449</v>
      </c>
      <c r="N26">
        <f t="shared" si="2"/>
        <v>6.5855215697107061</v>
      </c>
      <c r="O26">
        <f t="shared" si="3"/>
        <v>398.246466666667</v>
      </c>
      <c r="P26">
        <f t="shared" si="4"/>
        <v>185.82282641634993</v>
      </c>
      <c r="Q26">
        <f t="shared" si="5"/>
        <v>18.700883634441485</v>
      </c>
      <c r="R26">
        <f t="shared" si="6"/>
        <v>40.07882656070467</v>
      </c>
      <c r="S26">
        <f t="shared" si="7"/>
        <v>5.2121898677629369E-2</v>
      </c>
      <c r="T26">
        <f t="shared" si="8"/>
        <v>3</v>
      </c>
      <c r="U26">
        <f t="shared" si="9"/>
        <v>5.1623995188513148E-2</v>
      </c>
      <c r="V26">
        <f t="shared" si="10"/>
        <v>3.23093351290836E-2</v>
      </c>
      <c r="W26">
        <f t="shared" si="11"/>
        <v>161.91133831180358</v>
      </c>
      <c r="X26">
        <f t="shared" si="12"/>
        <v>26.428492022730403</v>
      </c>
      <c r="Y26">
        <f t="shared" si="13"/>
        <v>26.428492022730403</v>
      </c>
      <c r="Z26">
        <f t="shared" si="14"/>
        <v>3.4607669681277784</v>
      </c>
      <c r="AA26">
        <f t="shared" si="15"/>
        <v>49.785564013540871</v>
      </c>
      <c r="AB26">
        <f t="shared" si="16"/>
        <v>1.6538218706462136</v>
      </c>
      <c r="AC26">
        <f t="shared" si="17"/>
        <v>3.3218903981812895</v>
      </c>
      <c r="AD26">
        <f t="shared" si="18"/>
        <v>1.8069450974815648</v>
      </c>
      <c r="AE26">
        <f t="shared" si="19"/>
        <v>-41.942129796166775</v>
      </c>
      <c r="AF26">
        <f t="shared" si="20"/>
        <v>-112.01275042831909</v>
      </c>
      <c r="AG26">
        <f t="shared" si="21"/>
        <v>-7.9841692941050733</v>
      </c>
      <c r="AH26">
        <f t="shared" si="22"/>
        <v>-2.7711206787358833E-2</v>
      </c>
      <c r="AI26">
        <f t="shared" si="23"/>
        <v>6.4879780391510806</v>
      </c>
      <c r="AJ26">
        <f t="shared" si="24"/>
        <v>0.72725258341118382</v>
      </c>
      <c r="AK26">
        <f t="shared" si="25"/>
        <v>6.5855215697107061</v>
      </c>
      <c r="AL26">
        <v>406.59423292078498</v>
      </c>
      <c r="AM26">
        <v>404.90201212121201</v>
      </c>
      <c r="AN26">
        <v>2.7325967892826799E-3</v>
      </c>
      <c r="AO26">
        <v>67.029534217419794</v>
      </c>
      <c r="AP26">
        <f t="shared" si="26"/>
        <v>0.95106870286092449</v>
      </c>
      <c r="AQ26">
        <v>16.2630663014025</v>
      </c>
      <c r="AR26">
        <v>16.492295151515101</v>
      </c>
      <c r="AS26">
        <v>8.2162520253356499E-4</v>
      </c>
      <c r="AT26">
        <v>77.478578814988893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53441.191521356603</v>
      </c>
      <c r="AZ26" t="s">
        <v>439</v>
      </c>
      <c r="BA26">
        <v>10043.6</v>
      </c>
      <c r="BB26">
        <v>206.31078664343801</v>
      </c>
      <c r="BC26">
        <v>1032.93</v>
      </c>
      <c r="BD26">
        <f t="shared" si="30"/>
        <v>0.80026643950370502</v>
      </c>
      <c r="BE26">
        <v>-1.3256428239459399</v>
      </c>
      <c r="BF26" t="s">
        <v>486</v>
      </c>
      <c r="BG26">
        <v>10128.9</v>
      </c>
      <c r="BH26">
        <v>143.37791999999999</v>
      </c>
      <c r="BI26">
        <v>186.45594247568599</v>
      </c>
      <c r="BJ26">
        <f t="shared" si="31"/>
        <v>0.23103593215487572</v>
      </c>
      <c r="BK26">
        <v>0.5</v>
      </c>
      <c r="BL26">
        <f t="shared" si="32"/>
        <v>841.22767489730495</v>
      </c>
      <c r="BM26">
        <f t="shared" si="33"/>
        <v>6.5855215697107061</v>
      </c>
      <c r="BN26">
        <f t="shared" si="34"/>
        <v>97.176910012188799</v>
      </c>
      <c r="BO26">
        <f t="shared" si="35"/>
        <v>9.4043082862465526E-3</v>
      </c>
      <c r="BP26">
        <f t="shared" si="36"/>
        <v>4.5398073469001661</v>
      </c>
      <c r="BQ26">
        <f t="shared" si="37"/>
        <v>108.20012201225408</v>
      </c>
      <c r="BR26" t="s">
        <v>441</v>
      </c>
      <c r="BS26">
        <v>0</v>
      </c>
      <c r="BT26">
        <f t="shared" si="38"/>
        <v>108.20012201225408</v>
      </c>
      <c r="BU26">
        <f t="shared" si="39"/>
        <v>0.41970140197401606</v>
      </c>
      <c r="BV26">
        <f t="shared" si="40"/>
        <v>0.5504769130344227</v>
      </c>
      <c r="BW26">
        <f t="shared" si="41"/>
        <v>0.91537440032356243</v>
      </c>
      <c r="BX26">
        <f t="shared" si="42"/>
        <v>-2.1696479766712429</v>
      </c>
      <c r="BY26">
        <f t="shared" si="43"/>
        <v>1.0240193354411997</v>
      </c>
      <c r="BZ26">
        <f t="shared" si="44"/>
        <v>0.41541730522561299</v>
      </c>
      <c r="CA26">
        <f t="shared" si="45"/>
        <v>0.58458269477438707</v>
      </c>
      <c r="CB26">
        <v>221</v>
      </c>
      <c r="CC26">
        <v>290</v>
      </c>
      <c r="CD26">
        <v>178</v>
      </c>
      <c r="CE26">
        <v>145</v>
      </c>
      <c r="CF26">
        <v>10128.9</v>
      </c>
      <c r="CG26">
        <v>177.04</v>
      </c>
      <c r="CH26">
        <v>0.96</v>
      </c>
      <c r="CI26">
        <v>300</v>
      </c>
      <c r="CJ26">
        <v>24.1</v>
      </c>
      <c r="CK26">
        <v>186.45594247568599</v>
      </c>
      <c r="CL26">
        <v>0.75389925067363395</v>
      </c>
      <c r="CM26">
        <v>-9.5419060865019105</v>
      </c>
      <c r="CN26">
        <v>0.67104361669773804</v>
      </c>
      <c r="CO26">
        <v>0.87836359346077697</v>
      </c>
      <c r="CP26">
        <v>-7.5557922135706399E-3</v>
      </c>
      <c r="CQ26">
        <v>290</v>
      </c>
      <c r="CR26">
        <v>177.07</v>
      </c>
      <c r="CS26">
        <v>805</v>
      </c>
      <c r="CT26">
        <v>10097.700000000001</v>
      </c>
      <c r="CU26">
        <v>177.01</v>
      </c>
      <c r="CV26">
        <v>0.06</v>
      </c>
      <c r="DJ26">
        <f t="shared" si="46"/>
        <v>1000.03973333333</v>
      </c>
      <c r="DK26">
        <f t="shared" si="47"/>
        <v>841.22767489730495</v>
      </c>
      <c r="DL26">
        <f t="shared" si="48"/>
        <v>0.84119425144571702</v>
      </c>
      <c r="DM26">
        <f t="shared" si="49"/>
        <v>0.16190490529023391</v>
      </c>
      <c r="DN26">
        <v>1.2529999999999999</v>
      </c>
      <c r="DO26">
        <v>0.5</v>
      </c>
      <c r="DP26" t="s">
        <v>442</v>
      </c>
      <c r="DQ26">
        <v>2</v>
      </c>
      <c r="DR26" t="b">
        <v>1</v>
      </c>
      <c r="DS26">
        <v>1686082267</v>
      </c>
      <c r="DT26">
        <v>398.246466666667</v>
      </c>
      <c r="DU26">
        <v>399.94473333333298</v>
      </c>
      <c r="DV26">
        <v>16.433333333333302</v>
      </c>
      <c r="DW26">
        <v>16.254100000000001</v>
      </c>
      <c r="DX26">
        <v>397.74346666666702</v>
      </c>
      <c r="DY26">
        <v>16.323333333333299</v>
      </c>
      <c r="DZ26">
        <v>500.05913333333302</v>
      </c>
      <c r="EA26">
        <v>100.538333333333</v>
      </c>
      <c r="EB26">
        <v>9.9914373333333306E-2</v>
      </c>
      <c r="EC26">
        <v>25.7359266666667</v>
      </c>
      <c r="ED26">
        <v>26.016933333333299</v>
      </c>
      <c r="EE26">
        <v>999.9</v>
      </c>
      <c r="EF26">
        <v>0</v>
      </c>
      <c r="EG26">
        <v>0</v>
      </c>
      <c r="EH26">
        <v>10010.6286666667</v>
      </c>
      <c r="EI26">
        <v>0</v>
      </c>
      <c r="EJ26">
        <v>0.221023</v>
      </c>
      <c r="EK26">
        <v>-1.72092333333333</v>
      </c>
      <c r="EL26">
        <v>404.89066666666702</v>
      </c>
      <c r="EM26">
        <v>406.552866666667</v>
      </c>
      <c r="EN26">
        <v>0.21198853333333301</v>
      </c>
      <c r="EO26">
        <v>399.94473333333298</v>
      </c>
      <c r="EP26">
        <v>16.254100000000001</v>
      </c>
      <c r="EQ26">
        <v>1.6554739999999999</v>
      </c>
      <c r="ER26">
        <v>1.6341606666666699</v>
      </c>
      <c r="ES26">
        <v>14.485099999999999</v>
      </c>
      <c r="ET26">
        <v>14.284753333333301</v>
      </c>
      <c r="EU26">
        <v>1000.03973333333</v>
      </c>
      <c r="EV26">
        <v>0.95999599999999996</v>
      </c>
      <c r="EW26">
        <v>4.000426E-2</v>
      </c>
      <c r="EX26">
        <v>0</v>
      </c>
      <c r="EY26">
        <v>143.39806666666701</v>
      </c>
      <c r="EZ26">
        <v>4.9999900000000004</v>
      </c>
      <c r="FA26">
        <v>1883.4173333333299</v>
      </c>
      <c r="FB26">
        <v>8665.6293333333306</v>
      </c>
      <c r="FC26">
        <v>37.125</v>
      </c>
      <c r="FD26">
        <v>39.561999999999998</v>
      </c>
      <c r="FE26">
        <v>38.436999999999998</v>
      </c>
      <c r="FF26">
        <v>39.186999999999998</v>
      </c>
      <c r="FG26">
        <v>39.820399999999999</v>
      </c>
      <c r="FH26">
        <v>955.23066666666705</v>
      </c>
      <c r="FI26">
        <v>39.81</v>
      </c>
      <c r="FJ26">
        <v>0</v>
      </c>
      <c r="FK26">
        <v>1304.2999999523199</v>
      </c>
      <c r="FL26">
        <v>0</v>
      </c>
      <c r="FM26">
        <v>143.37791999999999</v>
      </c>
      <c r="FN26">
        <v>3.3846023495293499E-3</v>
      </c>
      <c r="FO26">
        <v>30.640000124039101</v>
      </c>
      <c r="FP26">
        <v>1884.2167999999999</v>
      </c>
      <c r="FQ26">
        <v>15</v>
      </c>
      <c r="FR26">
        <v>1686082299</v>
      </c>
      <c r="FS26" t="s">
        <v>487</v>
      </c>
      <c r="FT26">
        <v>1686082299</v>
      </c>
      <c r="FU26">
        <v>1686082294</v>
      </c>
      <c r="FV26">
        <v>10</v>
      </c>
      <c r="FW26">
        <v>2.4E-2</v>
      </c>
      <c r="FX26">
        <v>-0.03</v>
      </c>
      <c r="FY26">
        <v>0.503</v>
      </c>
      <c r="FZ26">
        <v>0.11</v>
      </c>
      <c r="GA26">
        <v>400</v>
      </c>
      <c r="GB26">
        <v>16</v>
      </c>
      <c r="GC26">
        <v>0.35</v>
      </c>
      <c r="GD26">
        <v>0.12</v>
      </c>
      <c r="GE26">
        <v>-1.7643852380952401</v>
      </c>
      <c r="GF26">
        <v>0.30612467532467702</v>
      </c>
      <c r="GG26">
        <v>9.5431767777474294E-2</v>
      </c>
      <c r="GH26">
        <v>1</v>
      </c>
      <c r="GI26">
        <v>143.36017647058799</v>
      </c>
      <c r="GJ26">
        <v>0.17035905153056599</v>
      </c>
      <c r="GK26">
        <v>0.20653691745035899</v>
      </c>
      <c r="GL26">
        <v>1</v>
      </c>
      <c r="GM26">
        <v>0.20553747619047599</v>
      </c>
      <c r="GN26">
        <v>0.123359298701299</v>
      </c>
      <c r="GO26">
        <v>1.2623048728489201E-2</v>
      </c>
      <c r="GP26">
        <v>0</v>
      </c>
      <c r="GQ26">
        <v>2</v>
      </c>
      <c r="GR26">
        <v>3</v>
      </c>
      <c r="GS26" t="s">
        <v>453</v>
      </c>
      <c r="GT26">
        <v>2.9457300000000002</v>
      </c>
      <c r="GU26">
        <v>2.7110699999999999</v>
      </c>
      <c r="GV26">
        <v>0.102927</v>
      </c>
      <c r="GW26">
        <v>0.103059</v>
      </c>
      <c r="GX26">
        <v>8.7319800000000003E-2</v>
      </c>
      <c r="GY26">
        <v>8.7110800000000002E-2</v>
      </c>
      <c r="GZ26">
        <v>27605.3</v>
      </c>
      <c r="HA26">
        <v>31938.2</v>
      </c>
      <c r="HB26">
        <v>30700.9</v>
      </c>
      <c r="HC26">
        <v>34327.199999999997</v>
      </c>
      <c r="HD26">
        <v>38199.800000000003</v>
      </c>
      <c r="HE26">
        <v>38812.1</v>
      </c>
      <c r="HF26">
        <v>42212.2</v>
      </c>
      <c r="HG26">
        <v>42587.8</v>
      </c>
      <c r="HH26">
        <v>1.9881500000000001</v>
      </c>
      <c r="HI26">
        <v>2.1404800000000002</v>
      </c>
      <c r="HJ26">
        <v>0.152141</v>
      </c>
      <c r="HK26">
        <v>0</v>
      </c>
      <c r="HL26">
        <v>23.535399999999999</v>
      </c>
      <c r="HM26">
        <v>999.9</v>
      </c>
      <c r="HN26">
        <v>73.897999999999996</v>
      </c>
      <c r="HO26">
        <v>23.625</v>
      </c>
      <c r="HP26">
        <v>21.5215</v>
      </c>
      <c r="HQ26">
        <v>60.031999999999996</v>
      </c>
      <c r="HR26">
        <v>17.095400000000001</v>
      </c>
      <c r="HS26">
        <v>1</v>
      </c>
      <c r="HT26">
        <v>0.173819</v>
      </c>
      <c r="HU26">
        <v>-0.184507</v>
      </c>
      <c r="HV26">
        <v>20.293099999999999</v>
      </c>
      <c r="HW26">
        <v>5.2409499999999998</v>
      </c>
      <c r="HX26">
        <v>11.990500000000001</v>
      </c>
      <c r="HY26">
        <v>4.9714</v>
      </c>
      <c r="HZ26">
        <v>3.2970000000000002</v>
      </c>
      <c r="IA26">
        <v>9999</v>
      </c>
      <c r="IB26">
        <v>9999</v>
      </c>
      <c r="IC26">
        <v>999.9</v>
      </c>
      <c r="ID26">
        <v>9999</v>
      </c>
      <c r="IE26">
        <v>4.9719199999999999</v>
      </c>
      <c r="IF26">
        <v>1.85371</v>
      </c>
      <c r="IG26">
        <v>1.8547100000000001</v>
      </c>
      <c r="IH26">
        <v>1.8591200000000001</v>
      </c>
      <c r="II26">
        <v>1.85348</v>
      </c>
      <c r="IJ26">
        <v>1.8579000000000001</v>
      </c>
      <c r="IK26">
        <v>1.85503</v>
      </c>
      <c r="IL26">
        <v>1.85365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0.503</v>
      </c>
      <c r="JA26">
        <v>0.11</v>
      </c>
      <c r="JB26">
        <v>0.73496523660976798</v>
      </c>
      <c r="JC26">
        <v>-6.8838208586326796E-4</v>
      </c>
      <c r="JD26">
        <v>1.2146953680521199E-7</v>
      </c>
      <c r="JE26">
        <v>-3.3979593155360199E-13</v>
      </c>
      <c r="JF26">
        <v>-5.0359352973653702E-3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21.4</v>
      </c>
      <c r="JO26">
        <v>21.4</v>
      </c>
      <c r="JP26">
        <v>0.98877000000000004</v>
      </c>
      <c r="JQ26">
        <v>2.3803700000000001</v>
      </c>
      <c r="JR26">
        <v>1.5966800000000001</v>
      </c>
      <c r="JS26">
        <v>2.33887</v>
      </c>
      <c r="JT26">
        <v>1.5905800000000001</v>
      </c>
      <c r="JU26">
        <v>2.4865699999999999</v>
      </c>
      <c r="JV26">
        <v>29.580400000000001</v>
      </c>
      <c r="JW26">
        <v>13.0113</v>
      </c>
      <c r="JX26">
        <v>18</v>
      </c>
      <c r="JY26">
        <v>495.08100000000002</v>
      </c>
      <c r="JZ26">
        <v>578.56799999999998</v>
      </c>
      <c r="KA26">
        <v>25.000499999999999</v>
      </c>
      <c r="KB26">
        <v>29.2256</v>
      </c>
      <c r="KC26">
        <v>30.0017</v>
      </c>
      <c r="KD26">
        <v>29.0913</v>
      </c>
      <c r="KE26">
        <v>29.005500000000001</v>
      </c>
      <c r="KF26">
        <v>19.822500000000002</v>
      </c>
      <c r="KG26">
        <v>28.757300000000001</v>
      </c>
      <c r="KH26">
        <v>78.382400000000004</v>
      </c>
      <c r="KI26">
        <v>25</v>
      </c>
      <c r="KJ26">
        <v>400</v>
      </c>
      <c r="KK26">
        <v>16.235199999999999</v>
      </c>
      <c r="KL26">
        <v>99.950800000000001</v>
      </c>
      <c r="KM26">
        <v>100.06100000000001</v>
      </c>
    </row>
    <row r="27" spans="1:299" x14ac:dyDescent="0.2">
      <c r="A27">
        <v>11</v>
      </c>
      <c r="B27">
        <v>1686084605.0999999</v>
      </c>
      <c r="C27">
        <v>18038.0999999046</v>
      </c>
      <c r="D27" t="s">
        <v>488</v>
      </c>
      <c r="E27" t="s">
        <v>489</v>
      </c>
      <c r="F27">
        <v>30</v>
      </c>
      <c r="G27">
        <v>19.3</v>
      </c>
      <c r="H27" t="s">
        <v>438</v>
      </c>
      <c r="I27">
        <v>120</v>
      </c>
      <c r="J27">
        <v>30</v>
      </c>
      <c r="K27">
        <v>1686084596.5999999</v>
      </c>
      <c r="L27">
        <f t="shared" si="0"/>
        <v>5.9645473800305478E-4</v>
      </c>
      <c r="M27">
        <f t="shared" si="1"/>
        <v>0.59645473800305482</v>
      </c>
      <c r="N27">
        <f t="shared" si="2"/>
        <v>5.9570294706368268</v>
      </c>
      <c r="O27">
        <f t="shared" si="3"/>
        <v>398.14887499999998</v>
      </c>
      <c r="P27">
        <f t="shared" si="4"/>
        <v>109.02898467993357</v>
      </c>
      <c r="Q27">
        <f t="shared" si="5"/>
        <v>10.966201165323161</v>
      </c>
      <c r="R27">
        <f t="shared" si="6"/>
        <v>40.046054448865164</v>
      </c>
      <c r="S27">
        <f t="shared" si="7"/>
        <v>3.3985550614985142E-2</v>
      </c>
      <c r="T27">
        <f t="shared" si="8"/>
        <v>3</v>
      </c>
      <c r="U27">
        <f t="shared" si="9"/>
        <v>3.377310201150082E-2</v>
      </c>
      <c r="V27">
        <f t="shared" si="10"/>
        <v>2.1127165559529315E-2</v>
      </c>
      <c r="W27">
        <f t="shared" si="11"/>
        <v>161.90797862157996</v>
      </c>
      <c r="X27">
        <f t="shared" si="12"/>
        <v>25.795251358064807</v>
      </c>
      <c r="Y27">
        <f t="shared" si="13"/>
        <v>25.795251358064807</v>
      </c>
      <c r="Z27">
        <f t="shared" si="14"/>
        <v>3.3335927557928673</v>
      </c>
      <c r="AA27">
        <f t="shared" si="15"/>
        <v>50.310056269293568</v>
      </c>
      <c r="AB27">
        <f t="shared" si="16"/>
        <v>1.6008471843265688</v>
      </c>
      <c r="AC27">
        <f t="shared" si="17"/>
        <v>3.1819626194766077</v>
      </c>
      <c r="AD27">
        <f t="shared" si="18"/>
        <v>1.7327455714662985</v>
      </c>
      <c r="AE27">
        <f t="shared" si="19"/>
        <v>-26.303653945934716</v>
      </c>
      <c r="AF27">
        <f t="shared" si="20"/>
        <v>-126.67185484796981</v>
      </c>
      <c r="AG27">
        <f t="shared" si="21"/>
        <v>-8.9677445144450836</v>
      </c>
      <c r="AH27">
        <f t="shared" si="22"/>
        <v>-3.527468676965384E-2</v>
      </c>
      <c r="AI27">
        <f t="shared" si="23"/>
        <v>5.900316401163737</v>
      </c>
      <c r="AJ27">
        <f t="shared" si="24"/>
        <v>0.71813491299822629</v>
      </c>
      <c r="AK27">
        <f t="shared" si="25"/>
        <v>5.9570294706368268</v>
      </c>
      <c r="AL27">
        <v>406.35565389557502</v>
      </c>
      <c r="AM27">
        <v>404.53911515151498</v>
      </c>
      <c r="AN27">
        <v>-6.3052375647518004E-4</v>
      </c>
      <c r="AO27">
        <v>67.036740234751605</v>
      </c>
      <c r="AP27">
        <f t="shared" si="26"/>
        <v>0.59645473800305482</v>
      </c>
      <c r="AQ27">
        <v>15.7006070279132</v>
      </c>
      <c r="AR27">
        <v>15.8772987878788</v>
      </c>
      <c r="AS27">
        <v>-2.7839072807652E-5</v>
      </c>
      <c r="AT27">
        <v>77.587065188748099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53509.721663886718</v>
      </c>
      <c r="AZ27" t="s">
        <v>439</v>
      </c>
      <c r="BA27">
        <v>10043.6</v>
      </c>
      <c r="BB27">
        <v>206.31078664343801</v>
      </c>
      <c r="BC27">
        <v>1032.93</v>
      </c>
      <c r="BD27">
        <f t="shared" si="30"/>
        <v>0.80026643950370502</v>
      </c>
      <c r="BE27">
        <v>-1.3256428239459399</v>
      </c>
      <c r="BF27" t="s">
        <v>490</v>
      </c>
      <c r="BG27">
        <v>10082.6</v>
      </c>
      <c r="BH27">
        <v>163.955538461538</v>
      </c>
      <c r="BI27">
        <v>214.78605629482399</v>
      </c>
      <c r="BJ27">
        <f t="shared" si="31"/>
        <v>0.23665650699184115</v>
      </c>
      <c r="BK27">
        <v>0.5</v>
      </c>
      <c r="BL27">
        <f t="shared" si="32"/>
        <v>841.21496581429017</v>
      </c>
      <c r="BM27">
        <f t="shared" si="33"/>
        <v>5.9570294706368268</v>
      </c>
      <c r="BN27">
        <f t="shared" si="34"/>
        <v>99.539497719435488</v>
      </c>
      <c r="BO27">
        <f t="shared" si="35"/>
        <v>8.6573261182213892E-3</v>
      </c>
      <c r="BP27">
        <f t="shared" si="36"/>
        <v>3.809111065301924</v>
      </c>
      <c r="BQ27">
        <f t="shared" si="37"/>
        <v>117.16829254354617</v>
      </c>
      <c r="BR27" t="s">
        <v>441</v>
      </c>
      <c r="BS27">
        <v>0</v>
      </c>
      <c r="BT27">
        <f t="shared" si="38"/>
        <v>117.16829254354617</v>
      </c>
      <c r="BU27">
        <f t="shared" si="39"/>
        <v>0.45448836593602582</v>
      </c>
      <c r="BV27">
        <f t="shared" si="40"/>
        <v>0.52070971388771059</v>
      </c>
      <c r="BW27">
        <f t="shared" si="41"/>
        <v>0.89340265818450404</v>
      </c>
      <c r="BX27">
        <f t="shared" si="42"/>
        <v>5.9975103948431343</v>
      </c>
      <c r="BY27">
        <f t="shared" si="43"/>
        <v>0.9897470691287571</v>
      </c>
      <c r="BZ27">
        <f t="shared" si="44"/>
        <v>0.37211715236673065</v>
      </c>
      <c r="CA27">
        <f t="shared" si="45"/>
        <v>0.6278828476332694</v>
      </c>
      <c r="CB27">
        <v>222</v>
      </c>
      <c r="CC27">
        <v>290</v>
      </c>
      <c r="CD27">
        <v>203.99</v>
      </c>
      <c r="CE27">
        <v>115</v>
      </c>
      <c r="CF27">
        <v>10082.6</v>
      </c>
      <c r="CG27">
        <v>202.9</v>
      </c>
      <c r="CH27">
        <v>1.0900000000000001</v>
      </c>
      <c r="CI27">
        <v>300</v>
      </c>
      <c r="CJ27">
        <v>24.1</v>
      </c>
      <c r="CK27">
        <v>214.78605629482399</v>
      </c>
      <c r="CL27">
        <v>1.03283712165705</v>
      </c>
      <c r="CM27">
        <v>-11.9816898003128</v>
      </c>
      <c r="CN27">
        <v>0.914943227924088</v>
      </c>
      <c r="CO27">
        <v>0.85964460137366805</v>
      </c>
      <c r="CP27">
        <v>-7.5158918798665098E-3</v>
      </c>
      <c r="CQ27">
        <v>290</v>
      </c>
      <c r="CR27">
        <v>202.96</v>
      </c>
      <c r="CS27">
        <v>675</v>
      </c>
      <c r="CT27">
        <v>10055.6</v>
      </c>
      <c r="CU27">
        <v>202.87</v>
      </c>
      <c r="CV27">
        <v>0.09</v>
      </c>
      <c r="DJ27">
        <f t="shared" si="46"/>
        <v>1000.02525</v>
      </c>
      <c r="DK27">
        <f t="shared" si="47"/>
        <v>841.21496581429017</v>
      </c>
      <c r="DL27">
        <f t="shared" si="48"/>
        <v>0.84119372567271689</v>
      </c>
      <c r="DM27">
        <f t="shared" si="49"/>
        <v>0.16190389054834362</v>
      </c>
      <c r="DN27">
        <v>1.504</v>
      </c>
      <c r="DO27">
        <v>0.5</v>
      </c>
      <c r="DP27" t="s">
        <v>442</v>
      </c>
      <c r="DQ27">
        <v>2</v>
      </c>
      <c r="DR27" t="b">
        <v>1</v>
      </c>
      <c r="DS27">
        <v>1686084596.5999999</v>
      </c>
      <c r="DT27">
        <v>398.14887499999998</v>
      </c>
      <c r="DU27">
        <v>400.0091875</v>
      </c>
      <c r="DV27">
        <v>15.916062500000001</v>
      </c>
      <c r="DW27">
        <v>15.70354375</v>
      </c>
      <c r="DX27">
        <v>397.64387499999998</v>
      </c>
      <c r="DY27">
        <v>15.7920625</v>
      </c>
      <c r="DZ27">
        <v>500.13675000000001</v>
      </c>
      <c r="EA27">
        <v>100.4805625</v>
      </c>
      <c r="EB27">
        <v>0.1000418</v>
      </c>
      <c r="EC27">
        <v>25.012049999999999</v>
      </c>
      <c r="ED27">
        <v>25.262012500000001</v>
      </c>
      <c r="EE27">
        <v>999.9</v>
      </c>
      <c r="EF27">
        <v>0</v>
      </c>
      <c r="EG27">
        <v>0</v>
      </c>
      <c r="EH27">
        <v>10004.682500000001</v>
      </c>
      <c r="EI27">
        <v>0</v>
      </c>
      <c r="EJ27">
        <v>0.221023</v>
      </c>
      <c r="EK27">
        <v>-1.8611718749999999</v>
      </c>
      <c r="EL27">
        <v>404.57787500000001</v>
      </c>
      <c r="EM27">
        <v>406.39093750000001</v>
      </c>
      <c r="EN27">
        <v>0.18907062499999999</v>
      </c>
      <c r="EO27">
        <v>400.0091875</v>
      </c>
      <c r="EP27">
        <v>15.70354375</v>
      </c>
      <c r="EQ27">
        <v>1.596900625</v>
      </c>
      <c r="ER27">
        <v>1.577903125</v>
      </c>
      <c r="ES27">
        <v>13.928925</v>
      </c>
      <c r="ET27">
        <v>13.744675000000001</v>
      </c>
      <c r="EU27">
        <v>1000.02525</v>
      </c>
      <c r="EV27">
        <v>0.96000937500000005</v>
      </c>
      <c r="EW27">
        <v>3.999091875E-2</v>
      </c>
      <c r="EX27">
        <v>0</v>
      </c>
      <c r="EY27">
        <v>163.94243750000001</v>
      </c>
      <c r="EZ27">
        <v>4.9999900000000004</v>
      </c>
      <c r="FA27">
        <v>1903.6668749999999</v>
      </c>
      <c r="FB27">
        <v>8665.5499999999993</v>
      </c>
      <c r="FC27">
        <v>36.065937499999997</v>
      </c>
      <c r="FD27">
        <v>38.061999999999998</v>
      </c>
      <c r="FE27">
        <v>37.331687500000001</v>
      </c>
      <c r="FF27">
        <v>37.936999999999998</v>
      </c>
      <c r="FG27">
        <v>38.811999999999998</v>
      </c>
      <c r="FH27">
        <v>955.23374999999999</v>
      </c>
      <c r="FI27">
        <v>39.791874999999997</v>
      </c>
      <c r="FJ27">
        <v>0</v>
      </c>
      <c r="FK27">
        <v>2328.5</v>
      </c>
      <c r="FL27">
        <v>0</v>
      </c>
      <c r="FM27">
        <v>163.955538461538</v>
      </c>
      <c r="FN27">
        <v>-7.0837615818082802E-2</v>
      </c>
      <c r="FO27">
        <v>-37.6998290382449</v>
      </c>
      <c r="FP27">
        <v>1902.89076923077</v>
      </c>
      <c r="FQ27">
        <v>15</v>
      </c>
      <c r="FR27">
        <v>1686084624.0999999</v>
      </c>
      <c r="FS27" t="s">
        <v>491</v>
      </c>
      <c r="FT27">
        <v>1686084624.0999999</v>
      </c>
      <c r="FU27">
        <v>1686084624.0999999</v>
      </c>
      <c r="FV27">
        <v>11</v>
      </c>
      <c r="FW27">
        <v>2E-3</v>
      </c>
      <c r="FX27">
        <v>2.9000000000000001E-2</v>
      </c>
      <c r="FY27">
        <v>0.505</v>
      </c>
      <c r="FZ27">
        <v>0.124</v>
      </c>
      <c r="GA27">
        <v>400</v>
      </c>
      <c r="GB27">
        <v>16</v>
      </c>
      <c r="GC27">
        <v>0.34</v>
      </c>
      <c r="GD27">
        <v>7.0000000000000007E-2</v>
      </c>
      <c r="GE27">
        <v>-1.8743609523809499</v>
      </c>
      <c r="GF27">
        <v>0.240460519480518</v>
      </c>
      <c r="GG27">
        <v>3.5437616670473897E-2</v>
      </c>
      <c r="GH27">
        <v>1</v>
      </c>
      <c r="GI27">
        <v>164.005058823529</v>
      </c>
      <c r="GJ27">
        <v>5.1825816669822201E-2</v>
      </c>
      <c r="GK27">
        <v>0.13618239092707901</v>
      </c>
      <c r="GL27">
        <v>1</v>
      </c>
      <c r="GM27">
        <v>0.19628180952381</v>
      </c>
      <c r="GN27">
        <v>-0.112344623376623</v>
      </c>
      <c r="GO27">
        <v>1.1795305699096899E-2</v>
      </c>
      <c r="GP27">
        <v>0</v>
      </c>
      <c r="GQ27">
        <v>2</v>
      </c>
      <c r="GR27">
        <v>3</v>
      </c>
      <c r="GS27" t="s">
        <v>453</v>
      </c>
      <c r="GT27">
        <v>2.9502000000000002</v>
      </c>
      <c r="GU27">
        <v>2.7097899999999999</v>
      </c>
      <c r="GV27">
        <v>0.10420699999999999</v>
      </c>
      <c r="GW27">
        <v>0.10437</v>
      </c>
      <c r="GX27">
        <v>8.6071400000000006E-2</v>
      </c>
      <c r="GY27">
        <v>8.5857199999999995E-2</v>
      </c>
      <c r="GZ27">
        <v>27849</v>
      </c>
      <c r="HA27">
        <v>32234.400000000001</v>
      </c>
      <c r="HB27">
        <v>30988.3</v>
      </c>
      <c r="HC27">
        <v>34665.9</v>
      </c>
      <c r="HD27">
        <v>38610.199999999997</v>
      </c>
      <c r="HE27">
        <v>39235.1</v>
      </c>
      <c r="HF27">
        <v>42604</v>
      </c>
      <c r="HG27">
        <v>42989.9</v>
      </c>
      <c r="HH27">
        <v>2.0540500000000002</v>
      </c>
      <c r="HI27">
        <v>2.2136999999999998</v>
      </c>
      <c r="HJ27">
        <v>0.172738</v>
      </c>
      <c r="HK27">
        <v>0</v>
      </c>
      <c r="HL27">
        <v>22.424900000000001</v>
      </c>
      <c r="HM27">
        <v>999.9</v>
      </c>
      <c r="HN27">
        <v>62.99</v>
      </c>
      <c r="HO27">
        <v>25.175999999999998</v>
      </c>
      <c r="HP27">
        <v>20.142600000000002</v>
      </c>
      <c r="HQ27">
        <v>60.849400000000003</v>
      </c>
      <c r="HR27">
        <v>19.038499999999999</v>
      </c>
      <c r="HS27">
        <v>1</v>
      </c>
      <c r="HT27">
        <v>-0.25685000000000002</v>
      </c>
      <c r="HU27">
        <v>-1.27077</v>
      </c>
      <c r="HV27">
        <v>20.293900000000001</v>
      </c>
      <c r="HW27">
        <v>5.24709</v>
      </c>
      <c r="HX27">
        <v>11.986000000000001</v>
      </c>
      <c r="HY27">
        <v>4.9732500000000002</v>
      </c>
      <c r="HZ27">
        <v>3.2975500000000002</v>
      </c>
      <c r="IA27">
        <v>9999</v>
      </c>
      <c r="IB27">
        <v>9999</v>
      </c>
      <c r="IC27">
        <v>999.9</v>
      </c>
      <c r="ID27">
        <v>9999</v>
      </c>
      <c r="IE27">
        <v>4.9719300000000004</v>
      </c>
      <c r="IF27">
        <v>1.8536699999999999</v>
      </c>
      <c r="IG27">
        <v>1.8547100000000001</v>
      </c>
      <c r="IH27">
        <v>1.85911</v>
      </c>
      <c r="II27">
        <v>1.85348</v>
      </c>
      <c r="IJ27">
        <v>1.85785</v>
      </c>
      <c r="IK27">
        <v>1.85501</v>
      </c>
      <c r="IL27">
        <v>1.85364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0.505</v>
      </c>
      <c r="JA27">
        <v>0.124</v>
      </c>
      <c r="JB27">
        <v>0.75866543562065503</v>
      </c>
      <c r="JC27">
        <v>-6.8838208586326796E-4</v>
      </c>
      <c r="JD27">
        <v>1.2146953680521199E-7</v>
      </c>
      <c r="JE27">
        <v>-3.3979593155360199E-13</v>
      </c>
      <c r="JF27">
        <v>-3.4903160165432399E-2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38.4</v>
      </c>
      <c r="JO27">
        <v>38.5</v>
      </c>
      <c r="JP27">
        <v>0.99121099999999995</v>
      </c>
      <c r="JQ27">
        <v>2.3950200000000001</v>
      </c>
      <c r="JR27">
        <v>1.5966800000000001</v>
      </c>
      <c r="JS27">
        <v>2.3303199999999999</v>
      </c>
      <c r="JT27">
        <v>1.5905800000000001</v>
      </c>
      <c r="JU27">
        <v>2.4243199999999998</v>
      </c>
      <c r="JV27">
        <v>29.772400000000001</v>
      </c>
      <c r="JW27">
        <v>15.7256</v>
      </c>
      <c r="JX27">
        <v>18</v>
      </c>
      <c r="JY27">
        <v>490.47</v>
      </c>
      <c r="JZ27">
        <v>577.077</v>
      </c>
      <c r="KA27">
        <v>24.999300000000002</v>
      </c>
      <c r="KB27">
        <v>23.9009</v>
      </c>
      <c r="KC27">
        <v>29.9998</v>
      </c>
      <c r="KD27">
        <v>23.936599999999999</v>
      </c>
      <c r="KE27">
        <v>23.917300000000001</v>
      </c>
      <c r="KF27">
        <v>19.866199999999999</v>
      </c>
      <c r="KG27">
        <v>22.566600000000001</v>
      </c>
      <c r="KH27">
        <v>42.402900000000002</v>
      </c>
      <c r="KI27">
        <v>25</v>
      </c>
      <c r="KJ27">
        <v>400</v>
      </c>
      <c r="KK27">
        <v>15.690899999999999</v>
      </c>
      <c r="KL27">
        <v>100.88200000000001</v>
      </c>
      <c r="KM27">
        <v>101.02500000000001</v>
      </c>
    </row>
    <row r="28" spans="1:299" x14ac:dyDescent="0.2">
      <c r="A28">
        <v>12</v>
      </c>
      <c r="B28">
        <v>1686085896</v>
      </c>
      <c r="C28">
        <v>19329</v>
      </c>
      <c r="D28" t="s">
        <v>492</v>
      </c>
      <c r="E28" t="s">
        <v>493</v>
      </c>
      <c r="F28">
        <v>30</v>
      </c>
      <c r="G28">
        <v>20</v>
      </c>
      <c r="H28" t="s">
        <v>450</v>
      </c>
      <c r="I28">
        <v>70</v>
      </c>
      <c r="J28">
        <v>30</v>
      </c>
      <c r="K28">
        <v>1686085887.5</v>
      </c>
      <c r="L28">
        <f t="shared" si="0"/>
        <v>8.2398632299513061E-4</v>
      </c>
      <c r="M28">
        <f t="shared" si="1"/>
        <v>0.82398632299513064</v>
      </c>
      <c r="N28">
        <f t="shared" si="2"/>
        <v>6.1691783427317173</v>
      </c>
      <c r="O28">
        <f t="shared" si="3"/>
        <v>398.24324999999999</v>
      </c>
      <c r="P28">
        <f t="shared" si="4"/>
        <v>160.78577868262971</v>
      </c>
      <c r="Q28">
        <f t="shared" si="5"/>
        <v>16.167714717346094</v>
      </c>
      <c r="R28">
        <f t="shared" si="6"/>
        <v>40.045104155746664</v>
      </c>
      <c r="S28">
        <f t="shared" si="7"/>
        <v>4.3416797741584599E-2</v>
      </c>
      <c r="T28">
        <f t="shared" si="8"/>
        <v>3</v>
      </c>
      <c r="U28">
        <f t="shared" si="9"/>
        <v>4.307072407467584E-2</v>
      </c>
      <c r="V28">
        <f t="shared" si="10"/>
        <v>2.6950065812308924E-2</v>
      </c>
      <c r="W28">
        <f t="shared" si="11"/>
        <v>161.90450821375737</v>
      </c>
      <c r="X28">
        <f t="shared" si="12"/>
        <v>27.037912270361893</v>
      </c>
      <c r="Y28">
        <f t="shared" si="13"/>
        <v>27.037912270361893</v>
      </c>
      <c r="Z28">
        <f t="shared" si="14"/>
        <v>3.5871370910151219</v>
      </c>
      <c r="AA28">
        <f t="shared" si="15"/>
        <v>49.868424831798592</v>
      </c>
      <c r="AB28">
        <f t="shared" si="16"/>
        <v>1.7141398774510226</v>
      </c>
      <c r="AC28">
        <f t="shared" si="17"/>
        <v>3.4373250874328831</v>
      </c>
      <c r="AD28">
        <f t="shared" si="18"/>
        <v>1.8729972135640993</v>
      </c>
      <c r="AE28">
        <f t="shared" si="19"/>
        <v>-36.337796844085261</v>
      </c>
      <c r="AF28">
        <f t="shared" si="20"/>
        <v>-117.19386845925142</v>
      </c>
      <c r="AG28">
        <f t="shared" si="21"/>
        <v>-8.4032964048984997</v>
      </c>
      <c r="AH28">
        <f t="shared" si="22"/>
        <v>-3.0453494477811205E-2</v>
      </c>
      <c r="AI28">
        <f t="shared" si="23"/>
        <v>5.5853233152955655</v>
      </c>
      <c r="AJ28">
        <f t="shared" si="24"/>
        <v>0.78464101917181617</v>
      </c>
      <c r="AK28">
        <f t="shared" si="25"/>
        <v>6.1691783427317173</v>
      </c>
      <c r="AL28">
        <v>406.64252366116699</v>
      </c>
      <c r="AM28">
        <v>404.98141818181801</v>
      </c>
      <c r="AN28">
        <v>-4.1783240360716997E-2</v>
      </c>
      <c r="AO28">
        <v>67.037984814565405</v>
      </c>
      <c r="AP28">
        <f t="shared" si="26"/>
        <v>0.82398632299513064</v>
      </c>
      <c r="AQ28">
        <v>16.817409084907698</v>
      </c>
      <c r="AR28">
        <v>17.0610260606061</v>
      </c>
      <c r="AS28">
        <v>-5.2646334563872302E-6</v>
      </c>
      <c r="AT28">
        <v>77.5399439376651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53284.158721275242</v>
      </c>
      <c r="AZ28" t="s">
        <v>439</v>
      </c>
      <c r="BA28">
        <v>10043.6</v>
      </c>
      <c r="BB28">
        <v>206.31078664343801</v>
      </c>
      <c r="BC28">
        <v>1032.93</v>
      </c>
      <c r="BD28">
        <f t="shared" si="30"/>
        <v>0.80026643950370502</v>
      </c>
      <c r="BE28">
        <v>-1.3256428239459399</v>
      </c>
      <c r="BF28" t="s">
        <v>494</v>
      </c>
      <c r="BG28">
        <v>10082.700000000001</v>
      </c>
      <c r="BH28">
        <v>165.25411538461501</v>
      </c>
      <c r="BI28">
        <v>220.215117632226</v>
      </c>
      <c r="BJ28">
        <f t="shared" si="31"/>
        <v>0.24957869758696383</v>
      </c>
      <c r="BK28">
        <v>0.5</v>
      </c>
      <c r="BL28">
        <f t="shared" si="32"/>
        <v>841.19447169106593</v>
      </c>
      <c r="BM28">
        <f t="shared" si="33"/>
        <v>6.1691783427317173</v>
      </c>
      <c r="BN28">
        <f t="shared" si="34"/>
        <v>104.97211033100517</v>
      </c>
      <c r="BO28">
        <f t="shared" si="35"/>
        <v>8.9097365935022193E-3</v>
      </c>
      <c r="BP28">
        <f t="shared" si="36"/>
        <v>3.6905499091350413</v>
      </c>
      <c r="BQ28">
        <f t="shared" si="37"/>
        <v>118.76553954635364</v>
      </c>
      <c r="BR28" t="s">
        <v>441</v>
      </c>
      <c r="BS28">
        <v>0</v>
      </c>
      <c r="BT28">
        <f t="shared" si="38"/>
        <v>118.76553954635364</v>
      </c>
      <c r="BU28">
        <f t="shared" si="39"/>
        <v>0.46068398562581858</v>
      </c>
      <c r="BV28">
        <f t="shared" si="40"/>
        <v>0.54175683412984776</v>
      </c>
      <c r="BW28">
        <f t="shared" si="41"/>
        <v>0.88902480628537139</v>
      </c>
      <c r="BX28">
        <f t="shared" si="42"/>
        <v>3.9527973184707554</v>
      </c>
      <c r="BY28">
        <f t="shared" si="43"/>
        <v>0.98317927920846615</v>
      </c>
      <c r="BZ28">
        <f t="shared" si="44"/>
        <v>0.38935213539829311</v>
      </c>
      <c r="CA28">
        <f t="shared" si="45"/>
        <v>0.61064786460170684</v>
      </c>
      <c r="CB28">
        <v>223</v>
      </c>
      <c r="CC28">
        <v>290</v>
      </c>
      <c r="CD28">
        <v>207.41</v>
      </c>
      <c r="CE28">
        <v>275</v>
      </c>
      <c r="CF28">
        <v>10082.700000000001</v>
      </c>
      <c r="CG28">
        <v>207.14</v>
      </c>
      <c r="CH28">
        <v>0.27</v>
      </c>
      <c r="CI28">
        <v>300</v>
      </c>
      <c r="CJ28">
        <v>24.1</v>
      </c>
      <c r="CK28">
        <v>220.215117632226</v>
      </c>
      <c r="CL28">
        <v>1.14108022952526</v>
      </c>
      <c r="CM28">
        <v>-13.181464359807601</v>
      </c>
      <c r="CN28">
        <v>1.0123464119654999</v>
      </c>
      <c r="CO28">
        <v>0.858255671802578</v>
      </c>
      <c r="CP28">
        <v>-7.5316540600667602E-3</v>
      </c>
      <c r="CQ28">
        <v>290</v>
      </c>
      <c r="CR28">
        <v>206.42</v>
      </c>
      <c r="CS28">
        <v>685</v>
      </c>
      <c r="CT28">
        <v>10069</v>
      </c>
      <c r="CU28">
        <v>207.12</v>
      </c>
      <c r="CV28">
        <v>-0.7</v>
      </c>
      <c r="DJ28">
        <f t="shared" si="46"/>
        <v>1000.0005625</v>
      </c>
      <c r="DK28">
        <f t="shared" si="47"/>
        <v>841.19447169106593</v>
      </c>
      <c r="DL28">
        <f t="shared" si="48"/>
        <v>0.84119399851944177</v>
      </c>
      <c r="DM28">
        <f t="shared" si="49"/>
        <v>0.16190441714252274</v>
      </c>
      <c r="DN28">
        <v>1.504</v>
      </c>
      <c r="DO28">
        <v>0.5</v>
      </c>
      <c r="DP28" t="s">
        <v>442</v>
      </c>
      <c r="DQ28">
        <v>2</v>
      </c>
      <c r="DR28" t="b">
        <v>1</v>
      </c>
      <c r="DS28">
        <v>1686085887.5</v>
      </c>
      <c r="DT28">
        <v>398.24324999999999</v>
      </c>
      <c r="DU28">
        <v>400.017</v>
      </c>
      <c r="DV28">
        <v>17.046893749999999</v>
      </c>
      <c r="DW28">
        <v>16.814937499999999</v>
      </c>
      <c r="DX28">
        <v>397.68725000000001</v>
      </c>
      <c r="DY28">
        <v>16.908893750000001</v>
      </c>
      <c r="DZ28">
        <v>500.08699999999999</v>
      </c>
      <c r="EA28">
        <v>100.4544375</v>
      </c>
      <c r="EB28">
        <v>9.9945168749999994E-2</v>
      </c>
      <c r="EC28">
        <v>26.313312499999999</v>
      </c>
      <c r="ED28">
        <v>26.714500000000001</v>
      </c>
      <c r="EE28">
        <v>999.9</v>
      </c>
      <c r="EF28">
        <v>0</v>
      </c>
      <c r="EG28">
        <v>0</v>
      </c>
      <c r="EH28">
        <v>10008.780624999999</v>
      </c>
      <c r="EI28">
        <v>0</v>
      </c>
      <c r="EJ28">
        <v>0.221023</v>
      </c>
      <c r="EK28">
        <v>-1.8236174999999999</v>
      </c>
      <c r="EL28">
        <v>405.10624999999999</v>
      </c>
      <c r="EM28">
        <v>406.85818749999999</v>
      </c>
      <c r="EN28">
        <v>0.24949293750000001</v>
      </c>
      <c r="EO28">
        <v>400.017</v>
      </c>
      <c r="EP28">
        <v>16.814937499999999</v>
      </c>
      <c r="EQ28">
        <v>1.7142006249999999</v>
      </c>
      <c r="ER28">
        <v>1.689136875</v>
      </c>
      <c r="ES28">
        <v>15.025612499999999</v>
      </c>
      <c r="ET28">
        <v>14.796943750000001</v>
      </c>
      <c r="EU28">
        <v>1000.0005625</v>
      </c>
      <c r="EV28">
        <v>0.95999962500000002</v>
      </c>
      <c r="EW28">
        <v>4.0000275000000002E-2</v>
      </c>
      <c r="EX28">
        <v>0</v>
      </c>
      <c r="EY28">
        <v>165.23218750000001</v>
      </c>
      <c r="EZ28">
        <v>4.9999900000000004</v>
      </c>
      <c r="FA28">
        <v>1880.5493750000001</v>
      </c>
      <c r="FB28">
        <v>8665.3087500000001</v>
      </c>
      <c r="FC28">
        <v>37.988187500000002</v>
      </c>
      <c r="FD28">
        <v>40.136625000000002</v>
      </c>
      <c r="FE28">
        <v>39.25</v>
      </c>
      <c r="FF28">
        <v>39.936999999999998</v>
      </c>
      <c r="FG28">
        <v>40.686999999999998</v>
      </c>
      <c r="FH28">
        <v>955.20124999999996</v>
      </c>
      <c r="FI28">
        <v>39.799999999999997</v>
      </c>
      <c r="FJ28">
        <v>0</v>
      </c>
      <c r="FK28">
        <v>1289.2999999523199</v>
      </c>
      <c r="FL28">
        <v>0</v>
      </c>
      <c r="FM28">
        <v>165.25411538461501</v>
      </c>
      <c r="FN28">
        <v>-0.32591453248385099</v>
      </c>
      <c r="FO28">
        <v>-5.5705981323563503</v>
      </c>
      <c r="FP28">
        <v>1880.36538461538</v>
      </c>
      <c r="FQ28">
        <v>15</v>
      </c>
      <c r="FR28">
        <v>1686085917</v>
      </c>
      <c r="FS28" t="s">
        <v>495</v>
      </c>
      <c r="FT28">
        <v>1686085915</v>
      </c>
      <c r="FU28">
        <v>1686085917</v>
      </c>
      <c r="FV28">
        <v>12</v>
      </c>
      <c r="FW28">
        <v>5.0999999999999997E-2</v>
      </c>
      <c r="FX28">
        <v>-1.4E-2</v>
      </c>
      <c r="FY28">
        <v>0.55600000000000005</v>
      </c>
      <c r="FZ28">
        <v>0.13800000000000001</v>
      </c>
      <c r="GA28">
        <v>400</v>
      </c>
      <c r="GB28">
        <v>17</v>
      </c>
      <c r="GC28">
        <v>0.28000000000000003</v>
      </c>
      <c r="GD28">
        <v>0.15</v>
      </c>
      <c r="GE28">
        <v>-1.80790047619048</v>
      </c>
      <c r="GF28">
        <v>0.31339870129870201</v>
      </c>
      <c r="GG28">
        <v>0.16055405538251999</v>
      </c>
      <c r="GH28">
        <v>1</v>
      </c>
      <c r="GI28">
        <v>165.26073529411801</v>
      </c>
      <c r="GJ28">
        <v>6.0855617033318599E-2</v>
      </c>
      <c r="GK28">
        <v>0.13457893131662799</v>
      </c>
      <c r="GL28">
        <v>1</v>
      </c>
      <c r="GM28">
        <v>0.242583285714286</v>
      </c>
      <c r="GN28">
        <v>7.5901168831169194E-2</v>
      </c>
      <c r="GO28">
        <v>1.3940326316952901E-2</v>
      </c>
      <c r="GP28">
        <v>1</v>
      </c>
      <c r="GQ28">
        <v>3</v>
      </c>
      <c r="GR28">
        <v>3</v>
      </c>
      <c r="GS28" t="s">
        <v>462</v>
      </c>
      <c r="GT28">
        <v>2.9484400000000002</v>
      </c>
      <c r="GU28">
        <v>2.71082</v>
      </c>
      <c r="GV28">
        <v>0.10363600000000001</v>
      </c>
      <c r="GW28">
        <v>0.10378800000000001</v>
      </c>
      <c r="GX28">
        <v>9.0086399999999997E-2</v>
      </c>
      <c r="GY28">
        <v>8.9845300000000003E-2</v>
      </c>
      <c r="GZ28">
        <v>27757</v>
      </c>
      <c r="HA28">
        <v>32119.4</v>
      </c>
      <c r="HB28">
        <v>30878.2</v>
      </c>
      <c r="HC28">
        <v>34532.9</v>
      </c>
      <c r="HD28">
        <v>38302.6</v>
      </c>
      <c r="HE28">
        <v>38920.300000000003</v>
      </c>
      <c r="HF28">
        <v>42453.9</v>
      </c>
      <c r="HG28">
        <v>42833.3</v>
      </c>
      <c r="HH28">
        <v>2.02623</v>
      </c>
      <c r="HI28">
        <v>2.1478000000000002</v>
      </c>
      <c r="HJ28">
        <v>0.109792</v>
      </c>
      <c r="HK28">
        <v>0</v>
      </c>
      <c r="HL28">
        <v>24.905799999999999</v>
      </c>
      <c r="HM28">
        <v>999.9</v>
      </c>
      <c r="HN28">
        <v>62.99</v>
      </c>
      <c r="HO28">
        <v>29.254999999999999</v>
      </c>
      <c r="HP28">
        <v>25.590599999999998</v>
      </c>
      <c r="HQ28">
        <v>59.999499999999998</v>
      </c>
      <c r="HR28">
        <v>19.2348</v>
      </c>
      <c r="HS28">
        <v>1</v>
      </c>
      <c r="HT28">
        <v>-8.2022399999999995E-2</v>
      </c>
      <c r="HU28">
        <v>-7.3409600000000005E-2</v>
      </c>
      <c r="HV28">
        <v>20.292999999999999</v>
      </c>
      <c r="HW28">
        <v>5.2413999999999996</v>
      </c>
      <c r="HX28">
        <v>11.986000000000001</v>
      </c>
      <c r="HY28">
        <v>4.9724000000000004</v>
      </c>
      <c r="HZ28">
        <v>3.2970999999999999</v>
      </c>
      <c r="IA28">
        <v>9999</v>
      </c>
      <c r="IB28">
        <v>9999</v>
      </c>
      <c r="IC28">
        <v>999.9</v>
      </c>
      <c r="ID28">
        <v>9999</v>
      </c>
      <c r="IE28">
        <v>4.9718999999999998</v>
      </c>
      <c r="IF28">
        <v>1.8539399999999999</v>
      </c>
      <c r="IG28">
        <v>1.85501</v>
      </c>
      <c r="IH28">
        <v>1.85928</v>
      </c>
      <c r="II28">
        <v>1.8535600000000001</v>
      </c>
      <c r="IJ28">
        <v>1.85795</v>
      </c>
      <c r="IK28">
        <v>1.8551800000000001</v>
      </c>
      <c r="IL28">
        <v>1.85371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0.55600000000000005</v>
      </c>
      <c r="JA28">
        <v>0.13800000000000001</v>
      </c>
      <c r="JB28">
        <v>0.76057480075550099</v>
      </c>
      <c r="JC28">
        <v>-6.8838208586326796E-4</v>
      </c>
      <c r="JD28">
        <v>1.2146953680521199E-7</v>
      </c>
      <c r="JE28">
        <v>-3.3979593155360199E-13</v>
      </c>
      <c r="JF28">
        <v>-6.2869515738449497E-3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21.2</v>
      </c>
      <c r="JO28">
        <v>21.2</v>
      </c>
      <c r="JP28">
        <v>0.98632799999999998</v>
      </c>
      <c r="JQ28">
        <v>2.4169900000000002</v>
      </c>
      <c r="JR28">
        <v>1.5966800000000001</v>
      </c>
      <c r="JS28">
        <v>2.32544</v>
      </c>
      <c r="JT28">
        <v>1.5905800000000001</v>
      </c>
      <c r="JU28">
        <v>2.5097700000000001</v>
      </c>
      <c r="JV28">
        <v>35.3596</v>
      </c>
      <c r="JW28">
        <v>15.357900000000001</v>
      </c>
      <c r="JX28">
        <v>18</v>
      </c>
      <c r="JY28">
        <v>491.9</v>
      </c>
      <c r="JZ28">
        <v>550.88699999999994</v>
      </c>
      <c r="KA28">
        <v>25.001000000000001</v>
      </c>
      <c r="KB28">
        <v>26.195900000000002</v>
      </c>
      <c r="KC28">
        <v>30.000699999999998</v>
      </c>
      <c r="KD28">
        <v>25.977399999999999</v>
      </c>
      <c r="KE28">
        <v>25.915700000000001</v>
      </c>
      <c r="KF28">
        <v>19.7636</v>
      </c>
      <c r="KG28">
        <v>36.790300000000002</v>
      </c>
      <c r="KH28">
        <v>11.4986</v>
      </c>
      <c r="KI28">
        <v>25</v>
      </c>
      <c r="KJ28">
        <v>400</v>
      </c>
      <c r="KK28">
        <v>16.7559</v>
      </c>
      <c r="KL28">
        <v>100.52500000000001</v>
      </c>
      <c r="KM28">
        <v>100.648</v>
      </c>
    </row>
    <row r="29" spans="1:299" x14ac:dyDescent="0.2">
      <c r="A29">
        <v>13</v>
      </c>
      <c r="B29">
        <v>1686088302</v>
      </c>
      <c r="C29">
        <v>21735</v>
      </c>
      <c r="D29" t="s">
        <v>496</v>
      </c>
      <c r="E29" t="s">
        <v>497</v>
      </c>
      <c r="F29">
        <v>30</v>
      </c>
      <c r="G29">
        <v>20.3</v>
      </c>
      <c r="H29" t="s">
        <v>438</v>
      </c>
      <c r="I29">
        <v>170</v>
      </c>
      <c r="J29">
        <v>30</v>
      </c>
      <c r="K29">
        <v>1686088293.5</v>
      </c>
      <c r="L29">
        <f t="shared" si="0"/>
        <v>5.0550379608148809E-4</v>
      </c>
      <c r="M29">
        <f t="shared" si="1"/>
        <v>0.5055037960814881</v>
      </c>
      <c r="N29">
        <f t="shared" si="2"/>
        <v>4.3132623038702045</v>
      </c>
      <c r="O29">
        <f t="shared" si="3"/>
        <v>398.93868750000001</v>
      </c>
      <c r="P29">
        <f t="shared" si="4"/>
        <v>134.56318555112381</v>
      </c>
      <c r="Q29">
        <f t="shared" si="5"/>
        <v>13.519924867334019</v>
      </c>
      <c r="R29">
        <f t="shared" si="6"/>
        <v>40.082442011033386</v>
      </c>
      <c r="S29">
        <f t="shared" si="7"/>
        <v>2.7035290086266438E-2</v>
      </c>
      <c r="T29">
        <f t="shared" si="8"/>
        <v>3</v>
      </c>
      <c r="U29">
        <f t="shared" si="9"/>
        <v>2.6900664688443036E-2</v>
      </c>
      <c r="V29">
        <f t="shared" si="10"/>
        <v>1.6824954967848436E-2</v>
      </c>
      <c r="W29">
        <f t="shared" si="11"/>
        <v>161.90444753180202</v>
      </c>
      <c r="X29">
        <f t="shared" si="12"/>
        <v>26.572698568701384</v>
      </c>
      <c r="Y29">
        <f t="shared" si="13"/>
        <v>26.572698568701384</v>
      </c>
      <c r="Z29">
        <f t="shared" si="14"/>
        <v>3.4903132792038774</v>
      </c>
      <c r="AA29">
        <f t="shared" si="15"/>
        <v>49.597347264460694</v>
      </c>
      <c r="AB29">
        <f t="shared" si="16"/>
        <v>1.6505835180496777</v>
      </c>
      <c r="AC29">
        <f t="shared" si="17"/>
        <v>3.3279673391572984</v>
      </c>
      <c r="AD29">
        <f t="shared" si="18"/>
        <v>1.8397297611541996</v>
      </c>
      <c r="AE29">
        <f t="shared" si="19"/>
        <v>-22.292717407193624</v>
      </c>
      <c r="AF29">
        <f t="shared" si="20"/>
        <v>-130.34988685748698</v>
      </c>
      <c r="AG29">
        <f t="shared" si="21"/>
        <v>-9.2993873261452151</v>
      </c>
      <c r="AH29">
        <f t="shared" si="22"/>
        <v>-3.7544059023815635E-2</v>
      </c>
      <c r="AI29">
        <f t="shared" si="23"/>
        <v>5.8327827819102396</v>
      </c>
      <c r="AJ29">
        <f t="shared" si="24"/>
        <v>0.45854871099074168</v>
      </c>
      <c r="AK29">
        <f t="shared" si="25"/>
        <v>4.3132623038702045</v>
      </c>
      <c r="AL29">
        <v>407.45826415193898</v>
      </c>
      <c r="AM29">
        <v>406.06611515151502</v>
      </c>
      <c r="AN29">
        <v>6.3147074011460302E-2</v>
      </c>
      <c r="AO29">
        <v>67.040241500138194</v>
      </c>
      <c r="AP29">
        <f t="shared" si="26"/>
        <v>0.5055037960814881</v>
      </c>
      <c r="AQ29">
        <v>16.324470722797201</v>
      </c>
      <c r="AR29">
        <v>16.440486060606101</v>
      </c>
      <c r="AS29">
        <v>4.8953453966466703E-4</v>
      </c>
      <c r="AT29">
        <v>77.831064437087207</v>
      </c>
      <c r="AU29">
        <v>18</v>
      </c>
      <c r="AV29">
        <v>4</v>
      </c>
      <c r="AW29">
        <f t="shared" si="27"/>
        <v>1</v>
      </c>
      <c r="AX29">
        <f t="shared" si="28"/>
        <v>0</v>
      </c>
      <c r="AY29">
        <f t="shared" si="29"/>
        <v>53260.349700371837</v>
      </c>
      <c r="AZ29" t="s">
        <v>439</v>
      </c>
      <c r="BA29">
        <v>10043.6</v>
      </c>
      <c r="BB29">
        <v>206.31078664343801</v>
      </c>
      <c r="BC29">
        <v>1032.93</v>
      </c>
      <c r="BD29">
        <f t="shared" si="30"/>
        <v>0.80026643950370502</v>
      </c>
      <c r="BE29">
        <v>-1.3256428239459399</v>
      </c>
      <c r="BF29" t="s">
        <v>498</v>
      </c>
      <c r="BG29">
        <v>10082.799999999999</v>
      </c>
      <c r="BH29">
        <v>116.048923076923</v>
      </c>
      <c r="BI29">
        <v>152.422008338469</v>
      </c>
      <c r="BJ29">
        <f t="shared" si="31"/>
        <v>0.23863407691608263</v>
      </c>
      <c r="BK29">
        <v>0.5</v>
      </c>
      <c r="BL29">
        <f t="shared" si="32"/>
        <v>841.19396693357623</v>
      </c>
      <c r="BM29">
        <f t="shared" si="33"/>
        <v>4.3132623038702045</v>
      </c>
      <c r="BN29">
        <f t="shared" si="34"/>
        <v>100.36877290328584</v>
      </c>
      <c r="BO29">
        <f t="shared" si="35"/>
        <v>6.7034540777459158E-3</v>
      </c>
      <c r="BP29">
        <f t="shared" si="36"/>
        <v>5.7767772597922411</v>
      </c>
      <c r="BQ29">
        <f t="shared" si="37"/>
        <v>95.788479070067609</v>
      </c>
      <c r="BR29" t="s">
        <v>441</v>
      </c>
      <c r="BS29">
        <v>0</v>
      </c>
      <c r="BT29">
        <f t="shared" si="38"/>
        <v>95.788479070067609</v>
      </c>
      <c r="BU29">
        <f t="shared" si="39"/>
        <v>0.37155742720986018</v>
      </c>
      <c r="BV29">
        <f t="shared" si="40"/>
        <v>0.64225355070428769</v>
      </c>
      <c r="BW29">
        <f t="shared" si="41"/>
        <v>0.93956779418736724</v>
      </c>
      <c r="BX29">
        <f t="shared" si="42"/>
        <v>-0.67496585384998575</v>
      </c>
      <c r="BY29">
        <f t="shared" si="43"/>
        <v>1.065191780488804</v>
      </c>
      <c r="BZ29">
        <f t="shared" si="44"/>
        <v>0.53012547784295616</v>
      </c>
      <c r="CA29">
        <f t="shared" si="45"/>
        <v>0.46987452215704384</v>
      </c>
      <c r="CB29">
        <v>224</v>
      </c>
      <c r="CC29">
        <v>290</v>
      </c>
      <c r="CD29">
        <v>145.03</v>
      </c>
      <c r="CE29">
        <v>95</v>
      </c>
      <c r="CF29">
        <v>10082.799999999999</v>
      </c>
      <c r="CG29">
        <v>144.36000000000001</v>
      </c>
      <c r="CH29">
        <v>0.67</v>
      </c>
      <c r="CI29">
        <v>300</v>
      </c>
      <c r="CJ29">
        <v>24.1</v>
      </c>
      <c r="CK29">
        <v>152.422008338469</v>
      </c>
      <c r="CL29">
        <v>0.73168163822517496</v>
      </c>
      <c r="CM29">
        <v>-8.1283135277909508</v>
      </c>
      <c r="CN29">
        <v>0.64785150258089796</v>
      </c>
      <c r="CO29">
        <v>0.8489885400935</v>
      </c>
      <c r="CP29">
        <v>-7.51657842046719E-3</v>
      </c>
      <c r="CQ29">
        <v>290</v>
      </c>
      <c r="CR29">
        <v>144.56</v>
      </c>
      <c r="CS29">
        <v>635</v>
      </c>
      <c r="CT29">
        <v>10051.700000000001</v>
      </c>
      <c r="CU29">
        <v>144.34</v>
      </c>
      <c r="CV29">
        <v>0.22</v>
      </c>
      <c r="DJ29">
        <f t="shared" si="46"/>
        <v>999.99993749999999</v>
      </c>
      <c r="DK29">
        <f t="shared" si="47"/>
        <v>841.19396693357623</v>
      </c>
      <c r="DL29">
        <f t="shared" si="48"/>
        <v>0.8411940195082025</v>
      </c>
      <c r="DM29">
        <f t="shared" si="49"/>
        <v>0.16190445765083061</v>
      </c>
      <c r="DN29">
        <v>1.198</v>
      </c>
      <c r="DO29">
        <v>0.5</v>
      </c>
      <c r="DP29" t="s">
        <v>442</v>
      </c>
      <c r="DQ29">
        <v>2</v>
      </c>
      <c r="DR29" t="b">
        <v>1</v>
      </c>
      <c r="DS29">
        <v>1686088293.5</v>
      </c>
      <c r="DT29">
        <v>398.93868750000001</v>
      </c>
      <c r="DU29">
        <v>400.37962499999998</v>
      </c>
      <c r="DV29">
        <v>16.428181250000002</v>
      </c>
      <c r="DW29">
        <v>16.320150000000002</v>
      </c>
      <c r="DX29">
        <v>398.43568749999997</v>
      </c>
      <c r="DY29">
        <v>16.295181249999999</v>
      </c>
      <c r="DZ29">
        <v>500.14850000000001</v>
      </c>
      <c r="EA29">
        <v>100.372625</v>
      </c>
      <c r="EB29">
        <v>0.10006232499999999</v>
      </c>
      <c r="EC29">
        <v>25.76675625</v>
      </c>
      <c r="ED29">
        <v>26.258381249999999</v>
      </c>
      <c r="EE29">
        <v>999.9</v>
      </c>
      <c r="EF29">
        <v>0</v>
      </c>
      <c r="EG29">
        <v>0</v>
      </c>
      <c r="EH29">
        <v>9993.5575000000008</v>
      </c>
      <c r="EI29">
        <v>0</v>
      </c>
      <c r="EJ29">
        <v>0.221023</v>
      </c>
      <c r="EK29">
        <v>-1.3874299999999999</v>
      </c>
      <c r="EL29">
        <v>405.65387500000003</v>
      </c>
      <c r="EM29">
        <v>407.02212500000002</v>
      </c>
      <c r="EN29">
        <v>0.1021026375</v>
      </c>
      <c r="EO29">
        <v>400.37962499999998</v>
      </c>
      <c r="EP29">
        <v>16.320150000000002</v>
      </c>
      <c r="EQ29">
        <v>1.6483425</v>
      </c>
      <c r="ER29">
        <v>1.6380956250000001</v>
      </c>
      <c r="ES29">
        <v>14.41833125</v>
      </c>
      <c r="ET29">
        <v>14.321899999999999</v>
      </c>
      <c r="EU29">
        <v>999.99993749999999</v>
      </c>
      <c r="EV29">
        <v>0.95999612499999998</v>
      </c>
      <c r="EW29">
        <v>4.0003712499999997E-2</v>
      </c>
      <c r="EX29">
        <v>0</v>
      </c>
      <c r="EY29">
        <v>116.0269375</v>
      </c>
      <c r="EZ29">
        <v>4.9999900000000004</v>
      </c>
      <c r="FA29">
        <v>1564.9712500000001</v>
      </c>
      <c r="FB29">
        <v>8665.2950000000001</v>
      </c>
      <c r="FC29">
        <v>37.573812500000003</v>
      </c>
      <c r="FD29">
        <v>39.558124999999997</v>
      </c>
      <c r="FE29">
        <v>38.811999999999998</v>
      </c>
      <c r="FF29">
        <v>39.375</v>
      </c>
      <c r="FG29">
        <v>40.218499999999999</v>
      </c>
      <c r="FH29">
        <v>955.19875000000002</v>
      </c>
      <c r="FI29">
        <v>39.800624999999997</v>
      </c>
      <c r="FJ29">
        <v>0</v>
      </c>
      <c r="FK29">
        <v>2404.0999999046298</v>
      </c>
      <c r="FL29">
        <v>0</v>
      </c>
      <c r="FM29">
        <v>116.048923076923</v>
      </c>
      <c r="FN29">
        <v>-0.39295727011653803</v>
      </c>
      <c r="FO29">
        <v>-39.834187955296997</v>
      </c>
      <c r="FP29">
        <v>1564.3003846153799</v>
      </c>
      <c r="FQ29">
        <v>15</v>
      </c>
      <c r="FR29">
        <v>1686088321</v>
      </c>
      <c r="FS29" t="s">
        <v>499</v>
      </c>
      <c r="FT29">
        <v>1686088319</v>
      </c>
      <c r="FU29">
        <v>1686088321</v>
      </c>
      <c r="FV29">
        <v>13</v>
      </c>
      <c r="FW29">
        <v>-5.2999999999999999E-2</v>
      </c>
      <c r="FX29">
        <v>8.0000000000000002E-3</v>
      </c>
      <c r="FY29">
        <v>0.503</v>
      </c>
      <c r="FZ29">
        <v>0.13300000000000001</v>
      </c>
      <c r="GA29">
        <v>398</v>
      </c>
      <c r="GB29">
        <v>16</v>
      </c>
      <c r="GC29">
        <v>0.3</v>
      </c>
      <c r="GD29">
        <v>0.2</v>
      </c>
      <c r="GE29">
        <v>-1.3286828571428599</v>
      </c>
      <c r="GF29">
        <v>-1.6404685714285701</v>
      </c>
      <c r="GG29">
        <v>0.24911789527092901</v>
      </c>
      <c r="GH29">
        <v>0</v>
      </c>
      <c r="GI29">
        <v>116.050558823529</v>
      </c>
      <c r="GJ29">
        <v>0.57859434421651001</v>
      </c>
      <c r="GK29">
        <v>0.192167695022812</v>
      </c>
      <c r="GL29">
        <v>1</v>
      </c>
      <c r="GM29">
        <v>0.10251129047619</v>
      </c>
      <c r="GN29">
        <v>3.6705818181818201E-2</v>
      </c>
      <c r="GO29">
        <v>1.25869057961762E-2</v>
      </c>
      <c r="GP29">
        <v>1</v>
      </c>
      <c r="GQ29">
        <v>2</v>
      </c>
      <c r="GR29">
        <v>3</v>
      </c>
      <c r="GS29" t="s">
        <v>453</v>
      </c>
      <c r="GT29">
        <v>2.9497399999999998</v>
      </c>
      <c r="GU29">
        <v>2.7107199999999998</v>
      </c>
      <c r="GV29">
        <v>0.10405499999999999</v>
      </c>
      <c r="GW29">
        <v>0.104097</v>
      </c>
      <c r="GX29">
        <v>8.7905300000000006E-2</v>
      </c>
      <c r="GY29">
        <v>8.8087200000000004E-2</v>
      </c>
      <c r="GZ29">
        <v>27792.3</v>
      </c>
      <c r="HA29">
        <v>32170.799999999999</v>
      </c>
      <c r="HB29">
        <v>30926.1</v>
      </c>
      <c r="HC29">
        <v>34593.599999999999</v>
      </c>
      <c r="HD29">
        <v>38455.4</v>
      </c>
      <c r="HE29">
        <v>39061.4</v>
      </c>
      <c r="HF29">
        <v>42520</v>
      </c>
      <c r="HG29">
        <v>42905.1</v>
      </c>
      <c r="HH29">
        <v>1.9915</v>
      </c>
      <c r="HI29">
        <v>2.1673499999999999</v>
      </c>
      <c r="HJ29">
        <v>0.15554899999999999</v>
      </c>
      <c r="HK29">
        <v>0</v>
      </c>
      <c r="HL29">
        <v>23.749300000000002</v>
      </c>
      <c r="HM29">
        <v>999.9</v>
      </c>
      <c r="HN29">
        <v>46.167000000000002</v>
      </c>
      <c r="HO29">
        <v>29.597999999999999</v>
      </c>
      <c r="HP29">
        <v>19.146100000000001</v>
      </c>
      <c r="HQ29">
        <v>59.898499999999999</v>
      </c>
      <c r="HR29">
        <v>19.511199999999999</v>
      </c>
      <c r="HS29">
        <v>1</v>
      </c>
      <c r="HT29">
        <v>-0.169182</v>
      </c>
      <c r="HU29">
        <v>-0.68318100000000004</v>
      </c>
      <c r="HV29">
        <v>20.295100000000001</v>
      </c>
      <c r="HW29">
        <v>5.24634</v>
      </c>
      <c r="HX29">
        <v>11.986599999999999</v>
      </c>
      <c r="HY29">
        <v>4.9724500000000003</v>
      </c>
      <c r="HZ29">
        <v>3.2971499999999998</v>
      </c>
      <c r="IA29">
        <v>9999</v>
      </c>
      <c r="IB29">
        <v>9999</v>
      </c>
      <c r="IC29">
        <v>999.9</v>
      </c>
      <c r="ID29">
        <v>9999</v>
      </c>
      <c r="IE29">
        <v>4.9719100000000003</v>
      </c>
      <c r="IF29">
        <v>1.8537999999999999</v>
      </c>
      <c r="IG29">
        <v>1.85486</v>
      </c>
      <c r="IH29">
        <v>1.8591500000000001</v>
      </c>
      <c r="II29">
        <v>1.8534999999999999</v>
      </c>
      <c r="IJ29">
        <v>1.85791</v>
      </c>
      <c r="IK29">
        <v>1.85514</v>
      </c>
      <c r="IL29">
        <v>1.8536600000000001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0.503</v>
      </c>
      <c r="JA29">
        <v>0.13300000000000001</v>
      </c>
      <c r="JB29">
        <v>0.81138766595253198</v>
      </c>
      <c r="JC29">
        <v>-6.8838208586326796E-4</v>
      </c>
      <c r="JD29">
        <v>1.2146953680521199E-7</v>
      </c>
      <c r="JE29">
        <v>-3.3979593155360199E-13</v>
      </c>
      <c r="JF29">
        <v>-2.00572238237509E-2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39.799999999999997</v>
      </c>
      <c r="JO29">
        <v>39.799999999999997</v>
      </c>
      <c r="JP29">
        <v>0.99243199999999998</v>
      </c>
      <c r="JQ29">
        <v>2.4206500000000002</v>
      </c>
      <c r="JR29">
        <v>1.5966800000000001</v>
      </c>
      <c r="JS29">
        <v>2.3168899999999999</v>
      </c>
      <c r="JT29">
        <v>1.5905800000000001</v>
      </c>
      <c r="JU29">
        <v>2.4865699999999999</v>
      </c>
      <c r="JV29">
        <v>33.109900000000003</v>
      </c>
      <c r="JW29">
        <v>14.569800000000001</v>
      </c>
      <c r="JX29">
        <v>18</v>
      </c>
      <c r="JY29">
        <v>462.87200000000001</v>
      </c>
      <c r="JZ29">
        <v>555.02499999999998</v>
      </c>
      <c r="KA29">
        <v>25.0016</v>
      </c>
      <c r="KB29">
        <v>25.062200000000001</v>
      </c>
      <c r="KC29">
        <v>30.000299999999999</v>
      </c>
      <c r="KD29">
        <v>25.0228</v>
      </c>
      <c r="KE29">
        <v>24.989699999999999</v>
      </c>
      <c r="KF29">
        <v>19.8995</v>
      </c>
      <c r="KG29">
        <v>6.86686</v>
      </c>
      <c r="KH29">
        <v>24.073899999999998</v>
      </c>
      <c r="KI29">
        <v>25</v>
      </c>
      <c r="KJ29">
        <v>400</v>
      </c>
      <c r="KK29">
        <v>16.388100000000001</v>
      </c>
      <c r="KL29">
        <v>100.681</v>
      </c>
      <c r="KM29">
        <v>100.82</v>
      </c>
    </row>
    <row r="30" spans="1:299" x14ac:dyDescent="0.2">
      <c r="A30">
        <v>14</v>
      </c>
      <c r="B30">
        <v>1686089780</v>
      </c>
      <c r="C30">
        <v>23213</v>
      </c>
      <c r="D30" t="s">
        <v>500</v>
      </c>
      <c r="E30" t="s">
        <v>501</v>
      </c>
      <c r="F30">
        <v>30</v>
      </c>
      <c r="G30">
        <v>20.8</v>
      </c>
      <c r="H30" t="s">
        <v>450</v>
      </c>
      <c r="I30">
        <v>150</v>
      </c>
      <c r="J30">
        <v>30</v>
      </c>
      <c r="K30">
        <v>1686089772</v>
      </c>
      <c r="L30">
        <f t="shared" si="0"/>
        <v>7.2053642464098907E-4</v>
      </c>
      <c r="M30">
        <f t="shared" si="1"/>
        <v>0.7205364246409891</v>
      </c>
      <c r="N30">
        <f t="shared" si="2"/>
        <v>4.9127771627208228</v>
      </c>
      <c r="O30">
        <f t="shared" si="3"/>
        <v>399.017333333333</v>
      </c>
      <c r="P30">
        <f t="shared" si="4"/>
        <v>184.97052653114383</v>
      </c>
      <c r="Q30">
        <f t="shared" si="5"/>
        <v>18.585487645122587</v>
      </c>
      <c r="R30">
        <f t="shared" si="6"/>
        <v>40.092504778634485</v>
      </c>
      <c r="S30">
        <f t="shared" si="7"/>
        <v>3.8529545381083101E-2</v>
      </c>
      <c r="T30">
        <f t="shared" si="8"/>
        <v>3</v>
      </c>
      <c r="U30">
        <f t="shared" si="9"/>
        <v>3.8256734642287564E-2</v>
      </c>
      <c r="V30">
        <f t="shared" si="10"/>
        <v>2.393480893992328E-2</v>
      </c>
      <c r="W30">
        <f t="shared" si="11"/>
        <v>161.9024177204937</v>
      </c>
      <c r="X30">
        <f t="shared" si="12"/>
        <v>26.837427968258737</v>
      </c>
      <c r="Y30">
        <f t="shared" si="13"/>
        <v>26.837427968258737</v>
      </c>
      <c r="Z30">
        <f t="shared" si="14"/>
        <v>3.5451270412444047</v>
      </c>
      <c r="AA30">
        <f t="shared" si="15"/>
        <v>50.186887884065158</v>
      </c>
      <c r="AB30">
        <f t="shared" si="16"/>
        <v>1.7021124644978782</v>
      </c>
      <c r="AC30">
        <f t="shared" si="17"/>
        <v>3.3915481438694992</v>
      </c>
      <c r="AD30">
        <f t="shared" si="18"/>
        <v>1.8430145767465265</v>
      </c>
      <c r="AE30">
        <f t="shared" si="19"/>
        <v>-31.775656326667619</v>
      </c>
      <c r="AF30">
        <f t="shared" si="20"/>
        <v>-121.46825947429494</v>
      </c>
      <c r="AG30">
        <f t="shared" si="21"/>
        <v>-8.6911697535082304</v>
      </c>
      <c r="AH30">
        <f t="shared" si="22"/>
        <v>-3.2667833977086502E-2</v>
      </c>
      <c r="AI30">
        <f t="shared" si="23"/>
        <v>6.6324844063642185</v>
      </c>
      <c r="AJ30">
        <f t="shared" si="24"/>
        <v>0.74699594166810623</v>
      </c>
      <c r="AK30">
        <f t="shared" si="25"/>
        <v>4.9127771627208228</v>
      </c>
      <c r="AL30">
        <v>407.64652513593001</v>
      </c>
      <c r="AM30">
        <v>406.22044848484802</v>
      </c>
      <c r="AN30">
        <v>7.3770736182473803E-2</v>
      </c>
      <c r="AO30">
        <v>67.040073920601699</v>
      </c>
      <c r="AP30">
        <f t="shared" si="26"/>
        <v>0.7205364246409891</v>
      </c>
      <c r="AQ30">
        <v>16.728731252396301</v>
      </c>
      <c r="AR30">
        <v>16.918133939393901</v>
      </c>
      <c r="AS30">
        <v>-6.9912759096984996E-3</v>
      </c>
      <c r="AT30">
        <v>77.654320825799701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53255.458994538494</v>
      </c>
      <c r="AZ30" t="s">
        <v>439</v>
      </c>
      <c r="BA30">
        <v>10043.6</v>
      </c>
      <c r="BB30">
        <v>206.31078664343801</v>
      </c>
      <c r="BC30">
        <v>1032.93</v>
      </c>
      <c r="BD30">
        <f t="shared" si="30"/>
        <v>0.80026643950370502</v>
      </c>
      <c r="BE30">
        <v>-1.3256428239459399</v>
      </c>
      <c r="BF30" t="s">
        <v>502</v>
      </c>
      <c r="BG30">
        <v>10171.700000000001</v>
      </c>
      <c r="BH30">
        <v>99.481496153846194</v>
      </c>
      <c r="BI30">
        <v>127.476778917606</v>
      </c>
      <c r="BJ30">
        <f t="shared" si="31"/>
        <v>0.21961084208014403</v>
      </c>
      <c r="BK30">
        <v>0.5</v>
      </c>
      <c r="BL30">
        <f t="shared" si="32"/>
        <v>841.18619728523015</v>
      </c>
      <c r="BM30">
        <f t="shared" si="33"/>
        <v>4.9127771627208228</v>
      </c>
      <c r="BN30">
        <f t="shared" si="34"/>
        <v>92.366804566001775</v>
      </c>
      <c r="BO30">
        <f t="shared" si="35"/>
        <v>7.4162177253978808E-3</v>
      </c>
      <c r="BP30">
        <f t="shared" si="36"/>
        <v>7.1028875123023729</v>
      </c>
      <c r="BQ30">
        <f t="shared" si="37"/>
        <v>85.298741078533496</v>
      </c>
      <c r="BR30" t="s">
        <v>441</v>
      </c>
      <c r="BS30">
        <v>0</v>
      </c>
      <c r="BT30">
        <f t="shared" si="38"/>
        <v>85.298741078533496</v>
      </c>
      <c r="BU30">
        <f t="shared" si="39"/>
        <v>0.33086839969759574</v>
      </c>
      <c r="BV30">
        <f t="shared" si="40"/>
        <v>0.66374075699239354</v>
      </c>
      <c r="BW30">
        <f t="shared" si="41"/>
        <v>0.95549108638831004</v>
      </c>
      <c r="BX30">
        <f t="shared" si="42"/>
        <v>-0.35511682802073785</v>
      </c>
      <c r="BY30">
        <f t="shared" si="43"/>
        <v>1.0953691935198546</v>
      </c>
      <c r="BZ30">
        <f t="shared" si="44"/>
        <v>0.56911338452739058</v>
      </c>
      <c r="CA30">
        <f t="shared" si="45"/>
        <v>0.43088661547260942</v>
      </c>
      <c r="CB30">
        <v>225</v>
      </c>
      <c r="CC30">
        <v>290</v>
      </c>
      <c r="CD30">
        <v>121.98</v>
      </c>
      <c r="CE30">
        <v>85</v>
      </c>
      <c r="CF30">
        <v>10171.700000000001</v>
      </c>
      <c r="CG30">
        <v>121.44</v>
      </c>
      <c r="CH30">
        <v>0.54</v>
      </c>
      <c r="CI30">
        <v>300</v>
      </c>
      <c r="CJ30">
        <v>24.1</v>
      </c>
      <c r="CK30">
        <v>127.476778917606</v>
      </c>
      <c r="CL30">
        <v>0.78082948683856401</v>
      </c>
      <c r="CM30">
        <v>-6.1433690720822396</v>
      </c>
      <c r="CN30">
        <v>0.69728206106373702</v>
      </c>
      <c r="CO30">
        <v>0.734908827544692</v>
      </c>
      <c r="CP30">
        <v>-7.5822271412680801E-3</v>
      </c>
      <c r="CQ30">
        <v>290</v>
      </c>
      <c r="CR30">
        <v>121.21</v>
      </c>
      <c r="CS30">
        <v>795</v>
      </c>
      <c r="CT30">
        <v>10130.4</v>
      </c>
      <c r="CU30">
        <v>121.41</v>
      </c>
      <c r="CV30">
        <v>-0.2</v>
      </c>
      <c r="DJ30">
        <f t="shared" si="46"/>
        <v>999.99106666666705</v>
      </c>
      <c r="DK30">
        <f t="shared" si="47"/>
        <v>841.18619728523015</v>
      </c>
      <c r="DL30">
        <f t="shared" si="48"/>
        <v>0.84119371194905657</v>
      </c>
      <c r="DM30">
        <f t="shared" si="49"/>
        <v>0.16190386406167925</v>
      </c>
      <c r="DN30">
        <v>1.028</v>
      </c>
      <c r="DO30">
        <v>0.5</v>
      </c>
      <c r="DP30" t="s">
        <v>442</v>
      </c>
      <c r="DQ30">
        <v>2</v>
      </c>
      <c r="DR30" t="b">
        <v>1</v>
      </c>
      <c r="DS30">
        <v>1686089772</v>
      </c>
      <c r="DT30">
        <v>399.017333333333</v>
      </c>
      <c r="DU30">
        <v>400.441933333333</v>
      </c>
      <c r="DV30">
        <v>16.9401333333333</v>
      </c>
      <c r="DW30">
        <v>16.789186666666701</v>
      </c>
      <c r="DX30">
        <v>398.48733333333303</v>
      </c>
      <c r="DY30">
        <v>16.8091333333333</v>
      </c>
      <c r="DZ30">
        <v>500.11259999999999</v>
      </c>
      <c r="EA30">
        <v>100.378133333333</v>
      </c>
      <c r="EB30">
        <v>9.9969820000000001E-2</v>
      </c>
      <c r="EC30">
        <v>26.086400000000001</v>
      </c>
      <c r="ED30">
        <v>26.303046666666699</v>
      </c>
      <c r="EE30">
        <v>999.9</v>
      </c>
      <c r="EF30">
        <v>0</v>
      </c>
      <c r="EG30">
        <v>0</v>
      </c>
      <c r="EH30">
        <v>10003.1746666667</v>
      </c>
      <c r="EI30">
        <v>0</v>
      </c>
      <c r="EJ30">
        <v>0.221023</v>
      </c>
      <c r="EK30">
        <v>-1.45138266666667</v>
      </c>
      <c r="EL30">
        <v>405.87279999999998</v>
      </c>
      <c r="EM30">
        <v>407.27973333333301</v>
      </c>
      <c r="EN30">
        <v>0.167685466666667</v>
      </c>
      <c r="EO30">
        <v>400.441933333333</v>
      </c>
      <c r="EP30">
        <v>16.789186666666701</v>
      </c>
      <c r="EQ30">
        <v>1.70209733333333</v>
      </c>
      <c r="ER30">
        <v>1.68526466666667</v>
      </c>
      <c r="ES30">
        <v>14.91558</v>
      </c>
      <c r="ET30">
        <v>14.7613</v>
      </c>
      <c r="EU30">
        <v>999.99106666666705</v>
      </c>
      <c r="EV30">
        <v>0.96000873333333303</v>
      </c>
      <c r="EW30">
        <v>3.9991266666666699E-2</v>
      </c>
      <c r="EX30">
        <v>0</v>
      </c>
      <c r="EY30">
        <v>99.436473333333296</v>
      </c>
      <c r="EZ30">
        <v>4.9999900000000004</v>
      </c>
      <c r="FA30">
        <v>1197.9186666666701</v>
      </c>
      <c r="FB30">
        <v>8665.2553333333308</v>
      </c>
      <c r="FC30">
        <v>38.670533333333303</v>
      </c>
      <c r="FD30">
        <v>40.807866666666698</v>
      </c>
      <c r="FE30">
        <v>40.0041333333333</v>
      </c>
      <c r="FF30">
        <v>40.5</v>
      </c>
      <c r="FG30">
        <v>41.311999999999998</v>
      </c>
      <c r="FH30">
        <v>955.2</v>
      </c>
      <c r="FI30">
        <v>39.79</v>
      </c>
      <c r="FJ30">
        <v>0</v>
      </c>
      <c r="FK30">
        <v>1476.5</v>
      </c>
      <c r="FL30">
        <v>0</v>
      </c>
      <c r="FM30">
        <v>99.481496153846194</v>
      </c>
      <c r="FN30">
        <v>0.35130597308664602</v>
      </c>
      <c r="FO30">
        <v>1.4468375863946601</v>
      </c>
      <c r="FP30">
        <v>1197.98384615385</v>
      </c>
      <c r="FQ30">
        <v>15</v>
      </c>
      <c r="FR30">
        <v>1686089799</v>
      </c>
      <c r="FS30" t="s">
        <v>503</v>
      </c>
      <c r="FT30">
        <v>1686089799</v>
      </c>
      <c r="FU30">
        <v>1686089799</v>
      </c>
      <c r="FV30">
        <v>14</v>
      </c>
      <c r="FW30">
        <v>2.7E-2</v>
      </c>
      <c r="FX30">
        <v>-1.2E-2</v>
      </c>
      <c r="FY30">
        <v>0.53</v>
      </c>
      <c r="FZ30">
        <v>0.13100000000000001</v>
      </c>
      <c r="GA30">
        <v>399</v>
      </c>
      <c r="GB30">
        <v>17</v>
      </c>
      <c r="GC30">
        <v>0.45</v>
      </c>
      <c r="GD30">
        <v>0.18</v>
      </c>
      <c r="GE30">
        <v>-1.4375100000000001</v>
      </c>
      <c r="GF30">
        <v>-1.26147518796993</v>
      </c>
      <c r="GG30">
        <v>0.199312507936657</v>
      </c>
      <c r="GH30">
        <v>0</v>
      </c>
      <c r="GI30">
        <v>99.479452941176405</v>
      </c>
      <c r="GJ30">
        <v>0.30066920902376998</v>
      </c>
      <c r="GK30">
        <v>0.14990227254741301</v>
      </c>
      <c r="GL30">
        <v>1</v>
      </c>
      <c r="GM30">
        <v>0.15568979999999999</v>
      </c>
      <c r="GN30">
        <v>0.35631022556390901</v>
      </c>
      <c r="GO30">
        <v>3.8257441556643602E-2</v>
      </c>
      <c r="GP30">
        <v>0</v>
      </c>
      <c r="GQ30">
        <v>1</v>
      </c>
      <c r="GR30">
        <v>3</v>
      </c>
      <c r="GS30" t="s">
        <v>483</v>
      </c>
      <c r="GT30">
        <v>2.9473799999999999</v>
      </c>
      <c r="GU30">
        <v>2.71075</v>
      </c>
      <c r="GV30">
        <v>0.10351299999999999</v>
      </c>
      <c r="GW30">
        <v>0.10347099999999999</v>
      </c>
      <c r="GX30">
        <v>8.9223300000000005E-2</v>
      </c>
      <c r="GY30">
        <v>8.9131000000000002E-2</v>
      </c>
      <c r="GZ30">
        <v>27709.599999999999</v>
      </c>
      <c r="HA30">
        <v>32070.5</v>
      </c>
      <c r="HB30">
        <v>30826.400000000001</v>
      </c>
      <c r="HC30">
        <v>34473.699999999997</v>
      </c>
      <c r="HD30">
        <v>38276.1</v>
      </c>
      <c r="HE30">
        <v>38887.300000000003</v>
      </c>
      <c r="HF30">
        <v>42384.5</v>
      </c>
      <c r="HG30">
        <v>42763.9</v>
      </c>
      <c r="HH30">
        <v>2.0224500000000001</v>
      </c>
      <c r="HI30">
        <v>2.1125500000000001</v>
      </c>
      <c r="HJ30">
        <v>0.12397</v>
      </c>
      <c r="HK30">
        <v>0</v>
      </c>
      <c r="HL30">
        <v>24.257100000000001</v>
      </c>
      <c r="HM30">
        <v>999.9</v>
      </c>
      <c r="HN30">
        <v>46.978000000000002</v>
      </c>
      <c r="HO30">
        <v>32.942</v>
      </c>
      <c r="HP30">
        <v>23.567900000000002</v>
      </c>
      <c r="HQ30">
        <v>60.028500000000001</v>
      </c>
      <c r="HR30">
        <v>19.487200000000001</v>
      </c>
      <c r="HS30">
        <v>1</v>
      </c>
      <c r="HT30">
        <v>-1.6844500000000001E-3</v>
      </c>
      <c r="HU30">
        <v>-0.102481</v>
      </c>
      <c r="HV30">
        <v>20.292400000000001</v>
      </c>
      <c r="HW30">
        <v>5.2430500000000002</v>
      </c>
      <c r="HX30">
        <v>11.9861</v>
      </c>
      <c r="HY30">
        <v>4.9717000000000002</v>
      </c>
      <c r="HZ30">
        <v>3.29705</v>
      </c>
      <c r="IA30">
        <v>9999</v>
      </c>
      <c r="IB30">
        <v>9999</v>
      </c>
      <c r="IC30">
        <v>999.9</v>
      </c>
      <c r="ID30">
        <v>9999</v>
      </c>
      <c r="IE30">
        <v>4.97187</v>
      </c>
      <c r="IF30">
        <v>1.8540399999999999</v>
      </c>
      <c r="IG30">
        <v>1.85503</v>
      </c>
      <c r="IH30">
        <v>1.85928</v>
      </c>
      <c r="II30">
        <v>1.85362</v>
      </c>
      <c r="IJ30">
        <v>1.85805</v>
      </c>
      <c r="IK30">
        <v>1.8552599999999999</v>
      </c>
      <c r="IL30">
        <v>1.85378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0.53</v>
      </c>
      <c r="JA30">
        <v>0.13100000000000001</v>
      </c>
      <c r="JB30">
        <v>0.75806549799512601</v>
      </c>
      <c r="JC30">
        <v>-6.8838208586326796E-4</v>
      </c>
      <c r="JD30">
        <v>1.2146953680521199E-7</v>
      </c>
      <c r="JE30">
        <v>-3.3979593155360199E-13</v>
      </c>
      <c r="JF30">
        <v>-1.16541209688609E-2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24.4</v>
      </c>
      <c r="JO30">
        <v>24.3</v>
      </c>
      <c r="JP30">
        <v>0.98266600000000004</v>
      </c>
      <c r="JQ30">
        <v>2.4267599999999998</v>
      </c>
      <c r="JR30">
        <v>1.5966800000000001</v>
      </c>
      <c r="JS30">
        <v>2.32056</v>
      </c>
      <c r="JT30">
        <v>1.5905800000000001</v>
      </c>
      <c r="JU30">
        <v>2.5146500000000001</v>
      </c>
      <c r="JV30">
        <v>37.867899999999999</v>
      </c>
      <c r="JW30">
        <v>14.009499999999999</v>
      </c>
      <c r="JX30">
        <v>18</v>
      </c>
      <c r="JY30">
        <v>499.60500000000002</v>
      </c>
      <c r="JZ30">
        <v>537.60900000000004</v>
      </c>
      <c r="KA30">
        <v>24.998899999999999</v>
      </c>
      <c r="KB30">
        <v>27.1844</v>
      </c>
      <c r="KC30">
        <v>30</v>
      </c>
      <c r="KD30">
        <v>27.114999999999998</v>
      </c>
      <c r="KE30">
        <v>27.075099999999999</v>
      </c>
      <c r="KF30">
        <v>19.709</v>
      </c>
      <c r="KG30">
        <v>28.351400000000002</v>
      </c>
      <c r="KH30">
        <v>11.736499999999999</v>
      </c>
      <c r="KI30">
        <v>25</v>
      </c>
      <c r="KJ30">
        <v>400</v>
      </c>
      <c r="KK30">
        <v>16.7729</v>
      </c>
      <c r="KL30">
        <v>100.35899999999999</v>
      </c>
      <c r="KM30">
        <v>100.48099999999999</v>
      </c>
    </row>
    <row r="31" spans="1:299" x14ac:dyDescent="0.2">
      <c r="A31">
        <v>15</v>
      </c>
      <c r="B31">
        <v>1686091829</v>
      </c>
      <c r="C31">
        <v>25262</v>
      </c>
      <c r="D31" t="s">
        <v>504</v>
      </c>
      <c r="E31" t="s">
        <v>505</v>
      </c>
      <c r="F31">
        <v>30</v>
      </c>
      <c r="G31">
        <v>21.3</v>
      </c>
      <c r="H31" t="s">
        <v>438</v>
      </c>
      <c r="I31">
        <v>140</v>
      </c>
      <c r="J31">
        <v>29</v>
      </c>
      <c r="K31">
        <v>1686091820.5</v>
      </c>
      <c r="L31">
        <f t="shared" si="0"/>
        <v>5.9153784102745118E-4</v>
      </c>
      <c r="M31">
        <f t="shared" si="1"/>
        <v>0.59153784102745122</v>
      </c>
      <c r="N31">
        <f t="shared" si="2"/>
        <v>4.5154922402268163</v>
      </c>
      <c r="O31">
        <f t="shared" si="3"/>
        <v>398.18437499999999</v>
      </c>
      <c r="P31">
        <f t="shared" si="4"/>
        <v>162.27154892155085</v>
      </c>
      <c r="Q31">
        <f t="shared" si="5"/>
        <v>16.295958188126779</v>
      </c>
      <c r="R31">
        <f t="shared" si="6"/>
        <v>39.987268065718418</v>
      </c>
      <c r="S31">
        <f t="shared" si="7"/>
        <v>3.1909645219716162E-2</v>
      </c>
      <c r="T31">
        <f t="shared" si="8"/>
        <v>3</v>
      </c>
      <c r="U31">
        <f t="shared" si="9"/>
        <v>3.172228032392526E-2</v>
      </c>
      <c r="V31">
        <f t="shared" si="10"/>
        <v>1.9843167332851741E-2</v>
      </c>
      <c r="W31">
        <f t="shared" si="11"/>
        <v>161.90281380241586</v>
      </c>
      <c r="X31">
        <f t="shared" si="12"/>
        <v>26.602728378431934</v>
      </c>
      <c r="Y31">
        <f t="shared" si="13"/>
        <v>26.602728378431934</v>
      </c>
      <c r="Z31">
        <f t="shared" si="14"/>
        <v>3.4964936840273895</v>
      </c>
      <c r="AA31">
        <f t="shared" si="15"/>
        <v>50.087504517978687</v>
      </c>
      <c r="AB31">
        <f t="shared" si="16"/>
        <v>1.6720376485875978</v>
      </c>
      <c r="AC31">
        <f t="shared" si="17"/>
        <v>3.3382330876305235</v>
      </c>
      <c r="AD31">
        <f t="shared" si="18"/>
        <v>1.8244560354397916</v>
      </c>
      <c r="AE31">
        <f t="shared" si="19"/>
        <v>-26.086818789310598</v>
      </c>
      <c r="AF31">
        <f t="shared" si="20"/>
        <v>-126.80157041406716</v>
      </c>
      <c r="AG31">
        <f t="shared" si="21"/>
        <v>-9.0499630800287179</v>
      </c>
      <c r="AH31">
        <f t="shared" si="22"/>
        <v>-3.5538480990624066E-2</v>
      </c>
      <c r="AI31">
        <f t="shared" si="23"/>
        <v>5.5568794746205965</v>
      </c>
      <c r="AJ31">
        <f t="shared" si="24"/>
        <v>0.63033677597980842</v>
      </c>
      <c r="AK31">
        <f t="shared" si="25"/>
        <v>4.5154922402268163</v>
      </c>
      <c r="AL31">
        <v>407.42883781757502</v>
      </c>
      <c r="AM31">
        <v>405.31930909090897</v>
      </c>
      <c r="AN31">
        <v>7.5002724024708395E-2</v>
      </c>
      <c r="AO31">
        <v>67.040070466321794</v>
      </c>
      <c r="AP31">
        <f t="shared" si="26"/>
        <v>0.59153784102745122</v>
      </c>
      <c r="AQ31">
        <v>16.418140688371899</v>
      </c>
      <c r="AR31">
        <v>16.634140606060601</v>
      </c>
      <c r="AS31">
        <v>-1.9827915241430599E-5</v>
      </c>
      <c r="AT31">
        <v>77.665504770785205</v>
      </c>
      <c r="AU31">
        <v>16</v>
      </c>
      <c r="AV31">
        <v>3</v>
      </c>
      <c r="AW31">
        <f t="shared" si="27"/>
        <v>1</v>
      </c>
      <c r="AX31">
        <f t="shared" si="28"/>
        <v>0</v>
      </c>
      <c r="AY31">
        <f t="shared" si="29"/>
        <v>53256.819655025662</v>
      </c>
      <c r="AZ31" t="s">
        <v>439</v>
      </c>
      <c r="BA31">
        <v>10043.6</v>
      </c>
      <c r="BB31">
        <v>206.31078664343801</v>
      </c>
      <c r="BC31">
        <v>1032.93</v>
      </c>
      <c r="BD31">
        <f t="shared" si="30"/>
        <v>0.80026643950370502</v>
      </c>
      <c r="BE31">
        <v>-1.3256428239459399</v>
      </c>
      <c r="BF31" t="s">
        <v>506</v>
      </c>
      <c r="BG31">
        <v>10083.200000000001</v>
      </c>
      <c r="BH31">
        <v>185.40255999999999</v>
      </c>
      <c r="BI31">
        <v>249.72158578801199</v>
      </c>
      <c r="BJ31">
        <f t="shared" si="31"/>
        <v>0.25756293988382828</v>
      </c>
      <c r="BK31">
        <v>0.5</v>
      </c>
      <c r="BL31">
        <f t="shared" si="32"/>
        <v>841.185878705915</v>
      </c>
      <c r="BM31">
        <f t="shared" si="33"/>
        <v>4.5154922402268163</v>
      </c>
      <c r="BN31">
        <f t="shared" si="34"/>
        <v>108.32915395412843</v>
      </c>
      <c r="BO31">
        <f t="shared" si="35"/>
        <v>6.9439290554411002E-3</v>
      </c>
      <c r="BP31">
        <f t="shared" si="36"/>
        <v>3.1363264482744859</v>
      </c>
      <c r="BQ31">
        <f t="shared" si="37"/>
        <v>126.84888451667103</v>
      </c>
      <c r="BR31" t="s">
        <v>441</v>
      </c>
      <c r="BS31">
        <v>0</v>
      </c>
      <c r="BT31">
        <f t="shared" si="38"/>
        <v>126.84888451667103</v>
      </c>
      <c r="BU31">
        <f t="shared" si="39"/>
        <v>0.4920387674281681</v>
      </c>
      <c r="BV31">
        <f t="shared" si="40"/>
        <v>0.52346066394337409</v>
      </c>
      <c r="BW31">
        <f t="shared" si="41"/>
        <v>0.86439105818269113</v>
      </c>
      <c r="BX31">
        <f t="shared" si="42"/>
        <v>1.4816365295143703</v>
      </c>
      <c r="BY31">
        <f t="shared" si="43"/>
        <v>0.94748392192784803</v>
      </c>
      <c r="BZ31">
        <f t="shared" si="44"/>
        <v>0.35814177166471173</v>
      </c>
      <c r="CA31">
        <f t="shared" si="45"/>
        <v>0.64185822833528827</v>
      </c>
      <c r="CB31">
        <v>226</v>
      </c>
      <c r="CC31">
        <v>290</v>
      </c>
      <c r="CD31">
        <v>236.83</v>
      </c>
      <c r="CE31">
        <v>95</v>
      </c>
      <c r="CF31">
        <v>10083.200000000001</v>
      </c>
      <c r="CG31">
        <v>235.98</v>
      </c>
      <c r="CH31">
        <v>0.85</v>
      </c>
      <c r="CI31">
        <v>300</v>
      </c>
      <c r="CJ31">
        <v>24.1</v>
      </c>
      <c r="CK31">
        <v>249.72158578801199</v>
      </c>
      <c r="CL31">
        <v>0.92588718753779797</v>
      </c>
      <c r="CM31">
        <v>-13.854618313553299</v>
      </c>
      <c r="CN31">
        <v>0.81987631069553502</v>
      </c>
      <c r="CO31">
        <v>0.91070197481968196</v>
      </c>
      <c r="CP31">
        <v>-7.5165919911012301E-3</v>
      </c>
      <c r="CQ31">
        <v>290</v>
      </c>
      <c r="CR31">
        <v>236.41</v>
      </c>
      <c r="CS31">
        <v>745</v>
      </c>
      <c r="CT31">
        <v>10047.5</v>
      </c>
      <c r="CU31">
        <v>235.93</v>
      </c>
      <c r="CV31">
        <v>0.48</v>
      </c>
      <c r="DJ31">
        <f t="shared" si="46"/>
        <v>999.99037499999997</v>
      </c>
      <c r="DK31">
        <f t="shared" si="47"/>
        <v>841.185878705915</v>
      </c>
      <c r="DL31">
        <f t="shared" si="48"/>
        <v>0.84119397519792627</v>
      </c>
      <c r="DM31">
        <f t="shared" si="49"/>
        <v>0.16190437213199763</v>
      </c>
      <c r="DN31">
        <v>1.8560000000000001</v>
      </c>
      <c r="DO31">
        <v>0.5</v>
      </c>
      <c r="DP31" t="s">
        <v>442</v>
      </c>
      <c r="DQ31">
        <v>2</v>
      </c>
      <c r="DR31" t="b">
        <v>1</v>
      </c>
      <c r="DS31">
        <v>1686091820.5</v>
      </c>
      <c r="DT31">
        <v>398.18437499999999</v>
      </c>
      <c r="DU31">
        <v>400.33974999999998</v>
      </c>
      <c r="DV31">
        <v>16.64978125</v>
      </c>
      <c r="DW31">
        <v>16.419750000000001</v>
      </c>
      <c r="DX31">
        <v>397.69137499999999</v>
      </c>
      <c r="DY31">
        <v>16.517781249999999</v>
      </c>
      <c r="DZ31">
        <v>500.11743749999999</v>
      </c>
      <c r="EA31">
        <v>100.324</v>
      </c>
      <c r="EB31">
        <v>0.10000098125</v>
      </c>
      <c r="EC31">
        <v>25.818725000000001</v>
      </c>
      <c r="ED31">
        <v>26.42633125</v>
      </c>
      <c r="EE31">
        <v>999.9</v>
      </c>
      <c r="EF31">
        <v>0</v>
      </c>
      <c r="EG31">
        <v>0</v>
      </c>
      <c r="EH31">
        <v>9999.7293750000008</v>
      </c>
      <c r="EI31">
        <v>0</v>
      </c>
      <c r="EJ31">
        <v>0.221023</v>
      </c>
      <c r="EK31">
        <v>-2.1180331250000002</v>
      </c>
      <c r="EL31">
        <v>404.96281249999998</v>
      </c>
      <c r="EM31">
        <v>407.02306249999998</v>
      </c>
      <c r="EN31">
        <v>0.2267479375</v>
      </c>
      <c r="EO31">
        <v>400.33974999999998</v>
      </c>
      <c r="EP31">
        <v>16.419750000000001</v>
      </c>
      <c r="EQ31">
        <v>1.6700418749999999</v>
      </c>
      <c r="ER31">
        <v>1.6472925</v>
      </c>
      <c r="ES31">
        <v>14.62073125</v>
      </c>
      <c r="ET31">
        <v>14.4084875</v>
      </c>
      <c r="EU31">
        <v>999.99037499999997</v>
      </c>
      <c r="EV31">
        <v>0.95999756250000001</v>
      </c>
      <c r="EW31">
        <v>4.0002425000000001E-2</v>
      </c>
      <c r="EX31">
        <v>0</v>
      </c>
      <c r="EY31">
        <v>185.38106250000001</v>
      </c>
      <c r="EZ31">
        <v>4.9999900000000004</v>
      </c>
      <c r="FA31">
        <v>2152.6737499999999</v>
      </c>
      <c r="FB31">
        <v>8665.2112500000003</v>
      </c>
      <c r="FC31">
        <v>37.300375000000003</v>
      </c>
      <c r="FD31">
        <v>39.436999999999998</v>
      </c>
      <c r="FE31">
        <v>38.625</v>
      </c>
      <c r="FF31">
        <v>39.140500000000003</v>
      </c>
      <c r="FG31">
        <v>39.948812500000003</v>
      </c>
      <c r="FH31">
        <v>955.19062499999995</v>
      </c>
      <c r="FI31">
        <v>39.798749999999998</v>
      </c>
      <c r="FJ31">
        <v>0</v>
      </c>
      <c r="FK31">
        <v>2047.2999999523199</v>
      </c>
      <c r="FL31">
        <v>0</v>
      </c>
      <c r="FM31">
        <v>185.40255999999999</v>
      </c>
      <c r="FN31">
        <v>-0.32238462022158598</v>
      </c>
      <c r="FO31">
        <v>-61.533077013101803</v>
      </c>
      <c r="FP31">
        <v>2152.6536000000001</v>
      </c>
      <c r="FQ31">
        <v>15</v>
      </c>
      <c r="FR31">
        <v>1686091860</v>
      </c>
      <c r="FS31" t="s">
        <v>507</v>
      </c>
      <c r="FT31">
        <v>1686091860</v>
      </c>
      <c r="FU31">
        <v>1686091848</v>
      </c>
      <c r="FV31">
        <v>15</v>
      </c>
      <c r="FW31">
        <v>-3.6999999999999998E-2</v>
      </c>
      <c r="FX31">
        <v>8.9999999999999993E-3</v>
      </c>
      <c r="FY31">
        <v>0.49299999999999999</v>
      </c>
      <c r="FZ31">
        <v>0.13200000000000001</v>
      </c>
      <c r="GA31">
        <v>399</v>
      </c>
      <c r="GB31">
        <v>16</v>
      </c>
      <c r="GC31">
        <v>0.31</v>
      </c>
      <c r="GD31">
        <v>0.11</v>
      </c>
      <c r="GE31">
        <v>-2.0812980952380999</v>
      </c>
      <c r="GF31">
        <v>-1.64884597402598</v>
      </c>
      <c r="GG31">
        <v>0.23554066076277</v>
      </c>
      <c r="GH31">
        <v>0</v>
      </c>
      <c r="GI31">
        <v>185.38620588235301</v>
      </c>
      <c r="GJ31">
        <v>-0.17822765636371299</v>
      </c>
      <c r="GK31">
        <v>0.194105910964298</v>
      </c>
      <c r="GL31">
        <v>1</v>
      </c>
      <c r="GM31">
        <v>0.22987471428571399</v>
      </c>
      <c r="GN31">
        <v>-5.2058727272727E-2</v>
      </c>
      <c r="GO31">
        <v>5.3146090313834597E-3</v>
      </c>
      <c r="GP31">
        <v>1</v>
      </c>
      <c r="GQ31">
        <v>2</v>
      </c>
      <c r="GR31">
        <v>3</v>
      </c>
      <c r="GS31" t="s">
        <v>453</v>
      </c>
      <c r="GT31">
        <v>2.94916</v>
      </c>
      <c r="GU31">
        <v>2.7105299999999999</v>
      </c>
      <c r="GV31">
        <v>0.103732</v>
      </c>
      <c r="GW31">
        <v>0.103793</v>
      </c>
      <c r="GX31">
        <v>8.8523500000000005E-2</v>
      </c>
      <c r="GY31">
        <v>8.8242100000000004E-2</v>
      </c>
      <c r="GZ31">
        <v>27784.9</v>
      </c>
      <c r="HA31">
        <v>32157.8</v>
      </c>
      <c r="HB31">
        <v>30908.7</v>
      </c>
      <c r="HC31">
        <v>34570.199999999997</v>
      </c>
      <c r="HD31">
        <v>38407</v>
      </c>
      <c r="HE31">
        <v>39030</v>
      </c>
      <c r="HF31">
        <v>42495.7</v>
      </c>
      <c r="HG31">
        <v>42878</v>
      </c>
      <c r="HH31">
        <v>1.9880500000000001</v>
      </c>
      <c r="HI31">
        <v>2.1315499999999998</v>
      </c>
      <c r="HJ31">
        <v>0.15740100000000001</v>
      </c>
      <c r="HK31">
        <v>0</v>
      </c>
      <c r="HL31">
        <v>23.8383</v>
      </c>
      <c r="HM31">
        <v>999.9</v>
      </c>
      <c r="HN31">
        <v>35.801000000000002</v>
      </c>
      <c r="HO31">
        <v>34.795000000000002</v>
      </c>
      <c r="HP31">
        <v>19.9267</v>
      </c>
      <c r="HQ31">
        <v>60.230400000000003</v>
      </c>
      <c r="HR31">
        <v>19.947900000000001</v>
      </c>
      <c r="HS31">
        <v>1</v>
      </c>
      <c r="HT31">
        <v>-0.140602</v>
      </c>
      <c r="HU31">
        <v>-0.59881499999999999</v>
      </c>
      <c r="HV31">
        <v>20.290800000000001</v>
      </c>
      <c r="HW31">
        <v>5.2467899999999998</v>
      </c>
      <c r="HX31">
        <v>11.987</v>
      </c>
      <c r="HY31">
        <v>4.9717500000000001</v>
      </c>
      <c r="HZ31">
        <v>3.29725</v>
      </c>
      <c r="IA31">
        <v>9999</v>
      </c>
      <c r="IB31">
        <v>9999</v>
      </c>
      <c r="IC31">
        <v>999.9</v>
      </c>
      <c r="ID31">
        <v>9999</v>
      </c>
      <c r="IE31">
        <v>4.9717799999999999</v>
      </c>
      <c r="IF31">
        <v>1.8541099999999999</v>
      </c>
      <c r="IG31">
        <v>1.8551599999999999</v>
      </c>
      <c r="IH31">
        <v>1.85937</v>
      </c>
      <c r="II31">
        <v>1.85364</v>
      </c>
      <c r="IJ31">
        <v>1.85806</v>
      </c>
      <c r="IK31">
        <v>1.8553200000000001</v>
      </c>
      <c r="IL31">
        <v>1.85379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0.49299999999999999</v>
      </c>
      <c r="JA31">
        <v>0.13200000000000001</v>
      </c>
      <c r="JB31">
        <v>0.785087037440939</v>
      </c>
      <c r="JC31">
        <v>-6.8838208586326796E-4</v>
      </c>
      <c r="JD31">
        <v>1.2146953680521199E-7</v>
      </c>
      <c r="JE31">
        <v>-3.3979593155360199E-13</v>
      </c>
      <c r="JF31">
        <v>-2.36828509307918E-2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33.799999999999997</v>
      </c>
      <c r="JO31">
        <v>33.799999999999997</v>
      </c>
      <c r="JP31">
        <v>0.98999000000000004</v>
      </c>
      <c r="JQ31">
        <v>2.4548299999999998</v>
      </c>
      <c r="JR31">
        <v>1.5966800000000001</v>
      </c>
      <c r="JS31">
        <v>2.3168899999999999</v>
      </c>
      <c r="JT31">
        <v>1.5905800000000001</v>
      </c>
      <c r="JU31">
        <v>2.3803700000000001</v>
      </c>
      <c r="JV31">
        <v>39.516599999999997</v>
      </c>
      <c r="JW31">
        <v>13.422800000000001</v>
      </c>
      <c r="JX31">
        <v>18</v>
      </c>
      <c r="JY31">
        <v>464.26400000000001</v>
      </c>
      <c r="JZ31">
        <v>533.66899999999998</v>
      </c>
      <c r="KA31">
        <v>25.000499999999999</v>
      </c>
      <c r="KB31">
        <v>25.4559</v>
      </c>
      <c r="KC31">
        <v>30</v>
      </c>
      <c r="KD31">
        <v>25.427399999999999</v>
      </c>
      <c r="KE31">
        <v>25.396000000000001</v>
      </c>
      <c r="KF31">
        <v>19.835000000000001</v>
      </c>
      <c r="KG31">
        <v>3.6239599999999998</v>
      </c>
      <c r="KH31">
        <v>30.073</v>
      </c>
      <c r="KI31">
        <v>25</v>
      </c>
      <c r="KJ31">
        <v>400</v>
      </c>
      <c r="KK31">
        <v>16.277100000000001</v>
      </c>
      <c r="KL31">
        <v>100.624</v>
      </c>
      <c r="KM31">
        <v>100.755</v>
      </c>
    </row>
    <row r="32" spans="1:299" x14ac:dyDescent="0.2">
      <c r="A32">
        <v>16</v>
      </c>
      <c r="B32">
        <v>1686093139.0999999</v>
      </c>
      <c r="C32">
        <v>26572.0999999046</v>
      </c>
      <c r="D32" t="s">
        <v>508</v>
      </c>
      <c r="E32" t="s">
        <v>509</v>
      </c>
      <c r="F32">
        <v>30</v>
      </c>
      <c r="G32">
        <v>22</v>
      </c>
      <c r="H32" t="s">
        <v>450</v>
      </c>
      <c r="I32">
        <v>70</v>
      </c>
      <c r="J32">
        <v>29</v>
      </c>
      <c r="K32">
        <v>1686093130.5999999</v>
      </c>
      <c r="L32">
        <f t="shared" si="0"/>
        <v>7.4582308975833993E-4</v>
      </c>
      <c r="M32">
        <f t="shared" si="1"/>
        <v>0.74582308975833989</v>
      </c>
      <c r="N32">
        <f t="shared" si="2"/>
        <v>5.329846387108927</v>
      </c>
      <c r="O32">
        <f t="shared" si="3"/>
        <v>397.88718749999998</v>
      </c>
      <c r="P32">
        <f t="shared" si="4"/>
        <v>166.89244893997753</v>
      </c>
      <c r="Q32">
        <f t="shared" si="5"/>
        <v>16.75974331543258</v>
      </c>
      <c r="R32">
        <f t="shared" si="6"/>
        <v>39.956793571875146</v>
      </c>
      <c r="S32">
        <f t="shared" si="7"/>
        <v>3.8611189228267132E-2</v>
      </c>
      <c r="T32">
        <f t="shared" si="8"/>
        <v>3</v>
      </c>
      <c r="U32">
        <f t="shared" si="9"/>
        <v>3.83372255322166E-2</v>
      </c>
      <c r="V32">
        <f t="shared" si="10"/>
        <v>2.3985218314444001E-2</v>
      </c>
      <c r="W32">
        <f t="shared" si="11"/>
        <v>161.90487233287689</v>
      </c>
      <c r="X32">
        <f t="shared" si="12"/>
        <v>27.288409625716127</v>
      </c>
      <c r="Y32">
        <f t="shared" si="13"/>
        <v>27.288409625716127</v>
      </c>
      <c r="Z32">
        <f t="shared" si="14"/>
        <v>3.6402372203167284</v>
      </c>
      <c r="AA32">
        <f t="shared" si="15"/>
        <v>49.905411241557786</v>
      </c>
      <c r="AB32">
        <f t="shared" si="16"/>
        <v>1.7389152225982394</v>
      </c>
      <c r="AC32">
        <f t="shared" si="17"/>
        <v>3.4844221885705866</v>
      </c>
      <c r="AD32">
        <f t="shared" si="18"/>
        <v>1.901321997718489</v>
      </c>
      <c r="AE32">
        <f t="shared" si="19"/>
        <v>-32.890798258342791</v>
      </c>
      <c r="AF32">
        <f t="shared" si="20"/>
        <v>-120.39278097482365</v>
      </c>
      <c r="AG32">
        <f t="shared" si="21"/>
        <v>-8.6534827375471028</v>
      </c>
      <c r="AH32">
        <f t="shared" si="22"/>
        <v>-3.2189637836651741E-2</v>
      </c>
      <c r="AI32">
        <f t="shared" si="23"/>
        <v>5.1281512329562551</v>
      </c>
      <c r="AJ32">
        <f t="shared" si="24"/>
        <v>0.69069964735712053</v>
      </c>
      <c r="AK32">
        <f t="shared" si="25"/>
        <v>5.329846387108927</v>
      </c>
      <c r="AL32">
        <v>406.89161139485401</v>
      </c>
      <c r="AM32">
        <v>404.877842424243</v>
      </c>
      <c r="AN32">
        <v>2.44147062631477E-4</v>
      </c>
      <c r="AO32">
        <v>67.046514963642593</v>
      </c>
      <c r="AP32">
        <f t="shared" si="26"/>
        <v>0.74582308975833989</v>
      </c>
      <c r="AQ32">
        <v>17.0618098410695</v>
      </c>
      <c r="AR32">
        <v>17.333816969697001</v>
      </c>
      <c r="AS32">
        <v>-2.6172738099626499E-7</v>
      </c>
      <c r="AT32">
        <v>78.002800477908295</v>
      </c>
      <c r="AU32">
        <v>19</v>
      </c>
      <c r="AV32">
        <v>4</v>
      </c>
      <c r="AW32">
        <f t="shared" si="27"/>
        <v>1</v>
      </c>
      <c r="AX32">
        <f t="shared" si="28"/>
        <v>0</v>
      </c>
      <c r="AY32">
        <f t="shared" si="29"/>
        <v>53095.142044459164</v>
      </c>
      <c r="AZ32" t="s">
        <v>439</v>
      </c>
      <c r="BA32">
        <v>10043.6</v>
      </c>
      <c r="BB32">
        <v>206.31078664343801</v>
      </c>
      <c r="BC32">
        <v>1032.93</v>
      </c>
      <c r="BD32">
        <f t="shared" si="30"/>
        <v>0.80026643950370502</v>
      </c>
      <c r="BE32">
        <v>-1.3256428239459399</v>
      </c>
      <c r="BF32" t="s">
        <v>510</v>
      </c>
      <c r="BG32">
        <v>10109.9</v>
      </c>
      <c r="BH32">
        <v>179.72215384615399</v>
      </c>
      <c r="BI32">
        <v>245.32545424732601</v>
      </c>
      <c r="BJ32">
        <f t="shared" si="31"/>
        <v>0.26741334527412608</v>
      </c>
      <c r="BK32">
        <v>0.5</v>
      </c>
      <c r="BL32">
        <f t="shared" si="32"/>
        <v>841.19707426573916</v>
      </c>
      <c r="BM32">
        <f t="shared" si="33"/>
        <v>5.329846387108927</v>
      </c>
      <c r="BN32">
        <f t="shared" si="34"/>
        <v>112.4736618321044</v>
      </c>
      <c r="BO32">
        <f t="shared" si="35"/>
        <v>7.9119262473235363E-3</v>
      </c>
      <c r="BP32">
        <f t="shared" si="36"/>
        <v>3.2104477220641234</v>
      </c>
      <c r="BQ32">
        <f t="shared" si="37"/>
        <v>125.70466322615299</v>
      </c>
      <c r="BR32" t="s">
        <v>441</v>
      </c>
      <c r="BS32">
        <v>0</v>
      </c>
      <c r="BT32">
        <f t="shared" si="38"/>
        <v>125.70466322615299</v>
      </c>
      <c r="BU32">
        <f t="shared" si="39"/>
        <v>0.48760040570668528</v>
      </c>
      <c r="BV32">
        <f t="shared" si="40"/>
        <v>0.5484272411270058</v>
      </c>
      <c r="BW32">
        <f t="shared" si="41"/>
        <v>0.86814654951486214</v>
      </c>
      <c r="BX32">
        <f t="shared" si="42"/>
        <v>1.6815035070203785</v>
      </c>
      <c r="BY32">
        <f t="shared" si="43"/>
        <v>0.95280212826717947</v>
      </c>
      <c r="BZ32">
        <f t="shared" si="44"/>
        <v>0.38359133904511555</v>
      </c>
      <c r="CA32">
        <f t="shared" si="45"/>
        <v>0.61640866095488445</v>
      </c>
      <c r="CB32">
        <v>227</v>
      </c>
      <c r="CC32">
        <v>290</v>
      </c>
      <c r="CD32">
        <v>233.25</v>
      </c>
      <c r="CE32">
        <v>85</v>
      </c>
      <c r="CF32">
        <v>10109.9</v>
      </c>
      <c r="CG32">
        <v>231.23</v>
      </c>
      <c r="CH32">
        <v>2.02</v>
      </c>
      <c r="CI32">
        <v>300</v>
      </c>
      <c r="CJ32">
        <v>24.1</v>
      </c>
      <c r="CK32">
        <v>245.32545424732601</v>
      </c>
      <c r="CL32">
        <v>1.09743299014329</v>
      </c>
      <c r="CM32">
        <v>-14.247558246798301</v>
      </c>
      <c r="CN32">
        <v>0.97400448476462598</v>
      </c>
      <c r="CO32">
        <v>0.88428460870827996</v>
      </c>
      <c r="CP32">
        <v>-7.5360611790878896E-3</v>
      </c>
      <c r="CQ32">
        <v>290</v>
      </c>
      <c r="CR32">
        <v>231.47</v>
      </c>
      <c r="CS32">
        <v>875</v>
      </c>
      <c r="CT32">
        <v>10065.6</v>
      </c>
      <c r="CU32">
        <v>231.17</v>
      </c>
      <c r="CV32">
        <v>0.3</v>
      </c>
      <c r="DJ32">
        <f t="shared" si="46"/>
        <v>1000.00375</v>
      </c>
      <c r="DK32">
        <f t="shared" si="47"/>
        <v>841.19707426573916</v>
      </c>
      <c r="DL32">
        <f t="shared" si="48"/>
        <v>0.84119391978853997</v>
      </c>
      <c r="DM32">
        <f t="shared" si="49"/>
        <v>0.16190426519188242</v>
      </c>
      <c r="DN32">
        <v>1.8560000000000001</v>
      </c>
      <c r="DO32">
        <v>0.5</v>
      </c>
      <c r="DP32" t="s">
        <v>442</v>
      </c>
      <c r="DQ32">
        <v>2</v>
      </c>
      <c r="DR32" t="b">
        <v>1</v>
      </c>
      <c r="DS32">
        <v>1686093130.5999999</v>
      </c>
      <c r="DT32">
        <v>397.88718749999998</v>
      </c>
      <c r="DU32">
        <v>399.89243750000003</v>
      </c>
      <c r="DV32">
        <v>17.316006250000001</v>
      </c>
      <c r="DW32">
        <v>17.0641</v>
      </c>
      <c r="DX32">
        <v>397.34718750000002</v>
      </c>
      <c r="DY32">
        <v>17.181006249999999</v>
      </c>
      <c r="DZ32">
        <v>500.08306249999998</v>
      </c>
      <c r="EA32">
        <v>100.32243750000001</v>
      </c>
      <c r="EB32">
        <v>9.9980781249999998E-2</v>
      </c>
      <c r="EC32">
        <v>26.54403125</v>
      </c>
      <c r="ED32">
        <v>27.294074999999999</v>
      </c>
      <c r="EE32">
        <v>999.9</v>
      </c>
      <c r="EF32">
        <v>0</v>
      </c>
      <c r="EG32">
        <v>0</v>
      </c>
      <c r="EH32">
        <v>9993.4706249999999</v>
      </c>
      <c r="EI32">
        <v>0</v>
      </c>
      <c r="EJ32">
        <v>0.221023</v>
      </c>
      <c r="EK32">
        <v>-2.0510774999999999</v>
      </c>
      <c r="EL32">
        <v>404.85956249999998</v>
      </c>
      <c r="EM32">
        <v>406.8345625</v>
      </c>
      <c r="EN32">
        <v>0.27112262500000001</v>
      </c>
      <c r="EO32">
        <v>399.89243750000003</v>
      </c>
      <c r="EP32">
        <v>17.0641</v>
      </c>
      <c r="EQ32">
        <v>1.73910875</v>
      </c>
      <c r="ER32">
        <v>1.7119087500000001</v>
      </c>
      <c r="ES32">
        <v>15.24999375</v>
      </c>
      <c r="ET32">
        <v>15.00485625</v>
      </c>
      <c r="EU32">
        <v>1000.00375</v>
      </c>
      <c r="EV32">
        <v>0.96000456249999999</v>
      </c>
      <c r="EW32">
        <v>3.9995531250000001E-2</v>
      </c>
      <c r="EX32">
        <v>0</v>
      </c>
      <c r="EY32">
        <v>179.7228125</v>
      </c>
      <c r="EZ32">
        <v>4.9999900000000004</v>
      </c>
      <c r="FA32">
        <v>2049.6668749999999</v>
      </c>
      <c r="FB32">
        <v>8665.3531249999996</v>
      </c>
      <c r="FC32">
        <v>39.3395625</v>
      </c>
      <c r="FD32">
        <v>41.5</v>
      </c>
      <c r="FE32">
        <v>40.597437499999998</v>
      </c>
      <c r="FF32">
        <v>41.375</v>
      </c>
      <c r="FG32">
        <v>41.936999999999998</v>
      </c>
      <c r="FH32">
        <v>955.20687499999997</v>
      </c>
      <c r="FI32">
        <v>39.797499999999999</v>
      </c>
      <c r="FJ32">
        <v>0</v>
      </c>
      <c r="FK32">
        <v>1308.5</v>
      </c>
      <c r="FL32">
        <v>0</v>
      </c>
      <c r="FM32">
        <v>179.72215384615399</v>
      </c>
      <c r="FN32">
        <v>-0.84950426170828297</v>
      </c>
      <c r="FO32">
        <v>13.204786082297099</v>
      </c>
      <c r="FP32">
        <v>2049.4423076923099</v>
      </c>
      <c r="FQ32">
        <v>15</v>
      </c>
      <c r="FR32">
        <v>1686093163.0999999</v>
      </c>
      <c r="FS32" t="s">
        <v>511</v>
      </c>
      <c r="FT32">
        <v>1686093162.0999999</v>
      </c>
      <c r="FU32">
        <v>1686093163.0999999</v>
      </c>
      <c r="FV32">
        <v>16</v>
      </c>
      <c r="FW32">
        <v>4.7E-2</v>
      </c>
      <c r="FX32">
        <v>-1.2E-2</v>
      </c>
      <c r="FY32">
        <v>0.54</v>
      </c>
      <c r="FZ32">
        <v>0.13500000000000001</v>
      </c>
      <c r="GA32">
        <v>400</v>
      </c>
      <c r="GB32">
        <v>17</v>
      </c>
      <c r="GC32">
        <v>0.5</v>
      </c>
      <c r="GD32">
        <v>0.14000000000000001</v>
      </c>
      <c r="GE32">
        <v>-2.0466361904761898</v>
      </c>
      <c r="GF32">
        <v>-0.289224155844157</v>
      </c>
      <c r="GG32">
        <v>7.2672229940570501E-2</v>
      </c>
      <c r="GH32">
        <v>1</v>
      </c>
      <c r="GI32">
        <v>179.74700000000001</v>
      </c>
      <c r="GJ32">
        <v>-0.47847211073224299</v>
      </c>
      <c r="GK32">
        <v>0.17941063644775701</v>
      </c>
      <c r="GL32">
        <v>1</v>
      </c>
      <c r="GM32">
        <v>0.27339690476190498</v>
      </c>
      <c r="GN32">
        <v>-3.1737038961039202E-2</v>
      </c>
      <c r="GO32">
        <v>4.3644210318564197E-3</v>
      </c>
      <c r="GP32">
        <v>1</v>
      </c>
      <c r="GQ32">
        <v>3</v>
      </c>
      <c r="GR32">
        <v>3</v>
      </c>
      <c r="GS32" t="s">
        <v>462</v>
      </c>
      <c r="GT32">
        <v>2.9470499999999999</v>
      </c>
      <c r="GU32">
        <v>2.71061</v>
      </c>
      <c r="GV32">
        <v>0.103091</v>
      </c>
      <c r="GW32">
        <v>0.103299</v>
      </c>
      <c r="GX32">
        <v>9.0720899999999993E-2</v>
      </c>
      <c r="GY32">
        <v>9.0314099999999994E-2</v>
      </c>
      <c r="GZ32">
        <v>27699.1</v>
      </c>
      <c r="HA32">
        <v>32047.4</v>
      </c>
      <c r="HB32">
        <v>30802.2</v>
      </c>
      <c r="HC32">
        <v>34444.5</v>
      </c>
      <c r="HD32">
        <v>38182.800000000003</v>
      </c>
      <c r="HE32">
        <v>38805.800000000003</v>
      </c>
      <c r="HF32">
        <v>42351.5</v>
      </c>
      <c r="HG32">
        <v>42730.1</v>
      </c>
      <c r="HH32">
        <v>1.9549700000000001</v>
      </c>
      <c r="HI32">
        <v>2.0914999999999999</v>
      </c>
      <c r="HJ32">
        <v>0.14400099999999999</v>
      </c>
      <c r="HK32">
        <v>0</v>
      </c>
      <c r="HL32">
        <v>24.922499999999999</v>
      </c>
      <c r="HM32">
        <v>999.9</v>
      </c>
      <c r="HN32">
        <v>35.325000000000003</v>
      </c>
      <c r="HO32">
        <v>35.549999999999997</v>
      </c>
      <c r="HP32">
        <v>20.5046</v>
      </c>
      <c r="HQ32">
        <v>59.684100000000001</v>
      </c>
      <c r="HR32">
        <v>19.963899999999999</v>
      </c>
      <c r="HS32">
        <v>1</v>
      </c>
      <c r="HT32">
        <v>2.9420700000000001E-2</v>
      </c>
      <c r="HU32">
        <v>0.30934099999999998</v>
      </c>
      <c r="HV32">
        <v>20.287400000000002</v>
      </c>
      <c r="HW32">
        <v>5.2409499999999998</v>
      </c>
      <c r="HX32">
        <v>11.986599999999999</v>
      </c>
      <c r="HY32">
        <v>4.9705000000000004</v>
      </c>
      <c r="HZ32">
        <v>3.2963300000000002</v>
      </c>
      <c r="IA32">
        <v>9999</v>
      </c>
      <c r="IB32">
        <v>9999</v>
      </c>
      <c r="IC32">
        <v>999.9</v>
      </c>
      <c r="ID32">
        <v>9999</v>
      </c>
      <c r="IE32">
        <v>4.9718299999999997</v>
      </c>
      <c r="IF32">
        <v>1.85425</v>
      </c>
      <c r="IG32">
        <v>1.8553200000000001</v>
      </c>
      <c r="IH32">
        <v>1.85945</v>
      </c>
      <c r="II32">
        <v>1.8537300000000001</v>
      </c>
      <c r="IJ32">
        <v>1.8581399999999999</v>
      </c>
      <c r="IK32">
        <v>1.85544</v>
      </c>
      <c r="IL32">
        <v>1.8538399999999999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0.54</v>
      </c>
      <c r="JA32">
        <v>0.13500000000000001</v>
      </c>
      <c r="JB32">
        <v>0.74843099841404703</v>
      </c>
      <c r="JC32">
        <v>-6.8838208586326796E-4</v>
      </c>
      <c r="JD32">
        <v>1.2146953680521199E-7</v>
      </c>
      <c r="JE32">
        <v>-3.3979593155360199E-13</v>
      </c>
      <c r="JF32">
        <v>-1.4275869212453799E-2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21.3</v>
      </c>
      <c r="JO32">
        <v>21.5</v>
      </c>
      <c r="JP32">
        <v>0.98754900000000001</v>
      </c>
      <c r="JQ32">
        <v>2.4584999999999999</v>
      </c>
      <c r="JR32">
        <v>1.5966800000000001</v>
      </c>
      <c r="JS32">
        <v>2.3168899999999999</v>
      </c>
      <c r="JT32">
        <v>1.5905800000000001</v>
      </c>
      <c r="JU32">
        <v>2.4072300000000002</v>
      </c>
      <c r="JV32">
        <v>42.085700000000003</v>
      </c>
      <c r="JW32">
        <v>12.844900000000001</v>
      </c>
      <c r="JX32">
        <v>18</v>
      </c>
      <c r="JY32">
        <v>461.09300000000002</v>
      </c>
      <c r="JZ32">
        <v>525.42600000000004</v>
      </c>
      <c r="KA32">
        <v>24.998899999999999</v>
      </c>
      <c r="KB32">
        <v>27.566099999999999</v>
      </c>
      <c r="KC32">
        <v>30.000599999999999</v>
      </c>
      <c r="KD32">
        <v>27.4085</v>
      </c>
      <c r="KE32">
        <v>27.351700000000001</v>
      </c>
      <c r="KF32">
        <v>19.806699999999999</v>
      </c>
      <c r="KG32">
        <v>0</v>
      </c>
      <c r="KH32">
        <v>29.7014</v>
      </c>
      <c r="KI32">
        <v>25</v>
      </c>
      <c r="KJ32">
        <v>400</v>
      </c>
      <c r="KK32">
        <v>17.283999999999999</v>
      </c>
      <c r="KL32">
        <v>100.28100000000001</v>
      </c>
      <c r="KM32">
        <v>100.399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2023-06-06T16:14:37Z</dcterms:created>
  <dcterms:modified xsi:type="dcterms:W3CDTF">2023-07-25T18:45:25Z</dcterms:modified>
</cp:coreProperties>
</file>