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Excel.DataCollection/"/>
    </mc:Choice>
  </mc:AlternateContent>
  <xr:revisionPtr revIDLastSave="0" documentId="13_ncr:1_{96AB7F18-9893-6B4A-8C76-54C8F75E6CC5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2" i="1" l="1"/>
  <c r="AP32" i="1"/>
  <c r="AN32" i="1"/>
  <c r="AO32" i="1" s="1"/>
  <c r="AM32" i="1"/>
  <c r="AK32" i="1" s="1"/>
  <c r="AC32" i="1"/>
  <c r="AB32" i="1"/>
  <c r="AA32" i="1"/>
  <c r="T32" i="1"/>
  <c r="AQ31" i="1"/>
  <c r="AP31" i="1"/>
  <c r="AN31" i="1"/>
  <c r="AM31" i="1"/>
  <c r="AK31" i="1" s="1"/>
  <c r="AC31" i="1"/>
  <c r="AB31" i="1"/>
  <c r="AA31" i="1" s="1"/>
  <c r="T31" i="1"/>
  <c r="AQ30" i="1"/>
  <c r="AP30" i="1"/>
  <c r="AN30" i="1"/>
  <c r="W30" i="1" s="1"/>
  <c r="AM30" i="1"/>
  <c r="AK30" i="1" s="1"/>
  <c r="AC30" i="1"/>
  <c r="AB30" i="1"/>
  <c r="T30" i="1"/>
  <c r="AQ29" i="1"/>
  <c r="AP29" i="1"/>
  <c r="AN29" i="1"/>
  <c r="AO29" i="1" s="1"/>
  <c r="AM29" i="1"/>
  <c r="AK29" i="1" s="1"/>
  <c r="AC29" i="1"/>
  <c r="AB29" i="1"/>
  <c r="T29" i="1"/>
  <c r="AQ28" i="1"/>
  <c r="AP28" i="1"/>
  <c r="AN28" i="1"/>
  <c r="AM28" i="1"/>
  <c r="AK28" i="1"/>
  <c r="O28" i="1" s="1"/>
  <c r="AC28" i="1"/>
  <c r="AB28" i="1"/>
  <c r="AA28" i="1" s="1"/>
  <c r="T28" i="1"/>
  <c r="AQ27" i="1"/>
  <c r="AP27" i="1"/>
  <c r="AN27" i="1"/>
  <c r="AO27" i="1" s="1"/>
  <c r="AM27" i="1"/>
  <c r="AK27" i="1" s="1"/>
  <c r="AC27" i="1"/>
  <c r="AB27" i="1"/>
  <c r="T27" i="1"/>
  <c r="AQ26" i="1"/>
  <c r="AP26" i="1"/>
  <c r="AN26" i="1"/>
  <c r="W26" i="1" s="1"/>
  <c r="AM26" i="1"/>
  <c r="AK26" i="1" s="1"/>
  <c r="AC26" i="1"/>
  <c r="AB26" i="1"/>
  <c r="T26" i="1"/>
  <c r="AQ25" i="1"/>
  <c r="AP25" i="1"/>
  <c r="AN25" i="1"/>
  <c r="AO25" i="1" s="1"/>
  <c r="AM25" i="1"/>
  <c r="AK25" i="1" s="1"/>
  <c r="AC25" i="1"/>
  <c r="AB25" i="1"/>
  <c r="AA25" i="1" s="1"/>
  <c r="T25" i="1"/>
  <c r="AQ24" i="1"/>
  <c r="AP24" i="1"/>
  <c r="AN24" i="1"/>
  <c r="AM24" i="1"/>
  <c r="AK24" i="1"/>
  <c r="O24" i="1" s="1"/>
  <c r="AC24" i="1"/>
  <c r="AB24" i="1"/>
  <c r="AA24" i="1" s="1"/>
  <c r="T24" i="1"/>
  <c r="R24" i="1"/>
  <c r="AQ23" i="1"/>
  <c r="AP23" i="1"/>
  <c r="AN23" i="1"/>
  <c r="AO23" i="1" s="1"/>
  <c r="AM23" i="1"/>
  <c r="AK23" i="1" s="1"/>
  <c r="AC23" i="1"/>
  <c r="AB23" i="1"/>
  <c r="T23" i="1"/>
  <c r="AQ22" i="1"/>
  <c r="AP22" i="1"/>
  <c r="AN22" i="1"/>
  <c r="AM22" i="1"/>
  <c r="AK22" i="1"/>
  <c r="M22" i="1" s="1"/>
  <c r="L22" i="1" s="1"/>
  <c r="AC22" i="1"/>
  <c r="AB22" i="1"/>
  <c r="AA22" i="1" s="1"/>
  <c r="T22" i="1"/>
  <c r="AQ21" i="1"/>
  <c r="AP21" i="1"/>
  <c r="AN21" i="1"/>
  <c r="AM21" i="1"/>
  <c r="AK21" i="1" s="1"/>
  <c r="AC21" i="1"/>
  <c r="AB21" i="1"/>
  <c r="T21" i="1"/>
  <c r="AQ20" i="1"/>
  <c r="AP20" i="1"/>
  <c r="AN20" i="1"/>
  <c r="AO20" i="1" s="1"/>
  <c r="AM20" i="1"/>
  <c r="AK20" i="1"/>
  <c r="N20" i="1" s="1"/>
  <c r="AC20" i="1"/>
  <c r="AA20" i="1" s="1"/>
  <c r="AB20" i="1"/>
  <c r="T20" i="1"/>
  <c r="R20" i="1"/>
  <c r="AQ19" i="1"/>
  <c r="AP19" i="1"/>
  <c r="AN19" i="1"/>
  <c r="AO19" i="1" s="1"/>
  <c r="AM19" i="1"/>
  <c r="AK19" i="1" s="1"/>
  <c r="AC19" i="1"/>
  <c r="AB19" i="1"/>
  <c r="AA19" i="1" s="1"/>
  <c r="T19" i="1"/>
  <c r="AQ18" i="1"/>
  <c r="AP18" i="1"/>
  <c r="AN18" i="1"/>
  <c r="AM18" i="1"/>
  <c r="AK18" i="1" s="1"/>
  <c r="AC18" i="1"/>
  <c r="AB18" i="1"/>
  <c r="AA18" i="1" s="1"/>
  <c r="T18" i="1"/>
  <c r="AQ17" i="1"/>
  <c r="AP17" i="1"/>
  <c r="AN17" i="1"/>
  <c r="AO17" i="1" s="1"/>
  <c r="AM17" i="1"/>
  <c r="AK17" i="1" s="1"/>
  <c r="AC17" i="1"/>
  <c r="AB17" i="1"/>
  <c r="AA17" i="1" s="1"/>
  <c r="T17" i="1"/>
  <c r="M18" i="1" l="1"/>
  <c r="L18" i="1" s="1"/>
  <c r="O18" i="1"/>
  <c r="N18" i="1"/>
  <c r="AL18" i="1"/>
  <c r="R18" i="1"/>
  <c r="O32" i="1"/>
  <c r="R32" i="1"/>
  <c r="M26" i="1"/>
  <c r="L26" i="1" s="1"/>
  <c r="AE26" i="1" s="1"/>
  <c r="N26" i="1"/>
  <c r="AL26" i="1"/>
  <c r="R26" i="1"/>
  <c r="O26" i="1"/>
  <c r="O31" i="1"/>
  <c r="R31" i="1"/>
  <c r="AL22" i="1"/>
  <c r="N22" i="1"/>
  <c r="O22" i="1"/>
  <c r="W22" i="1"/>
  <c r="X22" i="1" s="1"/>
  <c r="Y22" i="1" s="1"/>
  <c r="U22" i="1" s="1"/>
  <c r="S22" i="1" s="1"/>
  <c r="V22" i="1" s="1"/>
  <c r="P22" i="1" s="1"/>
  <c r="Q22" i="1" s="1"/>
  <c r="AO28" i="1"/>
  <c r="AO31" i="1"/>
  <c r="AA21" i="1"/>
  <c r="R22" i="1"/>
  <c r="AO24" i="1"/>
  <c r="AA26" i="1"/>
  <c r="R28" i="1"/>
  <c r="AA27" i="1"/>
  <c r="AA30" i="1"/>
  <c r="W18" i="1"/>
  <c r="AO21" i="1"/>
  <c r="AA23" i="1"/>
  <c r="AA29" i="1"/>
  <c r="M30" i="1"/>
  <c r="L30" i="1" s="1"/>
  <c r="X30" i="1" s="1"/>
  <c r="Y30" i="1" s="1"/>
  <c r="AL30" i="1"/>
  <c r="R30" i="1"/>
  <c r="N30" i="1"/>
  <c r="O30" i="1"/>
  <c r="AE22" i="1"/>
  <c r="R29" i="1"/>
  <c r="O29" i="1"/>
  <c r="M29" i="1"/>
  <c r="L29" i="1" s="1"/>
  <c r="N29" i="1"/>
  <c r="AL29" i="1"/>
  <c r="AE18" i="1"/>
  <c r="R17" i="1"/>
  <c r="AL17" i="1"/>
  <c r="N17" i="1"/>
  <c r="M17" i="1"/>
  <c r="L17" i="1" s="1"/>
  <c r="O17" i="1"/>
  <c r="O27" i="1"/>
  <c r="N27" i="1"/>
  <c r="M27" i="1"/>
  <c r="L27" i="1" s="1"/>
  <c r="AL27" i="1"/>
  <c r="R27" i="1"/>
  <c r="O23" i="1"/>
  <c r="N23" i="1"/>
  <c r="M23" i="1"/>
  <c r="L23" i="1" s="1"/>
  <c r="AL23" i="1"/>
  <c r="R23" i="1"/>
  <c r="AL25" i="1"/>
  <c r="R25" i="1"/>
  <c r="M25" i="1"/>
  <c r="L25" i="1" s="1"/>
  <c r="O25" i="1"/>
  <c r="N25" i="1"/>
  <c r="O19" i="1"/>
  <c r="N19" i="1"/>
  <c r="M19" i="1"/>
  <c r="L19" i="1" s="1"/>
  <c r="AL19" i="1"/>
  <c r="R19" i="1"/>
  <c r="N21" i="1"/>
  <c r="R21" i="1"/>
  <c r="M21" i="1"/>
  <c r="L21" i="1" s="1"/>
  <c r="AL21" i="1"/>
  <c r="O21" i="1"/>
  <c r="X18" i="1"/>
  <c r="Y18" i="1" s="1"/>
  <c r="U18" i="1" s="1"/>
  <c r="S18" i="1" s="1"/>
  <c r="V18" i="1" s="1"/>
  <c r="P18" i="1" s="1"/>
  <c r="Q18" i="1" s="1"/>
  <c r="AO18" i="1"/>
  <c r="AO30" i="1"/>
  <c r="AO26" i="1"/>
  <c r="AL20" i="1"/>
  <c r="AL28" i="1"/>
  <c r="AL32" i="1"/>
  <c r="W17" i="1"/>
  <c r="M20" i="1"/>
  <c r="L20" i="1" s="1"/>
  <c r="W21" i="1"/>
  <c r="M24" i="1"/>
  <c r="L24" i="1" s="1"/>
  <c r="W25" i="1"/>
  <c r="M28" i="1"/>
  <c r="L28" i="1" s="1"/>
  <c r="W29" i="1"/>
  <c r="M32" i="1"/>
  <c r="L32" i="1" s="1"/>
  <c r="N24" i="1"/>
  <c r="N28" i="1"/>
  <c r="AL31" i="1"/>
  <c r="N32" i="1"/>
  <c r="AO22" i="1"/>
  <c r="AL24" i="1"/>
  <c r="O20" i="1"/>
  <c r="W20" i="1"/>
  <c r="W24" i="1"/>
  <c r="W28" i="1"/>
  <c r="M31" i="1"/>
  <c r="L31" i="1" s="1"/>
  <c r="W32" i="1"/>
  <c r="N31" i="1"/>
  <c r="W19" i="1"/>
  <c r="W23" i="1"/>
  <c r="W27" i="1"/>
  <c r="W31" i="1"/>
  <c r="X26" i="1" l="1"/>
  <c r="Y26" i="1" s="1"/>
  <c r="Z26" i="1" s="1"/>
  <c r="AD26" i="1" s="1"/>
  <c r="X32" i="1"/>
  <c r="Y32" i="1" s="1"/>
  <c r="AE24" i="1"/>
  <c r="U25" i="1"/>
  <c r="S25" i="1" s="1"/>
  <c r="V25" i="1" s="1"/>
  <c r="P25" i="1" s="1"/>
  <c r="Q25" i="1" s="1"/>
  <c r="AE25" i="1"/>
  <c r="AE31" i="1"/>
  <c r="X21" i="1"/>
  <c r="Y21" i="1" s="1"/>
  <c r="AE27" i="1"/>
  <c r="X25" i="1"/>
  <c r="Y25" i="1" s="1"/>
  <c r="X28" i="1"/>
  <c r="Y28" i="1" s="1"/>
  <c r="U28" i="1" s="1"/>
  <c r="S28" i="1" s="1"/>
  <c r="V28" i="1" s="1"/>
  <c r="P28" i="1" s="1"/>
  <c r="Q28" i="1" s="1"/>
  <c r="AF22" i="1"/>
  <c r="Z22" i="1"/>
  <c r="AD22" i="1" s="1"/>
  <c r="AG22" i="1"/>
  <c r="X31" i="1"/>
  <c r="Y31" i="1" s="1"/>
  <c r="X24" i="1"/>
  <c r="Y24" i="1" s="1"/>
  <c r="U24" i="1" s="1"/>
  <c r="S24" i="1" s="1"/>
  <c r="V24" i="1" s="1"/>
  <c r="P24" i="1" s="1"/>
  <c r="Q24" i="1" s="1"/>
  <c r="X17" i="1"/>
  <c r="Y17" i="1" s="1"/>
  <c r="X27" i="1"/>
  <c r="Y27" i="1" s="1"/>
  <c r="U27" i="1" s="1"/>
  <c r="S27" i="1" s="1"/>
  <c r="V27" i="1" s="1"/>
  <c r="P27" i="1" s="1"/>
  <c r="Q27" i="1" s="1"/>
  <c r="X20" i="1"/>
  <c r="Y20" i="1" s="1"/>
  <c r="U20" i="1" s="1"/>
  <c r="S20" i="1" s="1"/>
  <c r="V20" i="1" s="1"/>
  <c r="P20" i="1" s="1"/>
  <c r="Q20" i="1" s="1"/>
  <c r="AE32" i="1"/>
  <c r="U32" i="1"/>
  <c r="S32" i="1" s="1"/>
  <c r="V32" i="1" s="1"/>
  <c r="P32" i="1" s="1"/>
  <c r="Q32" i="1" s="1"/>
  <c r="AF18" i="1"/>
  <c r="Z18" i="1"/>
  <c r="AD18" i="1" s="1"/>
  <c r="AG18" i="1"/>
  <c r="AH18" i="1" s="1"/>
  <c r="U21" i="1"/>
  <c r="S21" i="1" s="1"/>
  <c r="V21" i="1" s="1"/>
  <c r="P21" i="1" s="1"/>
  <c r="Q21" i="1" s="1"/>
  <c r="AE21" i="1"/>
  <c r="AE23" i="1"/>
  <c r="X23" i="1"/>
  <c r="Y23" i="1" s="1"/>
  <c r="U23" i="1" s="1"/>
  <c r="S23" i="1" s="1"/>
  <c r="V23" i="1" s="1"/>
  <c r="P23" i="1" s="1"/>
  <c r="Q23" i="1" s="1"/>
  <c r="Z30" i="1"/>
  <c r="AD30" i="1" s="1"/>
  <c r="AG30" i="1"/>
  <c r="AF30" i="1"/>
  <c r="AE20" i="1"/>
  <c r="AE19" i="1"/>
  <c r="X29" i="1"/>
  <c r="Y29" i="1" s="1"/>
  <c r="U29" i="1" s="1"/>
  <c r="S29" i="1" s="1"/>
  <c r="V29" i="1" s="1"/>
  <c r="P29" i="1" s="1"/>
  <c r="Q29" i="1" s="1"/>
  <c r="U17" i="1"/>
  <c r="S17" i="1" s="1"/>
  <c r="V17" i="1" s="1"/>
  <c r="P17" i="1" s="1"/>
  <c r="Q17" i="1" s="1"/>
  <c r="AE17" i="1"/>
  <c r="AE29" i="1"/>
  <c r="X19" i="1"/>
  <c r="Y19" i="1" s="1"/>
  <c r="U19" i="1" s="1"/>
  <c r="S19" i="1" s="1"/>
  <c r="V19" i="1" s="1"/>
  <c r="P19" i="1" s="1"/>
  <c r="Q19" i="1" s="1"/>
  <c r="AE28" i="1"/>
  <c r="U30" i="1"/>
  <c r="S30" i="1" s="1"/>
  <c r="V30" i="1" s="1"/>
  <c r="P30" i="1" s="1"/>
  <c r="Q30" i="1" s="1"/>
  <c r="AE30" i="1"/>
  <c r="AF26" i="1" l="1"/>
  <c r="U26" i="1"/>
  <c r="S26" i="1" s="1"/>
  <c r="V26" i="1" s="1"/>
  <c r="P26" i="1" s="1"/>
  <c r="Q26" i="1" s="1"/>
  <c r="AG26" i="1"/>
  <c r="AH26" i="1" s="1"/>
  <c r="AH22" i="1"/>
  <c r="AF27" i="1"/>
  <c r="Z27" i="1"/>
  <c r="AD27" i="1" s="1"/>
  <c r="AG27" i="1"/>
  <c r="AH30" i="1"/>
  <c r="Z21" i="1"/>
  <c r="AD21" i="1" s="1"/>
  <c r="AG21" i="1"/>
  <c r="AF21" i="1"/>
  <c r="AG31" i="1"/>
  <c r="AF31" i="1"/>
  <c r="Z31" i="1"/>
  <c r="AD31" i="1" s="1"/>
  <c r="AG20" i="1"/>
  <c r="Z20" i="1"/>
  <c r="AD20" i="1" s="1"/>
  <c r="AF20" i="1"/>
  <c r="Z29" i="1"/>
  <c r="AD29" i="1" s="1"/>
  <c r="AG29" i="1"/>
  <c r="AF29" i="1"/>
  <c r="AG32" i="1"/>
  <c r="Z32" i="1"/>
  <c r="AD32" i="1" s="1"/>
  <c r="AF32" i="1"/>
  <c r="Z17" i="1"/>
  <c r="AD17" i="1" s="1"/>
  <c r="AG17" i="1"/>
  <c r="AF17" i="1"/>
  <c r="AG23" i="1"/>
  <c r="AF23" i="1"/>
  <c r="Z23" i="1"/>
  <c r="AD23" i="1" s="1"/>
  <c r="U31" i="1"/>
  <c r="S31" i="1" s="1"/>
  <c r="V31" i="1" s="1"/>
  <c r="P31" i="1" s="1"/>
  <c r="Q31" i="1" s="1"/>
  <c r="AG28" i="1"/>
  <c r="Z28" i="1"/>
  <c r="AD28" i="1" s="1"/>
  <c r="AF28" i="1"/>
  <c r="AG19" i="1"/>
  <c r="AF19" i="1"/>
  <c r="Z19" i="1"/>
  <c r="AD19" i="1" s="1"/>
  <c r="AG24" i="1"/>
  <c r="Z24" i="1"/>
  <c r="AD24" i="1" s="1"/>
  <c r="AF24" i="1"/>
  <c r="Z25" i="1"/>
  <c r="AD25" i="1" s="1"/>
  <c r="AG25" i="1"/>
  <c r="AF25" i="1"/>
  <c r="AH31" i="1" l="1"/>
  <c r="AH19" i="1"/>
  <c r="AH21" i="1"/>
  <c r="AH20" i="1"/>
  <c r="AH27" i="1"/>
  <c r="AH29" i="1"/>
  <c r="AH28" i="1"/>
  <c r="AH23" i="1"/>
  <c r="AH25" i="1"/>
  <c r="AH17" i="1"/>
  <c r="AH24" i="1"/>
  <c r="AH32" i="1"/>
</calcChain>
</file>

<file path=xl/sharedStrings.xml><?xml version="1.0" encoding="utf-8"?>
<sst xmlns="http://schemas.openxmlformats.org/spreadsheetml/2006/main" count="888" uniqueCount="395">
  <si>
    <t>File opened</t>
  </si>
  <si>
    <t>2023-07-09 08:18:17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</si>
  <si>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</si>
  <si>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</si>
  <si>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</si>
  <si>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</si>
  <si>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</si>
  <si>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</si>
  <si>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</si>
  <si>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</si>
  <si>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</si>
  <si>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</si>
  <si>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</si>
  <si>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"2.4988", "flowazero": "0.36102", "flowbzero": "0.34114", "chamberpressurezero": "2.55121",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</si>
  <si>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</si>
  <si>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</si>
  <si>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</si>
  <si>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</si>
  <si>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</si>
  <si>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</si>
  <si>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</si>
  <si>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</si>
  <si>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</si>
  <si>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</si>
  <si>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</si>
  <si>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</si>
  <si>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</si>
  <si>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08:18:17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</si>
  <si>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</si>
  <si>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</si>
  <si>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</si>
  <si>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</si>
  <si>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</si>
  <si>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</si>
  <si>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</si>
  <si>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</si>
  <si>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</si>
  <si>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</si>
  <si>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</si>
  <si>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</si>
  <si>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</si>
  <si>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</si>
  <si>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</si>
  <si>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</si>
  <si>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</si>
  <si>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</si>
  <si>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</si>
  <si>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</si>
  <si>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</si>
  <si>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</si>
  <si>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</si>
  <si>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</si>
  <si>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</si>
  <si>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</si>
  <si>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</si>
  <si>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</si>
  <si>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</si>
  <si>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</si>
  <si>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</si>
  <si>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</si>
  <si>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</si>
  <si>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</si>
  <si>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</si>
  <si>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</si>
  <si>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</si>
  <si>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</si>
  <si>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</si>
  <si>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</si>
  <si>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</si>
  <si>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</si>
  <si>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</si>
  <si>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</si>
  <si>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</si>
  <si>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</si>
  <si>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</si>
  <si>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</si>
  <si>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</si>
  <si>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</si>
  <si>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</si>
  <si>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</si>
  <si>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</si>
  <si>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1.14373 186.172 343.847 585.218 866.36 1086.84 1303.12 1481.82</t>
  </si>
  <si>
    <t>Fs_true</t>
  </si>
  <si>
    <t>-1.74769 230.911 389.934 588.783 807.769 1001.49 1201.66 1400.68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</si>
  <si>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</si>
  <si>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</si>
  <si>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</si>
  <si>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</si>
  <si>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</si>
  <si>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</si>
  <si>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</si>
  <si>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</si>
  <si>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</si>
  <si>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</si>
  <si>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</si>
  <si>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</si>
  <si>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</si>
  <si>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</si>
  <si>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</si>
  <si>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</si>
  <si>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</si>
  <si>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</si>
  <si>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</si>
  <si>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</si>
  <si>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</si>
  <si>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</si>
  <si>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</si>
  <si>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</si>
  <si>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</si>
  <si>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</si>
  <si>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</si>
  <si>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</si>
  <si>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</si>
  <si>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</si>
  <si>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</si>
  <si>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</si>
  <si>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</si>
  <si>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</si>
  <si>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</si>
  <si>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</si>
  <si>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</si>
  <si>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</si>
  <si>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</si>
  <si>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</si>
  <si>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</si>
  <si>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</si>
  <si>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</si>
  <si>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</si>
  <si>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</si>
  <si>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</si>
  <si>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</si>
  <si>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</si>
  <si>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</si>
  <si>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</si>
  <si>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</si>
  <si>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</si>
  <si>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</si>
  <si>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</si>
  <si>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</si>
  <si>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</si>
  <si>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</si>
  <si>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</si>
  <si>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</si>
  <si>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</si>
  <si>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</si>
  <si>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</si>
  <si>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</si>
  <si>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</si>
  <si>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</si>
  <si>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</si>
  <si>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</si>
  <si>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</si>
  <si>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</si>
  <si>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</si>
  <si>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</si>
  <si>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</si>
  <si>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</si>
  <si>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</si>
  <si>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</si>
  <si>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</si>
  <si>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</si>
  <si>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</si>
  <si>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</si>
  <si>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</si>
  <si>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</si>
  <si>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</si>
  <si>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</si>
  <si>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</si>
  <si>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</si>
  <si>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</si>
  <si>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</si>
  <si>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</si>
  <si>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</si>
  <si>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</si>
  <si>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</si>
  <si>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</si>
  <si>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</si>
  <si>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</si>
  <si>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</si>
  <si>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</si>
  <si>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</si>
  <si>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</si>
  <si>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</si>
  <si>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</si>
  <si>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</si>
  <si>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</si>
  <si>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</si>
  <si>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</si>
  <si>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</si>
  <si>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</si>
  <si>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</si>
  <si>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</si>
  <si>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</si>
  <si>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</si>
  <si>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</si>
  <si>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</si>
  <si>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</si>
  <si>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</si>
  <si>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</si>
  <si>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</si>
  <si>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</si>
  <si>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</si>
  <si>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</si>
  <si>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</si>
  <si>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</si>
  <si>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</si>
  <si>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</si>
  <si>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</si>
  <si>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</si>
  <si>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</si>
  <si>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</si>
  <si>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</si>
  <si>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</si>
  <si>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</si>
  <si>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</si>
  <si>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</si>
  <si>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</si>
  <si>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</si>
  <si>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</si>
  <si>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</si>
  <si>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</si>
  <si>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</si>
  <si>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</si>
  <si>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</si>
  <si>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</si>
  <si>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</si>
  <si>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</si>
  <si>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</si>
  <si>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</si>
  <si>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</si>
  <si>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</si>
  <si>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</si>
  <si>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</si>
  <si>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</si>
  <si>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</si>
  <si>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</si>
  <si>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</si>
  <si>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</si>
  <si>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</si>
  <si>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</si>
  <si>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</si>
  <si>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</si>
  <si>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</si>
  <si>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</si>
  <si>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</si>
  <si>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</si>
  <si>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</si>
  <si>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</si>
  <si>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</si>
  <si>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</si>
  <si>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</si>
  <si>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</si>
  <si>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</si>
  <si>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</si>
  <si>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</si>
  <si>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</si>
  <si>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</si>
  <si>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</si>
  <si>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</si>
  <si>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</si>
  <si>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</si>
  <si>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</si>
  <si>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</si>
  <si>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</si>
  <si>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</si>
  <si>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</si>
  <si>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</si>
  <si>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</si>
  <si>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</si>
  <si>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</si>
  <si>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</si>
  <si>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</si>
  <si>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</si>
  <si>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</si>
  <si>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</si>
  <si>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</si>
  <si>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</si>
  <si>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</si>
  <si>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</si>
  <si>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</si>
  <si>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</si>
  <si>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</si>
  <si>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</si>
  <si>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</si>
  <si>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</si>
  <si>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</si>
  <si>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</si>
  <si>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</si>
  <si>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</si>
  <si>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</si>
  <si>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</si>
  <si>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</si>
  <si>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</si>
  <si>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</si>
  <si>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</si>
  <si>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</si>
  <si>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</si>
  <si>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</si>
  <si>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</si>
  <si>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</si>
  <si>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</si>
  <si>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</si>
  <si>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</si>
  <si>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</si>
  <si>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</si>
  <si>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</si>
  <si>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</si>
  <si>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</si>
  <si>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</si>
  <si>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</si>
  <si>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</si>
  <si>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</si>
  <si>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</si>
  <si>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</si>
  <si>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</si>
  <si>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</si>
  <si>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</si>
  <si>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</si>
  <si>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</si>
  <si>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</si>
  <si>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</si>
  <si>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</si>
  <si>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</si>
  <si>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</si>
  <si>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</si>
  <si>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</si>
  <si>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</si>
  <si>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</si>
  <si>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</si>
  <si>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</si>
  <si>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</si>
  <si>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</si>
  <si>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</si>
  <si>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</si>
  <si>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</si>
  <si>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</si>
  <si>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</si>
  <si>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</si>
  <si>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</si>
  <si>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</si>
  <si>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</si>
  <si>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</si>
  <si>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20230709 08:49:51</t>
  </si>
  <si>
    <t>08:49:51</t>
  </si>
  <si>
    <t>Excised</t>
  </si>
  <si>
    <t>0: Broadleaf</t>
  </si>
  <si>
    <t>--:--:--</t>
  </si>
  <si>
    <t>3/3</t>
  </si>
  <si>
    <t>11111111</t>
  </si>
  <si>
    <t>oooooooo</t>
  </si>
  <si>
    <t>on</t>
  </si>
  <si>
    <t>20230709 09:14:31</t>
  </si>
  <si>
    <t>09:14:31</t>
  </si>
  <si>
    <t>20230709 09:48:51</t>
  </si>
  <si>
    <t>09:48:51</t>
  </si>
  <si>
    <t>20230709 10:11:54</t>
  </si>
  <si>
    <t>10:11:54</t>
  </si>
  <si>
    <t>20230709 10:47:58</t>
  </si>
  <si>
    <t>10:47:58</t>
  </si>
  <si>
    <t>20230709 11:10:38</t>
  </si>
  <si>
    <t>11:10:38</t>
  </si>
  <si>
    <t>20230709 11:49:18</t>
  </si>
  <si>
    <t>11:49:18</t>
  </si>
  <si>
    <t>11:49:36</t>
  </si>
  <si>
    <t>20230709 12:12:17</t>
  </si>
  <si>
    <t>12:12:17</t>
  </si>
  <si>
    <t>12:12:34</t>
  </si>
  <si>
    <t>20230709 12:49:32</t>
  </si>
  <si>
    <t>12:49:32</t>
  </si>
  <si>
    <t>12:49:55</t>
  </si>
  <si>
    <t>20230709 13:14:17</t>
  </si>
  <si>
    <t>13:14:17</t>
  </si>
  <si>
    <t>13:14:34</t>
  </si>
  <si>
    <t>20230709 13:49:06</t>
  </si>
  <si>
    <t>13:49:06</t>
  </si>
  <si>
    <t>13:49:24</t>
  </si>
  <si>
    <t>20230709 14:12:03</t>
  </si>
  <si>
    <t>14:12:03</t>
  </si>
  <si>
    <t>14:12:23</t>
  </si>
  <si>
    <t>20230709 14:48:38</t>
  </si>
  <si>
    <t>14:48:38</t>
  </si>
  <si>
    <t>14:48:55</t>
  </si>
  <si>
    <t>2/3</t>
  </si>
  <si>
    <t>20230709 15:11:35</t>
  </si>
  <si>
    <t>15:11:35</t>
  </si>
  <si>
    <t>15:11:56</t>
  </si>
  <si>
    <t>20230709 15:49:06</t>
  </si>
  <si>
    <t>15:49:06</t>
  </si>
  <si>
    <t>15:49:26</t>
  </si>
  <si>
    <t>20230709 16:08:41</t>
  </si>
  <si>
    <t>16:08:41</t>
  </si>
  <si>
    <t>16:08:57</t>
  </si>
  <si>
    <t>Intact</t>
  </si>
  <si>
    <t>in</t>
  </si>
  <si>
    <t>Measure.height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</si>
</sst>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K32"/>
  <sheetViews>
    <sheetView tabSelected="1" topLeftCell="B7" workbookViewId="0">
      <selection activeCell="H38" sqref="H38"/>
    </sheetView>
  </sheetViews>
  <sheetFormatPr baseColWidth="10" defaultColWidth="8.83203125" defaultRowHeight="15" x14ac:dyDescent="0.2"/>
  <sheetData>
    <row r="2" spans="1:219" x14ac:dyDescent="0.2">
      <c r="A2" t="s">
        <v>29</v>
      </c>
      <c r="B2" t="s">
        <v>30</v>
      </c>
      <c r="C2" t="s">
        <v>32</v>
      </c>
    </row>
    <row r="3" spans="1:219" x14ac:dyDescent="0.2">
      <c r="B3" t="s">
        <v>31</v>
      </c>
      <c r="C3">
        <v>21</v>
      </c>
    </row>
    <row r="4" spans="1:21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I4" t="s">
        <v>41</v>
      </c>
      <c r="J4" t="s">
        <v>42</v>
      </c>
      <c r="K4" t="s">
        <v>43</v>
      </c>
      <c r="L4" t="s">
        <v>44</v>
      </c>
    </row>
    <row r="5" spans="1:21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I5">
        <v>-5.6085859999999996E-3</v>
      </c>
      <c r="J5">
        <v>1</v>
      </c>
      <c r="K5">
        <v>6</v>
      </c>
      <c r="L5">
        <v>96.9</v>
      </c>
    </row>
    <row r="6" spans="1:21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9" x14ac:dyDescent="0.2">
      <c r="B7">
        <v>0</v>
      </c>
      <c r="C7">
        <v>1</v>
      </c>
      <c r="D7">
        <v>0</v>
      </c>
      <c r="E7">
        <v>0</v>
      </c>
    </row>
    <row r="8" spans="1:21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</row>
    <row r="9" spans="1:21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I9">
        <v>0.75</v>
      </c>
      <c r="J9">
        <v>0.84</v>
      </c>
      <c r="K9">
        <v>0.87</v>
      </c>
      <c r="L9">
        <v>0.19109999999999999</v>
      </c>
      <c r="M9">
        <v>0.1512</v>
      </c>
      <c r="N9">
        <v>0.161</v>
      </c>
      <c r="O9">
        <v>0.22620000000000001</v>
      </c>
      <c r="P9">
        <v>0.1575</v>
      </c>
      <c r="Q9">
        <v>0.15959999999999999</v>
      </c>
      <c r="R9">
        <v>0.2175</v>
      </c>
    </row>
    <row r="10" spans="1:21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1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I12" t="s">
        <v>84</v>
      </c>
    </row>
    <row r="13" spans="1:21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I13">
        <v>0</v>
      </c>
    </row>
    <row r="14" spans="1:21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</row>
    <row r="15" spans="1:219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110</v>
      </c>
      <c r="I15" t="s">
        <v>109</v>
      </c>
      <c r="J15" t="s">
        <v>394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  <c r="W15" t="s">
        <v>123</v>
      </c>
      <c r="X15" t="s">
        <v>124</v>
      </c>
      <c r="Y15" t="s">
        <v>125</v>
      </c>
      <c r="Z15" t="s">
        <v>126</v>
      </c>
      <c r="AA15" t="s">
        <v>127</v>
      </c>
      <c r="AB15" t="s">
        <v>128</v>
      </c>
      <c r="AC15" t="s">
        <v>129</v>
      </c>
      <c r="AD15" t="s">
        <v>130</v>
      </c>
      <c r="AE15" t="s">
        <v>131</v>
      </c>
      <c r="AF15" t="s">
        <v>132</v>
      </c>
      <c r="AG15" t="s">
        <v>133</v>
      </c>
      <c r="AH15" t="s">
        <v>134</v>
      </c>
      <c r="AI15" t="s">
        <v>88</v>
      </c>
      <c r="AJ15" t="s">
        <v>135</v>
      </c>
      <c r="AK15" t="s">
        <v>136</v>
      </c>
      <c r="AL15" t="s">
        <v>137</v>
      </c>
      <c r="AM15" t="s">
        <v>138</v>
      </c>
      <c r="AN15" t="s">
        <v>139</v>
      </c>
      <c r="AO15" t="s">
        <v>140</v>
      </c>
      <c r="AP15" t="s">
        <v>141</v>
      </c>
      <c r="AQ15" t="s">
        <v>142</v>
      </c>
      <c r="AR15" t="s">
        <v>143</v>
      </c>
      <c r="AS15" t="s">
        <v>144</v>
      </c>
      <c r="AT15" t="s">
        <v>145</v>
      </c>
      <c r="AU15" t="s">
        <v>146</v>
      </c>
      <c r="AV15" t="s">
        <v>111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174</v>
      </c>
      <c r="BY15" t="s">
        <v>175</v>
      </c>
      <c r="BZ15" t="s">
        <v>176</v>
      </c>
      <c r="CA15" t="s">
        <v>177</v>
      </c>
      <c r="CB15" t="s">
        <v>178</v>
      </c>
      <c r="CC15" t="s">
        <v>179</v>
      </c>
      <c r="CD15" t="s">
        <v>180</v>
      </c>
      <c r="CE15" t="s">
        <v>181</v>
      </c>
      <c r="CF15" t="s">
        <v>182</v>
      </c>
      <c r="CG15" t="s">
        <v>183</v>
      </c>
      <c r="CH15" t="s">
        <v>184</v>
      </c>
      <c r="CI15" t="s">
        <v>185</v>
      </c>
      <c r="CJ15" t="s">
        <v>186</v>
      </c>
      <c r="CK15" t="s">
        <v>187</v>
      </c>
      <c r="CL15" t="s">
        <v>188</v>
      </c>
      <c r="CM15" t="s">
        <v>189</v>
      </c>
      <c r="CN15" t="s">
        <v>190</v>
      </c>
      <c r="CO15" t="s">
        <v>191</v>
      </c>
      <c r="CP15" t="s">
        <v>103</v>
      </c>
      <c r="CQ15" t="s">
        <v>106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227</v>
      </c>
      <c r="EB15" t="s">
        <v>228</v>
      </c>
      <c r="EC15" t="s">
        <v>229</v>
      </c>
      <c r="ED15" t="s">
        <v>230</v>
      </c>
      <c r="EE15" t="s">
        <v>231</v>
      </c>
      <c r="EF15" t="s">
        <v>232</v>
      </c>
      <c r="EG15" t="s">
        <v>233</v>
      </c>
      <c r="EH15" t="s">
        <v>234</v>
      </c>
      <c r="EI15" t="s">
        <v>235</v>
      </c>
      <c r="EJ15" t="s">
        <v>236</v>
      </c>
      <c r="EK15" t="s">
        <v>237</v>
      </c>
      <c r="EL15" t="s">
        <v>238</v>
      </c>
      <c r="EM15" t="s">
        <v>239</v>
      </c>
      <c r="EN15" t="s">
        <v>240</v>
      </c>
      <c r="EO15" t="s">
        <v>241</v>
      </c>
      <c r="EP15" t="s">
        <v>242</v>
      </c>
      <c r="EQ15" t="s">
        <v>243</v>
      </c>
      <c r="ER15" t="s">
        <v>244</v>
      </c>
      <c r="ES15" t="s">
        <v>245</v>
      </c>
      <c r="ET15" t="s">
        <v>246</v>
      </c>
      <c r="EU15" t="s">
        <v>247</v>
      </c>
      <c r="EV15" t="s">
        <v>248</v>
      </c>
      <c r="EW15" t="s">
        <v>249</v>
      </c>
      <c r="EX15" t="s">
        <v>250</v>
      </c>
      <c r="EY15" t="s">
        <v>251</v>
      </c>
      <c r="EZ15" t="s">
        <v>252</v>
      </c>
      <c r="FA15" t="s">
        <v>253</v>
      </c>
      <c r="FB15" t="s">
        <v>254</v>
      </c>
      <c r="FC15" t="s">
        <v>255</v>
      </c>
      <c r="FD15" t="s">
        <v>256</v>
      </c>
      <c r="FE15" t="s">
        <v>257</v>
      </c>
      <c r="FF15" t="s">
        <v>258</v>
      </c>
      <c r="FG15" t="s">
        <v>259</v>
      </c>
      <c r="FH15" t="s">
        <v>260</v>
      </c>
      <c r="FI15" t="s">
        <v>261</v>
      </c>
      <c r="FJ15" t="s">
        <v>262</v>
      </c>
      <c r="FK15" t="s">
        <v>263</v>
      </c>
      <c r="FL15" t="s">
        <v>264</v>
      </c>
      <c r="FM15" t="s">
        <v>265</v>
      </c>
      <c r="FN15" t="s">
        <v>266</v>
      </c>
      <c r="FO15" t="s">
        <v>267</v>
      </c>
      <c r="FP15" t="s">
        <v>268</v>
      </c>
      <c r="FQ15" t="s">
        <v>269</v>
      </c>
      <c r="FR15" t="s">
        <v>270</v>
      </c>
      <c r="FS15" t="s">
        <v>271</v>
      </c>
      <c r="FT15" t="s">
        <v>272</v>
      </c>
      <c r="FU15" t="s">
        <v>273</v>
      </c>
      <c r="FV15" t="s">
        <v>274</v>
      </c>
      <c r="FW15" t="s">
        <v>275</v>
      </c>
      <c r="FX15" t="s">
        <v>276</v>
      </c>
      <c r="FY15" t="s">
        <v>277</v>
      </c>
      <c r="FZ15" t="s">
        <v>278</v>
      </c>
      <c r="GA15" t="s">
        <v>279</v>
      </c>
      <c r="GB15" t="s">
        <v>280</v>
      </c>
      <c r="GC15" t="s">
        <v>281</v>
      </c>
      <c r="GD15" t="s">
        <v>282</v>
      </c>
      <c r="GE15" t="s">
        <v>283</v>
      </c>
      <c r="GF15" t="s">
        <v>284</v>
      </c>
      <c r="GG15" t="s">
        <v>285</v>
      </c>
      <c r="GH15" t="s">
        <v>286</v>
      </c>
      <c r="GI15" t="s">
        <v>287</v>
      </c>
      <c r="GJ15" t="s">
        <v>288</v>
      </c>
      <c r="GK15" t="s">
        <v>289</v>
      </c>
      <c r="GL15" t="s">
        <v>290</v>
      </c>
      <c r="GM15" t="s">
        <v>291</v>
      </c>
      <c r="GN15" t="s">
        <v>292</v>
      </c>
      <c r="GO15" t="s">
        <v>293</v>
      </c>
      <c r="GP15" t="s">
        <v>294</v>
      </c>
      <c r="GQ15" t="s">
        <v>295</v>
      </c>
      <c r="GR15" t="s">
        <v>296</v>
      </c>
      <c r="GS15" t="s">
        <v>297</v>
      </c>
      <c r="GT15" t="s">
        <v>298</v>
      </c>
      <c r="GU15" t="s">
        <v>299</v>
      </c>
      <c r="GV15" t="s">
        <v>300</v>
      </c>
      <c r="GW15" t="s">
        <v>301</v>
      </c>
      <c r="GX15" t="s">
        <v>302</v>
      </c>
      <c r="GY15" t="s">
        <v>303</v>
      </c>
      <c r="GZ15" t="s">
        <v>304</v>
      </c>
      <c r="HA15" t="s">
        <v>305</v>
      </c>
      <c r="HB15" t="s">
        <v>306</v>
      </c>
      <c r="HC15" t="s">
        <v>307</v>
      </c>
      <c r="HD15" t="s">
        <v>308</v>
      </c>
      <c r="HE15" t="s">
        <v>309</v>
      </c>
      <c r="HF15" t="s">
        <v>310</v>
      </c>
      <c r="HG15" t="s">
        <v>311</v>
      </c>
      <c r="HH15" t="s">
        <v>312</v>
      </c>
      <c r="HI15" t="s">
        <v>313</v>
      </c>
      <c r="HJ15" t="s">
        <v>314</v>
      </c>
      <c r="HK15" t="s">
        <v>315</v>
      </c>
    </row>
    <row r="16" spans="1:219" x14ac:dyDescent="0.2">
      <c r="B16" t="s">
        <v>316</v>
      </c>
      <c r="C16" t="s">
        <v>316</v>
      </c>
      <c r="F16" t="s">
        <v>316</v>
      </c>
      <c r="G16" t="s">
        <v>317</v>
      </c>
      <c r="I16" t="s">
        <v>318</v>
      </c>
      <c r="J16" t="s">
        <v>393</v>
      </c>
      <c r="K16" t="s">
        <v>316</v>
      </c>
      <c r="L16" t="s">
        <v>319</v>
      </c>
      <c r="M16" t="s">
        <v>320</v>
      </c>
      <c r="N16" t="s">
        <v>321</v>
      </c>
      <c r="O16" t="s">
        <v>322</v>
      </c>
      <c r="P16" t="s">
        <v>322</v>
      </c>
      <c r="Q16" t="s">
        <v>154</v>
      </c>
      <c r="R16" t="s">
        <v>154</v>
      </c>
      <c r="S16" t="s">
        <v>319</v>
      </c>
      <c r="T16" t="s">
        <v>319</v>
      </c>
      <c r="U16" t="s">
        <v>319</v>
      </c>
      <c r="V16" t="s">
        <v>319</v>
      </c>
      <c r="W16" t="s">
        <v>323</v>
      </c>
      <c r="X16" t="s">
        <v>324</v>
      </c>
      <c r="Y16" t="s">
        <v>324</v>
      </c>
      <c r="Z16" t="s">
        <v>325</v>
      </c>
      <c r="AA16" t="s">
        <v>326</v>
      </c>
      <c r="AB16" t="s">
        <v>325</v>
      </c>
      <c r="AC16" t="s">
        <v>325</v>
      </c>
      <c r="AD16" t="s">
        <v>325</v>
      </c>
      <c r="AE16" t="s">
        <v>323</v>
      </c>
      <c r="AF16" t="s">
        <v>323</v>
      </c>
      <c r="AG16" t="s">
        <v>323</v>
      </c>
      <c r="AH16" t="s">
        <v>323</v>
      </c>
      <c r="AI16" t="s">
        <v>327</v>
      </c>
      <c r="AJ16" t="s">
        <v>326</v>
      </c>
      <c r="AL16" t="s">
        <v>326</v>
      </c>
      <c r="AM16" t="s">
        <v>327</v>
      </c>
      <c r="AN16" t="s">
        <v>321</v>
      </c>
      <c r="AO16" t="s">
        <v>321</v>
      </c>
      <c r="AQ16" t="s">
        <v>328</v>
      </c>
      <c r="AR16" t="s">
        <v>329</v>
      </c>
      <c r="AU16" t="s">
        <v>319</v>
      </c>
      <c r="AV16" t="s">
        <v>316</v>
      </c>
      <c r="AW16" t="s">
        <v>322</v>
      </c>
      <c r="AX16" t="s">
        <v>322</v>
      </c>
      <c r="AY16" t="s">
        <v>330</v>
      </c>
      <c r="AZ16" t="s">
        <v>330</v>
      </c>
      <c r="BA16" t="s">
        <v>322</v>
      </c>
      <c r="BB16" t="s">
        <v>330</v>
      </c>
      <c r="BC16" t="s">
        <v>327</v>
      </c>
      <c r="BD16" t="s">
        <v>325</v>
      </c>
      <c r="BE16" t="s">
        <v>325</v>
      </c>
      <c r="BF16" t="s">
        <v>324</v>
      </c>
      <c r="BG16" t="s">
        <v>324</v>
      </c>
      <c r="BH16" t="s">
        <v>324</v>
      </c>
      <c r="BI16" t="s">
        <v>324</v>
      </c>
      <c r="BJ16" t="s">
        <v>324</v>
      </c>
      <c r="BK16" t="s">
        <v>331</v>
      </c>
      <c r="BL16" t="s">
        <v>321</v>
      </c>
      <c r="BM16" t="s">
        <v>321</v>
      </c>
      <c r="BN16" t="s">
        <v>322</v>
      </c>
      <c r="BO16" t="s">
        <v>322</v>
      </c>
      <c r="BP16" t="s">
        <v>322</v>
      </c>
      <c r="BQ16" t="s">
        <v>330</v>
      </c>
      <c r="BR16" t="s">
        <v>322</v>
      </c>
      <c r="BS16" t="s">
        <v>330</v>
      </c>
      <c r="BT16" t="s">
        <v>325</v>
      </c>
      <c r="BU16" t="s">
        <v>325</v>
      </c>
      <c r="BV16" t="s">
        <v>324</v>
      </c>
      <c r="BW16" t="s">
        <v>324</v>
      </c>
      <c r="BX16" t="s">
        <v>321</v>
      </c>
      <c r="CC16" t="s">
        <v>321</v>
      </c>
      <c r="CF16" t="s">
        <v>324</v>
      </c>
      <c r="CG16" t="s">
        <v>324</v>
      </c>
      <c r="CH16" t="s">
        <v>324</v>
      </c>
      <c r="CI16" t="s">
        <v>324</v>
      </c>
      <c r="CJ16" t="s">
        <v>324</v>
      </c>
      <c r="CK16" t="s">
        <v>321</v>
      </c>
      <c r="CL16" t="s">
        <v>321</v>
      </c>
      <c r="CM16" t="s">
        <v>321</v>
      </c>
      <c r="CN16" t="s">
        <v>316</v>
      </c>
      <c r="CP16" t="s">
        <v>332</v>
      </c>
      <c r="CR16" t="s">
        <v>316</v>
      </c>
      <c r="CS16" t="s">
        <v>316</v>
      </c>
      <c r="CU16" t="s">
        <v>333</v>
      </c>
      <c r="CV16" t="s">
        <v>334</v>
      </c>
      <c r="CW16" t="s">
        <v>333</v>
      </c>
      <c r="CX16" t="s">
        <v>334</v>
      </c>
      <c r="CY16" t="s">
        <v>333</v>
      </c>
      <c r="CZ16" t="s">
        <v>334</v>
      </c>
      <c r="DA16" t="s">
        <v>326</v>
      </c>
      <c r="DB16" t="s">
        <v>326</v>
      </c>
      <c r="DC16" t="s">
        <v>321</v>
      </c>
      <c r="DD16" t="s">
        <v>335</v>
      </c>
      <c r="DE16" t="s">
        <v>321</v>
      </c>
      <c r="DG16" t="s">
        <v>319</v>
      </c>
      <c r="DH16" t="s">
        <v>336</v>
      </c>
      <c r="DI16" t="s">
        <v>319</v>
      </c>
      <c r="DK16" t="s">
        <v>319</v>
      </c>
      <c r="DL16" t="s">
        <v>336</v>
      </c>
      <c r="DM16" t="s">
        <v>319</v>
      </c>
      <c r="DR16" t="s">
        <v>337</v>
      </c>
      <c r="DS16" t="s">
        <v>337</v>
      </c>
      <c r="EF16" t="s">
        <v>337</v>
      </c>
      <c r="EG16" t="s">
        <v>337</v>
      </c>
      <c r="EH16" t="s">
        <v>338</v>
      </c>
      <c r="EI16" t="s">
        <v>338</v>
      </c>
      <c r="EJ16" t="s">
        <v>324</v>
      </c>
      <c r="EK16" t="s">
        <v>324</v>
      </c>
      <c r="EL16" t="s">
        <v>326</v>
      </c>
      <c r="EM16" t="s">
        <v>324</v>
      </c>
      <c r="EN16" t="s">
        <v>330</v>
      </c>
      <c r="EO16" t="s">
        <v>326</v>
      </c>
      <c r="EP16" t="s">
        <v>326</v>
      </c>
      <c r="ER16" t="s">
        <v>337</v>
      </c>
      <c r="ES16" t="s">
        <v>337</v>
      </c>
      <c r="ET16" t="s">
        <v>337</v>
      </c>
      <c r="EU16" t="s">
        <v>337</v>
      </c>
      <c r="EV16" t="s">
        <v>337</v>
      </c>
      <c r="EW16" t="s">
        <v>337</v>
      </c>
      <c r="EX16" t="s">
        <v>337</v>
      </c>
      <c r="EY16" t="s">
        <v>339</v>
      </c>
      <c r="EZ16" t="s">
        <v>339</v>
      </c>
      <c r="FA16" t="s">
        <v>339</v>
      </c>
      <c r="FB16" t="s">
        <v>340</v>
      </c>
      <c r="FC16" t="s">
        <v>337</v>
      </c>
      <c r="FD16" t="s">
        <v>337</v>
      </c>
      <c r="FE16" t="s">
        <v>337</v>
      </c>
      <c r="FF16" t="s">
        <v>337</v>
      </c>
      <c r="FG16" t="s">
        <v>337</v>
      </c>
      <c r="FH16" t="s">
        <v>337</v>
      </c>
      <c r="FI16" t="s">
        <v>337</v>
      </c>
      <c r="FJ16" t="s">
        <v>337</v>
      </c>
      <c r="FK16" t="s">
        <v>337</v>
      </c>
      <c r="FL16" t="s">
        <v>337</v>
      </c>
      <c r="FM16" t="s">
        <v>337</v>
      </c>
      <c r="FN16" t="s">
        <v>337</v>
      </c>
      <c r="FU16" t="s">
        <v>337</v>
      </c>
      <c r="FV16" t="s">
        <v>326</v>
      </c>
      <c r="FW16" t="s">
        <v>326</v>
      </c>
      <c r="FX16" t="s">
        <v>333</v>
      </c>
      <c r="FY16" t="s">
        <v>334</v>
      </c>
      <c r="FZ16" t="s">
        <v>334</v>
      </c>
      <c r="GD16" t="s">
        <v>334</v>
      </c>
      <c r="GH16" t="s">
        <v>322</v>
      </c>
      <c r="GI16" t="s">
        <v>322</v>
      </c>
      <c r="GJ16" t="s">
        <v>330</v>
      </c>
      <c r="GK16" t="s">
        <v>330</v>
      </c>
      <c r="GL16" t="s">
        <v>341</v>
      </c>
      <c r="GM16" t="s">
        <v>341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324</v>
      </c>
      <c r="GU16" t="s">
        <v>337</v>
      </c>
      <c r="GW16" t="s">
        <v>327</v>
      </c>
      <c r="GX16" t="s">
        <v>327</v>
      </c>
      <c r="GY16" t="s">
        <v>324</v>
      </c>
      <c r="GZ16" t="s">
        <v>324</v>
      </c>
      <c r="HA16" t="s">
        <v>324</v>
      </c>
      <c r="HB16" t="s">
        <v>324</v>
      </c>
      <c r="HC16" t="s">
        <v>324</v>
      </c>
      <c r="HD16" t="s">
        <v>326</v>
      </c>
      <c r="HE16" t="s">
        <v>326</v>
      </c>
      <c r="HF16" t="s">
        <v>326</v>
      </c>
      <c r="HG16" t="s">
        <v>324</v>
      </c>
      <c r="HH16" t="s">
        <v>322</v>
      </c>
      <c r="HI16" t="s">
        <v>330</v>
      </c>
      <c r="HJ16" t="s">
        <v>326</v>
      </c>
      <c r="HK16" t="s">
        <v>326</v>
      </c>
    </row>
    <row r="17" spans="1:219" x14ac:dyDescent="0.2">
      <c r="A17">
        <v>1</v>
      </c>
      <c r="B17">
        <v>1688910591.0999999</v>
      </c>
      <c r="C17">
        <v>0</v>
      </c>
      <c r="D17" t="s">
        <v>342</v>
      </c>
      <c r="E17" t="s">
        <v>343</v>
      </c>
      <c r="F17">
        <v>30</v>
      </c>
      <c r="G17" s="1">
        <v>18.3</v>
      </c>
      <c r="H17" t="s">
        <v>392</v>
      </c>
      <c r="I17" s="1">
        <v>170</v>
      </c>
      <c r="J17" s="1">
        <v>132</v>
      </c>
      <c r="K17">
        <v>1688910591.0999999</v>
      </c>
      <c r="L17">
        <f t="shared" ref="L17:L32" si="0">(M17)/1000</f>
        <v>9.7645480934357705E-4</v>
      </c>
      <c r="M17">
        <f t="shared" ref="M17:M32" si="1">1000*BC17*AK17*(AY17-AZ17)/(100*AR17*(1000-AK17*AY17))</f>
        <v>0.97645480934357709</v>
      </c>
      <c r="N17">
        <f t="shared" ref="N17:N32" si="2">BC17*AK17*(AX17-AW17*(1000-AK17*AZ17)/(1000-AK17*AY17))/(100*AR17)</f>
        <v>5.9620332796089954</v>
      </c>
      <c r="O17">
        <f t="shared" ref="O17:O32" si="3">AW17 - IF(AK17&gt;1, N17*AR17*100/(AM17*BK17), 0)</f>
        <v>396.161</v>
      </c>
      <c r="P17">
        <f t="shared" ref="P17:P32" si="4">((V17-L17/2)*O17-N17)/(V17+L17/2)</f>
        <v>225.48128895283472</v>
      </c>
      <c r="Q17">
        <f t="shared" ref="Q17:Q32" si="5">P17*(BD17+BE17)/1000</f>
        <v>22.707382135718888</v>
      </c>
      <c r="R17">
        <f t="shared" ref="R17:R32" si="6">(AW17 - IF(AK17&gt;1, N17*AR17*100/(AM17*BK17), 0))*(BD17+BE17)/1000</f>
        <v>39.895901145705402</v>
      </c>
      <c r="S17">
        <f t="shared" ref="S17:S32" si="7">2/((1/U17-1/T17)+SIGN(U17)*SQRT((1/U17-1/T17)*(1/U17-1/T17) + 4*AS17/((AS17+1)*(AS17+1))*(2*1/U17*1/T17-1/T17*1/T17)))</f>
        <v>5.9167053890884093E-2</v>
      </c>
      <c r="T17">
        <f t="shared" ref="T17:T32" si="8">IF(LEFT(AT17,1)&lt;&gt;"0",IF(LEFT(AT17,1)="1",3,AU17),$D$5+$E$5*(BK17*BD17/($L$5*1000))+$F$5*(BK17*BD17/($L$5*1000))*MAX(MIN(AR17,$K$5),$J$5)*MAX(MIN(AR17,$K$5),$J$5)+$G$5*MAX(MIN(AR17,$K$5),$J$5)*(BK17*BD17/($L$5*1000))+$I$5*(BK17*BD17/($L$5*1000))*(BK17*BD17/($L$5*1000)))</f>
        <v>3.823166022900188</v>
      </c>
      <c r="U17">
        <f t="shared" ref="U17:U32" si="9">L17*(1000-(1000*0.61365*EXP(17.502*Y17/(240.97+Y17))/(BD17+BE17)+AY17)/2)/(1000*0.61365*EXP(17.502*Y17/(240.97+Y17))/(BD17+BE17)-AY17)</f>
        <v>5.8663028994962313E-2</v>
      </c>
      <c r="V17">
        <f t="shared" ref="V17:V32" si="10">1/((AS17+1)/(S17/1.6)+1/(T17/1.37)) + AS17/((AS17+1)/(S17/1.6) + AS17/(T17/1.37))</f>
        <v>3.6709319710807709E-2</v>
      </c>
      <c r="W17">
        <f t="shared" ref="W17:W32" si="11">(AN17*AQ17)</f>
        <v>353.38788299999999</v>
      </c>
      <c r="X17">
        <f t="shared" ref="X17:X32" si="12">(BF17+(W17+2*0.95*0.0000000567*(((BF17+$B$7)+273)^4-(BF17+273)^4)-44100*L17)/(1.84*29.3*T17+8*0.95*0.0000000567*(BF17+273)^3))</f>
        <v>26.152574128027556</v>
      </c>
      <c r="Y17">
        <f t="shared" ref="Y17:Y32" si="13">($C$7*BG17+$D$7*BH17+$E$7*X17)</f>
        <v>25.0441</v>
      </c>
      <c r="Z17">
        <f t="shared" ref="Z17:Z32" si="14">0.61365*EXP(17.502*Y17/(240.97+Y17))</f>
        <v>3.1880472145330248</v>
      </c>
      <c r="AA17">
        <f t="shared" ref="AA17:AA32" si="15">(AB17/AC17*100)</f>
        <v>49.590631822740256</v>
      </c>
      <c r="AB17">
        <f t="shared" ref="AB17:AB32" si="16">AY17*(BD17+BE17)/1000</f>
        <v>1.5512191349167601</v>
      </c>
      <c r="AC17">
        <f t="shared" ref="AC17:AC32" si="17">0.61365*EXP(17.502*BF17/(240.97+BF17))</f>
        <v>3.1280487420719529</v>
      </c>
      <c r="AD17">
        <f t="shared" ref="AD17:AD32" si="18">(Z17-AY17*(BD17+BE17)/1000)</f>
        <v>1.6368280796162646</v>
      </c>
      <c r="AE17">
        <f t="shared" ref="AE17:AE32" si="19">(-L17*44100)</f>
        <v>-43.061657092051746</v>
      </c>
      <c r="AF17">
        <f t="shared" ref="AF17:AF32" si="20">2*29.3*T17*0.92*(BF17-Y17)</f>
        <v>-65.626865277907925</v>
      </c>
      <c r="AG17">
        <f t="shared" ref="AG17:AG32" si="21">2*0.95*0.0000000567*(((BF17+$B$7)+273)^4-(Y17+273)^4)</f>
        <v>-3.6267306408356412</v>
      </c>
      <c r="AH17">
        <f t="shared" ref="AH17:AH32" si="22">W17+AG17+AE17+AF17</f>
        <v>241.07262998920464</v>
      </c>
      <c r="AI17">
        <v>0</v>
      </c>
      <c r="AJ17">
        <v>0</v>
      </c>
      <c r="AK17">
        <f t="shared" ref="AK17:AK32" si="23">IF(AI17*$I$13&gt;=AM17,1,(AM17/(AM17-AI17*$I$13)))</f>
        <v>1</v>
      </c>
      <c r="AL17">
        <f t="shared" ref="AL17:AL32" si="24">(AK17-1)*100</f>
        <v>0</v>
      </c>
      <c r="AM17">
        <f t="shared" ref="AM17:AM32" si="25">MAX(0,($B$13+$C$13*BK17)/(1+$D$13*BK17)*BD17/(BF17+273)*$E$13)</f>
        <v>53624.225645084247</v>
      </c>
      <c r="AN17">
        <f t="shared" ref="AN17:AN32" si="26">$B$11*BL17+$C$11*BM17+$F$11*BX17*(1-CA17)</f>
        <v>2199.84</v>
      </c>
      <c r="AO17">
        <f t="shared" ref="AO17:AO32" si="27">AN17*AP17</f>
        <v>1849.0539000000001</v>
      </c>
      <c r="AP17">
        <f t="shared" ref="AP17:AP32" si="28">($B$11*$D$9+$C$11*$D$9+$F$11*((CK17+CC17)/MAX(CK17+CC17+CL17, 0.1)*$J$9+CL17/MAX(CK17+CC17+CL17, 0.1)*$K$9))/($B$11+$C$11+$F$11)</f>
        <v>0.84054017564913808</v>
      </c>
      <c r="AQ17">
        <f t="shared" ref="AQ17:AQ32" si="29">($B$11*$L$9+$C$11*$L$9+$F$11*((CK17+CC17)/MAX(CK17+CC17+CL17, 0.1)*$Q$9+CL17/MAX(CK17+CC17+CL17, 0.1)*$R$9))/($B$11+$C$11+$F$11)</f>
        <v>0.16064253900283657</v>
      </c>
      <c r="AR17">
        <v>3</v>
      </c>
      <c r="AS17">
        <v>0.5</v>
      </c>
      <c r="AT17" t="s">
        <v>345</v>
      </c>
      <c r="AU17">
        <v>2</v>
      </c>
      <c r="AV17">
        <v>1688910591.0999999</v>
      </c>
      <c r="AW17">
        <v>396.161</v>
      </c>
      <c r="AX17">
        <v>399.97</v>
      </c>
      <c r="AY17">
        <v>15.4034</v>
      </c>
      <c r="AZ17">
        <v>14.826599999999999</v>
      </c>
      <c r="BA17">
        <v>394.32</v>
      </c>
      <c r="BB17">
        <v>15.2514</v>
      </c>
      <c r="BC17">
        <v>500.04199999999997</v>
      </c>
      <c r="BD17">
        <v>100.64400000000001</v>
      </c>
      <c r="BE17">
        <v>6.2281400000000001E-2</v>
      </c>
      <c r="BF17">
        <v>24.7257</v>
      </c>
      <c r="BG17">
        <v>25.0441</v>
      </c>
      <c r="BH17">
        <v>999.9</v>
      </c>
      <c r="BI17">
        <v>0</v>
      </c>
      <c r="BJ17">
        <v>0</v>
      </c>
      <c r="BK17">
        <v>10000</v>
      </c>
      <c r="BL17">
        <v>0</v>
      </c>
      <c r="BM17">
        <v>1.2179500000000001</v>
      </c>
      <c r="BN17">
        <v>-3.8084699999999998</v>
      </c>
      <c r="BO17">
        <v>402.35899999999998</v>
      </c>
      <c r="BP17">
        <v>405.98899999999998</v>
      </c>
      <c r="BQ17">
        <v>0.57683200000000001</v>
      </c>
      <c r="BR17">
        <v>399.97</v>
      </c>
      <c r="BS17">
        <v>14.826599999999999</v>
      </c>
      <c r="BT17">
        <v>1.55027</v>
      </c>
      <c r="BU17">
        <v>1.49221</v>
      </c>
      <c r="BV17">
        <v>13.4732</v>
      </c>
      <c r="BW17">
        <v>12.8886</v>
      </c>
      <c r="BX17">
        <v>2199.84</v>
      </c>
      <c r="BY17">
        <v>0.981993</v>
      </c>
      <c r="BZ17">
        <v>1.80073E-2</v>
      </c>
      <c r="CA17">
        <v>0</v>
      </c>
      <c r="CB17">
        <v>2.879</v>
      </c>
      <c r="CC17">
        <v>0</v>
      </c>
      <c r="CD17">
        <v>8599.6299999999992</v>
      </c>
      <c r="CE17">
        <v>20313.599999999999</v>
      </c>
      <c r="CF17">
        <v>39.936999999999998</v>
      </c>
      <c r="CG17">
        <v>39.061999999999998</v>
      </c>
      <c r="CH17">
        <v>39.375</v>
      </c>
      <c r="CI17">
        <v>38.061999999999998</v>
      </c>
      <c r="CJ17">
        <v>38.875</v>
      </c>
      <c r="CK17">
        <v>2160.23</v>
      </c>
      <c r="CL17">
        <v>39.61</v>
      </c>
      <c r="CM17">
        <v>0</v>
      </c>
      <c r="CN17">
        <v>1688910590.5999999</v>
      </c>
      <c r="CO17">
        <v>0</v>
      </c>
      <c r="CP17">
        <v>0</v>
      </c>
      <c r="CQ17" t="s">
        <v>346</v>
      </c>
      <c r="CR17">
        <v>1687710198.5</v>
      </c>
      <c r="CS17">
        <v>1687710188</v>
      </c>
      <c r="CT17">
        <v>0</v>
      </c>
      <c r="CU17">
        <v>-4.8000000000000001E-2</v>
      </c>
      <c r="CV17">
        <v>1E-3</v>
      </c>
      <c r="CW17">
        <v>1.841</v>
      </c>
      <c r="CX17">
        <v>0.152</v>
      </c>
      <c r="CY17">
        <v>420</v>
      </c>
      <c r="CZ17">
        <v>17</v>
      </c>
      <c r="DA17">
        <v>0.6</v>
      </c>
      <c r="DB17">
        <v>0.08</v>
      </c>
      <c r="DC17">
        <v>6.0675909089715852</v>
      </c>
      <c r="DD17">
        <v>-7.9965958879133103E-2</v>
      </c>
      <c r="DE17">
        <v>4.4827106155858158E-2</v>
      </c>
      <c r="DF17">
        <v>1</v>
      </c>
      <c r="DG17">
        <v>1.000292711799618E-3</v>
      </c>
      <c r="DH17">
        <v>-1.5458743894888039E-4</v>
      </c>
      <c r="DI17">
        <v>1.1953161828485759E-5</v>
      </c>
      <c r="DJ17">
        <v>1</v>
      </c>
      <c r="DK17">
        <v>6.0598204030670483E-2</v>
      </c>
      <c r="DL17">
        <v>-1.530012077077848E-2</v>
      </c>
      <c r="DM17">
        <v>7.3731975951295519E-4</v>
      </c>
      <c r="DN17">
        <v>1</v>
      </c>
      <c r="DO17">
        <v>3</v>
      </c>
      <c r="DP17">
        <v>3</v>
      </c>
      <c r="DQ17" t="s">
        <v>347</v>
      </c>
      <c r="DR17">
        <v>3.10507</v>
      </c>
      <c r="DS17">
        <v>2.6619299999999999</v>
      </c>
      <c r="DT17">
        <v>9.6844399999999997E-2</v>
      </c>
      <c r="DU17">
        <v>9.86374E-2</v>
      </c>
      <c r="DV17">
        <v>7.6834299999999994E-2</v>
      </c>
      <c r="DW17">
        <v>7.71009E-2</v>
      </c>
      <c r="DX17">
        <v>26518.2</v>
      </c>
      <c r="DY17">
        <v>28750.2</v>
      </c>
      <c r="DZ17">
        <v>27787</v>
      </c>
      <c r="EA17">
        <v>29971.5</v>
      </c>
      <c r="EB17">
        <v>32116.2</v>
      </c>
      <c r="EC17">
        <v>34187.4</v>
      </c>
      <c r="ED17">
        <v>38109.1</v>
      </c>
      <c r="EE17">
        <v>41168.400000000001</v>
      </c>
      <c r="EF17">
        <v>2.2212700000000001</v>
      </c>
      <c r="EG17">
        <v>2.28003</v>
      </c>
      <c r="EH17">
        <v>0.24624199999999999</v>
      </c>
      <c r="EI17">
        <v>0</v>
      </c>
      <c r="EJ17">
        <v>20.990400000000001</v>
      </c>
      <c r="EK17">
        <v>999.9</v>
      </c>
      <c r="EL17">
        <v>67.900000000000006</v>
      </c>
      <c r="EM17">
        <v>22.7</v>
      </c>
      <c r="EN17">
        <v>18.679600000000001</v>
      </c>
      <c r="EO17">
        <v>64.499700000000004</v>
      </c>
      <c r="EP17">
        <v>7.8726000000000003</v>
      </c>
      <c r="EQ17">
        <v>1</v>
      </c>
      <c r="ER17">
        <v>-0.44012699999999999</v>
      </c>
      <c r="ES17">
        <v>-1.1980599999999999</v>
      </c>
      <c r="ET17">
        <v>20.206099999999999</v>
      </c>
      <c r="EU17">
        <v>5.2581699999999998</v>
      </c>
      <c r="EV17">
        <v>12.0519</v>
      </c>
      <c r="EW17">
        <v>4.9733999999999998</v>
      </c>
      <c r="EX17">
        <v>3.2930000000000001</v>
      </c>
      <c r="EY17">
        <v>1110.0999999999999</v>
      </c>
      <c r="EZ17">
        <v>6566</v>
      </c>
      <c r="FA17">
        <v>7243.2</v>
      </c>
      <c r="FB17">
        <v>39.799999999999997</v>
      </c>
      <c r="FC17">
        <v>4.9718600000000004</v>
      </c>
      <c r="FD17">
        <v>1.87012</v>
      </c>
      <c r="FE17">
        <v>1.8763799999999999</v>
      </c>
      <c r="FF17">
        <v>1.8694500000000001</v>
      </c>
      <c r="FG17">
        <v>1.8726799999999999</v>
      </c>
      <c r="FH17">
        <v>1.87429</v>
      </c>
      <c r="FI17">
        <v>1.8736299999999999</v>
      </c>
      <c r="FJ17">
        <v>1.8751500000000001</v>
      </c>
      <c r="FK17">
        <v>0</v>
      </c>
      <c r="FL17">
        <v>0</v>
      </c>
      <c r="FM17">
        <v>0</v>
      </c>
      <c r="FN17">
        <v>0</v>
      </c>
      <c r="FO17" t="s">
        <v>348</v>
      </c>
      <c r="FP17" t="s">
        <v>349</v>
      </c>
      <c r="FQ17" t="s">
        <v>350</v>
      </c>
      <c r="FR17" t="s">
        <v>350</v>
      </c>
      <c r="FS17" t="s">
        <v>350</v>
      </c>
      <c r="FT17" t="s">
        <v>350</v>
      </c>
      <c r="FU17">
        <v>0</v>
      </c>
      <c r="FV17">
        <v>100</v>
      </c>
      <c r="FW17">
        <v>100</v>
      </c>
      <c r="FX17">
        <v>1.841</v>
      </c>
      <c r="FY17">
        <v>0.152</v>
      </c>
      <c r="FZ17">
        <v>1.841</v>
      </c>
      <c r="GA17">
        <v>0</v>
      </c>
      <c r="GB17">
        <v>0</v>
      </c>
      <c r="GC17">
        <v>0</v>
      </c>
      <c r="GD17">
        <v>0.152</v>
      </c>
      <c r="GE17">
        <v>0</v>
      </c>
      <c r="GF17">
        <v>0</v>
      </c>
      <c r="GG17">
        <v>0</v>
      </c>
      <c r="GH17">
        <v>-1</v>
      </c>
      <c r="GI17">
        <v>-1</v>
      </c>
      <c r="GJ17">
        <v>-1</v>
      </c>
      <c r="GK17">
        <v>-1</v>
      </c>
      <c r="GL17">
        <v>20006.5</v>
      </c>
      <c r="GM17">
        <v>20006.7</v>
      </c>
      <c r="GN17">
        <v>1.0376000000000001</v>
      </c>
      <c r="GO17">
        <v>2.4658199999999999</v>
      </c>
      <c r="GP17">
        <v>1.39893</v>
      </c>
      <c r="GQ17">
        <v>2.3144499999999999</v>
      </c>
      <c r="GR17">
        <v>1.4489700000000001</v>
      </c>
      <c r="GS17">
        <v>2.50122</v>
      </c>
      <c r="GT17">
        <v>25.737200000000001</v>
      </c>
      <c r="GU17">
        <v>15.8569</v>
      </c>
      <c r="GV17">
        <v>18</v>
      </c>
      <c r="GW17">
        <v>479.846</v>
      </c>
      <c r="GX17">
        <v>584.68899999999996</v>
      </c>
      <c r="GY17">
        <v>23.619299999999999</v>
      </c>
      <c r="GZ17">
        <v>21.4482</v>
      </c>
      <c r="HA17">
        <v>30.000299999999999</v>
      </c>
      <c r="HB17">
        <v>21.4283</v>
      </c>
      <c r="HC17">
        <v>21.389199999999999</v>
      </c>
      <c r="HD17">
        <v>20.7454</v>
      </c>
      <c r="HE17">
        <v>24.851700000000001</v>
      </c>
      <c r="HF17">
        <v>62.000399999999999</v>
      </c>
      <c r="HG17">
        <v>23.613700000000001</v>
      </c>
      <c r="HH17">
        <v>400</v>
      </c>
      <c r="HI17">
        <v>14.8721</v>
      </c>
      <c r="HJ17">
        <v>102.813</v>
      </c>
      <c r="HK17">
        <v>102.813</v>
      </c>
    </row>
    <row r="18" spans="1:219" x14ac:dyDescent="0.2">
      <c r="A18">
        <v>2</v>
      </c>
      <c r="B18">
        <v>1688912071.5</v>
      </c>
      <c r="C18">
        <v>1480.400000095367</v>
      </c>
      <c r="D18" t="s">
        <v>351</v>
      </c>
      <c r="E18" t="s">
        <v>352</v>
      </c>
      <c r="F18">
        <v>30</v>
      </c>
      <c r="G18" s="1">
        <v>18.5</v>
      </c>
      <c r="H18" t="s">
        <v>344</v>
      </c>
      <c r="I18" s="1">
        <v>50</v>
      </c>
      <c r="J18" s="1">
        <v>132</v>
      </c>
      <c r="K18">
        <v>1688912071.5</v>
      </c>
      <c r="L18">
        <f t="shared" si="0"/>
        <v>2.6539762908738538E-4</v>
      </c>
      <c r="M18">
        <f t="shared" si="1"/>
        <v>0.2653976290873854</v>
      </c>
      <c r="N18">
        <f t="shared" si="2"/>
        <v>1.0641937600556435</v>
      </c>
      <c r="O18">
        <f t="shared" si="3"/>
        <v>399.279</v>
      </c>
      <c r="P18">
        <f t="shared" si="4"/>
        <v>280.66881423252494</v>
      </c>
      <c r="Q18">
        <f t="shared" si="5"/>
        <v>28.266668305475392</v>
      </c>
      <c r="R18">
        <f t="shared" si="6"/>
        <v>40.212116494679698</v>
      </c>
      <c r="S18">
        <f t="shared" si="7"/>
        <v>1.5602891249378482E-2</v>
      </c>
      <c r="T18">
        <f t="shared" si="8"/>
        <v>3.8218131993904869</v>
      </c>
      <c r="U18">
        <f t="shared" si="9"/>
        <v>1.5567588721597475E-2</v>
      </c>
      <c r="V18">
        <f t="shared" si="10"/>
        <v>9.7329080254457984E-3</v>
      </c>
      <c r="W18">
        <f t="shared" si="11"/>
        <v>353.39310900000004</v>
      </c>
      <c r="X18">
        <f t="shared" si="12"/>
        <v>25.991959863192786</v>
      </c>
      <c r="Y18">
        <f t="shared" si="13"/>
        <v>25.1342</v>
      </c>
      <c r="Z18">
        <f t="shared" si="14"/>
        <v>3.205206926434049</v>
      </c>
      <c r="AA18">
        <f t="shared" si="15"/>
        <v>49.76941165792902</v>
      </c>
      <c r="AB18">
        <f t="shared" si="16"/>
        <v>1.5286141404078302</v>
      </c>
      <c r="AC18">
        <f t="shared" si="17"/>
        <v>3.0713928284187357</v>
      </c>
      <c r="AD18">
        <f t="shared" si="18"/>
        <v>1.6765927860262189</v>
      </c>
      <c r="AE18">
        <f t="shared" si="19"/>
        <v>-11.704035442753696</v>
      </c>
      <c r="AF18">
        <f t="shared" si="20"/>
        <v>-147.13430170807575</v>
      </c>
      <c r="AG18">
        <f t="shared" si="21"/>
        <v>-8.1251318213264625</v>
      </c>
      <c r="AH18">
        <f t="shared" si="22"/>
        <v>186.4296400278441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53653.052929279445</v>
      </c>
      <c r="AN18">
        <f t="shared" si="26"/>
        <v>2199.88</v>
      </c>
      <c r="AO18">
        <f t="shared" si="27"/>
        <v>1849.0869</v>
      </c>
      <c r="AP18">
        <f t="shared" si="28"/>
        <v>0.84053989308507737</v>
      </c>
      <c r="AQ18">
        <f t="shared" si="29"/>
        <v>0.16064199365419932</v>
      </c>
      <c r="AR18">
        <v>3</v>
      </c>
      <c r="AS18">
        <v>0.5</v>
      </c>
      <c r="AT18" t="s">
        <v>345</v>
      </c>
      <c r="AU18">
        <v>2</v>
      </c>
      <c r="AV18">
        <v>1688912071.5</v>
      </c>
      <c r="AW18">
        <v>399.279</v>
      </c>
      <c r="AX18">
        <v>399.98099999999999</v>
      </c>
      <c r="AY18">
        <v>15.178100000000001</v>
      </c>
      <c r="AZ18">
        <v>15.0213</v>
      </c>
      <c r="BA18">
        <v>397.43799999999999</v>
      </c>
      <c r="BB18">
        <v>15.0261</v>
      </c>
      <c r="BC18">
        <v>500.06900000000002</v>
      </c>
      <c r="BD18">
        <v>100.649</v>
      </c>
      <c r="BE18">
        <v>6.28243E-2</v>
      </c>
      <c r="BF18">
        <v>24.420100000000001</v>
      </c>
      <c r="BG18">
        <v>25.1342</v>
      </c>
      <c r="BH18">
        <v>999.9</v>
      </c>
      <c r="BI18">
        <v>0</v>
      </c>
      <c r="BJ18">
        <v>0</v>
      </c>
      <c r="BK18">
        <v>9994.3799999999992</v>
      </c>
      <c r="BL18">
        <v>0</v>
      </c>
      <c r="BM18">
        <v>260.05700000000002</v>
      </c>
      <c r="BN18">
        <v>-0.70150800000000002</v>
      </c>
      <c r="BO18">
        <v>405.43299999999999</v>
      </c>
      <c r="BP18">
        <v>406.08100000000002</v>
      </c>
      <c r="BQ18">
        <v>0.156862</v>
      </c>
      <c r="BR18">
        <v>399.98099999999999</v>
      </c>
      <c r="BS18">
        <v>15.0213</v>
      </c>
      <c r="BT18">
        <v>1.5276700000000001</v>
      </c>
      <c r="BU18">
        <v>1.5118799999999999</v>
      </c>
      <c r="BV18">
        <v>13.2479</v>
      </c>
      <c r="BW18">
        <v>13.088800000000001</v>
      </c>
      <c r="BX18">
        <v>2199.88</v>
      </c>
      <c r="BY18">
        <v>0.98200399999999999</v>
      </c>
      <c r="BZ18">
        <v>1.7996000000000002E-2</v>
      </c>
      <c r="CA18">
        <v>0</v>
      </c>
      <c r="CB18">
        <v>1.837</v>
      </c>
      <c r="CC18">
        <v>0</v>
      </c>
      <c r="CD18">
        <v>9740.75</v>
      </c>
      <c r="CE18">
        <v>20314.099999999999</v>
      </c>
      <c r="CF18">
        <v>39.686999999999998</v>
      </c>
      <c r="CG18">
        <v>39.125</v>
      </c>
      <c r="CH18">
        <v>39.625</v>
      </c>
      <c r="CI18">
        <v>37.436999999999998</v>
      </c>
      <c r="CJ18">
        <v>38.625</v>
      </c>
      <c r="CK18">
        <v>2160.29</v>
      </c>
      <c r="CL18">
        <v>39.590000000000003</v>
      </c>
      <c r="CM18">
        <v>0</v>
      </c>
      <c r="CN18">
        <v>1688912071.4000001</v>
      </c>
      <c r="CO18">
        <v>0</v>
      </c>
      <c r="CP18">
        <v>0</v>
      </c>
      <c r="CQ18" t="s">
        <v>346</v>
      </c>
      <c r="CR18">
        <v>1687710198.5</v>
      </c>
      <c r="CS18">
        <v>1687710188</v>
      </c>
      <c r="CT18">
        <v>0</v>
      </c>
      <c r="CU18">
        <v>-4.8000000000000001E-2</v>
      </c>
      <c r="CV18">
        <v>1E-3</v>
      </c>
      <c r="CW18">
        <v>1.841</v>
      </c>
      <c r="CX18">
        <v>0.152</v>
      </c>
      <c r="CY18">
        <v>420</v>
      </c>
      <c r="CZ18">
        <v>17</v>
      </c>
      <c r="DA18">
        <v>0.6</v>
      </c>
      <c r="DB18">
        <v>0.08</v>
      </c>
      <c r="DC18">
        <v>1.0255736242965781</v>
      </c>
      <c r="DD18">
        <v>0.2480358659864661</v>
      </c>
      <c r="DE18">
        <v>3.6864560456329937E-2</v>
      </c>
      <c r="DF18">
        <v>1</v>
      </c>
      <c r="DG18">
        <v>2.9785983011054132E-4</v>
      </c>
      <c r="DH18">
        <v>-1.171151380613298E-4</v>
      </c>
      <c r="DI18">
        <v>8.712067529277589E-6</v>
      </c>
      <c r="DJ18">
        <v>1</v>
      </c>
      <c r="DK18">
        <v>1.7190473171567189E-2</v>
      </c>
      <c r="DL18">
        <v>-4.953063963436955E-3</v>
      </c>
      <c r="DM18">
        <v>2.478909200877122E-4</v>
      </c>
      <c r="DN18">
        <v>1</v>
      </c>
      <c r="DO18">
        <v>3</v>
      </c>
      <c r="DP18">
        <v>3</v>
      </c>
      <c r="DQ18" t="s">
        <v>347</v>
      </c>
      <c r="DR18">
        <v>3.1051099999999998</v>
      </c>
      <c r="DS18">
        <v>2.66242</v>
      </c>
      <c r="DT18">
        <v>9.7343100000000002E-2</v>
      </c>
      <c r="DU18">
        <v>9.8554500000000003E-2</v>
      </c>
      <c r="DV18">
        <v>7.59214E-2</v>
      </c>
      <c r="DW18">
        <v>7.7785699999999999E-2</v>
      </c>
      <c r="DX18">
        <v>26455.1</v>
      </c>
      <c r="DY18">
        <v>28712.400000000001</v>
      </c>
      <c r="DZ18">
        <v>27737.4</v>
      </c>
      <c r="EA18">
        <v>29930.2</v>
      </c>
      <c r="EB18">
        <v>32093</v>
      </c>
      <c r="EC18">
        <v>34117.4</v>
      </c>
      <c r="ED18">
        <v>38044.699999999997</v>
      </c>
      <c r="EE18">
        <v>41115.300000000003</v>
      </c>
      <c r="EF18">
        <v>2.2165300000000001</v>
      </c>
      <c r="EG18">
        <v>2.2694000000000001</v>
      </c>
      <c r="EH18">
        <v>0.236846</v>
      </c>
      <c r="EI18">
        <v>0</v>
      </c>
      <c r="EJ18">
        <v>21.2364</v>
      </c>
      <c r="EK18">
        <v>999.9</v>
      </c>
      <c r="EL18">
        <v>65.900000000000006</v>
      </c>
      <c r="EM18">
        <v>23</v>
      </c>
      <c r="EN18">
        <v>18.460799999999999</v>
      </c>
      <c r="EO18">
        <v>64.279600000000002</v>
      </c>
      <c r="EP18">
        <v>7.7003199999999996</v>
      </c>
      <c r="EQ18">
        <v>1</v>
      </c>
      <c r="ER18">
        <v>-0.40883399999999998</v>
      </c>
      <c r="ES18">
        <v>7.1903599999999998E-2</v>
      </c>
      <c r="ET18">
        <v>20.208300000000001</v>
      </c>
      <c r="EU18">
        <v>5.2577199999999999</v>
      </c>
      <c r="EV18">
        <v>12.0519</v>
      </c>
      <c r="EW18">
        <v>4.9733000000000001</v>
      </c>
      <c r="EX18">
        <v>3.2930000000000001</v>
      </c>
      <c r="EY18">
        <v>1145.3</v>
      </c>
      <c r="EZ18">
        <v>6693.8</v>
      </c>
      <c r="FA18">
        <v>7623.7</v>
      </c>
      <c r="FB18">
        <v>40.200000000000003</v>
      </c>
      <c r="FC18">
        <v>4.9718600000000004</v>
      </c>
      <c r="FD18">
        <v>1.8702399999999999</v>
      </c>
      <c r="FE18">
        <v>1.8764400000000001</v>
      </c>
      <c r="FF18">
        <v>1.86951</v>
      </c>
      <c r="FG18">
        <v>1.8727100000000001</v>
      </c>
      <c r="FH18">
        <v>1.87439</v>
      </c>
      <c r="FI18">
        <v>1.87365</v>
      </c>
      <c r="FJ18">
        <v>1.8751500000000001</v>
      </c>
      <c r="FK18">
        <v>0</v>
      </c>
      <c r="FL18">
        <v>0</v>
      </c>
      <c r="FM18">
        <v>0</v>
      </c>
      <c r="FN18">
        <v>0</v>
      </c>
      <c r="FO18" t="s">
        <v>348</v>
      </c>
      <c r="FP18" t="s">
        <v>349</v>
      </c>
      <c r="FQ18" t="s">
        <v>350</v>
      </c>
      <c r="FR18" t="s">
        <v>350</v>
      </c>
      <c r="FS18" t="s">
        <v>350</v>
      </c>
      <c r="FT18" t="s">
        <v>350</v>
      </c>
      <c r="FU18">
        <v>0</v>
      </c>
      <c r="FV18">
        <v>100</v>
      </c>
      <c r="FW18">
        <v>100</v>
      </c>
      <c r="FX18">
        <v>1.841</v>
      </c>
      <c r="FY18">
        <v>0.152</v>
      </c>
      <c r="FZ18">
        <v>1.841</v>
      </c>
      <c r="GA18">
        <v>0</v>
      </c>
      <c r="GB18">
        <v>0</v>
      </c>
      <c r="GC18">
        <v>0</v>
      </c>
      <c r="GD18">
        <v>0.152</v>
      </c>
      <c r="GE18">
        <v>0</v>
      </c>
      <c r="GF18">
        <v>0</v>
      </c>
      <c r="GG18">
        <v>0</v>
      </c>
      <c r="GH18">
        <v>-1</v>
      </c>
      <c r="GI18">
        <v>-1</v>
      </c>
      <c r="GJ18">
        <v>-1</v>
      </c>
      <c r="GK18">
        <v>-1</v>
      </c>
      <c r="GL18">
        <v>20031.2</v>
      </c>
      <c r="GM18">
        <v>20031.400000000001</v>
      </c>
      <c r="GN18">
        <v>1.0363800000000001</v>
      </c>
      <c r="GO18">
        <v>2.4841299999999999</v>
      </c>
      <c r="GP18">
        <v>1.39893</v>
      </c>
      <c r="GQ18">
        <v>2.3132299999999999</v>
      </c>
      <c r="GR18">
        <v>1.4489700000000001</v>
      </c>
      <c r="GS18">
        <v>2.3596200000000001</v>
      </c>
      <c r="GT18">
        <v>26.499199999999998</v>
      </c>
      <c r="GU18">
        <v>15.5768</v>
      </c>
      <c r="GV18">
        <v>18</v>
      </c>
      <c r="GW18">
        <v>480.57799999999997</v>
      </c>
      <c r="GX18">
        <v>581.20500000000004</v>
      </c>
      <c r="GY18">
        <v>22.681999999999999</v>
      </c>
      <c r="GZ18">
        <v>21.770600000000002</v>
      </c>
      <c r="HA18">
        <v>30.000299999999999</v>
      </c>
      <c r="HB18">
        <v>21.7804</v>
      </c>
      <c r="HC18">
        <v>21.749099999999999</v>
      </c>
      <c r="HD18">
        <v>20.710999999999999</v>
      </c>
      <c r="HE18">
        <v>22.3064</v>
      </c>
      <c r="HF18">
        <v>57.132100000000001</v>
      </c>
      <c r="HG18">
        <v>22.5594</v>
      </c>
      <c r="HH18">
        <v>400</v>
      </c>
      <c r="HI18">
        <v>15.108000000000001</v>
      </c>
      <c r="HJ18">
        <v>102.63500000000001</v>
      </c>
      <c r="HK18">
        <v>102.67700000000001</v>
      </c>
    </row>
    <row r="19" spans="1:219" x14ac:dyDescent="0.2">
      <c r="A19">
        <v>3</v>
      </c>
      <c r="B19">
        <v>1688914131.0999999</v>
      </c>
      <c r="C19">
        <v>3540</v>
      </c>
      <c r="D19" t="s">
        <v>353</v>
      </c>
      <c r="E19" t="s">
        <v>354</v>
      </c>
      <c r="F19">
        <v>30</v>
      </c>
      <c r="G19" s="1">
        <v>18.5</v>
      </c>
      <c r="H19" t="s">
        <v>392</v>
      </c>
      <c r="I19" s="1">
        <v>280</v>
      </c>
      <c r="J19" s="1">
        <v>132</v>
      </c>
      <c r="K19">
        <v>1688914131.0999999</v>
      </c>
      <c r="L19">
        <f t="shared" si="0"/>
        <v>7.6079940425564485E-4</v>
      </c>
      <c r="M19">
        <f t="shared" si="1"/>
        <v>0.76079940425564485</v>
      </c>
      <c r="N19">
        <f t="shared" si="2"/>
        <v>6.4054376262324642</v>
      </c>
      <c r="O19">
        <f t="shared" si="3"/>
        <v>395.86200000000002</v>
      </c>
      <c r="P19">
        <f t="shared" si="4"/>
        <v>156.59337303515434</v>
      </c>
      <c r="Q19">
        <f t="shared" si="5"/>
        <v>15.769523071660661</v>
      </c>
      <c r="R19">
        <f t="shared" si="6"/>
        <v>39.864745366921198</v>
      </c>
      <c r="S19">
        <f t="shared" si="7"/>
        <v>4.4483573870852597E-2</v>
      </c>
      <c r="T19">
        <f t="shared" si="8"/>
        <v>3.8220447526291363</v>
      </c>
      <c r="U19">
        <f t="shared" si="9"/>
        <v>4.4197939888723094E-2</v>
      </c>
      <c r="V19">
        <f t="shared" si="10"/>
        <v>2.7649222422068485E-2</v>
      </c>
      <c r="W19">
        <f t="shared" si="11"/>
        <v>353.39310900000004</v>
      </c>
      <c r="X19">
        <f t="shared" si="12"/>
        <v>25.697922158522378</v>
      </c>
      <c r="Y19">
        <f t="shared" si="13"/>
        <v>25.039000000000001</v>
      </c>
      <c r="Z19">
        <f t="shared" si="14"/>
        <v>3.1870783153549294</v>
      </c>
      <c r="AA19">
        <f t="shared" si="15"/>
        <v>49.207004289283077</v>
      </c>
      <c r="AB19">
        <f t="shared" si="16"/>
        <v>1.4939083268782198</v>
      </c>
      <c r="AC19">
        <f t="shared" si="17"/>
        <v>3.0359668271933029</v>
      </c>
      <c r="AD19">
        <f t="shared" si="18"/>
        <v>1.6931699884767095</v>
      </c>
      <c r="AE19">
        <f t="shared" si="19"/>
        <v>-33.551253727673938</v>
      </c>
      <c r="AF19">
        <f t="shared" si="20"/>
        <v>-167.41893732179039</v>
      </c>
      <c r="AG19">
        <f t="shared" si="21"/>
        <v>-9.2313024696245609</v>
      </c>
      <c r="AH19">
        <f t="shared" si="22"/>
        <v>143.19161548091114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53692.300800452911</v>
      </c>
      <c r="AN19">
        <f t="shared" si="26"/>
        <v>2199.88</v>
      </c>
      <c r="AO19">
        <f t="shared" si="27"/>
        <v>1849.0869</v>
      </c>
      <c r="AP19">
        <f t="shared" si="28"/>
        <v>0.84053989308507737</v>
      </c>
      <c r="AQ19">
        <f t="shared" si="29"/>
        <v>0.16064199365419932</v>
      </c>
      <c r="AR19">
        <v>3</v>
      </c>
      <c r="AS19">
        <v>0.5</v>
      </c>
      <c r="AT19" t="s">
        <v>345</v>
      </c>
      <c r="AU19">
        <v>2</v>
      </c>
      <c r="AV19">
        <v>1688914131.0999999</v>
      </c>
      <c r="AW19">
        <v>395.86200000000002</v>
      </c>
      <c r="AX19">
        <v>399.88499999999999</v>
      </c>
      <c r="AY19">
        <v>14.8347</v>
      </c>
      <c r="AZ19">
        <v>14.3851</v>
      </c>
      <c r="BA19">
        <v>394.02100000000002</v>
      </c>
      <c r="BB19">
        <v>14.682700000000001</v>
      </c>
      <c r="BC19">
        <v>500.12</v>
      </c>
      <c r="BD19">
        <v>100.639</v>
      </c>
      <c r="BE19">
        <v>6.4642599999999995E-2</v>
      </c>
      <c r="BF19">
        <v>24.226500000000001</v>
      </c>
      <c r="BG19">
        <v>25.039000000000001</v>
      </c>
      <c r="BH19">
        <v>999.9</v>
      </c>
      <c r="BI19">
        <v>0</v>
      </c>
      <c r="BJ19">
        <v>0</v>
      </c>
      <c r="BK19">
        <v>9996.25</v>
      </c>
      <c r="BL19">
        <v>0</v>
      </c>
      <c r="BM19">
        <v>267.49900000000002</v>
      </c>
      <c r="BN19">
        <v>-4.0224000000000002</v>
      </c>
      <c r="BO19">
        <v>401.82299999999998</v>
      </c>
      <c r="BP19">
        <v>405.721</v>
      </c>
      <c r="BQ19">
        <v>0.44956200000000002</v>
      </c>
      <c r="BR19">
        <v>399.88499999999999</v>
      </c>
      <c r="BS19">
        <v>14.3851</v>
      </c>
      <c r="BT19">
        <v>1.49295</v>
      </c>
      <c r="BU19">
        <v>1.4477</v>
      </c>
      <c r="BV19">
        <v>12.896100000000001</v>
      </c>
      <c r="BW19">
        <v>12.4267</v>
      </c>
      <c r="BX19">
        <v>2199.88</v>
      </c>
      <c r="BY19">
        <v>0.98200200000000004</v>
      </c>
      <c r="BZ19">
        <v>1.7998E-2</v>
      </c>
      <c r="CA19">
        <v>0</v>
      </c>
      <c r="CB19">
        <v>2.2818000000000001</v>
      </c>
      <c r="CC19">
        <v>0</v>
      </c>
      <c r="CD19">
        <v>6570.68</v>
      </c>
      <c r="CE19">
        <v>20314</v>
      </c>
      <c r="CF19">
        <v>39.436999999999998</v>
      </c>
      <c r="CG19">
        <v>40.375</v>
      </c>
      <c r="CH19">
        <v>39.311999999999998</v>
      </c>
      <c r="CI19">
        <v>38.75</v>
      </c>
      <c r="CJ19">
        <v>38.561999999999998</v>
      </c>
      <c r="CK19">
        <v>2160.29</v>
      </c>
      <c r="CL19">
        <v>39.590000000000003</v>
      </c>
      <c r="CM19">
        <v>0</v>
      </c>
      <c r="CN19">
        <v>1688914130.5999999</v>
      </c>
      <c r="CO19">
        <v>0</v>
      </c>
      <c r="CP19">
        <v>0</v>
      </c>
      <c r="CQ19" t="s">
        <v>346</v>
      </c>
      <c r="CR19">
        <v>1687710198.5</v>
      </c>
      <c r="CS19">
        <v>1687710188</v>
      </c>
      <c r="CT19">
        <v>0</v>
      </c>
      <c r="CU19">
        <v>-4.8000000000000001E-2</v>
      </c>
      <c r="CV19">
        <v>1E-3</v>
      </c>
      <c r="CW19">
        <v>1.841</v>
      </c>
      <c r="CX19">
        <v>0.152</v>
      </c>
      <c r="CY19">
        <v>420</v>
      </c>
      <c r="CZ19">
        <v>17</v>
      </c>
      <c r="DA19">
        <v>0.6</v>
      </c>
      <c r="DB19">
        <v>0.08</v>
      </c>
      <c r="DC19">
        <v>6.5695218403227553</v>
      </c>
      <c r="DD19">
        <v>-0.38372183232181339</v>
      </c>
      <c r="DE19">
        <v>4.1944842745690519E-2</v>
      </c>
      <c r="DF19">
        <v>1</v>
      </c>
      <c r="DG19">
        <v>7.6087334198813824E-4</v>
      </c>
      <c r="DH19">
        <v>-3.959573242685202E-5</v>
      </c>
      <c r="DI19">
        <v>1.6130831243698209E-5</v>
      </c>
      <c r="DJ19">
        <v>1</v>
      </c>
      <c r="DK19">
        <v>4.4787511987456022E-2</v>
      </c>
      <c r="DL19">
        <v>-1.7036679569644969E-2</v>
      </c>
      <c r="DM19">
        <v>1.108574656158357E-3</v>
      </c>
      <c r="DN19">
        <v>1</v>
      </c>
      <c r="DO19">
        <v>3</v>
      </c>
      <c r="DP19">
        <v>3</v>
      </c>
      <c r="DQ19" t="s">
        <v>347</v>
      </c>
      <c r="DR19">
        <v>3.1048</v>
      </c>
      <c r="DS19">
        <v>2.6642600000000001</v>
      </c>
      <c r="DT19">
        <v>9.6138399999999999E-2</v>
      </c>
      <c r="DU19">
        <v>9.7968100000000002E-2</v>
      </c>
      <c r="DV19">
        <v>7.41951E-2</v>
      </c>
      <c r="DW19">
        <v>7.4896500000000005E-2</v>
      </c>
      <c r="DX19">
        <v>26387</v>
      </c>
      <c r="DY19">
        <v>28623</v>
      </c>
      <c r="DZ19">
        <v>27638</v>
      </c>
      <c r="EA19">
        <v>29824.2</v>
      </c>
      <c r="EB19">
        <v>32030.799999999999</v>
      </c>
      <c r="EC19">
        <v>34093.599999999999</v>
      </c>
      <c r="ED19">
        <v>37906.6</v>
      </c>
      <c r="EE19">
        <v>40963.800000000003</v>
      </c>
      <c r="EF19">
        <v>2.1937500000000001</v>
      </c>
      <c r="EG19">
        <v>2.2023700000000002</v>
      </c>
      <c r="EH19">
        <v>0.17797199999999999</v>
      </c>
      <c r="EI19">
        <v>0</v>
      </c>
      <c r="EJ19">
        <v>22.111999999999998</v>
      </c>
      <c r="EK19">
        <v>999.9</v>
      </c>
      <c r="EL19">
        <v>57.6</v>
      </c>
      <c r="EM19">
        <v>25.7</v>
      </c>
      <c r="EN19">
        <v>18.973199999999999</v>
      </c>
      <c r="EO19">
        <v>63.697899999999997</v>
      </c>
      <c r="EP19">
        <v>8.1049699999999998</v>
      </c>
      <c r="EQ19">
        <v>1</v>
      </c>
      <c r="ER19">
        <v>-0.25212099999999998</v>
      </c>
      <c r="ES19">
        <v>-0.58059400000000005</v>
      </c>
      <c r="ET19">
        <v>20.209499999999998</v>
      </c>
      <c r="EU19">
        <v>5.2509800000000002</v>
      </c>
      <c r="EV19">
        <v>12.055199999999999</v>
      </c>
      <c r="EW19">
        <v>4.9718</v>
      </c>
      <c r="EX19">
        <v>3.2917299999999998</v>
      </c>
      <c r="EY19">
        <v>1193.5999999999999</v>
      </c>
      <c r="EZ19">
        <v>6932.3</v>
      </c>
      <c r="FA19">
        <v>8026.3</v>
      </c>
      <c r="FB19">
        <v>40.799999999999997</v>
      </c>
      <c r="FC19">
        <v>4.9720399999999998</v>
      </c>
      <c r="FD19">
        <v>1.8705099999999999</v>
      </c>
      <c r="FE19">
        <v>1.87669</v>
      </c>
      <c r="FF19">
        <v>1.86981</v>
      </c>
      <c r="FG19">
        <v>1.87296</v>
      </c>
      <c r="FH19">
        <v>1.8745400000000001</v>
      </c>
      <c r="FI19">
        <v>1.87388</v>
      </c>
      <c r="FJ19">
        <v>1.87541</v>
      </c>
      <c r="FK19">
        <v>0</v>
      </c>
      <c r="FL19">
        <v>0</v>
      </c>
      <c r="FM19">
        <v>0</v>
      </c>
      <c r="FN19">
        <v>0</v>
      </c>
      <c r="FO19" t="s">
        <v>348</v>
      </c>
      <c r="FP19" t="s">
        <v>349</v>
      </c>
      <c r="FQ19" t="s">
        <v>350</v>
      </c>
      <c r="FR19" t="s">
        <v>350</v>
      </c>
      <c r="FS19" t="s">
        <v>350</v>
      </c>
      <c r="FT19" t="s">
        <v>350</v>
      </c>
      <c r="FU19">
        <v>0</v>
      </c>
      <c r="FV19">
        <v>100</v>
      </c>
      <c r="FW19">
        <v>100</v>
      </c>
      <c r="FX19">
        <v>1.841</v>
      </c>
      <c r="FY19">
        <v>0.152</v>
      </c>
      <c r="FZ19">
        <v>1.841</v>
      </c>
      <c r="GA19">
        <v>0</v>
      </c>
      <c r="GB19">
        <v>0</v>
      </c>
      <c r="GC19">
        <v>0</v>
      </c>
      <c r="GD19">
        <v>0.152</v>
      </c>
      <c r="GE19">
        <v>0</v>
      </c>
      <c r="GF19">
        <v>0</v>
      </c>
      <c r="GG19">
        <v>0</v>
      </c>
      <c r="GH19">
        <v>-1</v>
      </c>
      <c r="GI19">
        <v>-1</v>
      </c>
      <c r="GJ19">
        <v>-1</v>
      </c>
      <c r="GK19">
        <v>-1</v>
      </c>
      <c r="GL19">
        <v>20065.5</v>
      </c>
      <c r="GM19">
        <v>20065.7</v>
      </c>
      <c r="GN19">
        <v>1.0363800000000001</v>
      </c>
      <c r="GO19">
        <v>2.49756</v>
      </c>
      <c r="GP19">
        <v>1.39893</v>
      </c>
      <c r="GQ19">
        <v>2.3156699999999999</v>
      </c>
      <c r="GR19">
        <v>1.4489700000000001</v>
      </c>
      <c r="GS19">
        <v>2.4304199999999998</v>
      </c>
      <c r="GT19">
        <v>28.985900000000001</v>
      </c>
      <c r="GU19">
        <v>15.235300000000001</v>
      </c>
      <c r="GV19">
        <v>18</v>
      </c>
      <c r="GW19">
        <v>488.81900000000002</v>
      </c>
      <c r="GX19">
        <v>557.46100000000001</v>
      </c>
      <c r="GY19">
        <v>23.287700000000001</v>
      </c>
      <c r="GZ19">
        <v>24.073899999999998</v>
      </c>
      <c r="HA19">
        <v>29.999700000000001</v>
      </c>
      <c r="HB19">
        <v>23.9908</v>
      </c>
      <c r="HC19">
        <v>23.930199999999999</v>
      </c>
      <c r="HD19">
        <v>20.700500000000002</v>
      </c>
      <c r="HE19">
        <v>24.298100000000002</v>
      </c>
      <c r="HF19">
        <v>20.9314</v>
      </c>
      <c r="HG19">
        <v>23.2668</v>
      </c>
      <c r="HH19">
        <v>400</v>
      </c>
      <c r="HI19">
        <v>14.5473</v>
      </c>
      <c r="HJ19">
        <v>102.264</v>
      </c>
      <c r="HK19">
        <v>102.30500000000001</v>
      </c>
    </row>
    <row r="20" spans="1:219" x14ac:dyDescent="0.2">
      <c r="A20">
        <v>4</v>
      </c>
      <c r="B20">
        <v>1688915514.5</v>
      </c>
      <c r="C20">
        <v>4923.4000000953674</v>
      </c>
      <c r="D20" t="s">
        <v>355</v>
      </c>
      <c r="E20" t="s">
        <v>356</v>
      </c>
      <c r="F20">
        <v>30</v>
      </c>
      <c r="G20" s="1">
        <v>18.7</v>
      </c>
      <c r="H20" t="s">
        <v>344</v>
      </c>
      <c r="I20" s="1">
        <v>100</v>
      </c>
      <c r="J20" s="1">
        <v>132</v>
      </c>
      <c r="K20">
        <v>1688915514.5</v>
      </c>
      <c r="L20">
        <f t="shared" si="0"/>
        <v>3.1809514469914498E-4</v>
      </c>
      <c r="M20">
        <f t="shared" si="1"/>
        <v>0.31809514469914496</v>
      </c>
      <c r="N20">
        <f t="shared" si="2"/>
        <v>2.019866774386462</v>
      </c>
      <c r="O20">
        <f t="shared" si="3"/>
        <v>398.77100000000002</v>
      </c>
      <c r="P20">
        <f t="shared" si="4"/>
        <v>215.7239626203704</v>
      </c>
      <c r="Q20">
        <f t="shared" si="5"/>
        <v>21.728515434916648</v>
      </c>
      <c r="R20">
        <f t="shared" si="6"/>
        <v>40.165690094174799</v>
      </c>
      <c r="S20">
        <f t="shared" si="7"/>
        <v>1.855249967759915E-2</v>
      </c>
      <c r="T20">
        <f t="shared" si="8"/>
        <v>3.8235332642101838</v>
      </c>
      <c r="U20">
        <f t="shared" si="9"/>
        <v>1.8502633608052994E-2</v>
      </c>
      <c r="V20">
        <f t="shared" si="10"/>
        <v>1.1568615022271484E-2</v>
      </c>
      <c r="W20">
        <f t="shared" si="11"/>
        <v>353.39892441716256</v>
      </c>
      <c r="X20">
        <f t="shared" si="12"/>
        <v>25.714748269758811</v>
      </c>
      <c r="Y20">
        <f t="shared" si="13"/>
        <v>25.090299999999999</v>
      </c>
      <c r="Z20">
        <f t="shared" si="14"/>
        <v>3.1968360349348042</v>
      </c>
      <c r="AA20">
        <f t="shared" si="15"/>
        <v>49.809170423681046</v>
      </c>
      <c r="AB20">
        <f t="shared" si="16"/>
        <v>1.5056279220322801</v>
      </c>
      <c r="AC20">
        <f t="shared" si="17"/>
        <v>3.022792608721006</v>
      </c>
      <c r="AD20">
        <f t="shared" si="18"/>
        <v>1.691208112902524</v>
      </c>
      <c r="AE20">
        <f t="shared" si="19"/>
        <v>-14.027995881232293</v>
      </c>
      <c r="AF20">
        <f t="shared" si="20"/>
        <v>-193.00356881593495</v>
      </c>
      <c r="AG20">
        <f t="shared" si="21"/>
        <v>-10.636738884585448</v>
      </c>
      <c r="AH20">
        <f t="shared" si="22"/>
        <v>135.73062083540987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53734.86797532504</v>
      </c>
      <c r="AN20">
        <f t="shared" si="26"/>
        <v>2199.92</v>
      </c>
      <c r="AO20">
        <f t="shared" si="27"/>
        <v>1849.1202053974937</v>
      </c>
      <c r="AP20">
        <f t="shared" si="28"/>
        <v>0.84053974935338271</v>
      </c>
      <c r="AQ20">
        <f t="shared" si="29"/>
        <v>0.1606417162520285</v>
      </c>
      <c r="AR20">
        <v>3</v>
      </c>
      <c r="AS20">
        <v>0.5</v>
      </c>
      <c r="AT20" t="s">
        <v>345</v>
      </c>
      <c r="AU20">
        <v>2</v>
      </c>
      <c r="AV20">
        <v>1688915514.5</v>
      </c>
      <c r="AW20">
        <v>398.77100000000002</v>
      </c>
      <c r="AX20">
        <v>400.05900000000003</v>
      </c>
      <c r="AY20">
        <v>14.9481</v>
      </c>
      <c r="AZ20">
        <v>14.7601</v>
      </c>
      <c r="BA20">
        <v>396.93</v>
      </c>
      <c r="BB20">
        <v>14.796099999999999</v>
      </c>
      <c r="BC20">
        <v>500.01100000000002</v>
      </c>
      <c r="BD20">
        <v>100.658</v>
      </c>
      <c r="BE20">
        <v>6.5698800000000002E-2</v>
      </c>
      <c r="BF20">
        <v>24.154</v>
      </c>
      <c r="BG20">
        <v>25.090299999999999</v>
      </c>
      <c r="BH20">
        <v>999.9</v>
      </c>
      <c r="BI20">
        <v>0</v>
      </c>
      <c r="BJ20">
        <v>0</v>
      </c>
      <c r="BK20">
        <v>10000</v>
      </c>
      <c r="BL20">
        <v>0</v>
      </c>
      <c r="BM20">
        <v>170.17400000000001</v>
      </c>
      <c r="BN20">
        <v>-1.2888500000000001</v>
      </c>
      <c r="BO20">
        <v>404.822</v>
      </c>
      <c r="BP20">
        <v>406.053</v>
      </c>
      <c r="BQ20">
        <v>0.188024</v>
      </c>
      <c r="BR20">
        <v>400.05900000000003</v>
      </c>
      <c r="BS20">
        <v>14.7601</v>
      </c>
      <c r="BT20">
        <v>1.50464</v>
      </c>
      <c r="BU20">
        <v>1.4857100000000001</v>
      </c>
      <c r="BV20">
        <v>13.0154</v>
      </c>
      <c r="BW20">
        <v>12.821899999999999</v>
      </c>
      <c r="BX20">
        <v>2199.92</v>
      </c>
      <c r="BY20">
        <v>0.98200600000000005</v>
      </c>
      <c r="BZ20">
        <v>1.7993599999999998E-2</v>
      </c>
      <c r="CA20">
        <v>0</v>
      </c>
      <c r="CB20">
        <v>2.3313000000000001</v>
      </c>
      <c r="CC20">
        <v>0</v>
      </c>
      <c r="CD20">
        <v>6399.32</v>
      </c>
      <c r="CE20">
        <v>20314.5</v>
      </c>
      <c r="CF20">
        <v>38.811999999999998</v>
      </c>
      <c r="CG20">
        <v>39.561999999999998</v>
      </c>
      <c r="CH20">
        <v>38.936999999999998</v>
      </c>
      <c r="CI20">
        <v>37.686999999999998</v>
      </c>
      <c r="CJ20">
        <v>38</v>
      </c>
      <c r="CK20">
        <v>2160.33</v>
      </c>
      <c r="CL20">
        <v>39.58</v>
      </c>
      <c r="CM20">
        <v>0</v>
      </c>
      <c r="CN20">
        <v>1688915514.2</v>
      </c>
      <c r="CO20">
        <v>0</v>
      </c>
      <c r="CP20">
        <v>0</v>
      </c>
      <c r="CQ20" t="s">
        <v>346</v>
      </c>
      <c r="CR20">
        <v>1687710198.5</v>
      </c>
      <c r="CS20">
        <v>1687710188</v>
      </c>
      <c r="CT20">
        <v>0</v>
      </c>
      <c r="CU20">
        <v>-4.8000000000000001E-2</v>
      </c>
      <c r="CV20">
        <v>1E-3</v>
      </c>
      <c r="CW20">
        <v>1.841</v>
      </c>
      <c r="CX20">
        <v>0.152</v>
      </c>
      <c r="CY20">
        <v>420</v>
      </c>
      <c r="CZ20">
        <v>17</v>
      </c>
      <c r="DA20">
        <v>0.6</v>
      </c>
      <c r="DB20">
        <v>0.08</v>
      </c>
      <c r="DC20">
        <v>1.977806055229685</v>
      </c>
      <c r="DD20">
        <v>-0.41253271142640702</v>
      </c>
      <c r="DE20">
        <v>4.7119449051833663E-2</v>
      </c>
      <c r="DF20">
        <v>1</v>
      </c>
      <c r="DG20">
        <v>3.0569347085774939E-4</v>
      </c>
      <c r="DH20">
        <v>1.9435447051362721E-4</v>
      </c>
      <c r="DI20">
        <v>1.5113786391543451E-5</v>
      </c>
      <c r="DJ20">
        <v>1</v>
      </c>
      <c r="DK20">
        <v>1.8318968010278842E-2</v>
      </c>
      <c r="DL20">
        <v>5.8174241109841679E-3</v>
      </c>
      <c r="DM20">
        <v>2.9332481422380521E-4</v>
      </c>
      <c r="DN20">
        <v>1</v>
      </c>
      <c r="DO20">
        <v>3</v>
      </c>
      <c r="DP20">
        <v>3</v>
      </c>
      <c r="DQ20" t="s">
        <v>347</v>
      </c>
      <c r="DR20">
        <v>3.1047500000000001</v>
      </c>
      <c r="DS20">
        <v>2.6653500000000001</v>
      </c>
      <c r="DT20">
        <v>9.6657300000000002E-2</v>
      </c>
      <c r="DU20">
        <v>9.7970600000000005E-2</v>
      </c>
      <c r="DV20">
        <v>7.4605699999999997E-2</v>
      </c>
      <c r="DW20">
        <v>7.63239E-2</v>
      </c>
      <c r="DX20">
        <v>26351.7</v>
      </c>
      <c r="DY20">
        <v>28610.3</v>
      </c>
      <c r="DZ20">
        <v>27617.3</v>
      </c>
      <c r="EA20">
        <v>29811.4</v>
      </c>
      <c r="EB20">
        <v>31996.400000000001</v>
      </c>
      <c r="EC20">
        <v>34028.800000000003</v>
      </c>
      <c r="ED20">
        <v>37882.9</v>
      </c>
      <c r="EE20">
        <v>40949.199999999997</v>
      </c>
      <c r="EF20">
        <v>2.1908500000000002</v>
      </c>
      <c r="EG20">
        <v>2.1703999999999999</v>
      </c>
      <c r="EH20">
        <v>0.103362</v>
      </c>
      <c r="EI20">
        <v>0</v>
      </c>
      <c r="EJ20">
        <v>23.392299999999999</v>
      </c>
      <c r="EK20">
        <v>999.9</v>
      </c>
      <c r="EL20">
        <v>53.8</v>
      </c>
      <c r="EM20">
        <v>29.3</v>
      </c>
      <c r="EN20">
        <v>21.870899999999999</v>
      </c>
      <c r="EO20">
        <v>63.368000000000002</v>
      </c>
      <c r="EP20">
        <v>9.2788500000000003</v>
      </c>
      <c r="EQ20">
        <v>1</v>
      </c>
      <c r="ER20">
        <v>-0.241059</v>
      </c>
      <c r="ES20">
        <v>2.2447499999999998</v>
      </c>
      <c r="ET20">
        <v>20.193000000000001</v>
      </c>
      <c r="EU20">
        <v>5.25922</v>
      </c>
      <c r="EV20">
        <v>12.057600000000001</v>
      </c>
      <c r="EW20">
        <v>4.9737499999999999</v>
      </c>
      <c r="EX20">
        <v>3.2930000000000001</v>
      </c>
      <c r="EY20">
        <v>1225.5999999999999</v>
      </c>
      <c r="EZ20">
        <v>7078.8</v>
      </c>
      <c r="FA20">
        <v>8120.3</v>
      </c>
      <c r="FB20">
        <v>41.2</v>
      </c>
      <c r="FC20">
        <v>4.9722499999999998</v>
      </c>
      <c r="FD20">
        <v>1.8709</v>
      </c>
      <c r="FE20">
        <v>1.8770899999999999</v>
      </c>
      <c r="FF20">
        <v>1.87018</v>
      </c>
      <c r="FG20">
        <v>1.8733200000000001</v>
      </c>
      <c r="FH20">
        <v>1.87483</v>
      </c>
      <c r="FI20">
        <v>1.8742399999999999</v>
      </c>
      <c r="FJ20">
        <v>1.87561</v>
      </c>
      <c r="FK20">
        <v>0</v>
      </c>
      <c r="FL20">
        <v>0</v>
      </c>
      <c r="FM20">
        <v>0</v>
      </c>
      <c r="FN20">
        <v>0</v>
      </c>
      <c r="FO20" t="s">
        <v>348</v>
      </c>
      <c r="FP20" t="s">
        <v>349</v>
      </c>
      <c r="FQ20" t="s">
        <v>350</v>
      </c>
      <c r="FR20" t="s">
        <v>350</v>
      </c>
      <c r="FS20" t="s">
        <v>350</v>
      </c>
      <c r="FT20" t="s">
        <v>350</v>
      </c>
      <c r="FU20">
        <v>0</v>
      </c>
      <c r="FV20">
        <v>100</v>
      </c>
      <c r="FW20">
        <v>100</v>
      </c>
      <c r="FX20">
        <v>1.841</v>
      </c>
      <c r="FY20">
        <v>0.152</v>
      </c>
      <c r="FZ20">
        <v>1.841</v>
      </c>
      <c r="GA20">
        <v>0</v>
      </c>
      <c r="GB20">
        <v>0</v>
      </c>
      <c r="GC20">
        <v>0</v>
      </c>
      <c r="GD20">
        <v>0.152</v>
      </c>
      <c r="GE20">
        <v>0</v>
      </c>
      <c r="GF20">
        <v>0</v>
      </c>
      <c r="GG20">
        <v>0</v>
      </c>
      <c r="GH20">
        <v>-1</v>
      </c>
      <c r="GI20">
        <v>-1</v>
      </c>
      <c r="GJ20">
        <v>-1</v>
      </c>
      <c r="GK20">
        <v>-1</v>
      </c>
      <c r="GL20">
        <v>20088.599999999999</v>
      </c>
      <c r="GM20">
        <v>20088.8</v>
      </c>
      <c r="GN20">
        <v>1.03149</v>
      </c>
      <c r="GO20">
        <v>2.5061</v>
      </c>
      <c r="GP20">
        <v>1.39893</v>
      </c>
      <c r="GQ20">
        <v>2.3083499999999999</v>
      </c>
      <c r="GR20">
        <v>1.4489700000000001</v>
      </c>
      <c r="GS20">
        <v>2.4218799999999998</v>
      </c>
      <c r="GT20">
        <v>33.535499999999999</v>
      </c>
      <c r="GU20">
        <v>14.963800000000001</v>
      </c>
      <c r="GV20">
        <v>18</v>
      </c>
      <c r="GW20">
        <v>488.69499999999999</v>
      </c>
      <c r="GX20">
        <v>536.67399999999998</v>
      </c>
      <c r="GY20">
        <v>20.998100000000001</v>
      </c>
      <c r="GZ20">
        <v>24.178599999999999</v>
      </c>
      <c r="HA20">
        <v>30.0002</v>
      </c>
      <c r="HB20">
        <v>24.1601</v>
      </c>
      <c r="HC20">
        <v>24.1328</v>
      </c>
      <c r="HD20">
        <v>20.606999999999999</v>
      </c>
      <c r="HE20">
        <v>35.048699999999997</v>
      </c>
      <c r="HF20">
        <v>0</v>
      </c>
      <c r="HG20">
        <v>20.937200000000001</v>
      </c>
      <c r="HH20">
        <v>400</v>
      </c>
      <c r="HI20">
        <v>14.7927</v>
      </c>
      <c r="HJ20">
        <v>102.19499999999999</v>
      </c>
      <c r="HK20">
        <v>102.265</v>
      </c>
    </row>
    <row r="21" spans="1:219" x14ac:dyDescent="0.2">
      <c r="A21">
        <v>5</v>
      </c>
      <c r="B21">
        <v>1688917678.0999999</v>
      </c>
      <c r="C21">
        <v>7087</v>
      </c>
      <c r="D21" t="s">
        <v>357</v>
      </c>
      <c r="E21" t="s">
        <v>358</v>
      </c>
      <c r="F21">
        <v>30</v>
      </c>
      <c r="G21" s="1">
        <v>18.7</v>
      </c>
      <c r="H21" t="s">
        <v>392</v>
      </c>
      <c r="I21" s="1">
        <v>290</v>
      </c>
      <c r="J21" s="1">
        <v>132</v>
      </c>
      <c r="K21">
        <v>1688917678.0999999</v>
      </c>
      <c r="L21">
        <f t="shared" si="0"/>
        <v>9.4015084733218158E-4</v>
      </c>
      <c r="M21">
        <f t="shared" si="1"/>
        <v>0.94015084733218157</v>
      </c>
      <c r="N21">
        <f t="shared" si="2"/>
        <v>4.1348332731820117</v>
      </c>
      <c r="O21">
        <f t="shared" si="3"/>
        <v>397.26799999999997</v>
      </c>
      <c r="P21">
        <f t="shared" si="4"/>
        <v>272.36609845748893</v>
      </c>
      <c r="Q21">
        <f t="shared" si="5"/>
        <v>27.426132418020917</v>
      </c>
      <c r="R21">
        <f t="shared" si="6"/>
        <v>40.003234011676795</v>
      </c>
      <c r="S21">
        <f t="shared" si="7"/>
        <v>5.7407201630269494E-2</v>
      </c>
      <c r="T21">
        <f t="shared" si="8"/>
        <v>3.8182032364062457</v>
      </c>
      <c r="U21">
        <f t="shared" si="9"/>
        <v>5.6931972900865213E-2</v>
      </c>
      <c r="V21">
        <f t="shared" si="10"/>
        <v>3.5624852390267442E-2</v>
      </c>
      <c r="W21">
        <f t="shared" si="11"/>
        <v>353.40906899999999</v>
      </c>
      <c r="X21">
        <f t="shared" si="12"/>
        <v>25.827452881321964</v>
      </c>
      <c r="Y21">
        <f t="shared" si="13"/>
        <v>24.785699999999999</v>
      </c>
      <c r="Z21">
        <f t="shared" si="14"/>
        <v>3.1392789225000448</v>
      </c>
      <c r="AA21">
        <f t="shared" si="15"/>
        <v>49.407267234204042</v>
      </c>
      <c r="AB21">
        <f t="shared" si="16"/>
        <v>1.5148581112706401</v>
      </c>
      <c r="AC21">
        <f t="shared" si="17"/>
        <v>3.0660633466931007</v>
      </c>
      <c r="AD21">
        <f t="shared" si="18"/>
        <v>1.6244208112294047</v>
      </c>
      <c r="AE21">
        <f t="shared" si="19"/>
        <v>-41.460652367349205</v>
      </c>
      <c r="AF21">
        <f t="shared" si="20"/>
        <v>-81.22721549889468</v>
      </c>
      <c r="AG21">
        <f t="shared" si="21"/>
        <v>-4.4812783260621112</v>
      </c>
      <c r="AH21">
        <f t="shared" si="22"/>
        <v>226.23992280769397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53587.505427822078</v>
      </c>
      <c r="AN21">
        <f t="shared" si="26"/>
        <v>2199.98</v>
      </c>
      <c r="AO21">
        <f t="shared" si="27"/>
        <v>1849.1708999999998</v>
      </c>
      <c r="AP21">
        <f t="shared" si="28"/>
        <v>0.84053986854425944</v>
      </c>
      <c r="AQ21">
        <f t="shared" si="29"/>
        <v>0.16064194629042081</v>
      </c>
      <c r="AR21">
        <v>3</v>
      </c>
      <c r="AS21">
        <v>0.5</v>
      </c>
      <c r="AT21" t="s">
        <v>345</v>
      </c>
      <c r="AU21">
        <v>2</v>
      </c>
      <c r="AV21">
        <v>1688917678.0999999</v>
      </c>
      <c r="AW21">
        <v>397.26799999999997</v>
      </c>
      <c r="AX21">
        <v>399.97199999999998</v>
      </c>
      <c r="AY21">
        <v>15.043900000000001</v>
      </c>
      <c r="AZ21">
        <v>14.4885</v>
      </c>
      <c r="BA21">
        <v>395.42700000000002</v>
      </c>
      <c r="BB21">
        <v>14.8919</v>
      </c>
      <c r="BC21">
        <v>500.18400000000003</v>
      </c>
      <c r="BD21">
        <v>100.631</v>
      </c>
      <c r="BE21">
        <v>6.4837599999999995E-2</v>
      </c>
      <c r="BF21">
        <v>24.391100000000002</v>
      </c>
      <c r="BG21">
        <v>24.785699999999999</v>
      </c>
      <c r="BH21">
        <v>999.9</v>
      </c>
      <c r="BI21">
        <v>0</v>
      </c>
      <c r="BJ21">
        <v>0</v>
      </c>
      <c r="BK21">
        <v>9982.5</v>
      </c>
      <c r="BL21">
        <v>0</v>
      </c>
      <c r="BM21">
        <v>333.23200000000003</v>
      </c>
      <c r="BN21">
        <v>-2.7040999999999999</v>
      </c>
      <c r="BO21">
        <v>403.33600000000001</v>
      </c>
      <c r="BP21">
        <v>405.85199999999998</v>
      </c>
      <c r="BQ21">
        <v>0.55540900000000004</v>
      </c>
      <c r="BR21">
        <v>399.97199999999998</v>
      </c>
      <c r="BS21">
        <v>14.4885</v>
      </c>
      <c r="BT21">
        <v>1.5138799999999999</v>
      </c>
      <c r="BU21">
        <v>1.4579899999999999</v>
      </c>
      <c r="BV21">
        <v>13.1091</v>
      </c>
      <c r="BW21">
        <v>12.534599999999999</v>
      </c>
      <c r="BX21">
        <v>2199.98</v>
      </c>
      <c r="BY21">
        <v>0.98200600000000005</v>
      </c>
      <c r="BZ21">
        <v>1.7994199999999998E-2</v>
      </c>
      <c r="CA21">
        <v>0</v>
      </c>
      <c r="CB21">
        <v>2.4205999999999999</v>
      </c>
      <c r="CC21">
        <v>0</v>
      </c>
      <c r="CD21">
        <v>6790.16</v>
      </c>
      <c r="CE21">
        <v>20315</v>
      </c>
      <c r="CF21">
        <v>37.25</v>
      </c>
      <c r="CG21">
        <v>38.311999999999998</v>
      </c>
      <c r="CH21">
        <v>37.436999999999998</v>
      </c>
      <c r="CI21">
        <v>36.625</v>
      </c>
      <c r="CJ21">
        <v>36.686999999999998</v>
      </c>
      <c r="CK21">
        <v>2160.39</v>
      </c>
      <c r="CL21">
        <v>39.590000000000003</v>
      </c>
      <c r="CM21">
        <v>0</v>
      </c>
      <c r="CN21">
        <v>1688917677.8</v>
      </c>
      <c r="CO21">
        <v>0</v>
      </c>
      <c r="CP21">
        <v>0</v>
      </c>
      <c r="CQ21" t="s">
        <v>346</v>
      </c>
      <c r="CR21">
        <v>1687710198.5</v>
      </c>
      <c r="CS21">
        <v>1687710188</v>
      </c>
      <c r="CT21">
        <v>0</v>
      </c>
      <c r="CU21">
        <v>-4.8000000000000001E-2</v>
      </c>
      <c r="CV21">
        <v>1E-3</v>
      </c>
      <c r="CW21">
        <v>1.841</v>
      </c>
      <c r="CX21">
        <v>0.152</v>
      </c>
      <c r="CY21">
        <v>420</v>
      </c>
      <c r="CZ21">
        <v>17</v>
      </c>
      <c r="DA21">
        <v>0.6</v>
      </c>
      <c r="DB21">
        <v>0.08</v>
      </c>
      <c r="DC21">
        <v>4.2172649529448014</v>
      </c>
      <c r="DD21">
        <v>-0.4912240387108518</v>
      </c>
      <c r="DE21">
        <v>4.9878399832623717E-2</v>
      </c>
      <c r="DF21">
        <v>1</v>
      </c>
      <c r="DG21">
        <v>9.392701065426977E-4</v>
      </c>
      <c r="DH21">
        <v>-1.1515333355370169E-4</v>
      </c>
      <c r="DI21">
        <v>9.5144929531970007E-6</v>
      </c>
      <c r="DJ21">
        <v>1</v>
      </c>
      <c r="DK21">
        <v>5.7428111000802341E-2</v>
      </c>
      <c r="DL21">
        <v>-7.0200045882610014E-3</v>
      </c>
      <c r="DM21">
        <v>3.7846234417116551E-4</v>
      </c>
      <c r="DN21">
        <v>1</v>
      </c>
      <c r="DO21">
        <v>3</v>
      </c>
      <c r="DP21">
        <v>3</v>
      </c>
      <c r="DQ21" t="s">
        <v>347</v>
      </c>
      <c r="DR21">
        <v>3.1048399999999998</v>
      </c>
      <c r="DS21">
        <v>2.6643300000000001</v>
      </c>
      <c r="DT21">
        <v>9.6271700000000002E-2</v>
      </c>
      <c r="DU21">
        <v>9.7850000000000006E-2</v>
      </c>
      <c r="DV21">
        <v>7.4885900000000005E-2</v>
      </c>
      <c r="DW21">
        <v>7.5196399999999997E-2</v>
      </c>
      <c r="DX21">
        <v>26329.200000000001</v>
      </c>
      <c r="DY21">
        <v>28587.1</v>
      </c>
      <c r="DZ21">
        <v>27583.5</v>
      </c>
      <c r="EA21">
        <v>29784.5</v>
      </c>
      <c r="EB21">
        <v>31946.3</v>
      </c>
      <c r="EC21">
        <v>34038.6</v>
      </c>
      <c r="ED21">
        <v>37836.300000000003</v>
      </c>
      <c r="EE21">
        <v>40912.1</v>
      </c>
      <c r="EF21">
        <v>2.1891500000000002</v>
      </c>
      <c r="EG21">
        <v>2.1503000000000001</v>
      </c>
      <c r="EH21">
        <v>0.1406</v>
      </c>
      <c r="EI21">
        <v>0</v>
      </c>
      <c r="EJ21">
        <v>22.473600000000001</v>
      </c>
      <c r="EK21">
        <v>999.9</v>
      </c>
      <c r="EL21">
        <v>38.700000000000003</v>
      </c>
      <c r="EM21">
        <v>31.7</v>
      </c>
      <c r="EN21">
        <v>18.055</v>
      </c>
      <c r="EO21">
        <v>63.011699999999998</v>
      </c>
      <c r="EP21">
        <v>9.1746800000000004</v>
      </c>
      <c r="EQ21">
        <v>1</v>
      </c>
      <c r="ER21">
        <v>-0.21773899999999999</v>
      </c>
      <c r="ES21">
        <v>-1.41553</v>
      </c>
      <c r="ET21">
        <v>20.2014</v>
      </c>
      <c r="EU21">
        <v>5.2542799999999996</v>
      </c>
      <c r="EV21">
        <v>12.0564</v>
      </c>
      <c r="EW21">
        <v>4.9711999999999996</v>
      </c>
      <c r="EX21">
        <v>3.2922500000000001</v>
      </c>
      <c r="EY21">
        <v>1274.5</v>
      </c>
      <c r="EZ21">
        <v>7305.6</v>
      </c>
      <c r="FA21">
        <v>8120.3</v>
      </c>
      <c r="FB21">
        <v>41.8</v>
      </c>
      <c r="FC21">
        <v>4.9722900000000001</v>
      </c>
      <c r="FD21">
        <v>1.87103</v>
      </c>
      <c r="FE21">
        <v>1.87714</v>
      </c>
      <c r="FF21">
        <v>1.8702700000000001</v>
      </c>
      <c r="FG21">
        <v>1.8733299999999999</v>
      </c>
      <c r="FH21">
        <v>1.8748499999999999</v>
      </c>
      <c r="FI21">
        <v>1.8742399999999999</v>
      </c>
      <c r="FJ21">
        <v>1.8756299999999999</v>
      </c>
      <c r="FK21">
        <v>0</v>
      </c>
      <c r="FL21">
        <v>0</v>
      </c>
      <c r="FM21">
        <v>0</v>
      </c>
      <c r="FN21">
        <v>0</v>
      </c>
      <c r="FO21" t="s">
        <v>348</v>
      </c>
      <c r="FP21" t="s">
        <v>349</v>
      </c>
      <c r="FQ21" t="s">
        <v>350</v>
      </c>
      <c r="FR21" t="s">
        <v>350</v>
      </c>
      <c r="FS21" t="s">
        <v>350</v>
      </c>
      <c r="FT21" t="s">
        <v>350</v>
      </c>
      <c r="FU21">
        <v>0</v>
      </c>
      <c r="FV21">
        <v>100</v>
      </c>
      <c r="FW21">
        <v>100</v>
      </c>
      <c r="FX21">
        <v>1.841</v>
      </c>
      <c r="FY21">
        <v>0.152</v>
      </c>
      <c r="FZ21">
        <v>1.841</v>
      </c>
      <c r="GA21">
        <v>0</v>
      </c>
      <c r="GB21">
        <v>0</v>
      </c>
      <c r="GC21">
        <v>0</v>
      </c>
      <c r="GD21">
        <v>0.152</v>
      </c>
      <c r="GE21">
        <v>0</v>
      </c>
      <c r="GF21">
        <v>0</v>
      </c>
      <c r="GG21">
        <v>0</v>
      </c>
      <c r="GH21">
        <v>-1</v>
      </c>
      <c r="GI21">
        <v>-1</v>
      </c>
      <c r="GJ21">
        <v>-1</v>
      </c>
      <c r="GK21">
        <v>-1</v>
      </c>
      <c r="GL21">
        <v>20124.7</v>
      </c>
      <c r="GM21">
        <v>20124.8</v>
      </c>
      <c r="GN21">
        <v>1.0412600000000001</v>
      </c>
      <c r="GO21">
        <v>2.5341800000000001</v>
      </c>
      <c r="GP21">
        <v>1.39893</v>
      </c>
      <c r="GQ21">
        <v>2.3010299999999999</v>
      </c>
      <c r="GR21">
        <v>1.4489700000000001</v>
      </c>
      <c r="GS21">
        <v>2.34497</v>
      </c>
      <c r="GT21">
        <v>34.554900000000004</v>
      </c>
      <c r="GU21">
        <v>14.5786</v>
      </c>
      <c r="GV21">
        <v>18</v>
      </c>
      <c r="GW21">
        <v>490.89800000000002</v>
      </c>
      <c r="GX21">
        <v>525.80799999999999</v>
      </c>
      <c r="GY21">
        <v>23.782599999999999</v>
      </c>
      <c r="GZ21">
        <v>24.605699999999999</v>
      </c>
      <c r="HA21">
        <v>30.000399999999999</v>
      </c>
      <c r="HB21">
        <v>24.491800000000001</v>
      </c>
      <c r="HC21">
        <v>24.440300000000001</v>
      </c>
      <c r="HD21">
        <v>20.816199999999998</v>
      </c>
      <c r="HE21">
        <v>19.113800000000001</v>
      </c>
      <c r="HF21">
        <v>0</v>
      </c>
      <c r="HG21">
        <v>23.887899999999998</v>
      </c>
      <c r="HH21">
        <v>400</v>
      </c>
      <c r="HI21">
        <v>14.573399999999999</v>
      </c>
      <c r="HJ21">
        <v>102.069</v>
      </c>
      <c r="HK21">
        <v>102.173</v>
      </c>
    </row>
    <row r="22" spans="1:219" x14ac:dyDescent="0.2">
      <c r="A22">
        <v>6</v>
      </c>
      <c r="B22">
        <v>1688919038</v>
      </c>
      <c r="C22">
        <v>8446.9000000953674</v>
      </c>
      <c r="D22" t="s">
        <v>359</v>
      </c>
      <c r="E22" t="s">
        <v>360</v>
      </c>
      <c r="F22">
        <v>30</v>
      </c>
      <c r="G22" s="1">
        <v>19.600000000000001</v>
      </c>
      <c r="H22" t="s">
        <v>344</v>
      </c>
      <c r="I22" s="1">
        <v>50</v>
      </c>
      <c r="J22" s="1">
        <v>132</v>
      </c>
      <c r="K22">
        <v>1688919038</v>
      </c>
      <c r="L22">
        <f t="shared" si="0"/>
        <v>7.8937093465269884E-4</v>
      </c>
      <c r="M22">
        <f t="shared" si="1"/>
        <v>0.78937093465269881</v>
      </c>
      <c r="N22">
        <f t="shared" si="2"/>
        <v>2.6309039652745381</v>
      </c>
      <c r="O22">
        <f t="shared" si="3"/>
        <v>398.25</v>
      </c>
      <c r="P22">
        <f t="shared" si="4"/>
        <v>298.11439985666624</v>
      </c>
      <c r="Q22">
        <f t="shared" si="5"/>
        <v>30.021647931676998</v>
      </c>
      <c r="R22">
        <f t="shared" si="6"/>
        <v>40.105816071075004</v>
      </c>
      <c r="S22">
        <f t="shared" si="7"/>
        <v>4.669920791365946E-2</v>
      </c>
      <c r="T22">
        <f t="shared" si="8"/>
        <v>3.8156324243968998</v>
      </c>
      <c r="U22">
        <f t="shared" si="9"/>
        <v>4.6383995282890958E-2</v>
      </c>
      <c r="V22">
        <f t="shared" si="10"/>
        <v>2.901814009904688E-2</v>
      </c>
      <c r="W22">
        <f t="shared" si="11"/>
        <v>353.41501499999998</v>
      </c>
      <c r="X22">
        <f t="shared" si="12"/>
        <v>25.318551516163602</v>
      </c>
      <c r="Y22">
        <f t="shared" si="13"/>
        <v>24.8873</v>
      </c>
      <c r="Z22">
        <f t="shared" si="14"/>
        <v>3.1583757269706174</v>
      </c>
      <c r="AA22">
        <f t="shared" si="15"/>
        <v>49.999871668243337</v>
      </c>
      <c r="AB22">
        <f t="shared" si="16"/>
        <v>1.48406121706117</v>
      </c>
      <c r="AC22">
        <f t="shared" si="17"/>
        <v>2.968130052229212</v>
      </c>
      <c r="AD22">
        <f t="shared" si="18"/>
        <v>1.6743145099094474</v>
      </c>
      <c r="AE22">
        <f t="shared" si="19"/>
        <v>-34.811258218184015</v>
      </c>
      <c r="AF22">
        <f t="shared" si="20"/>
        <v>-213.340155986383</v>
      </c>
      <c r="AG22">
        <f t="shared" si="21"/>
        <v>-11.75180530788198</v>
      </c>
      <c r="AH22">
        <f t="shared" si="22"/>
        <v>93.511795487550984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53635.133576792767</v>
      </c>
      <c r="AN22">
        <f t="shared" si="26"/>
        <v>2200.0100000000002</v>
      </c>
      <c r="AO22">
        <f t="shared" si="27"/>
        <v>1849.1967</v>
      </c>
      <c r="AP22">
        <f t="shared" si="28"/>
        <v>0.84054013390848215</v>
      </c>
      <c r="AQ22">
        <f t="shared" si="29"/>
        <v>0.16064245844337069</v>
      </c>
      <c r="AR22">
        <v>3</v>
      </c>
      <c r="AS22">
        <v>0.5</v>
      </c>
      <c r="AT22" t="s">
        <v>345</v>
      </c>
      <c r="AU22">
        <v>2</v>
      </c>
      <c r="AV22">
        <v>1688919038</v>
      </c>
      <c r="AW22">
        <v>398.25</v>
      </c>
      <c r="AX22">
        <v>400.017</v>
      </c>
      <c r="AY22">
        <v>14.736700000000001</v>
      </c>
      <c r="AZ22">
        <v>14.270099999999999</v>
      </c>
      <c r="BA22">
        <v>396.40899999999999</v>
      </c>
      <c r="BB22">
        <v>14.5847</v>
      </c>
      <c r="BC22">
        <v>500.04599999999999</v>
      </c>
      <c r="BD22">
        <v>100.64</v>
      </c>
      <c r="BE22">
        <v>6.5125100000000005E-2</v>
      </c>
      <c r="BF22">
        <v>23.850200000000001</v>
      </c>
      <c r="BG22">
        <v>24.8873</v>
      </c>
      <c r="BH22">
        <v>999.9</v>
      </c>
      <c r="BI22">
        <v>0</v>
      </c>
      <c r="BJ22">
        <v>0</v>
      </c>
      <c r="BK22">
        <v>9971.8799999999992</v>
      </c>
      <c r="BL22">
        <v>0</v>
      </c>
      <c r="BM22">
        <v>305.23599999999999</v>
      </c>
      <c r="BN22">
        <v>-1.76678</v>
      </c>
      <c r="BO22">
        <v>404.20699999999999</v>
      </c>
      <c r="BP22">
        <v>405.80799999999999</v>
      </c>
      <c r="BQ22">
        <v>0.46654899999999999</v>
      </c>
      <c r="BR22">
        <v>400.017</v>
      </c>
      <c r="BS22">
        <v>14.270099999999999</v>
      </c>
      <c r="BT22">
        <v>1.4831000000000001</v>
      </c>
      <c r="BU22">
        <v>1.43615</v>
      </c>
      <c r="BV22">
        <v>12.7951</v>
      </c>
      <c r="BW22">
        <v>12.3048</v>
      </c>
      <c r="BX22">
        <v>2200.0100000000002</v>
      </c>
      <c r="BY22">
        <v>0.98199499999999995</v>
      </c>
      <c r="BZ22">
        <v>1.8005400000000001E-2</v>
      </c>
      <c r="CA22">
        <v>0</v>
      </c>
      <c r="CB22">
        <v>2.5588000000000002</v>
      </c>
      <c r="CC22">
        <v>0</v>
      </c>
      <c r="CD22">
        <v>8046.79</v>
      </c>
      <c r="CE22">
        <v>20315.2</v>
      </c>
      <c r="CF22">
        <v>38.436999999999998</v>
      </c>
      <c r="CG22">
        <v>40.5</v>
      </c>
      <c r="CH22">
        <v>38.061999999999998</v>
      </c>
      <c r="CI22">
        <v>38.311999999999998</v>
      </c>
      <c r="CJ22">
        <v>37.936999999999998</v>
      </c>
      <c r="CK22">
        <v>2160.4</v>
      </c>
      <c r="CL22">
        <v>39.61</v>
      </c>
      <c r="CM22">
        <v>0</v>
      </c>
      <c r="CN22">
        <v>1688919038</v>
      </c>
      <c r="CO22">
        <v>0</v>
      </c>
      <c r="CP22">
        <v>0</v>
      </c>
      <c r="CQ22" t="s">
        <v>346</v>
      </c>
      <c r="CR22">
        <v>1687710198.5</v>
      </c>
      <c r="CS22">
        <v>1687710188</v>
      </c>
      <c r="CT22">
        <v>0</v>
      </c>
      <c r="CU22">
        <v>-4.8000000000000001E-2</v>
      </c>
      <c r="CV22">
        <v>1E-3</v>
      </c>
      <c r="CW22">
        <v>1.841</v>
      </c>
      <c r="CX22">
        <v>0.152</v>
      </c>
      <c r="CY22">
        <v>420</v>
      </c>
      <c r="CZ22">
        <v>17</v>
      </c>
      <c r="DA22">
        <v>0.6</v>
      </c>
      <c r="DB22">
        <v>0.08</v>
      </c>
      <c r="DC22">
        <v>2.607080054020491</v>
      </c>
      <c r="DD22">
        <v>0.74371187837590791</v>
      </c>
      <c r="DE22">
        <v>7.1043093483470141E-2</v>
      </c>
      <c r="DF22">
        <v>1</v>
      </c>
      <c r="DG22">
        <v>7.5985768738908702E-4</v>
      </c>
      <c r="DH22">
        <v>8.2718366187008047E-5</v>
      </c>
      <c r="DI22">
        <v>1.895107173760228E-5</v>
      </c>
      <c r="DJ22">
        <v>1</v>
      </c>
      <c r="DK22">
        <v>4.4923217971674548E-2</v>
      </c>
      <c r="DL22">
        <v>2.29133126505928E-2</v>
      </c>
      <c r="DM22">
        <v>1.32808730588886E-3</v>
      </c>
      <c r="DN22">
        <v>1</v>
      </c>
      <c r="DO22">
        <v>3</v>
      </c>
      <c r="DP22">
        <v>3</v>
      </c>
      <c r="DQ22" t="s">
        <v>347</v>
      </c>
      <c r="DR22">
        <v>3.1046200000000002</v>
      </c>
      <c r="DS22">
        <v>2.6645300000000001</v>
      </c>
      <c r="DT22">
        <v>9.6420900000000004E-2</v>
      </c>
      <c r="DU22">
        <v>9.7825099999999998E-2</v>
      </c>
      <c r="DV22">
        <v>7.3701600000000006E-2</v>
      </c>
      <c r="DW22">
        <v>7.4324299999999996E-2</v>
      </c>
      <c r="DX22">
        <v>26305.200000000001</v>
      </c>
      <c r="DY22">
        <v>28569.3</v>
      </c>
      <c r="DZ22">
        <v>27563.5</v>
      </c>
      <c r="EA22">
        <v>29765.5</v>
      </c>
      <c r="EB22">
        <v>31966.5</v>
      </c>
      <c r="EC22">
        <v>34049.300000000003</v>
      </c>
      <c r="ED22">
        <v>37812.199999999997</v>
      </c>
      <c r="EE22">
        <v>40886.6</v>
      </c>
      <c r="EF22">
        <v>2.18628</v>
      </c>
      <c r="EG22">
        <v>2.1194000000000002</v>
      </c>
      <c r="EH22">
        <v>0.12534899999999999</v>
      </c>
      <c r="EI22">
        <v>0</v>
      </c>
      <c r="EJ22">
        <v>22.826799999999999</v>
      </c>
      <c r="EK22">
        <v>999.9</v>
      </c>
      <c r="EL22">
        <v>39.299999999999997</v>
      </c>
      <c r="EM22">
        <v>34.700000000000003</v>
      </c>
      <c r="EN22">
        <v>21.691299999999998</v>
      </c>
      <c r="EO22">
        <v>63.361699999999999</v>
      </c>
      <c r="EP22">
        <v>10.244400000000001</v>
      </c>
      <c r="EQ22">
        <v>1</v>
      </c>
      <c r="ER22">
        <v>-0.20152200000000001</v>
      </c>
      <c r="ES22">
        <v>0.46709200000000001</v>
      </c>
      <c r="ET22">
        <v>20.207799999999999</v>
      </c>
      <c r="EU22">
        <v>5.2590700000000004</v>
      </c>
      <c r="EV22">
        <v>12.057600000000001</v>
      </c>
      <c r="EW22">
        <v>4.9734499999999997</v>
      </c>
      <c r="EX22">
        <v>3.2930000000000001</v>
      </c>
      <c r="EY22">
        <v>1305.0999999999999</v>
      </c>
      <c r="EZ22">
        <v>7439</v>
      </c>
      <c r="FA22">
        <v>8125.4</v>
      </c>
      <c r="FB22">
        <v>42.2</v>
      </c>
      <c r="FC22">
        <v>4.9724599999999999</v>
      </c>
      <c r="FD22">
        <v>1.87134</v>
      </c>
      <c r="FE22">
        <v>1.87744</v>
      </c>
      <c r="FF22">
        <v>1.8705700000000001</v>
      </c>
      <c r="FG22">
        <v>1.8736299999999999</v>
      </c>
      <c r="FH22">
        <v>1.87503</v>
      </c>
      <c r="FI22">
        <v>1.8745400000000001</v>
      </c>
      <c r="FJ22">
        <v>1.8758999999999999</v>
      </c>
      <c r="FK22">
        <v>0</v>
      </c>
      <c r="FL22">
        <v>0</v>
      </c>
      <c r="FM22">
        <v>0</v>
      </c>
      <c r="FN22">
        <v>0</v>
      </c>
      <c r="FO22" t="s">
        <v>348</v>
      </c>
      <c r="FP22" t="s">
        <v>349</v>
      </c>
      <c r="FQ22" t="s">
        <v>350</v>
      </c>
      <c r="FR22" t="s">
        <v>350</v>
      </c>
      <c r="FS22" t="s">
        <v>350</v>
      </c>
      <c r="FT22" t="s">
        <v>350</v>
      </c>
      <c r="FU22">
        <v>0</v>
      </c>
      <c r="FV22">
        <v>100</v>
      </c>
      <c r="FW22">
        <v>100</v>
      </c>
      <c r="FX22">
        <v>1.841</v>
      </c>
      <c r="FY22">
        <v>0.152</v>
      </c>
      <c r="FZ22">
        <v>1.841</v>
      </c>
      <c r="GA22">
        <v>0</v>
      </c>
      <c r="GB22">
        <v>0</v>
      </c>
      <c r="GC22">
        <v>0</v>
      </c>
      <c r="GD22">
        <v>0.152</v>
      </c>
      <c r="GE22">
        <v>0</v>
      </c>
      <c r="GF22">
        <v>0</v>
      </c>
      <c r="GG22">
        <v>0</v>
      </c>
      <c r="GH22">
        <v>-1</v>
      </c>
      <c r="GI22">
        <v>-1</v>
      </c>
      <c r="GJ22">
        <v>-1</v>
      </c>
      <c r="GK22">
        <v>-1</v>
      </c>
      <c r="GL22">
        <v>20147.3</v>
      </c>
      <c r="GM22">
        <v>20147.5</v>
      </c>
      <c r="GN22">
        <v>1.0363800000000001</v>
      </c>
      <c r="GO22">
        <v>2.5512700000000001</v>
      </c>
      <c r="GP22">
        <v>1.39893</v>
      </c>
      <c r="GQ22">
        <v>2.2985799999999998</v>
      </c>
      <c r="GR22">
        <v>1.4489700000000001</v>
      </c>
      <c r="GS22">
        <v>2.4243199999999998</v>
      </c>
      <c r="GT22">
        <v>39.192399999999999</v>
      </c>
      <c r="GU22">
        <v>14.3597</v>
      </c>
      <c r="GV22">
        <v>18</v>
      </c>
      <c r="GW22">
        <v>490.66</v>
      </c>
      <c r="GX22">
        <v>506.15100000000001</v>
      </c>
      <c r="GY22">
        <v>22.039300000000001</v>
      </c>
      <c r="GZ22">
        <v>24.725999999999999</v>
      </c>
      <c r="HA22">
        <v>30.000399999999999</v>
      </c>
      <c r="HB22">
        <v>24.649799999999999</v>
      </c>
      <c r="HC22">
        <v>24.5977</v>
      </c>
      <c r="HD22">
        <v>20.702999999999999</v>
      </c>
      <c r="HE22">
        <v>35.545900000000003</v>
      </c>
      <c r="HF22">
        <v>0</v>
      </c>
      <c r="HG22">
        <v>22.1113</v>
      </c>
      <c r="HH22">
        <v>400</v>
      </c>
      <c r="HI22">
        <v>14.1721</v>
      </c>
      <c r="HJ22">
        <v>102.001</v>
      </c>
      <c r="HK22">
        <v>102.108</v>
      </c>
    </row>
    <row r="23" spans="1:219" x14ac:dyDescent="0.2">
      <c r="A23">
        <v>7</v>
      </c>
      <c r="B23">
        <v>1688921358</v>
      </c>
      <c r="C23">
        <v>10766.900000095369</v>
      </c>
      <c r="D23" t="s">
        <v>361</v>
      </c>
      <c r="E23" t="s">
        <v>362</v>
      </c>
      <c r="F23">
        <v>30</v>
      </c>
      <c r="G23" s="1">
        <v>19.2</v>
      </c>
      <c r="H23" t="s">
        <v>392</v>
      </c>
      <c r="I23" s="1">
        <v>260</v>
      </c>
      <c r="J23" s="1">
        <v>132</v>
      </c>
      <c r="K23">
        <v>1688921358</v>
      </c>
      <c r="L23">
        <f t="shared" si="0"/>
        <v>6.9191889094858674E-4</v>
      </c>
      <c r="M23">
        <f t="shared" si="1"/>
        <v>0.69191889094858672</v>
      </c>
      <c r="N23">
        <f t="shared" si="2"/>
        <v>5.4580371817666125</v>
      </c>
      <c r="O23">
        <f t="shared" si="3"/>
        <v>396.52499999999998</v>
      </c>
      <c r="P23">
        <f t="shared" si="4"/>
        <v>180.02008138128116</v>
      </c>
      <c r="Q23">
        <f t="shared" si="5"/>
        <v>18.122445947060172</v>
      </c>
      <c r="R23">
        <f t="shared" si="6"/>
        <v>39.917784860557497</v>
      </c>
      <c r="S23">
        <f t="shared" si="7"/>
        <v>4.2028518854114807E-2</v>
      </c>
      <c r="T23">
        <f t="shared" si="8"/>
        <v>3.8177471075513369</v>
      </c>
      <c r="U23">
        <f t="shared" si="9"/>
        <v>4.177316039459214E-2</v>
      </c>
      <c r="V23">
        <f t="shared" si="10"/>
        <v>2.6131038659567285E-2</v>
      </c>
      <c r="W23">
        <f t="shared" si="11"/>
        <v>353.41066499999994</v>
      </c>
      <c r="X23">
        <f t="shared" si="12"/>
        <v>25.790602195194232</v>
      </c>
      <c r="Y23">
        <f t="shared" si="13"/>
        <v>24.8752</v>
      </c>
      <c r="Z23">
        <f t="shared" si="14"/>
        <v>3.1560960903282389</v>
      </c>
      <c r="AA23">
        <f t="shared" si="15"/>
        <v>50.079178981351745</v>
      </c>
      <c r="AB23">
        <f t="shared" si="16"/>
        <v>1.52743097189904</v>
      </c>
      <c r="AC23">
        <f t="shared" si="17"/>
        <v>3.0500319753001892</v>
      </c>
      <c r="AD23">
        <f t="shared" si="18"/>
        <v>1.6286651184291989</v>
      </c>
      <c r="AE23">
        <f t="shared" si="19"/>
        <v>-30.513623090832674</v>
      </c>
      <c r="AF23">
        <f t="shared" si="20"/>
        <v>-117.6480735868151</v>
      </c>
      <c r="AG23">
        <f t="shared" si="21"/>
        <v>-6.4914489368048418</v>
      </c>
      <c r="AH23">
        <f t="shared" si="22"/>
        <v>198.75751938554737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53593.73532782546</v>
      </c>
      <c r="AN23">
        <f t="shared" si="26"/>
        <v>2199.9899999999998</v>
      </c>
      <c r="AO23">
        <f t="shared" si="27"/>
        <v>1849.1792999999998</v>
      </c>
      <c r="AP23">
        <f t="shared" si="28"/>
        <v>0.8405398660903004</v>
      </c>
      <c r="AQ23">
        <f t="shared" si="29"/>
        <v>0.16064194155427977</v>
      </c>
      <c r="AR23">
        <v>3</v>
      </c>
      <c r="AS23">
        <v>0.5</v>
      </c>
      <c r="AT23" t="s">
        <v>345</v>
      </c>
      <c r="AU23">
        <v>2</v>
      </c>
      <c r="AV23">
        <v>1688921358</v>
      </c>
      <c r="AW23">
        <v>396.52499999999998</v>
      </c>
      <c r="AX23">
        <v>399.964</v>
      </c>
      <c r="AY23">
        <v>15.172800000000001</v>
      </c>
      <c r="AZ23">
        <v>14.763999999999999</v>
      </c>
      <c r="BA23">
        <v>394.40699999999998</v>
      </c>
      <c r="BB23">
        <v>15.0238</v>
      </c>
      <c r="BC23">
        <v>500.06400000000002</v>
      </c>
      <c r="BD23">
        <v>100.601</v>
      </c>
      <c r="BE23">
        <v>6.8024299999999996E-2</v>
      </c>
      <c r="BF23">
        <v>24.303599999999999</v>
      </c>
      <c r="BG23">
        <v>24.8752</v>
      </c>
      <c r="BH23">
        <v>999.9</v>
      </c>
      <c r="BI23">
        <v>0</v>
      </c>
      <c r="BJ23">
        <v>0</v>
      </c>
      <c r="BK23">
        <v>9983.75</v>
      </c>
      <c r="BL23">
        <v>0</v>
      </c>
      <c r="BM23">
        <v>363.94400000000002</v>
      </c>
      <c r="BN23">
        <v>-3.7164299999999999</v>
      </c>
      <c r="BO23">
        <v>402.35399999999998</v>
      </c>
      <c r="BP23">
        <v>405.95800000000003</v>
      </c>
      <c r="BQ23">
        <v>0.41176200000000002</v>
      </c>
      <c r="BR23">
        <v>399.964</v>
      </c>
      <c r="BS23">
        <v>14.763999999999999</v>
      </c>
      <c r="BT23">
        <v>1.5266999999999999</v>
      </c>
      <c r="BU23">
        <v>1.4852700000000001</v>
      </c>
      <c r="BV23">
        <v>13.238200000000001</v>
      </c>
      <c r="BW23">
        <v>12.817399999999999</v>
      </c>
      <c r="BX23">
        <v>2199.9899999999998</v>
      </c>
      <c r="BY23">
        <v>0.98200299999999996</v>
      </c>
      <c r="BZ23">
        <v>1.7996700000000001E-2</v>
      </c>
      <c r="CA23">
        <v>0</v>
      </c>
      <c r="CB23">
        <v>2.2966000000000002</v>
      </c>
      <c r="CC23">
        <v>0</v>
      </c>
      <c r="CD23">
        <v>6269.16</v>
      </c>
      <c r="CE23">
        <v>20315.099999999999</v>
      </c>
      <c r="CF23">
        <v>37.5</v>
      </c>
      <c r="CG23">
        <v>39.125</v>
      </c>
      <c r="CH23">
        <v>37.75</v>
      </c>
      <c r="CI23">
        <v>36.375</v>
      </c>
      <c r="CJ23">
        <v>37</v>
      </c>
      <c r="CK23">
        <v>2160.4</v>
      </c>
      <c r="CL23">
        <v>39.590000000000003</v>
      </c>
      <c r="CM23">
        <v>0</v>
      </c>
      <c r="CN23">
        <v>1688921358.2</v>
      </c>
      <c r="CO23">
        <v>0</v>
      </c>
      <c r="CP23">
        <v>1688921376.5</v>
      </c>
      <c r="CQ23" t="s">
        <v>363</v>
      </c>
      <c r="CR23">
        <v>1688921376.5</v>
      </c>
      <c r="CS23">
        <v>1688921375</v>
      </c>
      <c r="CT23">
        <v>1</v>
      </c>
      <c r="CU23">
        <v>0.27700000000000002</v>
      </c>
      <c r="CV23">
        <v>-3.0000000000000001E-3</v>
      </c>
      <c r="CW23">
        <v>2.1179999999999999</v>
      </c>
      <c r="CX23">
        <v>0.14899999999999999</v>
      </c>
      <c r="CY23">
        <v>400</v>
      </c>
      <c r="CZ23">
        <v>15</v>
      </c>
      <c r="DA23">
        <v>0.43</v>
      </c>
      <c r="DB23">
        <v>0.1</v>
      </c>
      <c r="DC23">
        <v>6.035645601404461</v>
      </c>
      <c r="DD23">
        <v>0.115720618019569</v>
      </c>
      <c r="DE23">
        <v>3.7780794288428961E-2</v>
      </c>
      <c r="DF23">
        <v>1</v>
      </c>
      <c r="DG23">
        <v>7.3092295629171027E-4</v>
      </c>
      <c r="DH23">
        <v>2.4120521812924021E-4</v>
      </c>
      <c r="DI23">
        <v>2.0527417089788409E-5</v>
      </c>
      <c r="DJ23">
        <v>1</v>
      </c>
      <c r="DK23">
        <v>4.5231369655699002E-2</v>
      </c>
      <c r="DL23">
        <v>9.2193820240541718E-3</v>
      </c>
      <c r="DM23">
        <v>8.1234721519656049E-4</v>
      </c>
      <c r="DN23">
        <v>1</v>
      </c>
      <c r="DO23">
        <v>3</v>
      </c>
      <c r="DP23">
        <v>3</v>
      </c>
      <c r="DQ23" t="s">
        <v>347</v>
      </c>
      <c r="DR23">
        <v>3.1048</v>
      </c>
      <c r="DS23">
        <v>2.6675300000000002</v>
      </c>
      <c r="DT23">
        <v>9.6054200000000006E-2</v>
      </c>
      <c r="DU23">
        <v>9.7811899999999993E-2</v>
      </c>
      <c r="DV23">
        <v>7.5359599999999999E-2</v>
      </c>
      <c r="DW23">
        <v>7.6230800000000001E-2</v>
      </c>
      <c r="DX23">
        <v>26313</v>
      </c>
      <c r="DY23">
        <v>28578</v>
      </c>
      <c r="DZ23">
        <v>27559.1</v>
      </c>
      <c r="EA23">
        <v>29773.200000000001</v>
      </c>
      <c r="EB23">
        <v>31905.8</v>
      </c>
      <c r="EC23">
        <v>33990</v>
      </c>
      <c r="ED23">
        <v>37807.1</v>
      </c>
      <c r="EE23">
        <v>40898.9</v>
      </c>
      <c r="EF23">
        <v>2.1912799999999999</v>
      </c>
      <c r="EG23">
        <v>2.1231</v>
      </c>
      <c r="EH23">
        <v>0.203155</v>
      </c>
      <c r="EI23">
        <v>0</v>
      </c>
      <c r="EJ23">
        <v>21.5319</v>
      </c>
      <c r="EK23">
        <v>999.9</v>
      </c>
      <c r="EL23">
        <v>33.799999999999997</v>
      </c>
      <c r="EM23">
        <v>35.5</v>
      </c>
      <c r="EN23">
        <v>19.510000000000002</v>
      </c>
      <c r="EO23">
        <v>63.185499999999998</v>
      </c>
      <c r="EP23">
        <v>9.7435899999999993</v>
      </c>
      <c r="EQ23">
        <v>1</v>
      </c>
      <c r="ER23">
        <v>-0.23142499999999999</v>
      </c>
      <c r="ES23">
        <v>-0.268764</v>
      </c>
      <c r="ET23">
        <v>20.211300000000001</v>
      </c>
      <c r="EU23">
        <v>5.2575700000000003</v>
      </c>
      <c r="EV23">
        <v>12.0543</v>
      </c>
      <c r="EW23">
        <v>4.9733499999999999</v>
      </c>
      <c r="EX23">
        <v>3.2930000000000001</v>
      </c>
      <c r="EY23">
        <v>1355.9</v>
      </c>
      <c r="EZ23">
        <v>7753</v>
      </c>
      <c r="FA23">
        <v>8125.4</v>
      </c>
      <c r="FB23">
        <v>42.8</v>
      </c>
      <c r="FC23">
        <v>4.9722999999999997</v>
      </c>
      <c r="FD23">
        <v>1.8711500000000001</v>
      </c>
      <c r="FE23">
        <v>1.8772800000000001</v>
      </c>
      <c r="FF23">
        <v>1.8703799999999999</v>
      </c>
      <c r="FG23">
        <v>1.87347</v>
      </c>
      <c r="FH23">
        <v>1.87496</v>
      </c>
      <c r="FI23">
        <v>1.87439</v>
      </c>
      <c r="FJ23">
        <v>1.8757600000000001</v>
      </c>
      <c r="FK23">
        <v>0</v>
      </c>
      <c r="FL23">
        <v>0</v>
      </c>
      <c r="FM23">
        <v>0</v>
      </c>
      <c r="FN23">
        <v>0</v>
      </c>
      <c r="FO23" t="s">
        <v>348</v>
      </c>
      <c r="FP23" t="s">
        <v>349</v>
      </c>
      <c r="FQ23" t="s">
        <v>350</v>
      </c>
      <c r="FR23" t="s">
        <v>350</v>
      </c>
      <c r="FS23" t="s">
        <v>350</v>
      </c>
      <c r="FT23" t="s">
        <v>350</v>
      </c>
      <c r="FU23">
        <v>0</v>
      </c>
      <c r="FV23">
        <v>100</v>
      </c>
      <c r="FW23">
        <v>100</v>
      </c>
      <c r="FX23">
        <v>2.1179999999999999</v>
      </c>
      <c r="FY23">
        <v>0.14899999999999999</v>
      </c>
      <c r="FZ23">
        <v>1.841</v>
      </c>
      <c r="GA23">
        <v>0</v>
      </c>
      <c r="GB23">
        <v>0</v>
      </c>
      <c r="GC23">
        <v>0</v>
      </c>
      <c r="GD23">
        <v>0.152</v>
      </c>
      <c r="GE23">
        <v>0</v>
      </c>
      <c r="GF23">
        <v>0</v>
      </c>
      <c r="GG23">
        <v>0</v>
      </c>
      <c r="GH23">
        <v>-1</v>
      </c>
      <c r="GI23">
        <v>-1</v>
      </c>
      <c r="GJ23">
        <v>-1</v>
      </c>
      <c r="GK23">
        <v>-1</v>
      </c>
      <c r="GL23">
        <v>20186</v>
      </c>
      <c r="GM23">
        <v>20186.2</v>
      </c>
      <c r="GN23">
        <v>1.0485800000000001</v>
      </c>
      <c r="GO23">
        <v>2.5756800000000002</v>
      </c>
      <c r="GP23">
        <v>1.39893</v>
      </c>
      <c r="GQ23">
        <v>2.2888199999999999</v>
      </c>
      <c r="GR23">
        <v>1.4489700000000001</v>
      </c>
      <c r="GS23">
        <v>2.36938</v>
      </c>
      <c r="GT23">
        <v>35.824399999999997</v>
      </c>
      <c r="GU23">
        <v>14.0357</v>
      </c>
      <c r="GV23">
        <v>18</v>
      </c>
      <c r="GW23">
        <v>492.20699999999999</v>
      </c>
      <c r="GX23">
        <v>507.476</v>
      </c>
      <c r="GY23">
        <v>22.738099999999999</v>
      </c>
      <c r="GZ23">
        <v>24.397200000000002</v>
      </c>
      <c r="HA23">
        <v>29.999700000000001</v>
      </c>
      <c r="HB23">
        <v>24.490600000000001</v>
      </c>
      <c r="HC23">
        <v>24.480499999999999</v>
      </c>
      <c r="HD23">
        <v>20.942</v>
      </c>
      <c r="HE23">
        <v>24.4574</v>
      </c>
      <c r="HF23">
        <v>0</v>
      </c>
      <c r="HG23">
        <v>22.844799999999999</v>
      </c>
      <c r="HH23">
        <v>400</v>
      </c>
      <c r="HI23">
        <v>14.801600000000001</v>
      </c>
      <c r="HJ23">
        <v>101.986</v>
      </c>
      <c r="HK23">
        <v>102.137</v>
      </c>
    </row>
    <row r="24" spans="1:219" x14ac:dyDescent="0.2">
      <c r="A24">
        <v>8</v>
      </c>
      <c r="B24">
        <v>1688922737</v>
      </c>
      <c r="C24">
        <v>12145.900000095369</v>
      </c>
      <c r="D24" t="s">
        <v>364</v>
      </c>
      <c r="E24" t="s">
        <v>365</v>
      </c>
      <c r="F24">
        <v>30</v>
      </c>
      <c r="G24" s="1">
        <v>19.3</v>
      </c>
      <c r="H24" t="s">
        <v>344</v>
      </c>
      <c r="I24" s="1">
        <v>40</v>
      </c>
      <c r="J24" s="1">
        <v>132</v>
      </c>
      <c r="K24">
        <v>1688922737</v>
      </c>
      <c r="L24">
        <f t="shared" si="0"/>
        <v>3.6098496439559134E-4</v>
      </c>
      <c r="M24">
        <f t="shared" si="1"/>
        <v>0.36098496439559136</v>
      </c>
      <c r="N24">
        <f t="shared" si="2"/>
        <v>0.6239458853503117</v>
      </c>
      <c r="O24">
        <f t="shared" si="3"/>
        <v>399.58600000000001</v>
      </c>
      <c r="P24">
        <f t="shared" si="4"/>
        <v>342.60745478952242</v>
      </c>
      <c r="Q24">
        <f t="shared" si="5"/>
        <v>34.495615154557335</v>
      </c>
      <c r="R24">
        <f t="shared" si="6"/>
        <v>40.232530508178804</v>
      </c>
      <c r="S24">
        <f t="shared" si="7"/>
        <v>2.1339170875407577E-2</v>
      </c>
      <c r="T24">
        <f t="shared" si="8"/>
        <v>3.8161494140261936</v>
      </c>
      <c r="U24">
        <f t="shared" si="9"/>
        <v>2.1273101105988047E-2</v>
      </c>
      <c r="V24">
        <f t="shared" si="10"/>
        <v>1.3301607148384357E-2</v>
      </c>
      <c r="W24">
        <f t="shared" si="11"/>
        <v>353.418207</v>
      </c>
      <c r="X24">
        <f t="shared" si="12"/>
        <v>25.537625277328583</v>
      </c>
      <c r="Y24">
        <f t="shared" si="13"/>
        <v>24.9527</v>
      </c>
      <c r="Z24">
        <f t="shared" si="14"/>
        <v>3.170721993797089</v>
      </c>
      <c r="AA24">
        <f t="shared" si="15"/>
        <v>50.19759439169723</v>
      </c>
      <c r="AB24">
        <f t="shared" si="16"/>
        <v>1.5018254519928</v>
      </c>
      <c r="AC24">
        <f t="shared" si="17"/>
        <v>2.9918275371403147</v>
      </c>
      <c r="AD24">
        <f t="shared" si="18"/>
        <v>1.6688965418042889</v>
      </c>
      <c r="AE24">
        <f t="shared" si="19"/>
        <v>-15.919436929845578</v>
      </c>
      <c r="AF24">
        <f t="shared" si="20"/>
        <v>-199.60530704215222</v>
      </c>
      <c r="AG24">
        <f t="shared" si="21"/>
        <v>-11.004696891249397</v>
      </c>
      <c r="AH24">
        <f t="shared" si="22"/>
        <v>126.88876613675279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53620.945942396618</v>
      </c>
      <c r="AN24">
        <f t="shared" si="26"/>
        <v>2200.0300000000002</v>
      </c>
      <c r="AO24">
        <f t="shared" si="27"/>
        <v>1849.2134999999998</v>
      </c>
      <c r="AP24">
        <f t="shared" si="28"/>
        <v>0.84054012899824082</v>
      </c>
      <c r="AQ24">
        <f t="shared" si="29"/>
        <v>0.16064244896660498</v>
      </c>
      <c r="AR24">
        <v>3</v>
      </c>
      <c r="AS24">
        <v>0.5</v>
      </c>
      <c r="AT24" t="s">
        <v>345</v>
      </c>
      <c r="AU24">
        <v>2</v>
      </c>
      <c r="AV24">
        <v>1688922737</v>
      </c>
      <c r="AW24">
        <v>399.58600000000001</v>
      </c>
      <c r="AX24">
        <v>400.04700000000003</v>
      </c>
      <c r="AY24">
        <v>14.916</v>
      </c>
      <c r="AZ24">
        <v>14.7026</v>
      </c>
      <c r="BA24">
        <v>397.541</v>
      </c>
      <c r="BB24">
        <v>14.77</v>
      </c>
      <c r="BC24">
        <v>499.90699999999998</v>
      </c>
      <c r="BD24">
        <v>100.622</v>
      </c>
      <c r="BE24">
        <v>6.3535800000000003E-2</v>
      </c>
      <c r="BF24">
        <v>23.982500000000002</v>
      </c>
      <c r="BG24">
        <v>24.9527</v>
      </c>
      <c r="BH24">
        <v>999.9</v>
      </c>
      <c r="BI24">
        <v>0</v>
      </c>
      <c r="BJ24">
        <v>0</v>
      </c>
      <c r="BK24">
        <v>9975.6200000000008</v>
      </c>
      <c r="BL24">
        <v>0</v>
      </c>
      <c r="BM24">
        <v>392.12799999999999</v>
      </c>
      <c r="BN24">
        <v>-0.38800000000000001</v>
      </c>
      <c r="BO24">
        <v>405.71199999999999</v>
      </c>
      <c r="BP24">
        <v>406.01600000000002</v>
      </c>
      <c r="BQ24">
        <v>0.21659700000000001</v>
      </c>
      <c r="BR24">
        <v>400.04700000000003</v>
      </c>
      <c r="BS24">
        <v>14.7026</v>
      </c>
      <c r="BT24">
        <v>1.5012000000000001</v>
      </c>
      <c r="BU24">
        <v>1.4794</v>
      </c>
      <c r="BV24">
        <v>12.980399999999999</v>
      </c>
      <c r="BW24">
        <v>12.7569</v>
      </c>
      <c r="BX24">
        <v>2200.0300000000002</v>
      </c>
      <c r="BY24">
        <v>0.98199599999999998</v>
      </c>
      <c r="BZ24">
        <v>1.8004099999999999E-2</v>
      </c>
      <c r="CA24">
        <v>0</v>
      </c>
      <c r="CB24">
        <v>2.2292000000000001</v>
      </c>
      <c r="CC24">
        <v>0</v>
      </c>
      <c r="CD24">
        <v>5953.2</v>
      </c>
      <c r="CE24">
        <v>20315.400000000001</v>
      </c>
      <c r="CF24">
        <v>36.5</v>
      </c>
      <c r="CG24">
        <v>38.375</v>
      </c>
      <c r="CH24">
        <v>36.875</v>
      </c>
      <c r="CI24">
        <v>36.311999999999998</v>
      </c>
      <c r="CJ24">
        <v>36.125</v>
      </c>
      <c r="CK24">
        <v>2160.42</v>
      </c>
      <c r="CL24">
        <v>39.61</v>
      </c>
      <c r="CM24">
        <v>0</v>
      </c>
      <c r="CN24">
        <v>1688922737</v>
      </c>
      <c r="CO24">
        <v>0</v>
      </c>
      <c r="CP24">
        <v>1688922754</v>
      </c>
      <c r="CQ24" t="s">
        <v>366</v>
      </c>
      <c r="CR24">
        <v>1688922752.5</v>
      </c>
      <c r="CS24">
        <v>1688922754</v>
      </c>
      <c r="CT24">
        <v>2</v>
      </c>
      <c r="CU24">
        <v>-7.2999999999999995E-2</v>
      </c>
      <c r="CV24">
        <v>-3.0000000000000001E-3</v>
      </c>
      <c r="CW24">
        <v>2.0449999999999999</v>
      </c>
      <c r="CX24">
        <v>0.14599999999999999</v>
      </c>
      <c r="CY24">
        <v>400</v>
      </c>
      <c r="CZ24">
        <v>15</v>
      </c>
      <c r="DA24">
        <v>0.28000000000000003</v>
      </c>
      <c r="DB24">
        <v>0.15</v>
      </c>
      <c r="DC24">
        <v>0.49481691700901959</v>
      </c>
      <c r="DD24">
        <v>0.49247139119680211</v>
      </c>
      <c r="DE24">
        <v>5.0847447994354637E-2</v>
      </c>
      <c r="DF24">
        <v>1</v>
      </c>
      <c r="DG24">
        <v>3.0421338249717207E-4</v>
      </c>
      <c r="DH24">
        <v>8.2468607717439411E-5</v>
      </c>
      <c r="DI24">
        <v>1.1279217956422829E-5</v>
      </c>
      <c r="DJ24">
        <v>1</v>
      </c>
      <c r="DK24">
        <v>1.8069157471724068E-2</v>
      </c>
      <c r="DL24">
        <v>1.216716679485245E-2</v>
      </c>
      <c r="DM24">
        <v>8.0598109466346337E-4</v>
      </c>
      <c r="DN24">
        <v>1</v>
      </c>
      <c r="DO24">
        <v>3</v>
      </c>
      <c r="DP24">
        <v>3</v>
      </c>
      <c r="DQ24" t="s">
        <v>347</v>
      </c>
      <c r="DR24">
        <v>3.1046</v>
      </c>
      <c r="DS24">
        <v>2.6629700000000001</v>
      </c>
      <c r="DT24">
        <v>9.6658499999999994E-2</v>
      </c>
      <c r="DU24">
        <v>9.7855999999999999E-2</v>
      </c>
      <c r="DV24">
        <v>7.4421699999999993E-2</v>
      </c>
      <c r="DW24">
        <v>7.6016600000000004E-2</v>
      </c>
      <c r="DX24">
        <v>26283.9</v>
      </c>
      <c r="DY24">
        <v>28569.5</v>
      </c>
      <c r="DZ24">
        <v>27547.4</v>
      </c>
      <c r="EA24">
        <v>29766</v>
      </c>
      <c r="EB24">
        <v>31927.3</v>
      </c>
      <c r="EC24">
        <v>33990.800000000003</v>
      </c>
      <c r="ED24">
        <v>37794.5</v>
      </c>
      <c r="EE24">
        <v>40890.6</v>
      </c>
      <c r="EF24">
        <v>2.1885500000000002</v>
      </c>
      <c r="EG24">
        <v>2.1111499999999999</v>
      </c>
      <c r="EH24">
        <v>8.0876100000000006E-2</v>
      </c>
      <c r="EI24">
        <v>0</v>
      </c>
      <c r="EJ24">
        <v>23.624199999999998</v>
      </c>
      <c r="EK24">
        <v>999.9</v>
      </c>
      <c r="EL24">
        <v>38.700000000000003</v>
      </c>
      <c r="EM24">
        <v>36.4</v>
      </c>
      <c r="EN24">
        <v>23.4666</v>
      </c>
      <c r="EO24">
        <v>63.4056</v>
      </c>
      <c r="EP24">
        <v>10.136200000000001</v>
      </c>
      <c r="EQ24">
        <v>1</v>
      </c>
      <c r="ER24">
        <v>-0.223747</v>
      </c>
      <c r="ES24">
        <v>1.06538</v>
      </c>
      <c r="ET24">
        <v>20.2042</v>
      </c>
      <c r="EU24">
        <v>5.2572700000000001</v>
      </c>
      <c r="EV24">
        <v>12.057399999999999</v>
      </c>
      <c r="EW24">
        <v>4.9730999999999996</v>
      </c>
      <c r="EX24">
        <v>3.2930000000000001</v>
      </c>
      <c r="EY24">
        <v>1386.3</v>
      </c>
      <c r="EZ24">
        <v>7900.3</v>
      </c>
      <c r="FA24">
        <v>8125.4</v>
      </c>
      <c r="FB24">
        <v>43.2</v>
      </c>
      <c r="FC24">
        <v>4.9724300000000001</v>
      </c>
      <c r="FD24">
        <v>1.87124</v>
      </c>
      <c r="FE24">
        <v>1.87731</v>
      </c>
      <c r="FF24">
        <v>1.8704700000000001</v>
      </c>
      <c r="FG24">
        <v>1.8735999999999999</v>
      </c>
      <c r="FH24">
        <v>1.875</v>
      </c>
      <c r="FI24">
        <v>1.87442</v>
      </c>
      <c r="FJ24">
        <v>1.8757600000000001</v>
      </c>
      <c r="FK24">
        <v>0</v>
      </c>
      <c r="FL24">
        <v>0</v>
      </c>
      <c r="FM24">
        <v>0</v>
      </c>
      <c r="FN24">
        <v>0</v>
      </c>
      <c r="FO24" t="s">
        <v>348</v>
      </c>
      <c r="FP24" t="s">
        <v>349</v>
      </c>
      <c r="FQ24" t="s">
        <v>350</v>
      </c>
      <c r="FR24" t="s">
        <v>350</v>
      </c>
      <c r="FS24" t="s">
        <v>350</v>
      </c>
      <c r="FT24" t="s">
        <v>350</v>
      </c>
      <c r="FU24">
        <v>0</v>
      </c>
      <c r="FV24">
        <v>100</v>
      </c>
      <c r="FW24">
        <v>100</v>
      </c>
      <c r="FX24">
        <v>2.0449999999999999</v>
      </c>
      <c r="FY24">
        <v>0.14599999999999999</v>
      </c>
      <c r="FZ24">
        <v>2.1178095238096262</v>
      </c>
      <c r="GA24">
        <v>0</v>
      </c>
      <c r="GB24">
        <v>0</v>
      </c>
      <c r="GC24">
        <v>0</v>
      </c>
      <c r="GD24">
        <v>0.1491300000000049</v>
      </c>
      <c r="GE24">
        <v>0</v>
      </c>
      <c r="GF24">
        <v>0</v>
      </c>
      <c r="GG24">
        <v>0</v>
      </c>
      <c r="GH24">
        <v>-1</v>
      </c>
      <c r="GI24">
        <v>-1</v>
      </c>
      <c r="GJ24">
        <v>-1</v>
      </c>
      <c r="GK24">
        <v>-1</v>
      </c>
      <c r="GL24">
        <v>22.7</v>
      </c>
      <c r="GM24">
        <v>22.7</v>
      </c>
      <c r="GN24">
        <v>1.0388200000000001</v>
      </c>
      <c r="GO24">
        <v>2.5708000000000002</v>
      </c>
      <c r="GP24">
        <v>1.39893</v>
      </c>
      <c r="GQ24">
        <v>2.2912599999999999</v>
      </c>
      <c r="GR24">
        <v>1.4489700000000001</v>
      </c>
      <c r="GS24">
        <v>2.3645</v>
      </c>
      <c r="GT24">
        <v>38.845700000000001</v>
      </c>
      <c r="GU24">
        <v>13.8431</v>
      </c>
      <c r="GV24">
        <v>18</v>
      </c>
      <c r="GW24">
        <v>490.41399999999999</v>
      </c>
      <c r="GX24">
        <v>499.04500000000002</v>
      </c>
      <c r="GY24">
        <v>21.457899999999999</v>
      </c>
      <c r="GZ24">
        <v>24.4771</v>
      </c>
      <c r="HA24">
        <v>29.999400000000001</v>
      </c>
      <c r="HB24">
        <v>24.4802</v>
      </c>
      <c r="HC24">
        <v>24.444500000000001</v>
      </c>
      <c r="HD24">
        <v>20.755500000000001</v>
      </c>
      <c r="HE24">
        <v>39.591999999999999</v>
      </c>
      <c r="HF24">
        <v>0</v>
      </c>
      <c r="HG24">
        <v>21.479900000000001</v>
      </c>
      <c r="HH24">
        <v>400</v>
      </c>
      <c r="HI24">
        <v>14.6502</v>
      </c>
      <c r="HJ24">
        <v>101.94799999999999</v>
      </c>
      <c r="HK24">
        <v>102.11499999999999</v>
      </c>
    </row>
    <row r="25" spans="1:219" x14ac:dyDescent="0.2">
      <c r="A25">
        <v>9</v>
      </c>
      <c r="B25">
        <v>1688924972</v>
      </c>
      <c r="C25">
        <v>14380.900000095369</v>
      </c>
      <c r="D25" t="s">
        <v>367</v>
      </c>
      <c r="E25" t="s">
        <v>368</v>
      </c>
      <c r="F25">
        <v>30</v>
      </c>
      <c r="G25" s="1">
        <v>20.399999999999999</v>
      </c>
      <c r="H25" t="s">
        <v>392</v>
      </c>
      <c r="I25" s="1">
        <v>250</v>
      </c>
      <c r="J25" s="1">
        <v>132</v>
      </c>
      <c r="K25">
        <v>1688924972</v>
      </c>
      <c r="L25">
        <f t="shared" si="0"/>
        <v>8.8459300727588555E-4</v>
      </c>
      <c r="M25">
        <f t="shared" si="1"/>
        <v>0.88459300727588552</v>
      </c>
      <c r="N25">
        <f t="shared" si="2"/>
        <v>4.8568579270989467</v>
      </c>
      <c r="O25">
        <f t="shared" si="3"/>
        <v>396.94099999999997</v>
      </c>
      <c r="P25">
        <f t="shared" si="4"/>
        <v>241.24699650800613</v>
      </c>
      <c r="Q25">
        <f t="shared" si="5"/>
        <v>24.282932759695125</v>
      </c>
      <c r="R25">
        <f t="shared" si="6"/>
        <v>39.954452291994698</v>
      </c>
      <c r="S25">
        <f t="shared" si="7"/>
        <v>5.3162060274124769E-2</v>
      </c>
      <c r="T25">
        <f t="shared" si="8"/>
        <v>3.8195795137428483</v>
      </c>
      <c r="U25">
        <f t="shared" si="9"/>
        <v>5.2754393519087325E-2</v>
      </c>
      <c r="V25">
        <f t="shared" si="10"/>
        <v>3.3007862418300588E-2</v>
      </c>
      <c r="W25">
        <f t="shared" si="11"/>
        <v>353.387742</v>
      </c>
      <c r="X25">
        <f t="shared" si="12"/>
        <v>25.740316228326151</v>
      </c>
      <c r="Y25">
        <f t="shared" si="13"/>
        <v>24.949000000000002</v>
      </c>
      <c r="Z25">
        <f t="shared" si="14"/>
        <v>3.1700223808333634</v>
      </c>
      <c r="AA25">
        <f t="shared" si="15"/>
        <v>49.917294397879161</v>
      </c>
      <c r="AB25">
        <f t="shared" si="16"/>
        <v>1.52154473128621</v>
      </c>
      <c r="AC25">
        <f t="shared" si="17"/>
        <v>3.0481314134502773</v>
      </c>
      <c r="AD25">
        <f t="shared" si="18"/>
        <v>1.6484776495471534</v>
      </c>
      <c r="AE25">
        <f t="shared" si="19"/>
        <v>-39.010551620866551</v>
      </c>
      <c r="AF25">
        <f t="shared" si="20"/>
        <v>-135.04310377450892</v>
      </c>
      <c r="AG25">
        <f t="shared" si="21"/>
        <v>-7.4500595323582157</v>
      </c>
      <c r="AH25">
        <f t="shared" si="22"/>
        <v>171.88402707226626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53631.08453545798</v>
      </c>
      <c r="AN25">
        <f t="shared" si="26"/>
        <v>2199.85</v>
      </c>
      <c r="AO25">
        <f t="shared" si="27"/>
        <v>1849.0614</v>
      </c>
      <c r="AP25">
        <f t="shared" si="28"/>
        <v>0.84053976407482334</v>
      </c>
      <c r="AQ25">
        <f t="shared" si="29"/>
        <v>0.16064174466440895</v>
      </c>
      <c r="AR25">
        <v>3</v>
      </c>
      <c r="AS25">
        <v>0.5</v>
      </c>
      <c r="AT25" t="s">
        <v>345</v>
      </c>
      <c r="AU25">
        <v>2</v>
      </c>
      <c r="AV25">
        <v>1688924972</v>
      </c>
      <c r="AW25">
        <v>396.94099999999997</v>
      </c>
      <c r="AX25">
        <v>400.065</v>
      </c>
      <c r="AY25">
        <v>15.116300000000001</v>
      </c>
      <c r="AZ25">
        <v>14.5937</v>
      </c>
      <c r="BA25">
        <v>394.81599999999997</v>
      </c>
      <c r="BB25">
        <v>14.9703</v>
      </c>
      <c r="BC25">
        <v>500.12700000000001</v>
      </c>
      <c r="BD25">
        <v>100.589</v>
      </c>
      <c r="BE25">
        <v>6.6896700000000003E-2</v>
      </c>
      <c r="BF25">
        <v>24.293199999999999</v>
      </c>
      <c r="BG25">
        <v>24.949000000000002</v>
      </c>
      <c r="BH25">
        <v>999.9</v>
      </c>
      <c r="BI25">
        <v>0</v>
      </c>
      <c r="BJ25">
        <v>0</v>
      </c>
      <c r="BK25">
        <v>9991.8799999999992</v>
      </c>
      <c r="BL25">
        <v>0</v>
      </c>
      <c r="BM25">
        <v>19.4222</v>
      </c>
      <c r="BN25">
        <v>-3.2044999999999999</v>
      </c>
      <c r="BO25">
        <v>402.952</v>
      </c>
      <c r="BP25">
        <v>405.99</v>
      </c>
      <c r="BQ25">
        <v>0.52235399999999998</v>
      </c>
      <c r="BR25">
        <v>400.065</v>
      </c>
      <c r="BS25">
        <v>14.5937</v>
      </c>
      <c r="BT25">
        <v>1.52051</v>
      </c>
      <c r="BU25">
        <v>1.46797</v>
      </c>
      <c r="BV25">
        <v>13.176</v>
      </c>
      <c r="BW25">
        <v>12.638500000000001</v>
      </c>
      <c r="BX25">
        <v>2199.85</v>
      </c>
      <c r="BY25">
        <v>0.98200600000000005</v>
      </c>
      <c r="BZ25">
        <v>1.7994199999999998E-2</v>
      </c>
      <c r="CA25">
        <v>0</v>
      </c>
      <c r="CB25">
        <v>2.3172999999999999</v>
      </c>
      <c r="CC25">
        <v>0</v>
      </c>
      <c r="CD25">
        <v>8854.09</v>
      </c>
      <c r="CE25">
        <v>20313.8</v>
      </c>
      <c r="CF25">
        <v>38.561999999999998</v>
      </c>
      <c r="CG25">
        <v>38.186999999999998</v>
      </c>
      <c r="CH25">
        <v>38.186999999999998</v>
      </c>
      <c r="CI25">
        <v>37</v>
      </c>
      <c r="CJ25">
        <v>37.875</v>
      </c>
      <c r="CK25">
        <v>2160.27</v>
      </c>
      <c r="CL25">
        <v>39.58</v>
      </c>
      <c r="CM25">
        <v>0</v>
      </c>
      <c r="CN25">
        <v>1688924972</v>
      </c>
      <c r="CO25">
        <v>0</v>
      </c>
      <c r="CP25">
        <v>1688924995</v>
      </c>
      <c r="CQ25" t="s">
        <v>369</v>
      </c>
      <c r="CR25">
        <v>1688924995</v>
      </c>
      <c r="CS25">
        <v>1688924989</v>
      </c>
      <c r="CT25">
        <v>3</v>
      </c>
      <c r="CU25">
        <v>0.08</v>
      </c>
      <c r="CV25">
        <v>1E-3</v>
      </c>
      <c r="CW25">
        <v>2.125</v>
      </c>
      <c r="CX25">
        <v>0.14599999999999999</v>
      </c>
      <c r="CY25">
        <v>400</v>
      </c>
      <c r="CZ25">
        <v>15</v>
      </c>
      <c r="DA25">
        <v>0.34</v>
      </c>
      <c r="DB25">
        <v>0.13</v>
      </c>
      <c r="DC25">
        <v>4.9101298022430724</v>
      </c>
      <c r="DD25">
        <v>0.28103338405982559</v>
      </c>
      <c r="DE25">
        <v>5.6313349148203837E-2</v>
      </c>
      <c r="DF25">
        <v>1</v>
      </c>
      <c r="DG25">
        <v>8.4145011129817347E-4</v>
      </c>
      <c r="DH25">
        <v>3.1587208197738032E-4</v>
      </c>
      <c r="DI25">
        <v>2.371419933228627E-5</v>
      </c>
      <c r="DJ25">
        <v>1</v>
      </c>
      <c r="DK25">
        <v>5.1624965440944193E-2</v>
      </c>
      <c r="DL25">
        <v>1.401447219003755E-2</v>
      </c>
      <c r="DM25">
        <v>7.1278363471395461E-4</v>
      </c>
      <c r="DN25">
        <v>1</v>
      </c>
      <c r="DO25">
        <v>3</v>
      </c>
      <c r="DP25">
        <v>3</v>
      </c>
      <c r="DQ25" t="s">
        <v>347</v>
      </c>
      <c r="DR25">
        <v>3.1047099999999999</v>
      </c>
      <c r="DS25">
        <v>2.6664699999999999</v>
      </c>
      <c r="DT25">
        <v>9.5779500000000004E-2</v>
      </c>
      <c r="DU25">
        <v>9.7464899999999993E-2</v>
      </c>
      <c r="DV25">
        <v>7.4890700000000004E-2</v>
      </c>
      <c r="DW25">
        <v>7.5298500000000004E-2</v>
      </c>
      <c r="DX25">
        <v>26260.3</v>
      </c>
      <c r="DY25">
        <v>28525.4</v>
      </c>
      <c r="DZ25">
        <v>27500.3</v>
      </c>
      <c r="EA25">
        <v>29710.400000000001</v>
      </c>
      <c r="EB25">
        <v>31851.200000000001</v>
      </c>
      <c r="EC25">
        <v>33947.1</v>
      </c>
      <c r="ED25">
        <v>37726.6</v>
      </c>
      <c r="EE25">
        <v>40808.9</v>
      </c>
      <c r="EF25">
        <v>2.1775000000000002</v>
      </c>
      <c r="EG25">
        <v>2.10345</v>
      </c>
      <c r="EH25">
        <v>0.204705</v>
      </c>
      <c r="EI25">
        <v>0</v>
      </c>
      <c r="EJ25">
        <v>21.5806</v>
      </c>
      <c r="EK25">
        <v>999.9</v>
      </c>
      <c r="EL25">
        <v>29.5</v>
      </c>
      <c r="EM25">
        <v>36.200000000000003</v>
      </c>
      <c r="EN25">
        <v>17.696899999999999</v>
      </c>
      <c r="EO25">
        <v>63.220300000000002</v>
      </c>
      <c r="EP25">
        <v>9.1706699999999994</v>
      </c>
      <c r="EQ25">
        <v>1</v>
      </c>
      <c r="ER25">
        <v>-0.14212900000000001</v>
      </c>
      <c r="ES25">
        <v>-0.31477899999999998</v>
      </c>
      <c r="ET25">
        <v>20.212900000000001</v>
      </c>
      <c r="EU25">
        <v>5.25488</v>
      </c>
      <c r="EV25">
        <v>12.057399999999999</v>
      </c>
      <c r="EW25">
        <v>4.9724500000000003</v>
      </c>
      <c r="EX25">
        <v>3.29223</v>
      </c>
      <c r="EY25">
        <v>1434.9</v>
      </c>
      <c r="EZ25">
        <v>8181.3</v>
      </c>
      <c r="FA25">
        <v>8125.4</v>
      </c>
      <c r="FB25">
        <v>43.8</v>
      </c>
      <c r="FC25">
        <v>4.9723100000000002</v>
      </c>
      <c r="FD25">
        <v>1.8710199999999999</v>
      </c>
      <c r="FE25">
        <v>1.87714</v>
      </c>
      <c r="FF25">
        <v>1.8702700000000001</v>
      </c>
      <c r="FG25">
        <v>1.8733200000000001</v>
      </c>
      <c r="FH25">
        <v>1.8748400000000001</v>
      </c>
      <c r="FI25">
        <v>1.8742399999999999</v>
      </c>
      <c r="FJ25">
        <v>1.87561</v>
      </c>
      <c r="FK25">
        <v>0</v>
      </c>
      <c r="FL25">
        <v>0</v>
      </c>
      <c r="FM25">
        <v>0</v>
      </c>
      <c r="FN25">
        <v>0</v>
      </c>
      <c r="FO25" t="s">
        <v>348</v>
      </c>
      <c r="FP25" t="s">
        <v>349</v>
      </c>
      <c r="FQ25" t="s">
        <v>350</v>
      </c>
      <c r="FR25" t="s">
        <v>350</v>
      </c>
      <c r="FS25" t="s">
        <v>350</v>
      </c>
      <c r="FT25" t="s">
        <v>350</v>
      </c>
      <c r="FU25">
        <v>0</v>
      </c>
      <c r="FV25">
        <v>100</v>
      </c>
      <c r="FW25">
        <v>100</v>
      </c>
      <c r="FX25">
        <v>2.125</v>
      </c>
      <c r="FY25">
        <v>0.14599999999999999</v>
      </c>
      <c r="FZ25">
        <v>2.0446190476189372</v>
      </c>
      <c r="GA25">
        <v>0</v>
      </c>
      <c r="GB25">
        <v>0</v>
      </c>
      <c r="GC25">
        <v>0</v>
      </c>
      <c r="GD25">
        <v>0.14577000000000601</v>
      </c>
      <c r="GE25">
        <v>0</v>
      </c>
      <c r="GF25">
        <v>0</v>
      </c>
      <c r="GG25">
        <v>0</v>
      </c>
      <c r="GH25">
        <v>-1</v>
      </c>
      <c r="GI25">
        <v>-1</v>
      </c>
      <c r="GJ25">
        <v>-1</v>
      </c>
      <c r="GK25">
        <v>-1</v>
      </c>
      <c r="GL25">
        <v>37</v>
      </c>
      <c r="GM25">
        <v>37</v>
      </c>
      <c r="GN25">
        <v>1.0498000000000001</v>
      </c>
      <c r="GO25">
        <v>2.5817899999999998</v>
      </c>
      <c r="GP25">
        <v>1.39893</v>
      </c>
      <c r="GQ25">
        <v>2.2863799999999999</v>
      </c>
      <c r="GR25">
        <v>1.4489700000000001</v>
      </c>
      <c r="GS25">
        <v>2.3986800000000001</v>
      </c>
      <c r="GT25">
        <v>35.964500000000001</v>
      </c>
      <c r="GU25">
        <v>13.3703</v>
      </c>
      <c r="GV25">
        <v>18</v>
      </c>
      <c r="GW25">
        <v>497.01</v>
      </c>
      <c r="GX25">
        <v>508.24599999999998</v>
      </c>
      <c r="GY25">
        <v>23.106200000000001</v>
      </c>
      <c r="GZ25">
        <v>25.617999999999999</v>
      </c>
      <c r="HA25">
        <v>29.999099999999999</v>
      </c>
      <c r="HB25">
        <v>25.8689</v>
      </c>
      <c r="HC25">
        <v>25.8931</v>
      </c>
      <c r="HD25">
        <v>20.977900000000002</v>
      </c>
      <c r="HE25">
        <v>14.724</v>
      </c>
      <c r="HF25">
        <v>0</v>
      </c>
      <c r="HG25">
        <v>23.135100000000001</v>
      </c>
      <c r="HH25">
        <v>400</v>
      </c>
      <c r="HI25">
        <v>14.6309</v>
      </c>
      <c r="HJ25">
        <v>101.768</v>
      </c>
      <c r="HK25">
        <v>101.917</v>
      </c>
    </row>
    <row r="26" spans="1:219" x14ac:dyDescent="0.2">
      <c r="A26">
        <v>10</v>
      </c>
      <c r="B26">
        <v>1688926457.5999999</v>
      </c>
      <c r="C26">
        <v>15866.5</v>
      </c>
      <c r="D26" t="s">
        <v>370</v>
      </c>
      <c r="E26" t="s">
        <v>371</v>
      </c>
      <c r="F26">
        <v>30</v>
      </c>
      <c r="G26" s="1">
        <v>21.7</v>
      </c>
      <c r="H26" t="s">
        <v>344</v>
      </c>
      <c r="I26" s="1">
        <v>40</v>
      </c>
      <c r="J26" s="1">
        <v>132</v>
      </c>
      <c r="K26">
        <v>1688926457.5999999</v>
      </c>
      <c r="L26">
        <f t="shared" si="0"/>
        <v>5.3292206859791166E-4</v>
      </c>
      <c r="M26">
        <f t="shared" si="1"/>
        <v>0.53292206859791169</v>
      </c>
      <c r="N26">
        <f t="shared" si="2"/>
        <v>1.9591524806226674</v>
      </c>
      <c r="O26">
        <f t="shared" si="3"/>
        <v>398.73899999999998</v>
      </c>
      <c r="P26">
        <f t="shared" si="4"/>
        <v>292.84305115028701</v>
      </c>
      <c r="Q26">
        <f t="shared" si="5"/>
        <v>29.475059388725555</v>
      </c>
      <c r="R26">
        <f t="shared" si="6"/>
        <v>40.133633560488597</v>
      </c>
      <c r="S26">
        <f t="shared" si="7"/>
        <v>3.2516501153313691E-2</v>
      </c>
      <c r="T26">
        <f t="shared" si="8"/>
        <v>3.8221720332291653</v>
      </c>
      <c r="U26">
        <f t="shared" si="9"/>
        <v>3.2363598768027454E-2</v>
      </c>
      <c r="V26">
        <f t="shared" si="10"/>
        <v>2.0240926801805368E-2</v>
      </c>
      <c r="W26">
        <f t="shared" si="11"/>
        <v>353.34203699999995</v>
      </c>
      <c r="X26">
        <f t="shared" si="12"/>
        <v>26.203504004408028</v>
      </c>
      <c r="Y26">
        <f t="shared" si="13"/>
        <v>24.992999999999999</v>
      </c>
      <c r="Z26">
        <f t="shared" si="14"/>
        <v>3.1783508455123992</v>
      </c>
      <c r="AA26">
        <f t="shared" si="15"/>
        <v>49.987192854361503</v>
      </c>
      <c r="AB26">
        <f t="shared" si="16"/>
        <v>1.5599656578963801</v>
      </c>
      <c r="AC26">
        <f t="shared" si="17"/>
        <v>3.1207306688362464</v>
      </c>
      <c r="AD26">
        <f t="shared" si="18"/>
        <v>1.6183851876160191</v>
      </c>
      <c r="AE26">
        <f t="shared" si="19"/>
        <v>-23.501863225167906</v>
      </c>
      <c r="AF26">
        <f t="shared" si="20"/>
        <v>-63.157677697895615</v>
      </c>
      <c r="AG26">
        <f t="shared" si="21"/>
        <v>-3.4895965673518243</v>
      </c>
      <c r="AH26">
        <f t="shared" si="22"/>
        <v>263.19289950958461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53610.680422817619</v>
      </c>
      <c r="AN26">
        <f t="shared" si="26"/>
        <v>2199.56</v>
      </c>
      <c r="AO26">
        <f t="shared" si="27"/>
        <v>1848.8180999999997</v>
      </c>
      <c r="AP26">
        <f t="shared" si="28"/>
        <v>0.84053997163068972</v>
      </c>
      <c r="AQ26">
        <f t="shared" si="29"/>
        <v>0.16064214524723125</v>
      </c>
      <c r="AR26">
        <v>3</v>
      </c>
      <c r="AS26">
        <v>0.5</v>
      </c>
      <c r="AT26" t="s">
        <v>345</v>
      </c>
      <c r="AU26">
        <v>2</v>
      </c>
      <c r="AV26">
        <v>1688926457.5999999</v>
      </c>
      <c r="AW26">
        <v>398.73899999999998</v>
      </c>
      <c r="AX26">
        <v>400.04199999999997</v>
      </c>
      <c r="AY26">
        <v>15.498699999999999</v>
      </c>
      <c r="AZ26">
        <v>15.1839</v>
      </c>
      <c r="BA26">
        <v>396.80200000000002</v>
      </c>
      <c r="BB26">
        <v>15.351699999999999</v>
      </c>
      <c r="BC26">
        <v>499.99599999999998</v>
      </c>
      <c r="BD26">
        <v>100.587</v>
      </c>
      <c r="BE26">
        <v>6.4387399999999997E-2</v>
      </c>
      <c r="BF26">
        <v>24.686499999999999</v>
      </c>
      <c r="BG26">
        <v>24.992999999999999</v>
      </c>
      <c r="BH26">
        <v>999.9</v>
      </c>
      <c r="BI26">
        <v>0</v>
      </c>
      <c r="BJ26">
        <v>0</v>
      </c>
      <c r="BK26">
        <v>10001.9</v>
      </c>
      <c r="BL26">
        <v>0</v>
      </c>
      <c r="BM26">
        <v>52.880499999999998</v>
      </c>
      <c r="BN26">
        <v>-1.11615</v>
      </c>
      <c r="BO26">
        <v>405.20600000000002</v>
      </c>
      <c r="BP26">
        <v>406.21</v>
      </c>
      <c r="BQ26">
        <v>0.314249</v>
      </c>
      <c r="BR26">
        <v>400.04199999999997</v>
      </c>
      <c r="BS26">
        <v>15.1839</v>
      </c>
      <c r="BT26">
        <v>1.55891</v>
      </c>
      <c r="BU26">
        <v>1.5273000000000001</v>
      </c>
      <c r="BV26">
        <v>13.5585</v>
      </c>
      <c r="BW26">
        <v>13.244199999999999</v>
      </c>
      <c r="BX26">
        <v>2199.56</v>
      </c>
      <c r="BY26">
        <v>0.98200200000000004</v>
      </c>
      <c r="BZ26">
        <v>1.7997800000000001E-2</v>
      </c>
      <c r="CA26">
        <v>0</v>
      </c>
      <c r="CB26">
        <v>2.7930000000000001</v>
      </c>
      <c r="CC26">
        <v>0</v>
      </c>
      <c r="CD26">
        <v>5560.19</v>
      </c>
      <c r="CE26">
        <v>20311.099999999999</v>
      </c>
      <c r="CF26">
        <v>38</v>
      </c>
      <c r="CG26">
        <v>37.936999999999998</v>
      </c>
      <c r="CH26">
        <v>37.875</v>
      </c>
      <c r="CI26">
        <v>36.75</v>
      </c>
      <c r="CJ26">
        <v>37.436999999999998</v>
      </c>
      <c r="CK26">
        <v>2159.9699999999998</v>
      </c>
      <c r="CL26">
        <v>39.590000000000003</v>
      </c>
      <c r="CM26">
        <v>0</v>
      </c>
      <c r="CN26">
        <v>1688926457.5999999</v>
      </c>
      <c r="CO26">
        <v>0</v>
      </c>
      <c r="CP26">
        <v>1688926474.5999999</v>
      </c>
      <c r="CQ26" t="s">
        <v>372</v>
      </c>
      <c r="CR26">
        <v>1688926474.5999999</v>
      </c>
      <c r="CS26">
        <v>1688926474.5999999</v>
      </c>
      <c r="CT26">
        <v>4</v>
      </c>
      <c r="CU26">
        <v>-0.188</v>
      </c>
      <c r="CV26">
        <v>1E-3</v>
      </c>
      <c r="CW26">
        <v>1.9370000000000001</v>
      </c>
      <c r="CX26">
        <v>0.14699999999999999</v>
      </c>
      <c r="CY26">
        <v>400</v>
      </c>
      <c r="CZ26">
        <v>15</v>
      </c>
      <c r="DA26">
        <v>0.25</v>
      </c>
      <c r="DB26">
        <v>0.21</v>
      </c>
      <c r="DC26">
        <v>1.4461939454706529</v>
      </c>
      <c r="DD26">
        <v>0.51266987242993978</v>
      </c>
      <c r="DE26">
        <v>4.6662947000876857E-2</v>
      </c>
      <c r="DF26">
        <v>1</v>
      </c>
      <c r="DG26">
        <v>6.2682207883860673E-4</v>
      </c>
      <c r="DH26">
        <v>-6.5671258589835549E-4</v>
      </c>
      <c r="DI26">
        <v>5.0423132096626628E-5</v>
      </c>
      <c r="DJ26">
        <v>1</v>
      </c>
      <c r="DK26">
        <v>3.6596072481287559E-2</v>
      </c>
      <c r="DL26">
        <v>-5.3126296191741022E-2</v>
      </c>
      <c r="DM26">
        <v>2.60536799547487E-3</v>
      </c>
      <c r="DN26">
        <v>1</v>
      </c>
      <c r="DO26">
        <v>3</v>
      </c>
      <c r="DP26">
        <v>3</v>
      </c>
      <c r="DQ26" t="s">
        <v>347</v>
      </c>
      <c r="DR26">
        <v>3.1047699999999998</v>
      </c>
      <c r="DS26">
        <v>2.66405</v>
      </c>
      <c r="DT26">
        <v>9.6369800000000005E-2</v>
      </c>
      <c r="DU26">
        <v>9.7697199999999998E-2</v>
      </c>
      <c r="DV26">
        <v>7.6481199999999999E-2</v>
      </c>
      <c r="DW26">
        <v>7.7734899999999996E-2</v>
      </c>
      <c r="DX26">
        <v>26250.7</v>
      </c>
      <c r="DY26">
        <v>28535.200000000001</v>
      </c>
      <c r="DZ26">
        <v>27505.599999999999</v>
      </c>
      <c r="EA26">
        <v>29726.3</v>
      </c>
      <c r="EB26">
        <v>31809.8</v>
      </c>
      <c r="EC26">
        <v>33882.199999999997</v>
      </c>
      <c r="ED26">
        <v>37740.400000000001</v>
      </c>
      <c r="EE26">
        <v>40836.800000000003</v>
      </c>
      <c r="EF26">
        <v>2.1849500000000002</v>
      </c>
      <c r="EG26">
        <v>2.1107499999999999</v>
      </c>
      <c r="EH26">
        <v>0.13075800000000001</v>
      </c>
      <c r="EI26">
        <v>0</v>
      </c>
      <c r="EJ26">
        <v>22.843800000000002</v>
      </c>
      <c r="EK26">
        <v>999.9</v>
      </c>
      <c r="EL26">
        <v>35.6</v>
      </c>
      <c r="EM26">
        <v>36</v>
      </c>
      <c r="EN26">
        <v>21.1252</v>
      </c>
      <c r="EO26">
        <v>63.236800000000002</v>
      </c>
      <c r="EP26">
        <v>9.8517600000000005</v>
      </c>
      <c r="EQ26">
        <v>1</v>
      </c>
      <c r="ER26">
        <v>-0.18284600000000001</v>
      </c>
      <c r="ES26">
        <v>1.0321</v>
      </c>
      <c r="ET26">
        <v>20.2073</v>
      </c>
      <c r="EU26">
        <v>5.2550299999999996</v>
      </c>
      <c r="EV26">
        <v>12.0579</v>
      </c>
      <c r="EW26">
        <v>4.9730999999999996</v>
      </c>
      <c r="EX26">
        <v>3.2930000000000001</v>
      </c>
      <c r="EY26">
        <v>1467.5</v>
      </c>
      <c r="EZ26">
        <v>8313.6</v>
      </c>
      <c r="FA26">
        <v>8140</v>
      </c>
      <c r="FB26">
        <v>44.2</v>
      </c>
      <c r="FC26">
        <v>4.9723699999999997</v>
      </c>
      <c r="FD26">
        <v>1.8711800000000001</v>
      </c>
      <c r="FE26">
        <v>1.8772599999999999</v>
      </c>
      <c r="FF26">
        <v>1.87039</v>
      </c>
      <c r="FG26">
        <v>1.87347</v>
      </c>
      <c r="FH26">
        <v>1.87487</v>
      </c>
      <c r="FI26">
        <v>1.8743799999999999</v>
      </c>
      <c r="FJ26">
        <v>1.8756999999999999</v>
      </c>
      <c r="FK26">
        <v>0</v>
      </c>
      <c r="FL26">
        <v>0</v>
      </c>
      <c r="FM26">
        <v>0</v>
      </c>
      <c r="FN26">
        <v>0</v>
      </c>
      <c r="FO26" t="s">
        <v>348</v>
      </c>
      <c r="FP26" t="s">
        <v>349</v>
      </c>
      <c r="FQ26" t="s">
        <v>350</v>
      </c>
      <c r="FR26" t="s">
        <v>350</v>
      </c>
      <c r="FS26" t="s">
        <v>350</v>
      </c>
      <c r="FT26" t="s">
        <v>350</v>
      </c>
      <c r="FU26">
        <v>0</v>
      </c>
      <c r="FV26">
        <v>100</v>
      </c>
      <c r="FW26">
        <v>100</v>
      </c>
      <c r="FX26">
        <v>1.9370000000000001</v>
      </c>
      <c r="FY26">
        <v>0.14699999999999999</v>
      </c>
      <c r="FZ26">
        <v>2.1245999999999299</v>
      </c>
      <c r="GA26">
        <v>0</v>
      </c>
      <c r="GB26">
        <v>0</v>
      </c>
      <c r="GC26">
        <v>0</v>
      </c>
      <c r="GD26">
        <v>0.14639999999999451</v>
      </c>
      <c r="GE26">
        <v>0</v>
      </c>
      <c r="GF26">
        <v>0</v>
      </c>
      <c r="GG26">
        <v>0</v>
      </c>
      <c r="GH26">
        <v>-1</v>
      </c>
      <c r="GI26">
        <v>-1</v>
      </c>
      <c r="GJ26">
        <v>-1</v>
      </c>
      <c r="GK26">
        <v>-1</v>
      </c>
      <c r="GL26">
        <v>24.4</v>
      </c>
      <c r="GM26">
        <v>24.5</v>
      </c>
      <c r="GN26">
        <v>1.0424800000000001</v>
      </c>
      <c r="GO26">
        <v>2.5585900000000001</v>
      </c>
      <c r="GP26">
        <v>1.39893</v>
      </c>
      <c r="GQ26">
        <v>2.2888199999999999</v>
      </c>
      <c r="GR26">
        <v>1.4489700000000001</v>
      </c>
      <c r="GS26">
        <v>2.5500500000000001</v>
      </c>
      <c r="GT26">
        <v>37.433799999999998</v>
      </c>
      <c r="GU26">
        <v>15.734400000000001</v>
      </c>
      <c r="GV26">
        <v>18</v>
      </c>
      <c r="GW26">
        <v>493.04599999999999</v>
      </c>
      <c r="GX26">
        <v>503.93</v>
      </c>
      <c r="GY26">
        <v>22.413399999999999</v>
      </c>
      <c r="GZ26">
        <v>24.922599999999999</v>
      </c>
      <c r="HA26">
        <v>30.000299999999999</v>
      </c>
      <c r="HB26">
        <v>24.978999999999999</v>
      </c>
      <c r="HC26">
        <v>24.959800000000001</v>
      </c>
      <c r="HD26">
        <v>20.837599999999998</v>
      </c>
      <c r="HE26">
        <v>30.284600000000001</v>
      </c>
      <c r="HF26">
        <v>0</v>
      </c>
      <c r="HG26">
        <v>22.396699999999999</v>
      </c>
      <c r="HH26">
        <v>400</v>
      </c>
      <c r="HI26">
        <v>15.2584</v>
      </c>
      <c r="HJ26">
        <v>101.798</v>
      </c>
      <c r="HK26">
        <v>101.98</v>
      </c>
    </row>
    <row r="27" spans="1:219" x14ac:dyDescent="0.2">
      <c r="A27">
        <v>11</v>
      </c>
      <c r="B27">
        <v>1688928546.5</v>
      </c>
      <c r="C27">
        <v>17955.400000095371</v>
      </c>
      <c r="D27" t="s">
        <v>373</v>
      </c>
      <c r="E27" t="s">
        <v>374</v>
      </c>
      <c r="F27">
        <v>30</v>
      </c>
      <c r="G27" s="1">
        <v>20</v>
      </c>
      <c r="H27" t="s">
        <v>392</v>
      </c>
      <c r="I27" s="1">
        <v>180</v>
      </c>
      <c r="J27" s="1">
        <v>132</v>
      </c>
      <c r="K27">
        <v>1688928546.5</v>
      </c>
      <c r="L27">
        <f t="shared" si="0"/>
        <v>8.672536536640193E-4</v>
      </c>
      <c r="M27">
        <f t="shared" si="1"/>
        <v>0.8672536536640193</v>
      </c>
      <c r="N27">
        <f t="shared" si="2"/>
        <v>5.2715929312302876</v>
      </c>
      <c r="O27">
        <f t="shared" si="3"/>
        <v>396.66199999999998</v>
      </c>
      <c r="P27">
        <f t="shared" si="4"/>
        <v>222.71943672608757</v>
      </c>
      <c r="Q27">
        <f t="shared" si="5"/>
        <v>22.409102675995502</v>
      </c>
      <c r="R27">
        <f t="shared" si="6"/>
        <v>39.910479374091196</v>
      </c>
      <c r="S27">
        <f t="shared" si="7"/>
        <v>5.1286059169063564E-2</v>
      </c>
      <c r="T27">
        <f t="shared" si="8"/>
        <v>3.8221509363739394</v>
      </c>
      <c r="U27">
        <f t="shared" si="9"/>
        <v>5.0906798992290128E-2</v>
      </c>
      <c r="V27">
        <f t="shared" si="10"/>
        <v>3.1850590413067564E-2</v>
      </c>
      <c r="W27">
        <f t="shared" si="11"/>
        <v>353.42822099999995</v>
      </c>
      <c r="X27">
        <f t="shared" si="12"/>
        <v>25.526662143385426</v>
      </c>
      <c r="Y27">
        <f t="shared" si="13"/>
        <v>24.9636</v>
      </c>
      <c r="Z27">
        <f t="shared" si="14"/>
        <v>3.172783800089011</v>
      </c>
      <c r="AA27">
        <f t="shared" si="15"/>
        <v>49.803245315669955</v>
      </c>
      <c r="AB27">
        <f t="shared" si="16"/>
        <v>1.4984716693768003</v>
      </c>
      <c r="AC27">
        <f t="shared" si="17"/>
        <v>3.008783182459247</v>
      </c>
      <c r="AD27">
        <f t="shared" si="18"/>
        <v>1.6743121307122106</v>
      </c>
      <c r="AE27">
        <f t="shared" si="19"/>
        <v>-38.245886126583251</v>
      </c>
      <c r="AF27">
        <f t="shared" si="20"/>
        <v>-182.77504373694944</v>
      </c>
      <c r="AG27">
        <f t="shared" si="21"/>
        <v>-10.066306970272956</v>
      </c>
      <c r="AH27">
        <f t="shared" si="22"/>
        <v>122.34098416619435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53719.500212961444</v>
      </c>
      <c r="AN27">
        <f t="shared" si="26"/>
        <v>2200.1</v>
      </c>
      <c r="AO27">
        <f t="shared" si="27"/>
        <v>1849.2716999999998</v>
      </c>
      <c r="AP27">
        <f t="shared" si="28"/>
        <v>0.84053983909822272</v>
      </c>
      <c r="AQ27">
        <f t="shared" si="29"/>
        <v>0.16064188945957</v>
      </c>
      <c r="AR27">
        <v>3</v>
      </c>
      <c r="AS27">
        <v>0.5</v>
      </c>
      <c r="AT27" t="s">
        <v>345</v>
      </c>
      <c r="AU27">
        <v>2</v>
      </c>
      <c r="AV27">
        <v>1688928546.5</v>
      </c>
      <c r="AW27">
        <v>396.66199999999998</v>
      </c>
      <c r="AX27">
        <v>400.03199999999998</v>
      </c>
      <c r="AY27">
        <v>14.893000000000001</v>
      </c>
      <c r="AZ27">
        <v>14.3803</v>
      </c>
      <c r="BA27">
        <v>394.56900000000002</v>
      </c>
      <c r="BB27">
        <v>14.759</v>
      </c>
      <c r="BC27">
        <v>499.90499999999997</v>
      </c>
      <c r="BD27">
        <v>100.54900000000001</v>
      </c>
      <c r="BE27">
        <v>6.6837599999999997E-2</v>
      </c>
      <c r="BF27">
        <v>24.076599999999999</v>
      </c>
      <c r="BG27">
        <v>24.9636</v>
      </c>
      <c r="BH27">
        <v>999.9</v>
      </c>
      <c r="BI27">
        <v>0</v>
      </c>
      <c r="BJ27">
        <v>0</v>
      </c>
      <c r="BK27">
        <v>10005.6</v>
      </c>
      <c r="BL27">
        <v>0</v>
      </c>
      <c r="BM27">
        <v>430.12400000000002</v>
      </c>
      <c r="BN27">
        <v>-3.5260899999999999</v>
      </c>
      <c r="BO27">
        <v>402.50599999999997</v>
      </c>
      <c r="BP27">
        <v>405.86900000000003</v>
      </c>
      <c r="BQ27">
        <v>0.52570099999999997</v>
      </c>
      <c r="BR27">
        <v>400.03199999999998</v>
      </c>
      <c r="BS27">
        <v>14.3803</v>
      </c>
      <c r="BT27">
        <v>1.4987900000000001</v>
      </c>
      <c r="BU27">
        <v>1.4459299999999999</v>
      </c>
      <c r="BV27">
        <v>12.9558</v>
      </c>
      <c r="BW27">
        <v>12.407999999999999</v>
      </c>
      <c r="BX27">
        <v>2200.1</v>
      </c>
      <c r="BY27">
        <v>0.98200399999999999</v>
      </c>
      <c r="BZ27">
        <v>1.7996100000000001E-2</v>
      </c>
      <c r="CA27">
        <v>0</v>
      </c>
      <c r="CB27">
        <v>3.0718000000000001</v>
      </c>
      <c r="CC27">
        <v>0</v>
      </c>
      <c r="CD27">
        <v>7703.36</v>
      </c>
      <c r="CE27">
        <v>20316.099999999999</v>
      </c>
      <c r="CF27">
        <v>38.875</v>
      </c>
      <c r="CG27">
        <v>40.561999999999998</v>
      </c>
      <c r="CH27">
        <v>38.686999999999998</v>
      </c>
      <c r="CI27">
        <v>38.936999999999998</v>
      </c>
      <c r="CJ27">
        <v>38.311999999999998</v>
      </c>
      <c r="CK27">
        <v>2160.5100000000002</v>
      </c>
      <c r="CL27">
        <v>39.590000000000003</v>
      </c>
      <c r="CM27">
        <v>0</v>
      </c>
      <c r="CN27">
        <v>1688928546.8</v>
      </c>
      <c r="CO27">
        <v>0</v>
      </c>
      <c r="CP27">
        <v>1688928564.5</v>
      </c>
      <c r="CQ27" t="s">
        <v>375</v>
      </c>
      <c r="CR27">
        <v>1688928562.5</v>
      </c>
      <c r="CS27">
        <v>1688928564.5</v>
      </c>
      <c r="CT27">
        <v>5</v>
      </c>
      <c r="CU27">
        <v>0.157</v>
      </c>
      <c r="CV27">
        <v>-1.2999999999999999E-2</v>
      </c>
      <c r="CW27">
        <v>2.093</v>
      </c>
      <c r="CX27">
        <v>0.13400000000000001</v>
      </c>
      <c r="CY27">
        <v>400</v>
      </c>
      <c r="CZ27">
        <v>14</v>
      </c>
      <c r="DA27">
        <v>0.56000000000000005</v>
      </c>
      <c r="DB27">
        <v>0.18</v>
      </c>
      <c r="DC27">
        <v>5.4656415583126501</v>
      </c>
      <c r="DD27">
        <v>-0.25040363663287091</v>
      </c>
      <c r="DE27">
        <v>3.0796607315845211E-2</v>
      </c>
      <c r="DF27">
        <v>1</v>
      </c>
      <c r="DG27">
        <v>9.067502124127984E-4</v>
      </c>
      <c r="DH27">
        <v>-2.0124940473915411E-4</v>
      </c>
      <c r="DI27">
        <v>1.841917930235594E-5</v>
      </c>
      <c r="DJ27">
        <v>1</v>
      </c>
      <c r="DK27">
        <v>5.3265299576526273E-2</v>
      </c>
      <c r="DL27">
        <v>-2.305807773640282E-2</v>
      </c>
      <c r="DM27">
        <v>1.1450990596011601E-3</v>
      </c>
      <c r="DN27">
        <v>1</v>
      </c>
      <c r="DO27">
        <v>3</v>
      </c>
      <c r="DP27">
        <v>3</v>
      </c>
      <c r="DQ27" t="s">
        <v>347</v>
      </c>
      <c r="DR27">
        <v>3.1043500000000002</v>
      </c>
      <c r="DS27">
        <v>2.6665299999999998</v>
      </c>
      <c r="DT27">
        <v>9.55815E-2</v>
      </c>
      <c r="DU27">
        <v>9.7317799999999996E-2</v>
      </c>
      <c r="DV27">
        <v>7.3982699999999998E-2</v>
      </c>
      <c r="DW27">
        <v>7.4368900000000002E-2</v>
      </c>
      <c r="DX27">
        <v>26220.400000000001</v>
      </c>
      <c r="DY27">
        <v>28481.7</v>
      </c>
      <c r="DZ27">
        <v>27455.4</v>
      </c>
      <c r="EA27">
        <v>29662.2</v>
      </c>
      <c r="EB27">
        <v>31829.1</v>
      </c>
      <c r="EC27">
        <v>33918.199999999997</v>
      </c>
      <c r="ED27">
        <v>37665.599999999999</v>
      </c>
      <c r="EE27">
        <v>40735</v>
      </c>
      <c r="EF27">
        <v>2.1702499999999998</v>
      </c>
      <c r="EG27">
        <v>2.0993200000000001</v>
      </c>
      <c r="EH27">
        <v>0.123583</v>
      </c>
      <c r="EI27">
        <v>0</v>
      </c>
      <c r="EJ27">
        <v>22.932400000000001</v>
      </c>
      <c r="EK27">
        <v>999.9</v>
      </c>
      <c r="EL27">
        <v>28.6</v>
      </c>
      <c r="EM27">
        <v>35.700000000000003</v>
      </c>
      <c r="EN27">
        <v>16.699200000000001</v>
      </c>
      <c r="EO27">
        <v>63.136899999999997</v>
      </c>
      <c r="EP27">
        <v>9.2828499999999998</v>
      </c>
      <c r="EQ27">
        <v>1</v>
      </c>
      <c r="ER27">
        <v>-7.4527399999999994E-2</v>
      </c>
      <c r="ES27">
        <v>2.4942700000000002</v>
      </c>
      <c r="ET27">
        <v>20.1966</v>
      </c>
      <c r="EU27">
        <v>5.2574199999999998</v>
      </c>
      <c r="EV27">
        <v>12.0579</v>
      </c>
      <c r="EW27">
        <v>4.9726499999999998</v>
      </c>
      <c r="EX27">
        <v>3.2930000000000001</v>
      </c>
      <c r="EY27">
        <v>1513.4</v>
      </c>
      <c r="EZ27">
        <v>8506.4</v>
      </c>
      <c r="FA27">
        <v>8143</v>
      </c>
      <c r="FB27">
        <v>44.8</v>
      </c>
      <c r="FC27">
        <v>4.9723100000000002</v>
      </c>
      <c r="FD27">
        <v>1.87103</v>
      </c>
      <c r="FE27">
        <v>1.8771500000000001</v>
      </c>
      <c r="FF27">
        <v>1.8702700000000001</v>
      </c>
      <c r="FG27">
        <v>1.87338</v>
      </c>
      <c r="FH27">
        <v>1.87486</v>
      </c>
      <c r="FI27">
        <v>1.87426</v>
      </c>
      <c r="FJ27">
        <v>1.8756299999999999</v>
      </c>
      <c r="FK27">
        <v>0</v>
      </c>
      <c r="FL27">
        <v>0</v>
      </c>
      <c r="FM27">
        <v>0</v>
      </c>
      <c r="FN27">
        <v>0</v>
      </c>
      <c r="FO27" t="s">
        <v>348</v>
      </c>
      <c r="FP27" t="s">
        <v>349</v>
      </c>
      <c r="FQ27" t="s">
        <v>350</v>
      </c>
      <c r="FR27" t="s">
        <v>350</v>
      </c>
      <c r="FS27" t="s">
        <v>350</v>
      </c>
      <c r="FT27" t="s">
        <v>350</v>
      </c>
      <c r="FU27">
        <v>0</v>
      </c>
      <c r="FV27">
        <v>100</v>
      </c>
      <c r="FW27">
        <v>100</v>
      </c>
      <c r="FX27">
        <v>2.093</v>
      </c>
      <c r="FY27">
        <v>0.13400000000000001</v>
      </c>
      <c r="FZ27">
        <v>1.9366000000000549</v>
      </c>
      <c r="GA27">
        <v>0</v>
      </c>
      <c r="GB27">
        <v>0</v>
      </c>
      <c r="GC27">
        <v>0</v>
      </c>
      <c r="GD27">
        <v>0.1469699999999996</v>
      </c>
      <c r="GE27">
        <v>0</v>
      </c>
      <c r="GF27">
        <v>0</v>
      </c>
      <c r="GG27">
        <v>0</v>
      </c>
      <c r="GH27">
        <v>-1</v>
      </c>
      <c r="GI27">
        <v>-1</v>
      </c>
      <c r="GJ27">
        <v>-1</v>
      </c>
      <c r="GK27">
        <v>-1</v>
      </c>
      <c r="GL27">
        <v>34.5</v>
      </c>
      <c r="GM27">
        <v>34.5</v>
      </c>
      <c r="GN27">
        <v>1.0485800000000001</v>
      </c>
      <c r="GO27">
        <v>2.5647000000000002</v>
      </c>
      <c r="GP27">
        <v>1.39893</v>
      </c>
      <c r="GQ27">
        <v>2.2875999999999999</v>
      </c>
      <c r="GR27">
        <v>1.4489700000000001</v>
      </c>
      <c r="GS27">
        <v>2.4060100000000002</v>
      </c>
      <c r="GT27">
        <v>35.801000000000002</v>
      </c>
      <c r="GU27">
        <v>15.0076</v>
      </c>
      <c r="GV27">
        <v>18</v>
      </c>
      <c r="GW27">
        <v>496.87400000000002</v>
      </c>
      <c r="GX27">
        <v>509.43900000000002</v>
      </c>
      <c r="GY27">
        <v>20.8935</v>
      </c>
      <c r="GZ27">
        <v>26.381900000000002</v>
      </c>
      <c r="HA27">
        <v>30.000299999999999</v>
      </c>
      <c r="HB27">
        <v>26.331499999999998</v>
      </c>
      <c r="HC27">
        <v>26.301200000000001</v>
      </c>
      <c r="HD27">
        <v>20.9651</v>
      </c>
      <c r="HE27">
        <v>8.7511799999999997</v>
      </c>
      <c r="HF27">
        <v>3.4155099999999998</v>
      </c>
      <c r="HG27">
        <v>20.8978</v>
      </c>
      <c r="HH27">
        <v>400</v>
      </c>
      <c r="HI27">
        <v>14.427899999999999</v>
      </c>
      <c r="HJ27">
        <v>101.60299999999999</v>
      </c>
      <c r="HK27">
        <v>101.74</v>
      </c>
    </row>
    <row r="28" spans="1:219" x14ac:dyDescent="0.2">
      <c r="A28">
        <v>12</v>
      </c>
      <c r="B28">
        <v>1688929923.0999999</v>
      </c>
      <c r="C28">
        <v>19332</v>
      </c>
      <c r="D28" t="s">
        <v>376</v>
      </c>
      <c r="E28" t="s">
        <v>377</v>
      </c>
      <c r="F28">
        <v>30</v>
      </c>
      <c r="G28" s="1">
        <v>19.5</v>
      </c>
      <c r="H28" t="s">
        <v>344</v>
      </c>
      <c r="I28" s="1">
        <v>50</v>
      </c>
      <c r="J28" s="1">
        <v>132</v>
      </c>
      <c r="K28">
        <v>1688929923.0999999</v>
      </c>
      <c r="L28">
        <f t="shared" si="0"/>
        <v>3.1273382465865168E-4</v>
      </c>
      <c r="M28">
        <f t="shared" si="1"/>
        <v>0.31273382465865168</v>
      </c>
      <c r="N28">
        <f t="shared" si="2"/>
        <v>1.9637321212059498</v>
      </c>
      <c r="O28">
        <f t="shared" si="3"/>
        <v>398.77300000000002</v>
      </c>
      <c r="P28">
        <f t="shared" si="4"/>
        <v>218.94625713455881</v>
      </c>
      <c r="Q28">
        <f t="shared" si="5"/>
        <v>22.032021277141791</v>
      </c>
      <c r="R28">
        <f t="shared" si="6"/>
        <v>40.127542419463005</v>
      </c>
      <c r="S28">
        <f t="shared" si="7"/>
        <v>1.8373512796825083E-2</v>
      </c>
      <c r="T28">
        <f t="shared" si="8"/>
        <v>3.8244968342034089</v>
      </c>
      <c r="U28">
        <f t="shared" si="9"/>
        <v>1.8324615178503156E-2</v>
      </c>
      <c r="V28">
        <f t="shared" si="10"/>
        <v>1.1457266818607295E-2</v>
      </c>
      <c r="W28">
        <f t="shared" si="11"/>
        <v>353.40108899999996</v>
      </c>
      <c r="X28">
        <f t="shared" si="12"/>
        <v>25.720968019936652</v>
      </c>
      <c r="Y28">
        <f t="shared" si="13"/>
        <v>25.081499999999998</v>
      </c>
      <c r="Z28">
        <f t="shared" si="14"/>
        <v>3.1951603434773048</v>
      </c>
      <c r="AA28">
        <f t="shared" si="15"/>
        <v>50.20310951593293</v>
      </c>
      <c r="AB28">
        <f t="shared" si="16"/>
        <v>1.5180367444066998</v>
      </c>
      <c r="AC28">
        <f t="shared" si="17"/>
        <v>3.0237902772236076</v>
      </c>
      <c r="AD28">
        <f t="shared" si="18"/>
        <v>1.677123599070605</v>
      </c>
      <c r="AE28">
        <f t="shared" si="19"/>
        <v>-13.791561667446539</v>
      </c>
      <c r="AF28">
        <f t="shared" si="20"/>
        <v>-190.10374400617877</v>
      </c>
      <c r="AG28">
        <f t="shared" si="21"/>
        <v>-10.474110229300669</v>
      </c>
      <c r="AH28">
        <f t="shared" si="22"/>
        <v>139.03167309707396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53750.597608074502</v>
      </c>
      <c r="AN28">
        <f t="shared" si="26"/>
        <v>2199.9299999999998</v>
      </c>
      <c r="AO28">
        <f t="shared" si="27"/>
        <v>1849.1288999999999</v>
      </c>
      <c r="AP28">
        <f t="shared" si="28"/>
        <v>0.84053988081438957</v>
      </c>
      <c r="AQ28">
        <f t="shared" si="29"/>
        <v>0.16064196997177183</v>
      </c>
      <c r="AR28">
        <v>3</v>
      </c>
      <c r="AS28">
        <v>0.5</v>
      </c>
      <c r="AT28" t="s">
        <v>345</v>
      </c>
      <c r="AU28">
        <v>2</v>
      </c>
      <c r="AV28">
        <v>1688929923.0999999</v>
      </c>
      <c r="AW28">
        <v>398.77300000000002</v>
      </c>
      <c r="AX28">
        <v>400.02600000000001</v>
      </c>
      <c r="AY28">
        <v>15.085699999999999</v>
      </c>
      <c r="AZ28">
        <v>14.9009</v>
      </c>
      <c r="BA28">
        <v>396.76299999999998</v>
      </c>
      <c r="BB28">
        <v>14.9437</v>
      </c>
      <c r="BC28">
        <v>500.02600000000001</v>
      </c>
      <c r="BD28">
        <v>100.563</v>
      </c>
      <c r="BE28">
        <v>6.4531000000000005E-2</v>
      </c>
      <c r="BF28">
        <v>24.159500000000001</v>
      </c>
      <c r="BG28">
        <v>25.081499999999998</v>
      </c>
      <c r="BH28">
        <v>999.9</v>
      </c>
      <c r="BI28">
        <v>0</v>
      </c>
      <c r="BJ28">
        <v>0</v>
      </c>
      <c r="BK28">
        <v>10013.1</v>
      </c>
      <c r="BL28">
        <v>0</v>
      </c>
      <c r="BM28">
        <v>339.45400000000001</v>
      </c>
      <c r="BN28">
        <v>-1.1698900000000001</v>
      </c>
      <c r="BO28">
        <v>404.96199999999999</v>
      </c>
      <c r="BP28">
        <v>406.077</v>
      </c>
      <c r="BQ28">
        <v>0.17677999999999999</v>
      </c>
      <c r="BR28">
        <v>400.02600000000001</v>
      </c>
      <c r="BS28">
        <v>14.9009</v>
      </c>
      <c r="BT28">
        <v>1.5162500000000001</v>
      </c>
      <c r="BU28">
        <v>1.49848</v>
      </c>
      <c r="BV28">
        <v>13.132999999999999</v>
      </c>
      <c r="BW28">
        <v>12.9526</v>
      </c>
      <c r="BX28">
        <v>2199.9299999999998</v>
      </c>
      <c r="BY28">
        <v>0.98200200000000004</v>
      </c>
      <c r="BZ28">
        <v>1.7997800000000001E-2</v>
      </c>
      <c r="CA28">
        <v>0</v>
      </c>
      <c r="CB28">
        <v>2.9140999999999999</v>
      </c>
      <c r="CC28">
        <v>0</v>
      </c>
      <c r="CD28">
        <v>6196.51</v>
      </c>
      <c r="CE28">
        <v>20314.5</v>
      </c>
      <c r="CF28">
        <v>38.561999999999998</v>
      </c>
      <c r="CG28">
        <v>39.25</v>
      </c>
      <c r="CH28">
        <v>38.436999999999998</v>
      </c>
      <c r="CI28">
        <v>37.311999999999998</v>
      </c>
      <c r="CJ28">
        <v>37.75</v>
      </c>
      <c r="CK28">
        <v>2160.34</v>
      </c>
      <c r="CL28">
        <v>39.590000000000003</v>
      </c>
      <c r="CM28">
        <v>0</v>
      </c>
      <c r="CN28">
        <v>1688929923.2</v>
      </c>
      <c r="CO28">
        <v>0</v>
      </c>
      <c r="CP28">
        <v>1688929943.0999999</v>
      </c>
      <c r="CQ28" t="s">
        <v>378</v>
      </c>
      <c r="CR28">
        <v>1688929943.0999999</v>
      </c>
      <c r="CS28">
        <v>1688929940.0999999</v>
      </c>
      <c r="CT28">
        <v>6</v>
      </c>
      <c r="CU28">
        <v>-8.4000000000000005E-2</v>
      </c>
      <c r="CV28">
        <v>8.0000000000000002E-3</v>
      </c>
      <c r="CW28">
        <v>2.0099999999999998</v>
      </c>
      <c r="CX28">
        <v>0.14199999999999999</v>
      </c>
      <c r="CY28">
        <v>400</v>
      </c>
      <c r="CZ28">
        <v>15</v>
      </c>
      <c r="DA28">
        <v>0.26</v>
      </c>
      <c r="DB28">
        <v>0.13</v>
      </c>
      <c r="DC28">
        <v>1.802710391177752</v>
      </c>
      <c r="DD28">
        <v>-4.157426018097635E-3</v>
      </c>
      <c r="DE28">
        <v>4.5928954006865821E-2</v>
      </c>
      <c r="DF28">
        <v>1</v>
      </c>
      <c r="DG28">
        <v>3.5050938729769163E-4</v>
      </c>
      <c r="DH28">
        <v>-3.3298750336423498E-4</v>
      </c>
      <c r="DI28">
        <v>3.0942211066880712E-5</v>
      </c>
      <c r="DJ28">
        <v>1</v>
      </c>
      <c r="DK28">
        <v>1.970790744199586E-2</v>
      </c>
      <c r="DL28">
        <v>-2.7549191287855788E-2</v>
      </c>
      <c r="DM28">
        <v>1.3410202543356509E-3</v>
      </c>
      <c r="DN28">
        <v>1</v>
      </c>
      <c r="DO28">
        <v>3</v>
      </c>
      <c r="DP28">
        <v>3</v>
      </c>
      <c r="DQ28" t="s">
        <v>347</v>
      </c>
      <c r="DR28">
        <v>3.1046800000000001</v>
      </c>
      <c r="DS28">
        <v>2.6642899999999998</v>
      </c>
      <c r="DT28">
        <v>9.6137899999999998E-2</v>
      </c>
      <c r="DU28">
        <v>9.7464300000000004E-2</v>
      </c>
      <c r="DV28">
        <v>7.4787900000000004E-2</v>
      </c>
      <c r="DW28">
        <v>7.6480199999999998E-2</v>
      </c>
      <c r="DX28">
        <v>26215.3</v>
      </c>
      <c r="DY28">
        <v>28495</v>
      </c>
      <c r="DZ28">
        <v>27464.1</v>
      </c>
      <c r="EA28">
        <v>29678.7</v>
      </c>
      <c r="EB28">
        <v>31816.6</v>
      </c>
      <c r="EC28">
        <v>33867.5</v>
      </c>
      <c r="ED28">
        <v>37681.5</v>
      </c>
      <c r="EE28">
        <v>40765.300000000003</v>
      </c>
      <c r="EF28">
        <v>2.1769500000000002</v>
      </c>
      <c r="EG28">
        <v>2.0895000000000001</v>
      </c>
      <c r="EH28">
        <v>0.172094</v>
      </c>
      <c r="EI28">
        <v>0</v>
      </c>
      <c r="EJ28">
        <v>22.2516</v>
      </c>
      <c r="EK28">
        <v>999.9</v>
      </c>
      <c r="EL28">
        <v>35.6</v>
      </c>
      <c r="EM28">
        <v>36.4</v>
      </c>
      <c r="EN28">
        <v>21.600200000000001</v>
      </c>
      <c r="EO28">
        <v>63.180700000000002</v>
      </c>
      <c r="EP28">
        <v>10</v>
      </c>
      <c r="EQ28">
        <v>1</v>
      </c>
      <c r="ER28">
        <v>-0.118186</v>
      </c>
      <c r="ES28">
        <v>2.28749</v>
      </c>
      <c r="ET28">
        <v>20.191400000000002</v>
      </c>
      <c r="EU28">
        <v>5.2559300000000002</v>
      </c>
      <c r="EV28">
        <v>12.0579</v>
      </c>
      <c r="EW28">
        <v>4.9727499999999996</v>
      </c>
      <c r="EX28">
        <v>3.29278</v>
      </c>
      <c r="EY28">
        <v>1543.9</v>
      </c>
      <c r="EZ28">
        <v>8638</v>
      </c>
      <c r="FA28">
        <v>8179.6</v>
      </c>
      <c r="FB28">
        <v>45.2</v>
      </c>
      <c r="FC28">
        <v>4.97248</v>
      </c>
      <c r="FD28">
        <v>1.87134</v>
      </c>
      <c r="FE28">
        <v>1.8774299999999999</v>
      </c>
      <c r="FF28">
        <v>1.87052</v>
      </c>
      <c r="FG28">
        <v>1.87361</v>
      </c>
      <c r="FH28">
        <v>1.875</v>
      </c>
      <c r="FI28">
        <v>1.87453</v>
      </c>
      <c r="FJ28">
        <v>1.8757600000000001</v>
      </c>
      <c r="FK28">
        <v>0</v>
      </c>
      <c r="FL28">
        <v>0</v>
      </c>
      <c r="FM28">
        <v>0</v>
      </c>
      <c r="FN28">
        <v>0</v>
      </c>
      <c r="FO28" t="s">
        <v>348</v>
      </c>
      <c r="FP28" t="s">
        <v>349</v>
      </c>
      <c r="FQ28" t="s">
        <v>350</v>
      </c>
      <c r="FR28" t="s">
        <v>350</v>
      </c>
      <c r="FS28" t="s">
        <v>350</v>
      </c>
      <c r="FT28" t="s">
        <v>350</v>
      </c>
      <c r="FU28">
        <v>0</v>
      </c>
      <c r="FV28">
        <v>100</v>
      </c>
      <c r="FW28">
        <v>100</v>
      </c>
      <c r="FX28">
        <v>2.0099999999999998</v>
      </c>
      <c r="FY28">
        <v>0.14199999999999999</v>
      </c>
      <c r="FZ28">
        <v>2.093450000000018</v>
      </c>
      <c r="GA28">
        <v>0</v>
      </c>
      <c r="GB28">
        <v>0</v>
      </c>
      <c r="GC28">
        <v>0</v>
      </c>
      <c r="GD28">
        <v>0.13404000000000421</v>
      </c>
      <c r="GE28">
        <v>0</v>
      </c>
      <c r="GF28">
        <v>0</v>
      </c>
      <c r="GG28">
        <v>0</v>
      </c>
      <c r="GH28">
        <v>-1</v>
      </c>
      <c r="GI28">
        <v>-1</v>
      </c>
      <c r="GJ28">
        <v>-1</v>
      </c>
      <c r="GK28">
        <v>-1</v>
      </c>
      <c r="GL28">
        <v>22.7</v>
      </c>
      <c r="GM28">
        <v>22.6</v>
      </c>
      <c r="GN28">
        <v>1.0400400000000001</v>
      </c>
      <c r="GO28">
        <v>2.5622600000000002</v>
      </c>
      <c r="GP28">
        <v>1.39893</v>
      </c>
      <c r="GQ28">
        <v>2.2875999999999999</v>
      </c>
      <c r="GR28">
        <v>1.4489700000000001</v>
      </c>
      <c r="GS28">
        <v>2.5842299999999998</v>
      </c>
      <c r="GT28">
        <v>39.717100000000002</v>
      </c>
      <c r="GU28">
        <v>14.5261</v>
      </c>
      <c r="GV28">
        <v>18</v>
      </c>
      <c r="GW28">
        <v>495.81799999999998</v>
      </c>
      <c r="GX28">
        <v>497.63200000000001</v>
      </c>
      <c r="GY28">
        <v>21.125599999999999</v>
      </c>
      <c r="GZ28">
        <v>25.639600000000002</v>
      </c>
      <c r="HA28">
        <v>30</v>
      </c>
      <c r="HB28">
        <v>25.781500000000001</v>
      </c>
      <c r="HC28">
        <v>25.777200000000001</v>
      </c>
      <c r="HD28">
        <v>20.783899999999999</v>
      </c>
      <c r="HE28">
        <v>33.826700000000002</v>
      </c>
      <c r="HF28">
        <v>0</v>
      </c>
      <c r="HG28">
        <v>21.033000000000001</v>
      </c>
      <c r="HH28">
        <v>400</v>
      </c>
      <c r="HI28">
        <v>14.881600000000001</v>
      </c>
      <c r="HJ28">
        <v>101.642</v>
      </c>
      <c r="HK28">
        <v>101.80800000000001</v>
      </c>
    </row>
    <row r="29" spans="1:219" x14ac:dyDescent="0.2">
      <c r="A29">
        <v>13</v>
      </c>
      <c r="B29">
        <v>1688932118.5</v>
      </c>
      <c r="C29">
        <v>21527.400000095371</v>
      </c>
      <c r="D29" t="s">
        <v>379</v>
      </c>
      <c r="E29" t="s">
        <v>380</v>
      </c>
      <c r="F29">
        <v>30</v>
      </c>
      <c r="G29" s="1">
        <v>21.7</v>
      </c>
      <c r="H29" t="s">
        <v>392</v>
      </c>
      <c r="I29" s="1">
        <v>240</v>
      </c>
      <c r="J29" s="1">
        <v>132</v>
      </c>
      <c r="K29">
        <v>1688932118.5</v>
      </c>
      <c r="L29">
        <f t="shared" si="0"/>
        <v>5.9911907400321551E-4</v>
      </c>
      <c r="M29">
        <f t="shared" si="1"/>
        <v>0.59911907400321551</v>
      </c>
      <c r="N29">
        <f t="shared" si="2"/>
        <v>4.7165775872399163</v>
      </c>
      <c r="O29">
        <f t="shared" si="3"/>
        <v>396.99200000000002</v>
      </c>
      <c r="P29">
        <f t="shared" si="4"/>
        <v>179.26751640012625</v>
      </c>
      <c r="Q29">
        <f t="shared" si="5"/>
        <v>18.025317742825607</v>
      </c>
      <c r="R29">
        <f t="shared" si="6"/>
        <v>39.917476880684802</v>
      </c>
      <c r="S29">
        <f t="shared" si="7"/>
        <v>3.6091193865185972E-2</v>
      </c>
      <c r="T29">
        <f t="shared" si="8"/>
        <v>3.8125588626713016</v>
      </c>
      <c r="U29">
        <f t="shared" si="9"/>
        <v>3.5902458026165901E-2</v>
      </c>
      <c r="V29">
        <f t="shared" si="10"/>
        <v>2.2455910976694322E-2</v>
      </c>
      <c r="W29">
        <f t="shared" si="11"/>
        <v>353.38251600000001</v>
      </c>
      <c r="X29">
        <f t="shared" si="12"/>
        <v>25.848531576219397</v>
      </c>
      <c r="Y29">
        <f t="shared" si="13"/>
        <v>24.976600000000001</v>
      </c>
      <c r="Z29">
        <f t="shared" si="14"/>
        <v>3.1752443670143702</v>
      </c>
      <c r="AA29">
        <f t="shared" si="15"/>
        <v>50.268714119294913</v>
      </c>
      <c r="AB29">
        <f t="shared" si="16"/>
        <v>1.53664267461656</v>
      </c>
      <c r="AC29">
        <f t="shared" si="17"/>
        <v>3.0568569368412435</v>
      </c>
      <c r="AD29">
        <f t="shared" si="18"/>
        <v>1.6386016923978102</v>
      </c>
      <c r="AE29">
        <f t="shared" si="19"/>
        <v>-26.421151163541804</v>
      </c>
      <c r="AF29">
        <f t="shared" si="20"/>
        <v>-130.66347748313589</v>
      </c>
      <c r="AG29">
        <f t="shared" si="21"/>
        <v>-7.2244588001399945</v>
      </c>
      <c r="AH29">
        <f t="shared" si="22"/>
        <v>189.07342855318231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53483.395312457083</v>
      </c>
      <c r="AN29">
        <f t="shared" si="26"/>
        <v>2199.81</v>
      </c>
      <c r="AO29">
        <f t="shared" si="27"/>
        <v>1849.0284000000001</v>
      </c>
      <c r="AP29">
        <f t="shared" si="28"/>
        <v>0.84054004664039172</v>
      </c>
      <c r="AQ29">
        <f t="shared" si="29"/>
        <v>0.16064229001595592</v>
      </c>
      <c r="AR29">
        <v>3</v>
      </c>
      <c r="AS29">
        <v>0.5</v>
      </c>
      <c r="AT29" t="s">
        <v>345</v>
      </c>
      <c r="AU29">
        <v>2</v>
      </c>
      <c r="AV29">
        <v>1688932118.5</v>
      </c>
      <c r="AW29">
        <v>396.99200000000002</v>
      </c>
      <c r="AX29">
        <v>399.964</v>
      </c>
      <c r="AY29">
        <v>15.282400000000001</v>
      </c>
      <c r="AZ29">
        <v>14.9285</v>
      </c>
      <c r="BA29">
        <v>394.96300000000002</v>
      </c>
      <c r="BB29">
        <v>15.1364</v>
      </c>
      <c r="BC29">
        <v>500.11</v>
      </c>
      <c r="BD29">
        <v>100.485</v>
      </c>
      <c r="BE29">
        <v>6.4826900000000007E-2</v>
      </c>
      <c r="BF29">
        <v>24.340900000000001</v>
      </c>
      <c r="BG29">
        <v>24.976600000000001</v>
      </c>
      <c r="BH29">
        <v>999.9</v>
      </c>
      <c r="BI29">
        <v>0</v>
      </c>
      <c r="BJ29">
        <v>0</v>
      </c>
      <c r="BK29">
        <v>9975.6200000000008</v>
      </c>
      <c r="BL29">
        <v>0</v>
      </c>
      <c r="BM29">
        <v>17.010000000000002</v>
      </c>
      <c r="BN29">
        <v>-2.9917600000000002</v>
      </c>
      <c r="BO29">
        <v>403.13099999999997</v>
      </c>
      <c r="BP29">
        <v>406.02499999999998</v>
      </c>
      <c r="BQ29">
        <v>0.34987200000000002</v>
      </c>
      <c r="BR29">
        <v>399.964</v>
      </c>
      <c r="BS29">
        <v>14.9285</v>
      </c>
      <c r="BT29">
        <v>1.5352399999999999</v>
      </c>
      <c r="BU29">
        <v>1.5000899999999999</v>
      </c>
      <c r="BV29">
        <v>13.3238</v>
      </c>
      <c r="BW29">
        <v>12.968999999999999</v>
      </c>
      <c r="BX29">
        <v>2199.81</v>
      </c>
      <c r="BY29">
        <v>0.98199700000000001</v>
      </c>
      <c r="BZ29">
        <v>1.8003499999999999E-2</v>
      </c>
      <c r="CA29">
        <v>0</v>
      </c>
      <c r="CB29">
        <v>2.4891999999999999</v>
      </c>
      <c r="CC29">
        <v>0</v>
      </c>
      <c r="CD29">
        <v>6302.98</v>
      </c>
      <c r="CE29">
        <v>20313.3</v>
      </c>
      <c r="CF29">
        <v>38.5</v>
      </c>
      <c r="CG29">
        <v>38.5</v>
      </c>
      <c r="CH29">
        <v>38.5</v>
      </c>
      <c r="CI29">
        <v>36.875</v>
      </c>
      <c r="CJ29">
        <v>37.686999999999998</v>
      </c>
      <c r="CK29">
        <v>2160.21</v>
      </c>
      <c r="CL29">
        <v>39.6</v>
      </c>
      <c r="CM29">
        <v>0</v>
      </c>
      <c r="CN29">
        <v>1688932118.5999999</v>
      </c>
      <c r="CO29">
        <v>0</v>
      </c>
      <c r="CP29">
        <v>1688932135.5</v>
      </c>
      <c r="CQ29" t="s">
        <v>381</v>
      </c>
      <c r="CR29">
        <v>1688932135.5</v>
      </c>
      <c r="CS29">
        <v>1688932135.5</v>
      </c>
      <c r="CT29">
        <v>7</v>
      </c>
      <c r="CU29">
        <v>0.02</v>
      </c>
      <c r="CV29">
        <v>4.0000000000000001E-3</v>
      </c>
      <c r="CW29">
        <v>2.0289999999999999</v>
      </c>
      <c r="CX29">
        <v>0.14599999999999999</v>
      </c>
      <c r="CY29">
        <v>400</v>
      </c>
      <c r="CZ29">
        <v>15</v>
      </c>
      <c r="DA29">
        <v>0.28000000000000003</v>
      </c>
      <c r="DB29">
        <v>0.17</v>
      </c>
      <c r="DC29">
        <v>4.8129659529456132</v>
      </c>
      <c r="DD29">
        <v>-1.1376112967017971</v>
      </c>
      <c r="DE29">
        <v>9.0380967849486321E-2</v>
      </c>
      <c r="DF29">
        <v>0</v>
      </c>
      <c r="DG29">
        <v>6.0062333662322138E-4</v>
      </c>
      <c r="DH29">
        <v>-9.5096160504654068E-5</v>
      </c>
      <c r="DI29">
        <v>1.8877135826297081E-5</v>
      </c>
      <c r="DJ29">
        <v>1</v>
      </c>
      <c r="DK29">
        <v>3.6228483541616348E-2</v>
      </c>
      <c r="DL29">
        <v>-2.277822393844639E-2</v>
      </c>
      <c r="DM29">
        <v>1.28933334418904E-3</v>
      </c>
      <c r="DN29">
        <v>1</v>
      </c>
      <c r="DO29">
        <v>2</v>
      </c>
      <c r="DP29">
        <v>3</v>
      </c>
      <c r="DQ29" t="s">
        <v>382</v>
      </c>
      <c r="DR29">
        <v>3.1049000000000002</v>
      </c>
      <c r="DS29">
        <v>2.6642700000000001</v>
      </c>
      <c r="DT29">
        <v>9.5950099999999997E-2</v>
      </c>
      <c r="DU29">
        <v>9.7593200000000005E-2</v>
      </c>
      <c r="DV29">
        <v>7.5618099999999994E-2</v>
      </c>
      <c r="DW29">
        <v>7.6690900000000006E-2</v>
      </c>
      <c r="DX29">
        <v>26249.200000000001</v>
      </c>
      <c r="DY29">
        <v>28536.7</v>
      </c>
      <c r="DZ29">
        <v>27490.2</v>
      </c>
      <c r="EA29">
        <v>29723.599999999999</v>
      </c>
      <c r="EB29">
        <v>31820.799999999999</v>
      </c>
      <c r="EC29">
        <v>33918.6</v>
      </c>
      <c r="ED29">
        <v>37717.699999999997</v>
      </c>
      <c r="EE29">
        <v>40834</v>
      </c>
      <c r="EF29">
        <v>2.1883499999999998</v>
      </c>
      <c r="EG29">
        <v>2.1245500000000002</v>
      </c>
      <c r="EH29">
        <v>0.19031799999999999</v>
      </c>
      <c r="EI29">
        <v>0</v>
      </c>
      <c r="EJ29">
        <v>21.845700000000001</v>
      </c>
      <c r="EK29">
        <v>999.9</v>
      </c>
      <c r="EL29">
        <v>29.7</v>
      </c>
      <c r="EM29">
        <v>35.1</v>
      </c>
      <c r="EN29">
        <v>16.787500000000001</v>
      </c>
      <c r="EO29">
        <v>62.350900000000003</v>
      </c>
      <c r="EP29">
        <v>9.3269199999999994</v>
      </c>
      <c r="EQ29">
        <v>1</v>
      </c>
      <c r="ER29">
        <v>-0.20395099999999999</v>
      </c>
      <c r="ES29">
        <v>0.223717</v>
      </c>
      <c r="ET29">
        <v>20.213699999999999</v>
      </c>
      <c r="EU29">
        <v>5.2577199999999999</v>
      </c>
      <c r="EV29">
        <v>12.057399999999999</v>
      </c>
      <c r="EW29">
        <v>4.9733000000000001</v>
      </c>
      <c r="EX29">
        <v>3.2930000000000001</v>
      </c>
      <c r="EY29">
        <v>1591.7</v>
      </c>
      <c r="EZ29">
        <v>8843</v>
      </c>
      <c r="FA29">
        <v>8210.5</v>
      </c>
      <c r="FB29">
        <v>45.8</v>
      </c>
      <c r="FC29">
        <v>4.9722799999999996</v>
      </c>
      <c r="FD29">
        <v>1.8709499999999999</v>
      </c>
      <c r="FE29">
        <v>1.8771199999999999</v>
      </c>
      <c r="FF29">
        <v>1.87018</v>
      </c>
      <c r="FG29">
        <v>1.8733200000000001</v>
      </c>
      <c r="FH29">
        <v>1.8748199999999999</v>
      </c>
      <c r="FI29">
        <v>1.8742399999999999</v>
      </c>
      <c r="FJ29">
        <v>1.87561</v>
      </c>
      <c r="FK29">
        <v>0</v>
      </c>
      <c r="FL29">
        <v>0</v>
      </c>
      <c r="FM29">
        <v>0</v>
      </c>
      <c r="FN29">
        <v>0</v>
      </c>
      <c r="FO29" t="s">
        <v>348</v>
      </c>
      <c r="FP29" t="s">
        <v>349</v>
      </c>
      <c r="FQ29" t="s">
        <v>350</v>
      </c>
      <c r="FR29" t="s">
        <v>350</v>
      </c>
      <c r="FS29" t="s">
        <v>350</v>
      </c>
      <c r="FT29" t="s">
        <v>350</v>
      </c>
      <c r="FU29">
        <v>0</v>
      </c>
      <c r="FV29">
        <v>100</v>
      </c>
      <c r="FW29">
        <v>100</v>
      </c>
      <c r="FX29">
        <v>2.0289999999999999</v>
      </c>
      <c r="FY29">
        <v>0.14599999999999999</v>
      </c>
      <c r="FZ29">
        <v>2.009600000000034</v>
      </c>
      <c r="GA29">
        <v>0</v>
      </c>
      <c r="GB29">
        <v>0</v>
      </c>
      <c r="GC29">
        <v>0</v>
      </c>
      <c r="GD29">
        <v>0.1419700000000059</v>
      </c>
      <c r="GE29">
        <v>0</v>
      </c>
      <c r="GF29">
        <v>0</v>
      </c>
      <c r="GG29">
        <v>0</v>
      </c>
      <c r="GH29">
        <v>-1</v>
      </c>
      <c r="GI29">
        <v>-1</v>
      </c>
      <c r="GJ29">
        <v>-1</v>
      </c>
      <c r="GK29">
        <v>-1</v>
      </c>
      <c r="GL29">
        <v>36.299999999999997</v>
      </c>
      <c r="GM29">
        <v>36.299999999999997</v>
      </c>
      <c r="GN29">
        <v>1.0510299999999999</v>
      </c>
      <c r="GO29">
        <v>2.5793499999999998</v>
      </c>
      <c r="GP29">
        <v>1.39893</v>
      </c>
      <c r="GQ29">
        <v>2.2790499999999998</v>
      </c>
      <c r="GR29">
        <v>1.4489700000000001</v>
      </c>
      <c r="GS29">
        <v>2.4145500000000002</v>
      </c>
      <c r="GT29">
        <v>34.760800000000003</v>
      </c>
      <c r="GU29">
        <v>13.7293</v>
      </c>
      <c r="GV29">
        <v>18</v>
      </c>
      <c r="GW29">
        <v>494.411</v>
      </c>
      <c r="GX29">
        <v>512.97500000000002</v>
      </c>
      <c r="GY29">
        <v>22.525400000000001</v>
      </c>
      <c r="GZ29">
        <v>24.6587</v>
      </c>
      <c r="HA29">
        <v>29.999700000000001</v>
      </c>
      <c r="HB29">
        <v>24.901</v>
      </c>
      <c r="HC29">
        <v>24.923100000000002</v>
      </c>
      <c r="HD29">
        <v>21.0062</v>
      </c>
      <c r="HE29">
        <v>9.2320799999999998</v>
      </c>
      <c r="HF29">
        <v>16.253900000000002</v>
      </c>
      <c r="HG29">
        <v>22.554099999999998</v>
      </c>
      <c r="HH29">
        <v>400</v>
      </c>
      <c r="HI29">
        <v>14.8705</v>
      </c>
      <c r="HJ29">
        <v>101.739</v>
      </c>
      <c r="HK29">
        <v>101.97199999999999</v>
      </c>
    </row>
    <row r="30" spans="1:219" x14ac:dyDescent="0.2">
      <c r="A30">
        <v>14</v>
      </c>
      <c r="B30">
        <v>1688933495.0999999</v>
      </c>
      <c r="C30">
        <v>22904</v>
      </c>
      <c r="D30" t="s">
        <v>383</v>
      </c>
      <c r="E30" t="s">
        <v>384</v>
      </c>
      <c r="F30">
        <v>30</v>
      </c>
      <c r="G30" s="1">
        <v>20</v>
      </c>
      <c r="H30" t="s">
        <v>344</v>
      </c>
      <c r="I30" s="1">
        <v>40</v>
      </c>
      <c r="J30" s="1">
        <v>132</v>
      </c>
      <c r="K30">
        <v>1688933495.0999999</v>
      </c>
      <c r="L30">
        <f t="shared" si="0"/>
        <v>3.003334166606023E-4</v>
      </c>
      <c r="M30">
        <f t="shared" si="1"/>
        <v>0.30033341666060231</v>
      </c>
      <c r="N30">
        <f t="shared" si="2"/>
        <v>2.6711894938091687</v>
      </c>
      <c r="O30">
        <f t="shared" si="3"/>
        <v>398.31900000000002</v>
      </c>
      <c r="P30">
        <f t="shared" si="4"/>
        <v>141.74043037573321</v>
      </c>
      <c r="Q30">
        <f t="shared" si="5"/>
        <v>14.25468072755881</v>
      </c>
      <c r="R30">
        <f t="shared" si="6"/>
        <v>40.058508060609007</v>
      </c>
      <c r="S30">
        <f t="shared" si="7"/>
        <v>1.7199783145639837E-2</v>
      </c>
      <c r="T30">
        <f t="shared" si="8"/>
        <v>3.8184154298370254</v>
      </c>
      <c r="U30">
        <f t="shared" si="9"/>
        <v>1.7156857360124535E-2</v>
      </c>
      <c r="V30">
        <f t="shared" si="10"/>
        <v>1.0726883561639134E-2</v>
      </c>
      <c r="W30">
        <f t="shared" si="11"/>
        <v>353.38730399999997</v>
      </c>
      <c r="X30">
        <f t="shared" si="12"/>
        <v>25.586294979262856</v>
      </c>
      <c r="Y30">
        <f t="shared" si="13"/>
        <v>25.110600000000002</v>
      </c>
      <c r="Z30">
        <f t="shared" si="14"/>
        <v>3.200704479731042</v>
      </c>
      <c r="AA30">
        <f t="shared" si="15"/>
        <v>49.397404455543324</v>
      </c>
      <c r="AB30">
        <f t="shared" si="16"/>
        <v>1.4812090918813001</v>
      </c>
      <c r="AC30">
        <f t="shared" si="17"/>
        <v>2.9985565197344703</v>
      </c>
      <c r="AD30">
        <f t="shared" si="18"/>
        <v>1.7194953878497419</v>
      </c>
      <c r="AE30">
        <f t="shared" si="19"/>
        <v>-13.244703674732561</v>
      </c>
      <c r="AF30">
        <f t="shared" si="20"/>
        <v>-224.52977068103507</v>
      </c>
      <c r="AG30">
        <f t="shared" si="21"/>
        <v>-12.383689673219402</v>
      </c>
      <c r="AH30">
        <f t="shared" si="22"/>
        <v>103.22913997101296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53655.93116964322</v>
      </c>
      <c r="AN30">
        <f t="shared" si="26"/>
        <v>2199.84</v>
      </c>
      <c r="AO30">
        <f t="shared" si="27"/>
        <v>1849.0536</v>
      </c>
      <c r="AP30">
        <f t="shared" si="28"/>
        <v>0.84054003927558363</v>
      </c>
      <c r="AQ30">
        <f t="shared" si="29"/>
        <v>0.16064227580187648</v>
      </c>
      <c r="AR30">
        <v>3</v>
      </c>
      <c r="AS30">
        <v>0.5</v>
      </c>
      <c r="AT30" t="s">
        <v>345</v>
      </c>
      <c r="AU30">
        <v>2</v>
      </c>
      <c r="AV30">
        <v>1688933495.0999999</v>
      </c>
      <c r="AW30">
        <v>398.31900000000002</v>
      </c>
      <c r="AX30">
        <v>399.99400000000003</v>
      </c>
      <c r="AY30">
        <v>14.728300000000001</v>
      </c>
      <c r="AZ30">
        <v>14.550700000000001</v>
      </c>
      <c r="BA30">
        <v>396.33300000000003</v>
      </c>
      <c r="BB30">
        <v>14.5883</v>
      </c>
      <c r="BC30">
        <v>499.84800000000001</v>
      </c>
      <c r="BD30">
        <v>100.50700000000001</v>
      </c>
      <c r="BE30">
        <v>6.1911000000000001E-2</v>
      </c>
      <c r="BF30">
        <v>24.0199</v>
      </c>
      <c r="BG30">
        <v>25.110600000000002</v>
      </c>
      <c r="BH30">
        <v>999.9</v>
      </c>
      <c r="BI30">
        <v>0</v>
      </c>
      <c r="BJ30">
        <v>0</v>
      </c>
      <c r="BK30">
        <v>9995.6200000000008</v>
      </c>
      <c r="BL30">
        <v>0</v>
      </c>
      <c r="BM30">
        <v>11.477399999999999</v>
      </c>
      <c r="BN30">
        <v>-1.6321699999999999</v>
      </c>
      <c r="BO30">
        <v>404.31900000000002</v>
      </c>
      <c r="BP30">
        <v>405.9</v>
      </c>
      <c r="BQ30">
        <v>0.183999</v>
      </c>
      <c r="BR30">
        <v>399.99400000000003</v>
      </c>
      <c r="BS30">
        <v>14.550700000000001</v>
      </c>
      <c r="BT30">
        <v>1.4809399999999999</v>
      </c>
      <c r="BU30">
        <v>1.46245</v>
      </c>
      <c r="BV30">
        <v>12.7728</v>
      </c>
      <c r="BW30">
        <v>12.581099999999999</v>
      </c>
      <c r="BX30">
        <v>2199.84</v>
      </c>
      <c r="BY30">
        <v>0.98199899999999996</v>
      </c>
      <c r="BZ30">
        <v>1.8001E-2</v>
      </c>
      <c r="CA30">
        <v>0</v>
      </c>
      <c r="CB30">
        <v>2.1720999999999999</v>
      </c>
      <c r="CC30">
        <v>0</v>
      </c>
      <c r="CD30">
        <v>6437.65</v>
      </c>
      <c r="CE30">
        <v>20313.599999999999</v>
      </c>
      <c r="CF30">
        <v>39.625</v>
      </c>
      <c r="CG30">
        <v>39.311999999999998</v>
      </c>
      <c r="CH30">
        <v>39.25</v>
      </c>
      <c r="CI30">
        <v>37.561999999999998</v>
      </c>
      <c r="CJ30">
        <v>38.561999999999998</v>
      </c>
      <c r="CK30">
        <v>2160.2399999999998</v>
      </c>
      <c r="CL30">
        <v>39.6</v>
      </c>
      <c r="CM30">
        <v>0</v>
      </c>
      <c r="CN30">
        <v>1688933495.5999999</v>
      </c>
      <c r="CO30">
        <v>0</v>
      </c>
      <c r="CP30">
        <v>1688933516.0999999</v>
      </c>
      <c r="CQ30" t="s">
        <v>385</v>
      </c>
      <c r="CR30">
        <v>1688933516.0999999</v>
      </c>
      <c r="CS30">
        <v>1688933511.0999999</v>
      </c>
      <c r="CT30">
        <v>8</v>
      </c>
      <c r="CU30">
        <v>-4.2999999999999997E-2</v>
      </c>
      <c r="CV30">
        <v>-6.0000000000000001E-3</v>
      </c>
      <c r="CW30">
        <v>1.986</v>
      </c>
      <c r="CX30">
        <v>0.14000000000000001</v>
      </c>
      <c r="CY30">
        <v>400</v>
      </c>
      <c r="CZ30">
        <v>15</v>
      </c>
      <c r="DA30">
        <v>0.38</v>
      </c>
      <c r="DB30">
        <v>0.12</v>
      </c>
      <c r="DC30">
        <v>2.6253485526588229</v>
      </c>
      <c r="DD30">
        <v>-0.32610397127624402</v>
      </c>
      <c r="DE30">
        <v>5.3555585775705593E-2</v>
      </c>
      <c r="DF30">
        <v>1</v>
      </c>
      <c r="DG30">
        <v>3.248279118940527E-4</v>
      </c>
      <c r="DH30">
        <v>-5.2937047496106769E-4</v>
      </c>
      <c r="DI30">
        <v>5.0635394138270258E-5</v>
      </c>
      <c r="DJ30">
        <v>1</v>
      </c>
      <c r="DK30">
        <v>1.6811130095293388E-2</v>
      </c>
      <c r="DL30">
        <v>6.9141988234637658E-3</v>
      </c>
      <c r="DM30">
        <v>6.1246391898119826E-4</v>
      </c>
      <c r="DN30">
        <v>1</v>
      </c>
      <c r="DO30">
        <v>3</v>
      </c>
      <c r="DP30">
        <v>3</v>
      </c>
      <c r="DQ30" t="s">
        <v>347</v>
      </c>
      <c r="DR30">
        <v>3.1046200000000002</v>
      </c>
      <c r="DS30">
        <v>2.6615199999999999</v>
      </c>
      <c r="DT30">
        <v>9.6561599999999997E-2</v>
      </c>
      <c r="DU30">
        <v>9.7973699999999997E-2</v>
      </c>
      <c r="DV30">
        <v>7.38288E-2</v>
      </c>
      <c r="DW30">
        <v>7.5524599999999997E-2</v>
      </c>
      <c r="DX30">
        <v>26267.1</v>
      </c>
      <c r="DY30">
        <v>28576.7</v>
      </c>
      <c r="DZ30">
        <v>27523</v>
      </c>
      <c r="EA30">
        <v>29774.400000000001</v>
      </c>
      <c r="EB30">
        <v>31927.599999999999</v>
      </c>
      <c r="EC30">
        <v>34027.4</v>
      </c>
      <c r="ED30">
        <v>37767.9</v>
      </c>
      <c r="EE30">
        <v>40910.5</v>
      </c>
      <c r="EF30">
        <v>2.1987000000000001</v>
      </c>
      <c r="EG30">
        <v>2.1672699999999998</v>
      </c>
      <c r="EH30">
        <v>0.22162899999999999</v>
      </c>
      <c r="EI30">
        <v>0</v>
      </c>
      <c r="EJ30">
        <v>21.463799999999999</v>
      </c>
      <c r="EK30">
        <v>999.9</v>
      </c>
      <c r="EL30">
        <v>36.1</v>
      </c>
      <c r="EM30">
        <v>31.9</v>
      </c>
      <c r="EN30">
        <v>17.054600000000001</v>
      </c>
      <c r="EO30">
        <v>62.312800000000003</v>
      </c>
      <c r="EP30">
        <v>9.2427899999999994</v>
      </c>
      <c r="EQ30">
        <v>1</v>
      </c>
      <c r="ER30">
        <v>-0.28840700000000002</v>
      </c>
      <c r="ES30">
        <v>0.88036999999999999</v>
      </c>
      <c r="ET30">
        <v>20.209499999999998</v>
      </c>
      <c r="EU30">
        <v>5.2544300000000002</v>
      </c>
      <c r="EV30">
        <v>12.053100000000001</v>
      </c>
      <c r="EW30">
        <v>4.9726499999999998</v>
      </c>
      <c r="EX30">
        <v>3.2923300000000002</v>
      </c>
      <c r="EY30">
        <v>1622.4</v>
      </c>
      <c r="EZ30">
        <v>8927.5</v>
      </c>
      <c r="FA30">
        <v>8446.9</v>
      </c>
      <c r="FB30">
        <v>46.2</v>
      </c>
      <c r="FC30">
        <v>4.9721700000000002</v>
      </c>
      <c r="FD30">
        <v>1.8707499999999999</v>
      </c>
      <c r="FE30">
        <v>1.8769800000000001</v>
      </c>
      <c r="FF30">
        <v>1.87005</v>
      </c>
      <c r="FG30">
        <v>1.87317</v>
      </c>
      <c r="FH30">
        <v>1.87469</v>
      </c>
      <c r="FI30">
        <v>1.87408</v>
      </c>
      <c r="FJ30">
        <v>1.8754900000000001</v>
      </c>
      <c r="FK30">
        <v>0</v>
      </c>
      <c r="FL30">
        <v>0</v>
      </c>
      <c r="FM30">
        <v>0</v>
      </c>
      <c r="FN30">
        <v>0</v>
      </c>
      <c r="FO30" t="s">
        <v>348</v>
      </c>
      <c r="FP30" t="s">
        <v>349</v>
      </c>
      <c r="FQ30" t="s">
        <v>350</v>
      </c>
      <c r="FR30" t="s">
        <v>350</v>
      </c>
      <c r="FS30" t="s">
        <v>350</v>
      </c>
      <c r="FT30" t="s">
        <v>350</v>
      </c>
      <c r="FU30">
        <v>0</v>
      </c>
      <c r="FV30">
        <v>100</v>
      </c>
      <c r="FW30">
        <v>100</v>
      </c>
      <c r="FX30">
        <v>1.986</v>
      </c>
      <c r="FY30">
        <v>0.14000000000000001</v>
      </c>
      <c r="FZ30">
        <v>2.0291999999999462</v>
      </c>
      <c r="GA30">
        <v>0</v>
      </c>
      <c r="GB30">
        <v>0</v>
      </c>
      <c r="GC30">
        <v>0</v>
      </c>
      <c r="GD30">
        <v>0.14638999999999849</v>
      </c>
      <c r="GE30">
        <v>0</v>
      </c>
      <c r="GF30">
        <v>0</v>
      </c>
      <c r="GG30">
        <v>0</v>
      </c>
      <c r="GH30">
        <v>-1</v>
      </c>
      <c r="GI30">
        <v>-1</v>
      </c>
      <c r="GJ30">
        <v>-1</v>
      </c>
      <c r="GK30">
        <v>-1</v>
      </c>
      <c r="GL30">
        <v>22.7</v>
      </c>
      <c r="GM30">
        <v>22.7</v>
      </c>
      <c r="GN30">
        <v>1.0449200000000001</v>
      </c>
      <c r="GO30">
        <v>2.5634800000000002</v>
      </c>
      <c r="GP30">
        <v>1.39893</v>
      </c>
      <c r="GQ30">
        <v>2.2827099999999998</v>
      </c>
      <c r="GR30">
        <v>1.4489700000000001</v>
      </c>
      <c r="GS30">
        <v>2.4218799999999998</v>
      </c>
      <c r="GT30">
        <v>33.355899999999998</v>
      </c>
      <c r="GU30">
        <v>13.379</v>
      </c>
      <c r="GV30">
        <v>18</v>
      </c>
      <c r="GW30">
        <v>487.27699999999999</v>
      </c>
      <c r="GX30">
        <v>527.61099999999999</v>
      </c>
      <c r="GY30">
        <v>22.2943</v>
      </c>
      <c r="GZ30">
        <v>23.4618</v>
      </c>
      <c r="HA30">
        <v>29.998999999999999</v>
      </c>
      <c r="HB30">
        <v>23.526900000000001</v>
      </c>
      <c r="HC30">
        <v>23.499400000000001</v>
      </c>
      <c r="HD30">
        <v>20.879000000000001</v>
      </c>
      <c r="HE30">
        <v>19.312200000000001</v>
      </c>
      <c r="HF30">
        <v>26.381900000000002</v>
      </c>
      <c r="HG30">
        <v>22.286000000000001</v>
      </c>
      <c r="HH30">
        <v>400</v>
      </c>
      <c r="HI30">
        <v>14.6487</v>
      </c>
      <c r="HJ30">
        <v>101.86799999999999</v>
      </c>
      <c r="HK30">
        <v>102.15600000000001</v>
      </c>
    </row>
    <row r="31" spans="1:219" x14ac:dyDescent="0.2">
      <c r="A31">
        <v>15</v>
      </c>
      <c r="B31">
        <v>1688935746</v>
      </c>
      <c r="C31">
        <v>25154.900000095371</v>
      </c>
      <c r="D31" t="s">
        <v>386</v>
      </c>
      <c r="E31" t="s">
        <v>387</v>
      </c>
      <c r="F31">
        <v>30</v>
      </c>
      <c r="G31" s="1">
        <v>21.7</v>
      </c>
      <c r="H31" t="s">
        <v>392</v>
      </c>
      <c r="I31" s="1">
        <v>170</v>
      </c>
      <c r="J31" s="1">
        <v>132</v>
      </c>
      <c r="K31">
        <v>1688935746</v>
      </c>
      <c r="L31">
        <f t="shared" si="0"/>
        <v>5.2111190313699541E-4</v>
      </c>
      <c r="M31">
        <f t="shared" si="1"/>
        <v>0.5211119031369954</v>
      </c>
      <c r="N31">
        <f t="shared" si="2"/>
        <v>3.754003531814933</v>
      </c>
      <c r="O31">
        <f t="shared" si="3"/>
        <v>397.52699999999999</v>
      </c>
      <c r="P31">
        <f t="shared" si="4"/>
        <v>196.76438438472951</v>
      </c>
      <c r="Q31">
        <f t="shared" si="5"/>
        <v>19.77539581231375</v>
      </c>
      <c r="R31">
        <f t="shared" si="6"/>
        <v>39.952625550926399</v>
      </c>
      <c r="S31">
        <f t="shared" si="7"/>
        <v>3.1273137400373734E-2</v>
      </c>
      <c r="T31">
        <f t="shared" si="8"/>
        <v>3.824875618117642</v>
      </c>
      <c r="U31">
        <f t="shared" si="9"/>
        <v>3.1131776837812423E-2</v>
      </c>
      <c r="V31">
        <f t="shared" si="10"/>
        <v>1.9470007785079579E-2</v>
      </c>
      <c r="W31">
        <f t="shared" si="11"/>
        <v>353.38933800000001</v>
      </c>
      <c r="X31">
        <f t="shared" si="12"/>
        <v>25.715490199705911</v>
      </c>
      <c r="Y31">
        <f t="shared" si="13"/>
        <v>24.9437</v>
      </c>
      <c r="Z31">
        <f t="shared" si="14"/>
        <v>3.1690204675535907</v>
      </c>
      <c r="AA31">
        <f t="shared" si="15"/>
        <v>50.354777308207673</v>
      </c>
      <c r="AB31">
        <f t="shared" si="16"/>
        <v>1.5260062349918402</v>
      </c>
      <c r="AC31">
        <f t="shared" si="17"/>
        <v>3.0305093509828822</v>
      </c>
      <c r="AD31">
        <f t="shared" si="18"/>
        <v>1.6430142325617505</v>
      </c>
      <c r="AE31">
        <f t="shared" si="19"/>
        <v>-22.981034928341497</v>
      </c>
      <c r="AF31">
        <f t="shared" si="20"/>
        <v>-154.07764199886154</v>
      </c>
      <c r="AG31">
        <f t="shared" si="21"/>
        <v>-8.484027581858351</v>
      </c>
      <c r="AH31">
        <f t="shared" si="22"/>
        <v>167.84663349093861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53748.553424909209</v>
      </c>
      <c r="AN31">
        <f t="shared" si="26"/>
        <v>2199.86</v>
      </c>
      <c r="AO31">
        <f t="shared" si="27"/>
        <v>1849.0698</v>
      </c>
      <c r="AP31">
        <f t="shared" si="28"/>
        <v>0.84053976162119404</v>
      </c>
      <c r="AQ31">
        <f t="shared" si="29"/>
        <v>0.16064173992890457</v>
      </c>
      <c r="AR31">
        <v>3</v>
      </c>
      <c r="AS31">
        <v>0.5</v>
      </c>
      <c r="AT31" t="s">
        <v>345</v>
      </c>
      <c r="AU31">
        <v>2</v>
      </c>
      <c r="AV31">
        <v>1688935746</v>
      </c>
      <c r="AW31">
        <v>397.52699999999999</v>
      </c>
      <c r="AX31">
        <v>399.90199999999999</v>
      </c>
      <c r="AY31">
        <v>15.1837</v>
      </c>
      <c r="AZ31">
        <v>14.875999999999999</v>
      </c>
      <c r="BA31">
        <v>395.55</v>
      </c>
      <c r="BB31">
        <v>15.0457</v>
      </c>
      <c r="BC31">
        <v>500.35700000000003</v>
      </c>
      <c r="BD31">
        <v>100.43899999999999</v>
      </c>
      <c r="BE31">
        <v>6.3923199999999999E-2</v>
      </c>
      <c r="BF31">
        <v>24.1965</v>
      </c>
      <c r="BG31">
        <v>24.9437</v>
      </c>
      <c r="BH31">
        <v>999.9</v>
      </c>
      <c r="BI31">
        <v>0</v>
      </c>
      <c r="BJ31">
        <v>0</v>
      </c>
      <c r="BK31">
        <v>10026.9</v>
      </c>
      <c r="BL31">
        <v>0</v>
      </c>
      <c r="BM31">
        <v>9.2381200000000003</v>
      </c>
      <c r="BN31">
        <v>-2.3660899999999998</v>
      </c>
      <c r="BO31">
        <v>403.666</v>
      </c>
      <c r="BP31">
        <v>405.94099999999997</v>
      </c>
      <c r="BQ31">
        <v>0.30970700000000001</v>
      </c>
      <c r="BR31">
        <v>399.90199999999999</v>
      </c>
      <c r="BS31">
        <v>14.875999999999999</v>
      </c>
      <c r="BT31">
        <v>1.5252399999999999</v>
      </c>
      <c r="BU31">
        <v>1.49413</v>
      </c>
      <c r="BV31">
        <v>13.223599999999999</v>
      </c>
      <c r="BW31">
        <v>12.908300000000001</v>
      </c>
      <c r="BX31">
        <v>2199.86</v>
      </c>
      <c r="BY31">
        <v>0.98200600000000005</v>
      </c>
      <c r="BZ31">
        <v>1.7994199999999998E-2</v>
      </c>
      <c r="CA31">
        <v>0</v>
      </c>
      <c r="CB31">
        <v>2.3481000000000001</v>
      </c>
      <c r="CC31">
        <v>0</v>
      </c>
      <c r="CD31">
        <v>7318.78</v>
      </c>
      <c r="CE31">
        <v>20313.900000000001</v>
      </c>
      <c r="CF31">
        <v>39.811999999999998</v>
      </c>
      <c r="CG31">
        <v>39.5</v>
      </c>
      <c r="CH31">
        <v>39.436999999999998</v>
      </c>
      <c r="CI31">
        <v>37.936999999999998</v>
      </c>
      <c r="CJ31">
        <v>38.875</v>
      </c>
      <c r="CK31">
        <v>2160.2800000000002</v>
      </c>
      <c r="CL31">
        <v>39.58</v>
      </c>
      <c r="CM31">
        <v>0</v>
      </c>
      <c r="CN31">
        <v>1688935746.2</v>
      </c>
      <c r="CO31">
        <v>0</v>
      </c>
      <c r="CP31">
        <v>1688935766.5</v>
      </c>
      <c r="CQ31" t="s">
        <v>388</v>
      </c>
      <c r="CR31">
        <v>1688935766</v>
      </c>
      <c r="CS31">
        <v>1688935766.5</v>
      </c>
      <c r="CT31">
        <v>9</v>
      </c>
      <c r="CU31">
        <v>-8.9999999999999993E-3</v>
      </c>
      <c r="CV31">
        <v>-2E-3</v>
      </c>
      <c r="CW31">
        <v>1.9770000000000001</v>
      </c>
      <c r="CX31">
        <v>0.13800000000000001</v>
      </c>
      <c r="CY31">
        <v>400</v>
      </c>
      <c r="CZ31">
        <v>15</v>
      </c>
      <c r="DA31">
        <v>0.34</v>
      </c>
      <c r="DB31">
        <v>0.19</v>
      </c>
      <c r="DC31">
        <v>3.8762073120337819</v>
      </c>
      <c r="DD31">
        <v>-1.057759073322732</v>
      </c>
      <c r="DE31">
        <v>0.1151050375677439</v>
      </c>
      <c r="DF31">
        <v>0</v>
      </c>
      <c r="DG31">
        <v>5.221559045750524E-4</v>
      </c>
      <c r="DH31">
        <v>1.041200393631147E-5</v>
      </c>
      <c r="DI31">
        <v>1.297556684327618E-6</v>
      </c>
      <c r="DJ31">
        <v>1</v>
      </c>
      <c r="DK31">
        <v>3.121758671133228E-2</v>
      </c>
      <c r="DL31">
        <v>1.601751127267398E-3</v>
      </c>
      <c r="DM31">
        <v>9.0021541436902783E-5</v>
      </c>
      <c r="DN31">
        <v>1</v>
      </c>
      <c r="DO31">
        <v>2</v>
      </c>
      <c r="DP31">
        <v>3</v>
      </c>
      <c r="DQ31" t="s">
        <v>382</v>
      </c>
      <c r="DR31">
        <v>3.10528</v>
      </c>
      <c r="DS31">
        <v>2.6638099999999998</v>
      </c>
      <c r="DT31">
        <v>9.6344700000000005E-2</v>
      </c>
      <c r="DU31">
        <v>9.7889000000000004E-2</v>
      </c>
      <c r="DV31">
        <v>7.5496900000000006E-2</v>
      </c>
      <c r="DW31">
        <v>7.6724100000000003E-2</v>
      </c>
      <c r="DX31">
        <v>26260.1</v>
      </c>
      <c r="DY31">
        <v>28565</v>
      </c>
      <c r="DZ31">
        <v>27509.599999999999</v>
      </c>
      <c r="EA31">
        <v>29759.9</v>
      </c>
      <c r="EB31">
        <v>31852.3</v>
      </c>
      <c r="EC31">
        <v>33966.199999999997</v>
      </c>
      <c r="ED31">
        <v>37747.1</v>
      </c>
      <c r="EE31">
        <v>40890.300000000003</v>
      </c>
      <c r="EF31">
        <v>2.198</v>
      </c>
      <c r="EG31">
        <v>2.1926800000000002</v>
      </c>
      <c r="EH31">
        <v>0.172406</v>
      </c>
      <c r="EI31">
        <v>0</v>
      </c>
      <c r="EJ31">
        <v>22.108000000000001</v>
      </c>
      <c r="EK31">
        <v>999.9</v>
      </c>
      <c r="EL31">
        <v>46.4</v>
      </c>
      <c r="EM31">
        <v>28.3</v>
      </c>
      <c r="EN31">
        <v>17.839200000000002</v>
      </c>
      <c r="EO31">
        <v>62.992899999999999</v>
      </c>
      <c r="EP31">
        <v>8.0088100000000004</v>
      </c>
      <c r="EQ31">
        <v>1</v>
      </c>
      <c r="ER31">
        <v>-0.27747699999999997</v>
      </c>
      <c r="ES31">
        <v>0.19516600000000001</v>
      </c>
      <c r="ET31">
        <v>20.212399999999999</v>
      </c>
      <c r="EU31">
        <v>5.2590700000000004</v>
      </c>
      <c r="EV31">
        <v>12.0565</v>
      </c>
      <c r="EW31">
        <v>4.9736500000000001</v>
      </c>
      <c r="EX31">
        <v>3.2930000000000001</v>
      </c>
      <c r="EY31">
        <v>1673.6</v>
      </c>
      <c r="EZ31">
        <v>9095.5</v>
      </c>
      <c r="FA31">
        <v>8965.2999999999993</v>
      </c>
      <c r="FB31">
        <v>46.8</v>
      </c>
      <c r="FC31">
        <v>4.9720899999999997</v>
      </c>
      <c r="FD31">
        <v>1.87063</v>
      </c>
      <c r="FE31">
        <v>1.87683</v>
      </c>
      <c r="FF31">
        <v>1.86995</v>
      </c>
      <c r="FG31">
        <v>1.87313</v>
      </c>
      <c r="FH31">
        <v>1.87469</v>
      </c>
      <c r="FI31">
        <v>1.87401</v>
      </c>
      <c r="FJ31">
        <v>1.8754599999999999</v>
      </c>
      <c r="FK31">
        <v>0</v>
      </c>
      <c r="FL31">
        <v>0</v>
      </c>
      <c r="FM31">
        <v>0</v>
      </c>
      <c r="FN31">
        <v>0</v>
      </c>
      <c r="FO31" t="s">
        <v>348</v>
      </c>
      <c r="FP31" t="s">
        <v>349</v>
      </c>
      <c r="FQ31" t="s">
        <v>350</v>
      </c>
      <c r="FR31" t="s">
        <v>350</v>
      </c>
      <c r="FS31" t="s">
        <v>350</v>
      </c>
      <c r="FT31" t="s">
        <v>350</v>
      </c>
      <c r="FU31">
        <v>0</v>
      </c>
      <c r="FV31">
        <v>100</v>
      </c>
      <c r="FW31">
        <v>100</v>
      </c>
      <c r="FX31">
        <v>1.9770000000000001</v>
      </c>
      <c r="FY31">
        <v>0.13800000000000001</v>
      </c>
      <c r="FZ31">
        <v>1.9859500000000589</v>
      </c>
      <c r="GA31">
        <v>0</v>
      </c>
      <c r="GB31">
        <v>0</v>
      </c>
      <c r="GC31">
        <v>0</v>
      </c>
      <c r="GD31">
        <v>0.13999499999999901</v>
      </c>
      <c r="GE31">
        <v>0</v>
      </c>
      <c r="GF31">
        <v>0</v>
      </c>
      <c r="GG31">
        <v>0</v>
      </c>
      <c r="GH31">
        <v>-1</v>
      </c>
      <c r="GI31">
        <v>-1</v>
      </c>
      <c r="GJ31">
        <v>-1</v>
      </c>
      <c r="GK31">
        <v>-1</v>
      </c>
      <c r="GL31">
        <v>37.200000000000003</v>
      </c>
      <c r="GM31">
        <v>37.200000000000003</v>
      </c>
      <c r="GN31">
        <v>1.0400400000000001</v>
      </c>
      <c r="GO31">
        <v>2.5390600000000001</v>
      </c>
      <c r="GP31">
        <v>1.39893</v>
      </c>
      <c r="GQ31">
        <v>2.2888199999999999</v>
      </c>
      <c r="GR31">
        <v>1.4489700000000001</v>
      </c>
      <c r="GS31">
        <v>2.5402800000000001</v>
      </c>
      <c r="GT31">
        <v>30.458400000000001</v>
      </c>
      <c r="GU31">
        <v>16.1021</v>
      </c>
      <c r="GV31">
        <v>18</v>
      </c>
      <c r="GW31">
        <v>487.32900000000001</v>
      </c>
      <c r="GX31">
        <v>545.875</v>
      </c>
      <c r="GY31">
        <v>22.031400000000001</v>
      </c>
      <c r="GZ31">
        <v>23.622</v>
      </c>
      <c r="HA31">
        <v>29.9999</v>
      </c>
      <c r="HB31">
        <v>23.575600000000001</v>
      </c>
      <c r="HC31">
        <v>23.525500000000001</v>
      </c>
      <c r="HD31">
        <v>20.786300000000001</v>
      </c>
      <c r="HE31">
        <v>23.084800000000001</v>
      </c>
      <c r="HF31">
        <v>39.999600000000001</v>
      </c>
      <c r="HG31">
        <v>22.0319</v>
      </c>
      <c r="HH31">
        <v>400</v>
      </c>
      <c r="HI31">
        <v>14.8223</v>
      </c>
      <c r="HJ31">
        <v>101.815</v>
      </c>
      <c r="HK31">
        <v>102.10599999999999</v>
      </c>
    </row>
    <row r="32" spans="1:219" x14ac:dyDescent="0.2">
      <c r="A32">
        <v>16</v>
      </c>
      <c r="B32">
        <v>1688936921.5999999</v>
      </c>
      <c r="C32">
        <v>26330.5</v>
      </c>
      <c r="D32" t="s">
        <v>389</v>
      </c>
      <c r="E32" t="s">
        <v>390</v>
      </c>
      <c r="F32">
        <v>30</v>
      </c>
      <c r="G32" s="1">
        <v>22.4</v>
      </c>
      <c r="H32" t="s">
        <v>344</v>
      </c>
      <c r="I32" s="1">
        <v>40</v>
      </c>
      <c r="J32" s="1">
        <v>132</v>
      </c>
      <c r="K32">
        <v>1688936921.5999999</v>
      </c>
      <c r="L32">
        <f t="shared" si="0"/>
        <v>1.6334813743943704E-4</v>
      </c>
      <c r="M32">
        <f t="shared" si="1"/>
        <v>0.16334813743943705</v>
      </c>
      <c r="N32">
        <f t="shared" si="2"/>
        <v>0.29632820725960418</v>
      </c>
      <c r="O32">
        <f t="shared" si="3"/>
        <v>399.84899999999999</v>
      </c>
      <c r="P32">
        <f t="shared" si="4"/>
        <v>338.63131300276984</v>
      </c>
      <c r="Q32">
        <f t="shared" si="5"/>
        <v>34.038147476301454</v>
      </c>
      <c r="R32">
        <f t="shared" si="6"/>
        <v>40.191555558066</v>
      </c>
      <c r="S32">
        <f t="shared" si="7"/>
        <v>9.3321348877944237E-3</v>
      </c>
      <c r="T32">
        <f t="shared" si="8"/>
        <v>3.8199729901262529</v>
      </c>
      <c r="U32">
        <f t="shared" si="9"/>
        <v>9.3194877239467649E-3</v>
      </c>
      <c r="V32">
        <f t="shared" si="10"/>
        <v>5.8258146719605422E-3</v>
      </c>
      <c r="W32">
        <f t="shared" si="11"/>
        <v>353.38411200000002</v>
      </c>
      <c r="X32">
        <f t="shared" si="12"/>
        <v>25.092819090493364</v>
      </c>
      <c r="Y32">
        <f t="shared" si="13"/>
        <v>24.9635</v>
      </c>
      <c r="Z32">
        <f t="shared" si="14"/>
        <v>3.1727648791110696</v>
      </c>
      <c r="AA32">
        <f t="shared" si="15"/>
        <v>49.94775627625112</v>
      </c>
      <c r="AB32">
        <f t="shared" si="16"/>
        <v>1.4514731346434</v>
      </c>
      <c r="AC32">
        <f t="shared" si="17"/>
        <v>2.9059826563891886</v>
      </c>
      <c r="AD32">
        <f t="shared" si="18"/>
        <v>1.7212917444676696</v>
      </c>
      <c r="AE32">
        <f t="shared" si="19"/>
        <v>-7.2036528610791732</v>
      </c>
      <c r="AF32">
        <f t="shared" si="20"/>
        <v>-301.64380961584783</v>
      </c>
      <c r="AG32">
        <f t="shared" si="21"/>
        <v>-16.574137392291469</v>
      </c>
      <c r="AH32">
        <f t="shared" si="22"/>
        <v>27.96251213078159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53779.496550775933</v>
      </c>
      <c r="AN32">
        <f t="shared" si="26"/>
        <v>2199.8200000000002</v>
      </c>
      <c r="AO32">
        <f t="shared" si="27"/>
        <v>1849.0368000000001</v>
      </c>
      <c r="AP32">
        <f t="shared" si="28"/>
        <v>0.84054004418543338</v>
      </c>
      <c r="AQ32">
        <f t="shared" si="29"/>
        <v>0.16064228527788638</v>
      </c>
      <c r="AR32">
        <v>3</v>
      </c>
      <c r="AS32">
        <v>0.5</v>
      </c>
      <c r="AT32" t="s">
        <v>345</v>
      </c>
      <c r="AU32">
        <v>2</v>
      </c>
      <c r="AV32">
        <v>1688936921.5999999</v>
      </c>
      <c r="AW32">
        <v>399.84899999999999</v>
      </c>
      <c r="AX32">
        <v>400.06599999999997</v>
      </c>
      <c r="AY32">
        <v>14.440099999999999</v>
      </c>
      <c r="AZ32">
        <v>14.343500000000001</v>
      </c>
      <c r="BA32">
        <v>397.94299999999998</v>
      </c>
      <c r="BB32">
        <v>14.303100000000001</v>
      </c>
      <c r="BC32">
        <v>499.96699999999998</v>
      </c>
      <c r="BD32">
        <v>100.453</v>
      </c>
      <c r="BE32">
        <v>6.3834000000000002E-2</v>
      </c>
      <c r="BF32">
        <v>23.498799999999999</v>
      </c>
      <c r="BG32">
        <v>24.9635</v>
      </c>
      <c r="BH32">
        <v>999.9</v>
      </c>
      <c r="BI32">
        <v>0</v>
      </c>
      <c r="BJ32">
        <v>0</v>
      </c>
      <c r="BK32">
        <v>10006.9</v>
      </c>
      <c r="BL32">
        <v>0</v>
      </c>
      <c r="BM32">
        <v>9.3637599999999992</v>
      </c>
      <c r="BN32">
        <v>-0.147034</v>
      </c>
      <c r="BO32">
        <v>405.779</v>
      </c>
      <c r="BP32">
        <v>405.88799999999998</v>
      </c>
      <c r="BQ32">
        <v>9.7758300000000006E-2</v>
      </c>
      <c r="BR32">
        <v>400.06599999999997</v>
      </c>
      <c r="BS32">
        <v>14.343500000000001</v>
      </c>
      <c r="BT32">
        <v>1.4506699999999999</v>
      </c>
      <c r="BU32">
        <v>1.44085</v>
      </c>
      <c r="BV32">
        <v>12.4579</v>
      </c>
      <c r="BW32">
        <v>12.3545</v>
      </c>
      <c r="BX32">
        <v>2199.8200000000002</v>
      </c>
      <c r="BY32">
        <v>0.98199700000000001</v>
      </c>
      <c r="BZ32">
        <v>1.8002899999999999E-2</v>
      </c>
      <c r="CA32">
        <v>0</v>
      </c>
      <c r="CB32">
        <v>2.4260999999999999</v>
      </c>
      <c r="CC32">
        <v>0</v>
      </c>
      <c r="CD32">
        <v>6595.32</v>
      </c>
      <c r="CE32">
        <v>20313.5</v>
      </c>
      <c r="CF32">
        <v>38.561999999999998</v>
      </c>
      <c r="CG32">
        <v>38.311999999999998</v>
      </c>
      <c r="CH32">
        <v>38.561999999999998</v>
      </c>
      <c r="CI32">
        <v>36.811999999999998</v>
      </c>
      <c r="CJ32">
        <v>37.625</v>
      </c>
      <c r="CK32">
        <v>2160.2199999999998</v>
      </c>
      <c r="CL32">
        <v>39.6</v>
      </c>
      <c r="CM32">
        <v>0</v>
      </c>
      <c r="CN32">
        <v>1688936922.2</v>
      </c>
      <c r="CO32">
        <v>0</v>
      </c>
      <c r="CP32">
        <v>1688936937.5999999</v>
      </c>
      <c r="CQ32" t="s">
        <v>391</v>
      </c>
      <c r="CR32">
        <v>1688936935.5999999</v>
      </c>
      <c r="CS32">
        <v>1688936937.5999999</v>
      </c>
      <c r="CT32">
        <v>10</v>
      </c>
      <c r="CU32">
        <v>-7.0000000000000007E-2</v>
      </c>
      <c r="CV32">
        <v>-1E-3</v>
      </c>
      <c r="CW32">
        <v>1.9059999999999999</v>
      </c>
      <c r="CX32">
        <v>0.13700000000000001</v>
      </c>
      <c r="CY32">
        <v>400</v>
      </c>
      <c r="CZ32">
        <v>14</v>
      </c>
      <c r="DA32">
        <v>0.27</v>
      </c>
      <c r="DB32">
        <v>0.1</v>
      </c>
      <c r="DC32">
        <v>9.8961167396795349E-2</v>
      </c>
      <c r="DD32">
        <v>-0.13112844858964279</v>
      </c>
      <c r="DE32">
        <v>3.1935458393316407E-2</v>
      </c>
      <c r="DF32">
        <v>1</v>
      </c>
      <c r="DG32">
        <v>1.751975263226752E-4</v>
      </c>
      <c r="DH32">
        <v>-4.9604685122801707E-5</v>
      </c>
      <c r="DI32">
        <v>3.8327781682597862E-6</v>
      </c>
      <c r="DJ32">
        <v>1</v>
      </c>
      <c r="DK32">
        <v>9.8378200851825665E-3</v>
      </c>
      <c r="DL32">
        <v>-1.7146956564258191E-3</v>
      </c>
      <c r="DM32">
        <v>9.8727949427217148E-5</v>
      </c>
      <c r="DN32">
        <v>1</v>
      </c>
      <c r="DO32">
        <v>3</v>
      </c>
      <c r="DP32">
        <v>3</v>
      </c>
      <c r="DQ32" t="s">
        <v>347</v>
      </c>
      <c r="DR32">
        <v>3.10467</v>
      </c>
      <c r="DS32">
        <v>2.6635399999999998</v>
      </c>
      <c r="DT32">
        <v>9.6685499999999994E-2</v>
      </c>
      <c r="DU32">
        <v>9.7814100000000001E-2</v>
      </c>
      <c r="DV32">
        <v>7.2612700000000002E-2</v>
      </c>
      <c r="DW32">
        <v>7.4590500000000004E-2</v>
      </c>
      <c r="DX32">
        <v>26231.7</v>
      </c>
      <c r="DY32">
        <v>28544.799999999999</v>
      </c>
      <c r="DZ32">
        <v>27491.9</v>
      </c>
      <c r="EA32">
        <v>29737.599999999999</v>
      </c>
      <c r="EB32">
        <v>31930.9</v>
      </c>
      <c r="EC32">
        <v>34016.699999999997</v>
      </c>
      <c r="ED32">
        <v>37723.800000000003</v>
      </c>
      <c r="EE32">
        <v>40857.800000000003</v>
      </c>
      <c r="EF32">
        <v>2.1921499999999998</v>
      </c>
      <c r="EG32">
        <v>2.1890499999999999</v>
      </c>
      <c r="EH32">
        <v>0.19161400000000001</v>
      </c>
      <c r="EI32">
        <v>0</v>
      </c>
      <c r="EJ32">
        <v>21.811199999999999</v>
      </c>
      <c r="EK32">
        <v>999.9</v>
      </c>
      <c r="EL32">
        <v>49.5</v>
      </c>
      <c r="EM32">
        <v>27.5</v>
      </c>
      <c r="EN32">
        <v>18.161200000000001</v>
      </c>
      <c r="EO32">
        <v>62.899299999999997</v>
      </c>
      <c r="EP32">
        <v>8.2531999999999996</v>
      </c>
      <c r="EQ32">
        <v>1</v>
      </c>
      <c r="ER32">
        <v>-0.24198700000000001</v>
      </c>
      <c r="ES32">
        <v>1.3469899999999999</v>
      </c>
      <c r="ET32">
        <v>20.205200000000001</v>
      </c>
      <c r="EU32">
        <v>5.2578699999999996</v>
      </c>
      <c r="EV32">
        <v>12.057700000000001</v>
      </c>
      <c r="EW32">
        <v>4.9732500000000002</v>
      </c>
      <c r="EX32">
        <v>3.2930000000000001</v>
      </c>
      <c r="EY32">
        <v>1700.5</v>
      </c>
      <c r="EZ32">
        <v>9198.7999999999993</v>
      </c>
      <c r="FA32">
        <v>9231.7999999999993</v>
      </c>
      <c r="FB32">
        <v>47.1</v>
      </c>
      <c r="FC32">
        <v>4.9720500000000003</v>
      </c>
      <c r="FD32">
        <v>1.8705700000000001</v>
      </c>
      <c r="FE32">
        <v>1.87683</v>
      </c>
      <c r="FF32">
        <v>1.86982</v>
      </c>
      <c r="FG32">
        <v>1.87303</v>
      </c>
      <c r="FH32">
        <v>1.87463</v>
      </c>
      <c r="FI32">
        <v>1.8739300000000001</v>
      </c>
      <c r="FJ32">
        <v>1.8754599999999999</v>
      </c>
      <c r="FK32">
        <v>0</v>
      </c>
      <c r="FL32">
        <v>0</v>
      </c>
      <c r="FM32">
        <v>0</v>
      </c>
      <c r="FN32">
        <v>0</v>
      </c>
      <c r="FO32" t="s">
        <v>348</v>
      </c>
      <c r="FP32" t="s">
        <v>349</v>
      </c>
      <c r="FQ32" t="s">
        <v>350</v>
      </c>
      <c r="FR32" t="s">
        <v>350</v>
      </c>
      <c r="FS32" t="s">
        <v>350</v>
      </c>
      <c r="FT32" t="s">
        <v>350</v>
      </c>
      <c r="FU32">
        <v>0</v>
      </c>
      <c r="FV32">
        <v>100</v>
      </c>
      <c r="FW32">
        <v>100</v>
      </c>
      <c r="FX32">
        <v>1.9059999999999999</v>
      </c>
      <c r="FY32">
        <v>0.13700000000000001</v>
      </c>
      <c r="FZ32">
        <v>1.976799999999969</v>
      </c>
      <c r="GA32">
        <v>0</v>
      </c>
      <c r="GB32">
        <v>0</v>
      </c>
      <c r="GC32">
        <v>0</v>
      </c>
      <c r="GD32">
        <v>0.13818095238095471</v>
      </c>
      <c r="GE32">
        <v>0</v>
      </c>
      <c r="GF32">
        <v>0</v>
      </c>
      <c r="GG32">
        <v>0</v>
      </c>
      <c r="GH32">
        <v>-1</v>
      </c>
      <c r="GI32">
        <v>-1</v>
      </c>
      <c r="GJ32">
        <v>-1</v>
      </c>
      <c r="GK32">
        <v>-1</v>
      </c>
      <c r="GL32">
        <v>19.3</v>
      </c>
      <c r="GM32">
        <v>19.3</v>
      </c>
      <c r="GN32">
        <v>1.0363800000000001</v>
      </c>
      <c r="GO32">
        <v>2.5463900000000002</v>
      </c>
      <c r="GP32">
        <v>1.39893</v>
      </c>
      <c r="GQ32">
        <v>2.2912599999999999</v>
      </c>
      <c r="GR32">
        <v>1.4489700000000001</v>
      </c>
      <c r="GS32">
        <v>2.50244</v>
      </c>
      <c r="GT32">
        <v>30.436900000000001</v>
      </c>
      <c r="GU32">
        <v>15.7431</v>
      </c>
      <c r="GV32">
        <v>18</v>
      </c>
      <c r="GW32">
        <v>488.11700000000002</v>
      </c>
      <c r="GX32">
        <v>548.303</v>
      </c>
      <c r="GY32">
        <v>20.742799999999999</v>
      </c>
      <c r="GZ32">
        <v>24.049199999999999</v>
      </c>
      <c r="HA32">
        <v>30.0001</v>
      </c>
      <c r="HB32">
        <v>24.0197</v>
      </c>
      <c r="HC32">
        <v>23.976700000000001</v>
      </c>
      <c r="HD32">
        <v>20.701599999999999</v>
      </c>
      <c r="HE32">
        <v>26.6647</v>
      </c>
      <c r="HF32">
        <v>37.918999999999997</v>
      </c>
      <c r="HG32">
        <v>20.750699999999998</v>
      </c>
      <c r="HH32">
        <v>400</v>
      </c>
      <c r="HI32">
        <v>14.3767</v>
      </c>
      <c r="HJ32">
        <v>101.751</v>
      </c>
      <c r="HK32">
        <v>102.026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2023-07-09T21:12:32Z</dcterms:created>
  <dcterms:modified xsi:type="dcterms:W3CDTF">2023-07-11T23:29:18Z</dcterms:modified>
</cp:coreProperties>
</file>