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ross/Library/CloudStorage/GoogleDrive-cross.marcella@gmail.com/My Drive/2022-2023/Photosynthesis LICOR Project/Excision_Research/Li-Cor.data/Excel.DataCollection/"/>
    </mc:Choice>
  </mc:AlternateContent>
  <xr:revisionPtr revIDLastSave="0" documentId="13_ncr:1_{AAD41AC7-8231-6D44-9F1E-FD344930E35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M32" i="1" l="1"/>
  <c r="DL32" i="1"/>
  <c r="DJ32" i="1"/>
  <c r="DK32" i="1" s="1"/>
  <c r="BL32" i="1" s="1"/>
  <c r="BN32" i="1" s="1"/>
  <c r="BY32" i="1"/>
  <c r="BX32" i="1"/>
  <c r="BP32" i="1"/>
  <c r="BJ32" i="1"/>
  <c r="BD32" i="1"/>
  <c r="BQ32" i="1" s="1"/>
  <c r="BT32" i="1" s="1"/>
  <c r="AY32" i="1"/>
  <c r="AW32" i="1"/>
  <c r="AJ32" i="1" s="1"/>
  <c r="AP32" i="1"/>
  <c r="M32" i="1" s="1"/>
  <c r="L32" i="1" s="1"/>
  <c r="AK32" i="1"/>
  <c r="AC32" i="1"/>
  <c r="AB32" i="1"/>
  <c r="AA32" i="1"/>
  <c r="W32" i="1"/>
  <c r="T32" i="1"/>
  <c r="O32" i="1"/>
  <c r="N32" i="1"/>
  <c r="BM32" i="1" s="1"/>
  <c r="BO32" i="1" s="1"/>
  <c r="DM31" i="1"/>
  <c r="DL31" i="1"/>
  <c r="DJ31" i="1"/>
  <c r="W31" i="1" s="1"/>
  <c r="BY31" i="1"/>
  <c r="BX31" i="1"/>
  <c r="BP31" i="1"/>
  <c r="BJ31" i="1"/>
  <c r="BD31" i="1"/>
  <c r="BQ31" i="1" s="1"/>
  <c r="BT31" i="1" s="1"/>
  <c r="AY31" i="1"/>
  <c r="AW31" i="1" s="1"/>
  <c r="AP31" i="1"/>
  <c r="M31" i="1" s="1"/>
  <c r="L31" i="1" s="1"/>
  <c r="AK31" i="1"/>
  <c r="AC31" i="1"/>
  <c r="AB31" i="1"/>
  <c r="AA31" i="1" s="1"/>
  <c r="T31" i="1"/>
  <c r="N31" i="1"/>
  <c r="BM31" i="1" s="1"/>
  <c r="DM30" i="1"/>
  <c r="DL30" i="1"/>
  <c r="DJ30" i="1"/>
  <c r="W30" i="1" s="1"/>
  <c r="BY30" i="1"/>
  <c r="BX30" i="1"/>
  <c r="BP30" i="1"/>
  <c r="BJ30" i="1"/>
  <c r="BD30" i="1"/>
  <c r="BQ30" i="1" s="1"/>
  <c r="BT30" i="1" s="1"/>
  <c r="AY30" i="1"/>
  <c r="AX30" i="1"/>
  <c r="AW30" i="1"/>
  <c r="AP30" i="1"/>
  <c r="M30" i="1" s="1"/>
  <c r="L30" i="1" s="1"/>
  <c r="AK30" i="1"/>
  <c r="AJ30" i="1"/>
  <c r="AI30" i="1"/>
  <c r="AC30" i="1"/>
  <c r="AB30" i="1"/>
  <c r="AA30" i="1" s="1"/>
  <c r="T30" i="1"/>
  <c r="R30" i="1"/>
  <c r="O30" i="1"/>
  <c r="N30" i="1"/>
  <c r="BM30" i="1" s="1"/>
  <c r="DM29" i="1"/>
  <c r="DL29" i="1"/>
  <c r="DJ29" i="1"/>
  <c r="DK29" i="1" s="1"/>
  <c r="BL29" i="1" s="1"/>
  <c r="BN29" i="1" s="1"/>
  <c r="BY29" i="1"/>
  <c r="BX29" i="1"/>
  <c r="BP29" i="1"/>
  <c r="BJ29" i="1"/>
  <c r="BD29" i="1"/>
  <c r="BQ29" i="1" s="1"/>
  <c r="BT29" i="1" s="1"/>
  <c r="AY29" i="1"/>
  <c r="AX29" i="1"/>
  <c r="AW29" i="1"/>
  <c r="AI29" i="1" s="1"/>
  <c r="AP29" i="1"/>
  <c r="M29" i="1" s="1"/>
  <c r="AK29" i="1"/>
  <c r="AJ29" i="1"/>
  <c r="AC29" i="1"/>
  <c r="AB29" i="1"/>
  <c r="AA29" i="1" s="1"/>
  <c r="T29" i="1"/>
  <c r="R29" i="1"/>
  <c r="O29" i="1"/>
  <c r="N29" i="1"/>
  <c r="BM29" i="1" s="1"/>
  <c r="BO29" i="1" s="1"/>
  <c r="L29" i="1"/>
  <c r="DM28" i="1"/>
  <c r="DL28" i="1"/>
  <c r="DJ28" i="1"/>
  <c r="BY28" i="1"/>
  <c r="BX28" i="1"/>
  <c r="BV28" i="1"/>
  <c r="BZ28" i="1" s="1"/>
  <c r="CA28" i="1" s="1"/>
  <c r="BP28" i="1"/>
  <c r="BJ28" i="1"/>
  <c r="BD28" i="1"/>
  <c r="BQ28" i="1" s="1"/>
  <c r="BT28" i="1" s="1"/>
  <c r="AY28" i="1"/>
  <c r="AX28" i="1"/>
  <c r="AW28" i="1"/>
  <c r="AI28" i="1" s="1"/>
  <c r="AP28" i="1"/>
  <c r="M28" i="1" s="1"/>
  <c r="AK28" i="1"/>
  <c r="AJ28" i="1"/>
  <c r="AC28" i="1"/>
  <c r="AB28" i="1"/>
  <c r="AA28" i="1" s="1"/>
  <c r="W28" i="1"/>
  <c r="T28" i="1"/>
  <c r="O28" i="1"/>
  <c r="N28" i="1"/>
  <c r="BM28" i="1" s="1"/>
  <c r="L28" i="1"/>
  <c r="DM27" i="1"/>
  <c r="DL27" i="1"/>
  <c r="DJ27" i="1"/>
  <c r="W27" i="1" s="1"/>
  <c r="BY27" i="1"/>
  <c r="BX27" i="1"/>
  <c r="BP27" i="1"/>
  <c r="BJ27" i="1"/>
  <c r="BD27" i="1"/>
  <c r="BQ27" i="1" s="1"/>
  <c r="BT27" i="1" s="1"/>
  <c r="AY27" i="1"/>
  <c r="AW27" i="1" s="1"/>
  <c r="AX27" i="1"/>
  <c r="AP27" i="1"/>
  <c r="M27" i="1" s="1"/>
  <c r="L27" i="1" s="1"/>
  <c r="AK27" i="1"/>
  <c r="AC27" i="1"/>
  <c r="AB27" i="1"/>
  <c r="AA27" i="1" s="1"/>
  <c r="T27" i="1"/>
  <c r="N27" i="1"/>
  <c r="BM27" i="1" s="1"/>
  <c r="DM26" i="1"/>
  <c r="DL26" i="1"/>
  <c r="DJ26" i="1"/>
  <c r="BY26" i="1"/>
  <c r="BX26" i="1"/>
  <c r="BT26" i="1"/>
  <c r="BP26" i="1"/>
  <c r="BJ26" i="1"/>
  <c r="BD26" i="1"/>
  <c r="BQ26" i="1" s="1"/>
  <c r="AY26" i="1"/>
  <c r="AX26" i="1"/>
  <c r="AW26" i="1"/>
  <c r="AP26" i="1"/>
  <c r="M26" i="1" s="1"/>
  <c r="L26" i="1" s="1"/>
  <c r="AK26" i="1"/>
  <c r="AJ26" i="1"/>
  <c r="AI26" i="1"/>
  <c r="AC26" i="1"/>
  <c r="AB26" i="1"/>
  <c r="AA26" i="1" s="1"/>
  <c r="T26" i="1"/>
  <c r="R26" i="1"/>
  <c r="O26" i="1"/>
  <c r="N26" i="1"/>
  <c r="BM26" i="1" s="1"/>
  <c r="DM25" i="1"/>
  <c r="DL25" i="1"/>
  <c r="DJ25" i="1"/>
  <c r="BY25" i="1"/>
  <c r="BX25" i="1"/>
  <c r="BP25" i="1"/>
  <c r="BJ25" i="1"/>
  <c r="BD25" i="1"/>
  <c r="BQ25" i="1" s="1"/>
  <c r="BT25" i="1" s="1"/>
  <c r="AY25" i="1"/>
  <c r="AX25" i="1"/>
  <c r="AW25" i="1"/>
  <c r="AI25" i="1" s="1"/>
  <c r="AP25" i="1"/>
  <c r="M25" i="1" s="1"/>
  <c r="AK25" i="1"/>
  <c r="AJ25" i="1"/>
  <c r="AC25" i="1"/>
  <c r="AB25" i="1"/>
  <c r="AA25" i="1" s="1"/>
  <c r="T25" i="1"/>
  <c r="R25" i="1"/>
  <c r="O25" i="1"/>
  <c r="N25" i="1"/>
  <c r="BM25" i="1" s="1"/>
  <c r="L25" i="1"/>
  <c r="DM24" i="1"/>
  <c r="DL24" i="1"/>
  <c r="DJ24" i="1"/>
  <c r="DK24" i="1" s="1"/>
  <c r="BL24" i="1" s="1"/>
  <c r="BN24" i="1" s="1"/>
  <c r="BY24" i="1"/>
  <c r="BX24" i="1"/>
  <c r="BP24" i="1"/>
  <c r="BJ24" i="1"/>
  <c r="BD24" i="1"/>
  <c r="BQ24" i="1" s="1"/>
  <c r="BT24" i="1" s="1"/>
  <c r="BV24" i="1" s="1"/>
  <c r="BZ24" i="1" s="1"/>
  <c r="CA24" i="1" s="1"/>
  <c r="AY24" i="1"/>
  <c r="AX24" i="1"/>
  <c r="AW24" i="1"/>
  <c r="AI24" i="1" s="1"/>
  <c r="AP24" i="1"/>
  <c r="M24" i="1" s="1"/>
  <c r="AK24" i="1"/>
  <c r="AJ24" i="1"/>
  <c r="AC24" i="1"/>
  <c r="AB24" i="1"/>
  <c r="AA24" i="1" s="1"/>
  <c r="W24" i="1"/>
  <c r="T24" i="1"/>
  <c r="R24" i="1"/>
  <c r="O24" i="1"/>
  <c r="N24" i="1"/>
  <c r="BM24" i="1" s="1"/>
  <c r="L24" i="1"/>
  <c r="DM23" i="1"/>
  <c r="DL23" i="1"/>
  <c r="DJ23" i="1"/>
  <c r="W23" i="1" s="1"/>
  <c r="BY23" i="1"/>
  <c r="BX23" i="1"/>
  <c r="BP23" i="1"/>
  <c r="BJ23" i="1"/>
  <c r="BD23" i="1"/>
  <c r="BQ23" i="1" s="1"/>
  <c r="BT23" i="1" s="1"/>
  <c r="AY23" i="1"/>
  <c r="AW23" i="1" s="1"/>
  <c r="AX23" i="1" s="1"/>
  <c r="AP23" i="1"/>
  <c r="M23" i="1" s="1"/>
  <c r="L23" i="1" s="1"/>
  <c r="AK23" i="1"/>
  <c r="AC23" i="1"/>
  <c r="AB23" i="1"/>
  <c r="AA23" i="1" s="1"/>
  <c r="T23" i="1"/>
  <c r="N23" i="1"/>
  <c r="BM23" i="1" s="1"/>
  <c r="DM22" i="1"/>
  <c r="DL22" i="1"/>
  <c r="DJ22" i="1"/>
  <c r="BY22" i="1"/>
  <c r="BX22" i="1"/>
  <c r="BP22" i="1"/>
  <c r="BJ22" i="1"/>
  <c r="BD22" i="1"/>
  <c r="BQ22" i="1" s="1"/>
  <c r="BT22" i="1" s="1"/>
  <c r="AY22" i="1"/>
  <c r="AX22" i="1"/>
  <c r="AW22" i="1"/>
  <c r="AP22" i="1"/>
  <c r="M22" i="1" s="1"/>
  <c r="L22" i="1" s="1"/>
  <c r="AK22" i="1"/>
  <c r="AJ22" i="1"/>
  <c r="AI22" i="1"/>
  <c r="AC22" i="1"/>
  <c r="AB22" i="1"/>
  <c r="AA22" i="1" s="1"/>
  <c r="T22" i="1"/>
  <c r="R22" i="1"/>
  <c r="O22" i="1"/>
  <c r="N22" i="1"/>
  <c r="BM22" i="1" s="1"/>
  <c r="DM21" i="1"/>
  <c r="DL21" i="1"/>
  <c r="DJ21" i="1"/>
  <c r="BY21" i="1"/>
  <c r="BX21" i="1"/>
  <c r="BP21" i="1"/>
  <c r="BJ21" i="1"/>
  <c r="BD21" i="1"/>
  <c r="BQ21" i="1" s="1"/>
  <c r="BT21" i="1" s="1"/>
  <c r="AY21" i="1"/>
  <c r="AX21" i="1"/>
  <c r="AW21" i="1"/>
  <c r="AI21" i="1" s="1"/>
  <c r="AP21" i="1"/>
  <c r="M21" i="1" s="1"/>
  <c r="AK21" i="1"/>
  <c r="AJ21" i="1"/>
  <c r="AC21" i="1"/>
  <c r="AB21" i="1"/>
  <c r="AA21" i="1" s="1"/>
  <c r="T21" i="1"/>
  <c r="R21" i="1"/>
  <c r="O21" i="1"/>
  <c r="N21" i="1"/>
  <c r="BM21" i="1" s="1"/>
  <c r="L21" i="1"/>
  <c r="DM20" i="1"/>
  <c r="DL20" i="1"/>
  <c r="DJ20" i="1"/>
  <c r="BY20" i="1"/>
  <c r="BX20" i="1"/>
  <c r="BV20" i="1"/>
  <c r="BZ20" i="1" s="1"/>
  <c r="CA20" i="1" s="1"/>
  <c r="BP20" i="1"/>
  <c r="BJ20" i="1"/>
  <c r="BD20" i="1"/>
  <c r="BQ20" i="1" s="1"/>
  <c r="BT20" i="1" s="1"/>
  <c r="AY20" i="1"/>
  <c r="AX20" i="1"/>
  <c r="AW20" i="1"/>
  <c r="AI20" i="1" s="1"/>
  <c r="AP20" i="1"/>
  <c r="M20" i="1" s="1"/>
  <c r="L20" i="1" s="1"/>
  <c r="AK20" i="1"/>
  <c r="AJ20" i="1"/>
  <c r="AC20" i="1"/>
  <c r="AB20" i="1"/>
  <c r="AA20" i="1" s="1"/>
  <c r="W20" i="1"/>
  <c r="T20" i="1"/>
  <c r="R20" i="1"/>
  <c r="O20" i="1"/>
  <c r="N20" i="1"/>
  <c r="BM20" i="1" s="1"/>
  <c r="DM19" i="1"/>
  <c r="DL19" i="1"/>
  <c r="DJ19" i="1"/>
  <c r="BY19" i="1"/>
  <c r="BX19" i="1"/>
  <c r="BT19" i="1"/>
  <c r="BP19" i="1"/>
  <c r="BJ19" i="1"/>
  <c r="BD19" i="1"/>
  <c r="BQ19" i="1" s="1"/>
  <c r="AY19" i="1"/>
  <c r="AW19" i="1" s="1"/>
  <c r="AX19" i="1" s="1"/>
  <c r="AP19" i="1"/>
  <c r="M19" i="1" s="1"/>
  <c r="AK19" i="1"/>
  <c r="AJ19" i="1"/>
  <c r="AC19" i="1"/>
  <c r="AB19" i="1"/>
  <c r="AA19" i="1" s="1"/>
  <c r="T19" i="1"/>
  <c r="R19" i="1"/>
  <c r="N19" i="1"/>
  <c r="BM19" i="1" s="1"/>
  <c r="L19" i="1"/>
  <c r="DM18" i="1"/>
  <c r="DL18" i="1"/>
  <c r="DJ18" i="1"/>
  <c r="W18" i="1" s="1"/>
  <c r="BY18" i="1"/>
  <c r="BX18" i="1"/>
  <c r="BT18" i="1"/>
  <c r="BW18" i="1" s="1"/>
  <c r="BP18" i="1"/>
  <c r="BJ18" i="1"/>
  <c r="BD18" i="1"/>
  <c r="BQ18" i="1" s="1"/>
  <c r="AY18" i="1"/>
  <c r="AX18" i="1"/>
  <c r="AW18" i="1"/>
  <c r="AP18" i="1"/>
  <c r="M18" i="1" s="1"/>
  <c r="AK18" i="1"/>
  <c r="AJ18" i="1"/>
  <c r="AI18" i="1"/>
  <c r="AC18" i="1"/>
  <c r="AB18" i="1"/>
  <c r="AA18" i="1"/>
  <c r="T18" i="1"/>
  <c r="R18" i="1"/>
  <c r="O18" i="1"/>
  <c r="N18" i="1"/>
  <c r="BM18" i="1" s="1"/>
  <c r="L18" i="1"/>
  <c r="DM17" i="1"/>
  <c r="DL17" i="1"/>
  <c r="DJ17" i="1"/>
  <c r="BY17" i="1"/>
  <c r="BX17" i="1"/>
  <c r="BT17" i="1"/>
  <c r="BU17" i="1" s="1"/>
  <c r="BP17" i="1"/>
  <c r="BJ17" i="1"/>
  <c r="BD17" i="1"/>
  <c r="BQ17" i="1" s="1"/>
  <c r="AY17" i="1"/>
  <c r="AX17" i="1"/>
  <c r="AW17" i="1"/>
  <c r="AI17" i="1" s="1"/>
  <c r="AP17" i="1"/>
  <c r="AK17" i="1"/>
  <c r="N17" i="1" s="1"/>
  <c r="BM17" i="1" s="1"/>
  <c r="AJ17" i="1"/>
  <c r="AC17" i="1"/>
  <c r="AB17" i="1"/>
  <c r="AA17" i="1" s="1"/>
  <c r="T17" i="1"/>
  <c r="R17" i="1"/>
  <c r="O17" i="1"/>
  <c r="M17" i="1"/>
  <c r="L17" i="1" s="1"/>
  <c r="BU21" i="1" l="1"/>
  <c r="BW21" i="1"/>
  <c r="BV21" i="1"/>
  <c r="BZ21" i="1" s="1"/>
  <c r="CA21" i="1" s="1"/>
  <c r="BU25" i="1"/>
  <c r="BW25" i="1"/>
  <c r="BV25" i="1"/>
  <c r="BZ25" i="1" s="1"/>
  <c r="CA25" i="1" s="1"/>
  <c r="BN18" i="1"/>
  <c r="BW22" i="1"/>
  <c r="BV22" i="1"/>
  <c r="BZ22" i="1" s="1"/>
  <c r="CA22" i="1" s="1"/>
  <c r="BU22" i="1"/>
  <c r="AE17" i="1"/>
  <c r="AE20" i="1"/>
  <c r="X20" i="1"/>
  <c r="Y20" i="1" s="1"/>
  <c r="AF20" i="1" s="1"/>
  <c r="W19" i="1"/>
  <c r="DK19" i="1"/>
  <c r="BL19" i="1" s="1"/>
  <c r="BN19" i="1" s="1"/>
  <c r="X24" i="1"/>
  <c r="Y24" i="1" s="1"/>
  <c r="AE24" i="1"/>
  <c r="X28" i="1"/>
  <c r="Y28" i="1" s="1"/>
  <c r="AE28" i="1"/>
  <c r="AE19" i="1"/>
  <c r="BO24" i="1"/>
  <c r="DK25" i="1"/>
  <c r="BL25" i="1" s="1"/>
  <c r="BN25" i="1" s="1"/>
  <c r="W25" i="1"/>
  <c r="BW26" i="1"/>
  <c r="BV26" i="1"/>
  <c r="BZ26" i="1" s="1"/>
  <c r="CA26" i="1" s="1"/>
  <c r="BU26" i="1"/>
  <c r="AE30" i="1"/>
  <c r="U30" i="1"/>
  <c r="S30" i="1" s="1"/>
  <c r="V30" i="1" s="1"/>
  <c r="P30" i="1" s="1"/>
  <c r="Q30" i="1" s="1"/>
  <c r="BV17" i="1"/>
  <c r="BZ17" i="1" s="1"/>
  <c r="CA17" i="1" s="1"/>
  <c r="AE18" i="1"/>
  <c r="X18" i="1"/>
  <c r="Y18" i="1" s="1"/>
  <c r="BW19" i="1"/>
  <c r="BV19" i="1"/>
  <c r="BZ19" i="1" s="1"/>
  <c r="CA19" i="1" s="1"/>
  <c r="BU19" i="1"/>
  <c r="AE23" i="1"/>
  <c r="AE25" i="1"/>
  <c r="AE27" i="1"/>
  <c r="U27" i="1"/>
  <c r="S27" i="1" s="1"/>
  <c r="V27" i="1" s="1"/>
  <c r="P27" i="1" s="1"/>
  <c r="Q27" i="1" s="1"/>
  <c r="AF28" i="1"/>
  <c r="X30" i="1"/>
  <c r="Y30" i="1" s="1"/>
  <c r="AE31" i="1"/>
  <c r="U31" i="1"/>
  <c r="S31" i="1" s="1"/>
  <c r="V31" i="1" s="1"/>
  <c r="BW17" i="1"/>
  <c r="BO18" i="1"/>
  <c r="BO25" i="1"/>
  <c r="O31" i="1"/>
  <c r="AJ31" i="1"/>
  <c r="AI31" i="1"/>
  <c r="R31" i="1"/>
  <c r="AX31" i="1"/>
  <c r="BV18" i="1"/>
  <c r="BZ18" i="1" s="1"/>
  <c r="CA18" i="1" s="1"/>
  <c r="BO30" i="1"/>
  <c r="BO19" i="1"/>
  <c r="X31" i="1"/>
  <c r="Y31" i="1" s="1"/>
  <c r="X27" i="1"/>
  <c r="Y27" i="1" s="1"/>
  <c r="O27" i="1"/>
  <c r="AJ27" i="1"/>
  <c r="AI27" i="1"/>
  <c r="R27" i="1"/>
  <c r="BW31" i="1"/>
  <c r="BV31" i="1"/>
  <c r="BZ31" i="1" s="1"/>
  <c r="CA31" i="1" s="1"/>
  <c r="BU31" i="1"/>
  <c r="U32" i="1"/>
  <c r="S32" i="1" s="1"/>
  <c r="V32" i="1" s="1"/>
  <c r="P32" i="1" s="1"/>
  <c r="Q32" i="1" s="1"/>
  <c r="AE32" i="1"/>
  <c r="DK17" i="1"/>
  <c r="BL17" i="1" s="1"/>
  <c r="BN17" i="1" s="1"/>
  <c r="W17" i="1"/>
  <c r="BU18" i="1"/>
  <c r="BW24" i="1"/>
  <c r="BU24" i="1"/>
  <c r="BW32" i="1"/>
  <c r="BV32" i="1"/>
  <c r="BZ32" i="1" s="1"/>
  <c r="CA32" i="1" s="1"/>
  <c r="BU32" i="1"/>
  <c r="AE21" i="1"/>
  <c r="BU29" i="1"/>
  <c r="BW29" i="1"/>
  <c r="BV29" i="1"/>
  <c r="BZ29" i="1" s="1"/>
  <c r="CA29" i="1" s="1"/>
  <c r="DK21" i="1"/>
  <c r="BL21" i="1" s="1"/>
  <c r="BN21" i="1" s="1"/>
  <c r="W21" i="1"/>
  <c r="AE29" i="1"/>
  <c r="AE22" i="1"/>
  <c r="AE26" i="1"/>
  <c r="O19" i="1"/>
  <c r="AI19" i="1"/>
  <c r="BW20" i="1"/>
  <c r="BU20" i="1"/>
  <c r="X23" i="1"/>
  <c r="Y23" i="1" s="1"/>
  <c r="O23" i="1"/>
  <c r="AJ23" i="1"/>
  <c r="AI23" i="1"/>
  <c r="R23" i="1"/>
  <c r="DK18" i="1"/>
  <c r="BL18" i="1" s="1"/>
  <c r="DK20" i="1"/>
  <c r="BL20" i="1" s="1"/>
  <c r="BN20" i="1" s="1"/>
  <c r="W22" i="1"/>
  <c r="DK22" i="1"/>
  <c r="BL22" i="1" s="1"/>
  <c r="BN22" i="1" s="1"/>
  <c r="BW23" i="1"/>
  <c r="BV23" i="1"/>
  <c r="BZ23" i="1" s="1"/>
  <c r="CA23" i="1" s="1"/>
  <c r="BU23" i="1"/>
  <c r="W26" i="1"/>
  <c r="DK26" i="1"/>
  <c r="BL26" i="1" s="1"/>
  <c r="BN26" i="1" s="1"/>
  <c r="BW27" i="1"/>
  <c r="BV27" i="1"/>
  <c r="BZ27" i="1" s="1"/>
  <c r="CA27" i="1" s="1"/>
  <c r="BU27" i="1"/>
  <c r="BW30" i="1"/>
  <c r="BV30" i="1"/>
  <c r="BZ30" i="1" s="1"/>
  <c r="CA30" i="1" s="1"/>
  <c r="BU30" i="1"/>
  <c r="BW28" i="1"/>
  <c r="BU28" i="1"/>
  <c r="DK28" i="1"/>
  <c r="BL28" i="1" s="1"/>
  <c r="BN28" i="1" s="1"/>
  <c r="DK30" i="1"/>
  <c r="BL30" i="1" s="1"/>
  <c r="BN30" i="1" s="1"/>
  <c r="X32" i="1"/>
  <c r="Y32" i="1" s="1"/>
  <c r="AX32" i="1"/>
  <c r="DK23" i="1"/>
  <c r="BL23" i="1" s="1"/>
  <c r="BN23" i="1" s="1"/>
  <c r="DK27" i="1"/>
  <c r="BL27" i="1" s="1"/>
  <c r="BN27" i="1" s="1"/>
  <c r="W29" i="1"/>
  <c r="DK31" i="1"/>
  <c r="BL31" i="1" s="1"/>
  <c r="BN31" i="1" s="1"/>
  <c r="R28" i="1"/>
  <c r="R32" i="1"/>
  <c r="AI32" i="1"/>
  <c r="X17" i="1" l="1"/>
  <c r="Y17" i="1" s="1"/>
  <c r="AG30" i="1"/>
  <c r="AF30" i="1"/>
  <c r="Z30" i="1"/>
  <c r="AD30" i="1" s="1"/>
  <c r="X19" i="1"/>
  <c r="Y19" i="1" s="1"/>
  <c r="BO22" i="1"/>
  <c r="Z20" i="1"/>
  <c r="AD20" i="1" s="1"/>
  <c r="AG20" i="1"/>
  <c r="AH20" i="1" s="1"/>
  <c r="X21" i="1"/>
  <c r="Y21" i="1" s="1"/>
  <c r="Z23" i="1"/>
  <c r="AD23" i="1" s="1"/>
  <c r="AG23" i="1"/>
  <c r="AF23" i="1"/>
  <c r="AG18" i="1"/>
  <c r="Z18" i="1"/>
  <c r="AD18" i="1" s="1"/>
  <c r="Z24" i="1"/>
  <c r="AD24" i="1" s="1"/>
  <c r="AG24" i="1"/>
  <c r="AH24" i="1" s="1"/>
  <c r="X29" i="1"/>
  <c r="Y29" i="1" s="1"/>
  <c r="U24" i="1"/>
  <c r="S24" i="1" s="1"/>
  <c r="V24" i="1" s="1"/>
  <c r="P24" i="1" s="1"/>
  <c r="Q24" i="1" s="1"/>
  <c r="X22" i="1"/>
  <c r="Y22" i="1" s="1"/>
  <c r="BO28" i="1"/>
  <c r="BO31" i="1"/>
  <c r="X26" i="1"/>
  <c r="Y26" i="1" s="1"/>
  <c r="AF24" i="1"/>
  <c r="Z32" i="1"/>
  <c r="AD32" i="1" s="1"/>
  <c r="AG32" i="1"/>
  <c r="Z27" i="1"/>
  <c r="AD27" i="1" s="1"/>
  <c r="AG27" i="1"/>
  <c r="AF27" i="1"/>
  <c r="U18" i="1"/>
  <c r="S18" i="1" s="1"/>
  <c r="V18" i="1" s="1"/>
  <c r="P18" i="1" s="1"/>
  <c r="Q18" i="1" s="1"/>
  <c r="X25" i="1"/>
  <c r="Y25" i="1" s="1"/>
  <c r="Z28" i="1"/>
  <c r="AD28" i="1" s="1"/>
  <c r="AG28" i="1"/>
  <c r="AH28" i="1" s="1"/>
  <c r="BO20" i="1"/>
  <c r="BO27" i="1"/>
  <c r="BO26" i="1"/>
  <c r="P31" i="1"/>
  <c r="Q31" i="1" s="1"/>
  <c r="U28" i="1"/>
  <c r="S28" i="1" s="1"/>
  <c r="V28" i="1" s="1"/>
  <c r="P28" i="1" s="1"/>
  <c r="Q28" i="1" s="1"/>
  <c r="U20" i="1"/>
  <c r="S20" i="1" s="1"/>
  <c r="V20" i="1" s="1"/>
  <c r="P20" i="1" s="1"/>
  <c r="Q20" i="1" s="1"/>
  <c r="AF32" i="1"/>
  <c r="BO23" i="1"/>
  <c r="Z31" i="1"/>
  <c r="AD31" i="1" s="1"/>
  <c r="AG31" i="1"/>
  <c r="AF31" i="1"/>
  <c r="U23" i="1"/>
  <c r="S23" i="1" s="1"/>
  <c r="V23" i="1" s="1"/>
  <c r="P23" i="1" s="1"/>
  <c r="Q23" i="1" s="1"/>
  <c r="BO21" i="1"/>
  <c r="AF18" i="1"/>
  <c r="BO17" i="1"/>
  <c r="AH18" i="1" l="1"/>
  <c r="AH32" i="1"/>
  <c r="AG22" i="1"/>
  <c r="AH22" i="1" s="1"/>
  <c r="AF22" i="1"/>
  <c r="Z22" i="1"/>
  <c r="AD22" i="1" s="1"/>
  <c r="U22" i="1"/>
  <c r="S22" i="1" s="1"/>
  <c r="V22" i="1" s="1"/>
  <c r="P22" i="1" s="1"/>
  <c r="Q22" i="1" s="1"/>
  <c r="Z19" i="1"/>
  <c r="AD19" i="1" s="1"/>
  <c r="AG19" i="1"/>
  <c r="AH19" i="1" s="1"/>
  <c r="U19" i="1"/>
  <c r="S19" i="1" s="1"/>
  <c r="V19" i="1" s="1"/>
  <c r="P19" i="1" s="1"/>
  <c r="Q19" i="1" s="1"/>
  <c r="AF19" i="1"/>
  <c r="AH23" i="1"/>
  <c r="AG29" i="1"/>
  <c r="Z29" i="1"/>
  <c r="AD29" i="1" s="1"/>
  <c r="U29" i="1"/>
  <c r="S29" i="1" s="1"/>
  <c r="V29" i="1" s="1"/>
  <c r="P29" i="1" s="1"/>
  <c r="Q29" i="1" s="1"/>
  <c r="AF29" i="1"/>
  <c r="AG21" i="1"/>
  <c r="AH21" i="1" s="1"/>
  <c r="Z21" i="1"/>
  <c r="AD21" i="1" s="1"/>
  <c r="AF21" i="1"/>
  <c r="U21" i="1"/>
  <c r="S21" i="1" s="1"/>
  <c r="V21" i="1" s="1"/>
  <c r="P21" i="1" s="1"/>
  <c r="Q21" i="1" s="1"/>
  <c r="AH30" i="1"/>
  <c r="AG17" i="1"/>
  <c r="Z17" i="1"/>
  <c r="AD17" i="1" s="1"/>
  <c r="AF17" i="1"/>
  <c r="U17" i="1"/>
  <c r="S17" i="1" s="1"/>
  <c r="V17" i="1" s="1"/>
  <c r="P17" i="1" s="1"/>
  <c r="Q17" i="1" s="1"/>
  <c r="AG25" i="1"/>
  <c r="Z25" i="1"/>
  <c r="AD25" i="1" s="1"/>
  <c r="U25" i="1"/>
  <c r="S25" i="1" s="1"/>
  <c r="V25" i="1" s="1"/>
  <c r="P25" i="1" s="1"/>
  <c r="Q25" i="1" s="1"/>
  <c r="AF25" i="1"/>
  <c r="AG26" i="1"/>
  <c r="AF26" i="1"/>
  <c r="Z26" i="1"/>
  <c r="AD26" i="1" s="1"/>
  <c r="U26" i="1"/>
  <c r="S26" i="1" s="1"/>
  <c r="V26" i="1" s="1"/>
  <c r="P26" i="1" s="1"/>
  <c r="Q26" i="1" s="1"/>
  <c r="AH31" i="1"/>
  <c r="AH27" i="1"/>
  <c r="AH17" i="1" l="1"/>
  <c r="AH29" i="1"/>
  <c r="AH26" i="1"/>
  <c r="AH25" i="1"/>
</calcChain>
</file>

<file path=xl/sharedStrings.xml><?xml version="1.0" encoding="utf-8"?>
<sst xmlns="http://schemas.openxmlformats.org/spreadsheetml/2006/main" count="1129" uniqueCount="492">
  <si>
    <t>File opened</t>
  </si>
  <si>
    <t>2023-08-07 08:29:12</t>
  </si>
  <si>
    <t>Console s/n</t>
  </si>
  <si>
    <t>68C-812020</t>
  </si>
  <si>
    <t>Console ver</t>
  </si>
  <si>
    <t>Bluestem v.2.1.08</t>
  </si>
  <si>
    <t>Scripts ver</t>
  </si>
  <si>
    <t>2022.05  2.1.08, Aug 2022</t>
  </si>
  <si>
    <t>Head s/n</t>
  </si>
  <si>
    <t>68H-712010</t>
  </si>
  <si>
    <t>Head ver</t>
  </si>
  <si>
    <t>1.4.22</t>
  </si>
  <si>
    <t>Head cal</t>
  </si>
  <si>
    <t>{"flowmeterzero": "2.49942", "co2bspan2": "-0.0310097", "co2bspan1": "1.00317", "co2aspan2": "-0.0323824", "h2obspan2a": "0.0707434", "oxygen": "21", "co2bspan2a": "0.0997196", "tazero": "0.146376", "h2obspanconc1": "20", "h2obspan1": "1.0274", "h2oaspan1": "1.01091", "flowbzero": "0.31044", "h2obspan2": "0", "h2oaspanconc2": "0", "ssa_ref": "36366.5", "flowazero": "0.33", "co2aspan1": "1.00387", "h2oaspan2b": "0.0728571", "co2aspan2a": "0.323557", "co2bspanconc1": "400", "co2azero": "0.927705", "h2oazero": "1.06659", "h2oaspan2a": "0.0720706", "ssb_ref": "29674.1", "tbzero": "0.233871", "co2bzero": "0.935737", "h2obspan2b": "0.106528", "h2oaspan2": "0", "co2aspanconc1": "2486", "chamberpressurezero": "2.74571", "co2aspan2b": "0.321419", "h2obzero": "1.08076", "co2bspanconc2": "305.4", "h2obspanconc2": "20", "co2aspanconc2": "305.4", "h2oaspanconc1": "12.13", "co2bspan2b": "0.0998971"}</t>
  </si>
  <si>
    <t>CO2 rangematch</t>
  </si>
  <si>
    <t>Fri Jul 21 11:06</t>
  </si>
  <si>
    <t>H2O rangematch</t>
  </si>
  <si>
    <t>Wed Jul 19 11:15</t>
  </si>
  <si>
    <t>Chamber type</t>
  </si>
  <si>
    <t>6800-01A</t>
  </si>
  <si>
    <t>Chamber s/n</t>
  </si>
  <si>
    <t>MPF-831790</t>
  </si>
  <si>
    <t>Chamber rev</t>
  </si>
  <si>
    <t>0</t>
  </si>
  <si>
    <t>Chamber cal</t>
  </si>
  <si>
    <t>Fluorometer</t>
  </si>
  <si>
    <t>Flr. Version</t>
  </si>
  <si>
    <t>08:29:12</t>
  </si>
  <si>
    <t>Stability Definition:	ΔCO2 (Meas2): Slp&lt;1 Per=20	ΔH2O (Meas2): Slp&lt;0.1 Per=20	F (FlrLS): Slp&lt;1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</si>
  <si>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</si>
  <si>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</si>
  <si>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</si>
  <si>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</si>
  <si>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</si>
  <si>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</si>
  <si>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</si>
  <si>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</si>
  <si>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</si>
  <si>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</si>
  <si>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</si>
  <si>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</si>
  <si>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</si>
  <si>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</si>
  <si>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</si>
  <si>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</si>
  <si>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</si>
  <si>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</si>
  <si>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</si>
  <si>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</si>
  <si>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</si>
  <si>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</si>
  <si>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</si>
  <si>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</si>
  <si>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</si>
  <si>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</si>
  <si>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</si>
  <si>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</si>
  <si>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</si>
  <si>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</si>
  <si>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</si>
  <si>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</si>
  <si>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</si>
  <si>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</si>
  <si>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</si>
  <si>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</si>
  <si>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</si>
  <si>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</si>
  <si>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</si>
  <si>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</si>
  <si>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</si>
  <si>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</si>
  <si>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</si>
  <si>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</si>
  <si>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</si>
  <si>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</si>
  <si>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</si>
  <si>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</si>
  <si>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</si>
  <si>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</si>
  <si>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</si>
  <si>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</si>
  <si>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4.1894 206.255 372.064 611.185 871.76 1070.31 1267.8 1395.72</t>
  </si>
  <si>
    <t>Fs_true</t>
  </si>
  <si>
    <t>1.95167 226.456 388.339 589.619 810.249 1001.65 1201.67 1400.67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</si>
  <si>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</si>
  <si>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</si>
  <si>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</si>
  <si>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</si>
  <si>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</si>
  <si>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</si>
  <si>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</si>
  <si>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</si>
  <si>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</si>
  <si>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</si>
  <si>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</si>
  <si>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</si>
  <si>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</si>
  <si>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</si>
  <si>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</si>
  <si>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</si>
  <si>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</si>
  <si>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</si>
  <si>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</si>
  <si>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</si>
  <si>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</si>
  <si>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</si>
  <si>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</si>
  <si>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</si>
  <si>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</si>
  <si>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</si>
  <si>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</si>
  <si>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</si>
  <si>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</si>
  <si>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Air.temp</t>
  </si>
  <si>
    <t>Ex.int</t>
  </si>
  <si>
    <t>Water.pot</t>
  </si>
  <si>
    <t>Measure.height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</si>
  <si>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</si>
  <si>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</si>
  <si>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</si>
  <si>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</si>
  <si>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</si>
  <si>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</si>
  <si>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</si>
  <si>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</si>
  <si>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</si>
  <si>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</si>
  <si>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</si>
  <si>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</si>
  <si>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</si>
  <si>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</si>
  <si>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</si>
  <si>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</si>
  <si>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</si>
  <si>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</si>
  <si>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</si>
  <si>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</si>
  <si>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</si>
  <si>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</si>
  <si>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</si>
  <si>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</si>
  <si>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</si>
  <si>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</si>
  <si>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</si>
  <si>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</si>
  <si>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</si>
  <si>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</si>
  <si>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</si>
  <si>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</si>
  <si>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</si>
  <si>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</si>
  <si>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</si>
  <si>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</si>
  <si>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</si>
  <si>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</si>
  <si>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</si>
  <si>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</si>
  <si>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</si>
  <si>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</si>
  <si>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</si>
  <si>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</si>
  <si>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</si>
  <si>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</si>
  <si>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</si>
  <si>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</si>
  <si>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</si>
  <si>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</si>
  <si>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</si>
  <si>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</si>
  <si>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</si>
  <si>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</si>
  <si>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</si>
  <si>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</si>
  <si>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</si>
  <si>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</si>
  <si>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</si>
  <si>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</si>
  <si>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</si>
  <si>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</si>
  <si>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</si>
  <si>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</si>
  <si>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</si>
  <si>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</si>
  <si>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</si>
  <si>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</si>
  <si>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</si>
  <si>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</si>
  <si>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</si>
  <si>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</si>
  <si>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</si>
  <si>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</si>
  <si>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</si>
  <si>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</si>
  <si>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</si>
  <si>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</si>
  <si>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</si>
  <si>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</si>
  <si>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</si>
  <si>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</si>
  <si>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</si>
  <si>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</si>
  <si>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</si>
  <si>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</si>
  <si>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</si>
  <si>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</si>
  <si>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</si>
  <si>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</si>
  <si>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</si>
  <si>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</si>
  <si>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</si>
  <si>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</si>
  <si>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</si>
  <si>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</si>
  <si>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</si>
  <si>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</si>
  <si>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</si>
  <si>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</si>
  <si>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</si>
  <si>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</si>
  <si>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</si>
  <si>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</si>
  <si>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</si>
  <si>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</si>
  <si>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</si>
  <si>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</si>
  <si>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</si>
  <si>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</si>
  <si>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</si>
  <si>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</si>
  <si>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</si>
  <si>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</si>
  <si>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</si>
  <si>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</si>
  <si>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</si>
  <si>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</si>
  <si>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</si>
  <si>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</si>
  <si>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</si>
  <si>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</si>
  <si>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</si>
  <si>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</si>
  <si>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</si>
  <si>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</si>
  <si>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</si>
  <si>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</si>
  <si>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</si>
  <si>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</si>
  <si>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</si>
  <si>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</si>
  <si>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</si>
  <si>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</si>
  <si>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</si>
  <si>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</si>
  <si>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</si>
  <si>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</si>
  <si>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</si>
  <si>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</si>
  <si>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</si>
  <si>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</si>
  <si>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</si>
  <si>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</si>
  <si>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</si>
  <si>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</si>
  <si>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</si>
  <si>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</si>
  <si>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</si>
  <si>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</si>
  <si>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</si>
  <si>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</si>
  <si>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</si>
  <si>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</si>
  <si>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</si>
  <si>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</si>
  <si>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</si>
  <si>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</si>
  <si>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</si>
  <si>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</si>
  <si>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</si>
  <si>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</si>
  <si>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</si>
  <si>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</si>
  <si>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</si>
  <si>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</si>
  <si>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</si>
  <si>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</si>
  <si>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</si>
  <si>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</si>
  <si>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</si>
  <si>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</si>
  <si>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</si>
  <si>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</si>
  <si>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</si>
  <si>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</si>
  <si>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</si>
  <si>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</si>
  <si>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</si>
  <si>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</si>
  <si>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</si>
  <si>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</si>
  <si>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</si>
  <si>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</si>
  <si>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</si>
  <si>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</si>
  <si>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</si>
  <si>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</si>
  <si>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</si>
  <si>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</si>
  <si>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</si>
  <si>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</si>
  <si>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</si>
  <si>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</si>
  <si>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</si>
  <si>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</si>
  <si>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</si>
  <si>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</si>
  <si>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</si>
  <si>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</si>
  <si>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</si>
  <si>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</si>
  <si>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</si>
  <si>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</si>
  <si>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</si>
  <si>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</si>
  <si>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</si>
  <si>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</si>
  <si>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</si>
  <si>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</si>
  <si>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</si>
  <si>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</si>
  <si>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</si>
  <si>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</si>
  <si>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</si>
  <si>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</si>
  <si>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</si>
  <si>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</si>
  <si>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</si>
  <si>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</si>
  <si>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</si>
  <si>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</si>
  <si>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</si>
  <si>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</si>
  <si>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</si>
  <si>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</si>
  <si>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</si>
  <si>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</si>
  <si>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</si>
  <si>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</si>
  <si>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</si>
  <si>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</si>
  <si>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</si>
  <si>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</si>
  <si>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</si>
  <si>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</si>
  <si>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</si>
  <si>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</si>
  <si>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</si>
  <si>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</si>
  <si>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</si>
  <si>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</si>
  <si>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</si>
  <si>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</si>
  <si>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</si>
  <si>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</si>
  <si>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</si>
  <si>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</si>
  <si>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</si>
  <si>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</si>
  <si>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</si>
  <si>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</si>
  <si>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</si>
  <si>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</si>
  <si>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</si>
  <si>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</si>
  <si>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</si>
  <si>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</si>
  <si>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</si>
  <si>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</si>
  <si>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</si>
  <si>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</si>
  <si>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</si>
  <si>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</si>
  <si>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</si>
  <si>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</si>
  <si>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</si>
  <si>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</si>
  <si>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</si>
  <si>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</si>
  <si>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</si>
  <si>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</si>
  <si>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</si>
  <si>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</si>
  <si>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</si>
  <si>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</si>
  <si>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</si>
  <si>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</si>
  <si>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</si>
  <si>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</si>
  <si>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</si>
  <si>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</si>
  <si>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</si>
  <si>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</si>
  <si>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</si>
  <si>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</si>
  <si>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</si>
  <si>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</si>
  <si>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</si>
  <si>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</si>
  <si>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</si>
  <si>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</si>
  <si>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</si>
  <si>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</si>
  <si>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</si>
  <si>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</si>
  <si>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</si>
  <si>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</si>
  <si>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</si>
  <si>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</si>
  <si>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</si>
  <si>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</si>
  <si>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</si>
  <si>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</si>
  <si>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</si>
  <si>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</si>
  <si>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</si>
  <si>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</si>
  <si>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</si>
  <si>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</si>
  <si>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</si>
  <si>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</si>
  <si>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</si>
  <si>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</si>
  <si>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</si>
  <si>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</si>
  <si>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</si>
  <si>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20230807 08:49:31</t>
  </si>
  <si>
    <t>08:49:31</t>
  </si>
  <si>
    <t>Excised</t>
  </si>
  <si>
    <t>-</t>
  </si>
  <si>
    <t>0: Broadleaf</t>
  </si>
  <si>
    <t>08:49:53</t>
  </si>
  <si>
    <t>3/3</t>
  </si>
  <si>
    <t>11111111</t>
  </si>
  <si>
    <t>oooooooo</t>
  </si>
  <si>
    <t>on</t>
  </si>
  <si>
    <t>20230807 09:12:03</t>
  </si>
  <si>
    <t>09:12:03</t>
  </si>
  <si>
    <t>09:12:23</t>
  </si>
  <si>
    <t>2/3</t>
  </si>
  <si>
    <t>20230807 09:48:47</t>
  </si>
  <si>
    <t>09:48:47</t>
  </si>
  <si>
    <t>09:49:08</t>
  </si>
  <si>
    <t>20230807 10:11:15</t>
  </si>
  <si>
    <t>10:11:15</t>
  </si>
  <si>
    <t>10:11:46</t>
  </si>
  <si>
    <t>20230807 10:50:26</t>
  </si>
  <si>
    <t>10:50:26</t>
  </si>
  <si>
    <t>10:50:46</t>
  </si>
  <si>
    <t>20230807 11:11:16</t>
  </si>
  <si>
    <t>11:11:16</t>
  </si>
  <si>
    <t>11:11:42</t>
  </si>
  <si>
    <t>20230807 11:49:30</t>
  </si>
  <si>
    <t>11:49:30</t>
  </si>
  <si>
    <t>11:49:56</t>
  </si>
  <si>
    <t>1/3</t>
  </si>
  <si>
    <t>20230807 12:12:35</t>
  </si>
  <si>
    <t>12:12:35</t>
  </si>
  <si>
    <t>12:12:53</t>
  </si>
  <si>
    <t>20230807 12:48:46</t>
  </si>
  <si>
    <t>12:48:46</t>
  </si>
  <si>
    <t>12:49:08</t>
  </si>
  <si>
    <t>20230807 13:11:27</t>
  </si>
  <si>
    <t>13:11:27</t>
  </si>
  <si>
    <t>13:11:45</t>
  </si>
  <si>
    <t>20230807 13:49:34</t>
  </si>
  <si>
    <t>13:49:34</t>
  </si>
  <si>
    <t>13:49:54</t>
  </si>
  <si>
    <t>20230807 14:12:04</t>
  </si>
  <si>
    <t>14:12:04</t>
  </si>
  <si>
    <t>14:12:26</t>
  </si>
  <si>
    <t>20230807 14:49:37</t>
  </si>
  <si>
    <t>14:49:37</t>
  </si>
  <si>
    <t>14:50:01</t>
  </si>
  <si>
    <t>20230807 15:11:01</t>
  </si>
  <si>
    <t>15:11:01</t>
  </si>
  <si>
    <t>15:11:25</t>
  </si>
  <si>
    <t>20230807 15:49:46</t>
  </si>
  <si>
    <t>15:49:46</t>
  </si>
  <si>
    <t>15:50:06</t>
  </si>
  <si>
    <t>20230807 16:11:17</t>
  </si>
  <si>
    <t>16:11:17</t>
  </si>
  <si>
    <t>16:11:41</t>
  </si>
  <si>
    <t>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</si>
</sst>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M32"/>
  <sheetViews>
    <sheetView tabSelected="1" topLeftCell="AN1" workbookViewId="0">
      <selection activeCell="BG33" sqref="BG33"/>
    </sheetView>
  </sheetViews>
  <sheetFormatPr baseColWidth="10" defaultColWidth="8.83203125" defaultRowHeight="15" x14ac:dyDescent="0.2"/>
  <sheetData>
    <row r="2" spans="1:299" x14ac:dyDescent="0.2">
      <c r="A2" t="s">
        <v>29</v>
      </c>
      <c r="B2" t="s">
        <v>30</v>
      </c>
      <c r="C2" t="s">
        <v>32</v>
      </c>
    </row>
    <row r="3" spans="1:299" x14ac:dyDescent="0.2">
      <c r="B3" t="s">
        <v>31</v>
      </c>
      <c r="C3">
        <v>21</v>
      </c>
    </row>
    <row r="4" spans="1:299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99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99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99" x14ac:dyDescent="0.2">
      <c r="B7">
        <v>0</v>
      </c>
      <c r="C7">
        <v>1</v>
      </c>
      <c r="D7">
        <v>0</v>
      </c>
      <c r="E7">
        <v>0</v>
      </c>
    </row>
    <row r="8" spans="1:299" x14ac:dyDescent="0.2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99" x14ac:dyDescent="0.2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99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99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99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99" x14ac:dyDescent="0.2">
      <c r="B13">
        <v>-6276</v>
      </c>
      <c r="C13">
        <v>6.6</v>
      </c>
      <c r="D13">
        <v>1.7090000000000001E-5</v>
      </c>
      <c r="E13">
        <v>3.11</v>
      </c>
      <c r="F13" t="s">
        <v>81</v>
      </c>
      <c r="G13" t="s">
        <v>83</v>
      </c>
      <c r="H13">
        <v>0</v>
      </c>
    </row>
    <row r="14" spans="1:299" x14ac:dyDescent="0.2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91</v>
      </c>
      <c r="CW14" t="s">
        <v>92</v>
      </c>
      <c r="CX14" t="s">
        <v>92</v>
      </c>
      <c r="CY14" t="s">
        <v>92</v>
      </c>
      <c r="CZ14" t="s">
        <v>92</v>
      </c>
      <c r="DA14" t="s">
        <v>92</v>
      </c>
      <c r="DB14" t="s">
        <v>92</v>
      </c>
      <c r="DC14" t="s">
        <v>92</v>
      </c>
      <c r="DD14" t="s">
        <v>92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93</v>
      </c>
      <c r="DK14" t="s">
        <v>93</v>
      </c>
      <c r="DL14" t="s">
        <v>93</v>
      </c>
      <c r="DM14" t="s">
        <v>93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102</v>
      </c>
      <c r="ID14" t="s">
        <v>102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  <c r="IX14" t="s">
        <v>104</v>
      </c>
      <c r="IY14" t="s">
        <v>104</v>
      </c>
      <c r="IZ14" t="s">
        <v>104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105</v>
      </c>
      <c r="JQ14" t="s">
        <v>105</v>
      </c>
      <c r="JR14" t="s">
        <v>105</v>
      </c>
      <c r="JS14" t="s">
        <v>105</v>
      </c>
      <c r="JT14" t="s">
        <v>105</v>
      </c>
      <c r="JU14" t="s">
        <v>105</v>
      </c>
      <c r="JV14" t="s">
        <v>105</v>
      </c>
      <c r="JW14" t="s">
        <v>105</v>
      </c>
      <c r="JX14" t="s">
        <v>106</v>
      </c>
      <c r="JY14" t="s">
        <v>106</v>
      </c>
      <c r="JZ14" t="s">
        <v>106</v>
      </c>
      <c r="KA14" t="s">
        <v>106</v>
      </c>
      <c r="KB14" t="s">
        <v>106</v>
      </c>
      <c r="KC14" t="s">
        <v>106</v>
      </c>
      <c r="KD14" t="s">
        <v>106</v>
      </c>
      <c r="KE14" t="s">
        <v>106</v>
      </c>
      <c r="KF14" t="s">
        <v>106</v>
      </c>
      <c r="KG14" t="s">
        <v>106</v>
      </c>
      <c r="KH14" t="s">
        <v>106</v>
      </c>
      <c r="KI14" t="s">
        <v>106</v>
      </c>
      <c r="KJ14" t="s">
        <v>106</v>
      </c>
      <c r="KK14" t="s">
        <v>106</v>
      </c>
      <c r="KL14" t="s">
        <v>106</v>
      </c>
      <c r="KM14" t="s">
        <v>106</v>
      </c>
    </row>
    <row r="15" spans="1:299" x14ac:dyDescent="0.2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139</v>
      </c>
      <c r="AH15" t="s">
        <v>140</v>
      </c>
      <c r="AI15" t="s">
        <v>141</v>
      </c>
      <c r="AJ15" t="s">
        <v>142</v>
      </c>
      <c r="AK15" t="s">
        <v>143</v>
      </c>
      <c r="AL15" t="s">
        <v>144</v>
      </c>
      <c r="AM15" t="s">
        <v>145</v>
      </c>
      <c r="AN15" t="s">
        <v>146</v>
      </c>
      <c r="AO15" t="s">
        <v>147</v>
      </c>
      <c r="AP15" t="s">
        <v>148</v>
      </c>
      <c r="AQ15" t="s">
        <v>149</v>
      </c>
      <c r="AR15" t="s">
        <v>150</v>
      </c>
      <c r="AS15" t="s">
        <v>151</v>
      </c>
      <c r="AT15" t="s">
        <v>152</v>
      </c>
      <c r="AU15" t="s">
        <v>89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192</v>
      </c>
      <c r="CJ15" t="s">
        <v>193</v>
      </c>
      <c r="CK15" t="s">
        <v>194</v>
      </c>
      <c r="CL15" t="s">
        <v>195</v>
      </c>
      <c r="CM15" t="s">
        <v>196</v>
      </c>
      <c r="CN15" t="s">
        <v>197</v>
      </c>
      <c r="CO15" t="s">
        <v>198</v>
      </c>
      <c r="CP15" t="s">
        <v>199</v>
      </c>
      <c r="CQ15" t="s">
        <v>200</v>
      </c>
      <c r="CR15" t="s">
        <v>201</v>
      </c>
      <c r="CS15" t="s">
        <v>202</v>
      </c>
      <c r="CT15" t="s">
        <v>203</v>
      </c>
      <c r="CU15" t="s">
        <v>204</v>
      </c>
      <c r="CV15" t="s">
        <v>205</v>
      </c>
      <c r="CW15" t="s">
        <v>185</v>
      </c>
      <c r="CX15" t="s">
        <v>206</v>
      </c>
      <c r="CY15" t="s">
        <v>207</v>
      </c>
      <c r="CZ15" t="s">
        <v>208</v>
      </c>
      <c r="DA15" t="s">
        <v>159</v>
      </c>
      <c r="DB15" t="s">
        <v>209</v>
      </c>
      <c r="DC15" t="s">
        <v>210</v>
      </c>
      <c r="DD15" t="s">
        <v>211</v>
      </c>
      <c r="DE15" t="s">
        <v>212</v>
      </c>
      <c r="DF15" t="s">
        <v>213</v>
      </c>
      <c r="DG15" t="s">
        <v>214</v>
      </c>
      <c r="DH15" t="s">
        <v>215</v>
      </c>
      <c r="DI15" t="s">
        <v>216</v>
      </c>
      <c r="DJ15" t="s">
        <v>217</v>
      </c>
      <c r="DK15" t="s">
        <v>218</v>
      </c>
      <c r="DL15" t="s">
        <v>219</v>
      </c>
      <c r="DM15" t="s">
        <v>220</v>
      </c>
      <c r="DN15" t="s">
        <v>221</v>
      </c>
      <c r="DO15" t="s">
        <v>222</v>
      </c>
      <c r="DP15" t="s">
        <v>223</v>
      </c>
      <c r="DQ15" t="s">
        <v>224</v>
      </c>
      <c r="DR15" t="s">
        <v>225</v>
      </c>
      <c r="DS15" t="s">
        <v>117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261</v>
      </c>
      <c r="FD15" t="s">
        <v>262</v>
      </c>
      <c r="FE15" t="s">
        <v>263</v>
      </c>
      <c r="FF15" t="s">
        <v>264</v>
      </c>
      <c r="FG15" t="s">
        <v>265</v>
      </c>
      <c r="FH15" t="s">
        <v>266</v>
      </c>
      <c r="FI15" t="s">
        <v>267</v>
      </c>
      <c r="FJ15" t="s">
        <v>268</v>
      </c>
      <c r="FK15" t="s">
        <v>269</v>
      </c>
      <c r="FL15" t="s">
        <v>270</v>
      </c>
      <c r="FM15" t="s">
        <v>271</v>
      </c>
      <c r="FN15" t="s">
        <v>272</v>
      </c>
      <c r="FO15" t="s">
        <v>273</v>
      </c>
      <c r="FP15" t="s">
        <v>274</v>
      </c>
      <c r="FQ15" t="s">
        <v>275</v>
      </c>
      <c r="FR15" t="s">
        <v>108</v>
      </c>
      <c r="FS15" t="s">
        <v>111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  <c r="JQ15" t="s">
        <v>377</v>
      </c>
      <c r="JR15" t="s">
        <v>378</v>
      </c>
      <c r="JS15" t="s">
        <v>379</v>
      </c>
      <c r="JT15" t="s">
        <v>380</v>
      </c>
      <c r="JU15" t="s">
        <v>381</v>
      </c>
      <c r="JV15" t="s">
        <v>382</v>
      </c>
      <c r="JW15" t="s">
        <v>383</v>
      </c>
      <c r="JX15" t="s">
        <v>384</v>
      </c>
      <c r="JY15" t="s">
        <v>385</v>
      </c>
      <c r="JZ15" t="s">
        <v>386</v>
      </c>
      <c r="KA15" t="s">
        <v>387</v>
      </c>
      <c r="KB15" t="s">
        <v>388</v>
      </c>
      <c r="KC15" t="s">
        <v>389</v>
      </c>
      <c r="KD15" t="s">
        <v>390</v>
      </c>
      <c r="KE15" t="s">
        <v>391</v>
      </c>
      <c r="KF15" t="s">
        <v>392</v>
      </c>
      <c r="KG15" t="s">
        <v>393</v>
      </c>
      <c r="KH15" t="s">
        <v>394</v>
      </c>
      <c r="KI15" t="s">
        <v>395</v>
      </c>
      <c r="KJ15" t="s">
        <v>396</v>
      </c>
      <c r="KK15" t="s">
        <v>397</v>
      </c>
      <c r="KL15" t="s">
        <v>398</v>
      </c>
      <c r="KM15" t="s">
        <v>399</v>
      </c>
    </row>
    <row r="16" spans="1:299" x14ac:dyDescent="0.2">
      <c r="B16" t="s">
        <v>400</v>
      </c>
      <c r="C16" t="s">
        <v>400</v>
      </c>
      <c r="F16" t="s">
        <v>400</v>
      </c>
      <c r="K16" t="s">
        <v>400</v>
      </c>
      <c r="L16" t="s">
        <v>401</v>
      </c>
      <c r="M16" t="s">
        <v>402</v>
      </c>
      <c r="N16" t="s">
        <v>403</v>
      </c>
      <c r="O16" t="s">
        <v>404</v>
      </c>
      <c r="P16" t="s">
        <v>404</v>
      </c>
      <c r="Q16" t="s">
        <v>233</v>
      </c>
      <c r="R16" t="s">
        <v>233</v>
      </c>
      <c r="S16" t="s">
        <v>401</v>
      </c>
      <c r="T16" t="s">
        <v>401</v>
      </c>
      <c r="U16" t="s">
        <v>401</v>
      </c>
      <c r="V16" t="s">
        <v>401</v>
      </c>
      <c r="W16" t="s">
        <v>405</v>
      </c>
      <c r="X16" t="s">
        <v>406</v>
      </c>
      <c r="Y16" t="s">
        <v>406</v>
      </c>
      <c r="Z16" t="s">
        <v>407</v>
      </c>
      <c r="AA16" t="s">
        <v>408</v>
      </c>
      <c r="AB16" t="s">
        <v>407</v>
      </c>
      <c r="AC16" t="s">
        <v>407</v>
      </c>
      <c r="AD16" t="s">
        <v>407</v>
      </c>
      <c r="AE16" t="s">
        <v>405</v>
      </c>
      <c r="AF16" t="s">
        <v>405</v>
      </c>
      <c r="AG16" t="s">
        <v>405</v>
      </c>
      <c r="AH16" t="s">
        <v>405</v>
      </c>
      <c r="AI16" t="s">
        <v>403</v>
      </c>
      <c r="AJ16" t="s">
        <v>402</v>
      </c>
      <c r="AK16" t="s">
        <v>403</v>
      </c>
      <c r="AL16" t="s">
        <v>404</v>
      </c>
      <c r="AM16" t="s">
        <v>404</v>
      </c>
      <c r="AN16" t="s">
        <v>409</v>
      </c>
      <c r="AO16" t="s">
        <v>410</v>
      </c>
      <c r="AP16" t="s">
        <v>402</v>
      </c>
      <c r="AQ16" t="s">
        <v>411</v>
      </c>
      <c r="AR16" t="s">
        <v>411</v>
      </c>
      <c r="AS16" t="s">
        <v>412</v>
      </c>
      <c r="AT16" t="s">
        <v>410</v>
      </c>
      <c r="AU16" t="s">
        <v>413</v>
      </c>
      <c r="AV16" t="s">
        <v>408</v>
      </c>
      <c r="AX16" t="s">
        <v>408</v>
      </c>
      <c r="AY16" t="s">
        <v>413</v>
      </c>
      <c r="BE16" t="s">
        <v>403</v>
      </c>
      <c r="BL16" t="s">
        <v>403</v>
      </c>
      <c r="BM16" t="s">
        <v>403</v>
      </c>
      <c r="BN16" t="s">
        <v>403</v>
      </c>
      <c r="BO16" t="s">
        <v>414</v>
      </c>
      <c r="CC16" t="s">
        <v>415</v>
      </c>
      <c r="CE16" t="s">
        <v>415</v>
      </c>
      <c r="CF16" t="s">
        <v>403</v>
      </c>
      <c r="CI16" t="s">
        <v>415</v>
      </c>
      <c r="CJ16" t="s">
        <v>408</v>
      </c>
      <c r="CM16" t="s">
        <v>416</v>
      </c>
      <c r="CN16" t="s">
        <v>416</v>
      </c>
      <c r="CP16" t="s">
        <v>417</v>
      </c>
      <c r="CQ16" t="s">
        <v>415</v>
      </c>
      <c r="CS16" t="s">
        <v>415</v>
      </c>
      <c r="CT16" t="s">
        <v>403</v>
      </c>
      <c r="CX16" t="s">
        <v>415</v>
      </c>
      <c r="CZ16" t="s">
        <v>418</v>
      </c>
      <c r="DC16" t="s">
        <v>415</v>
      </c>
      <c r="DD16" t="s">
        <v>415</v>
      </c>
      <c r="DF16" t="s">
        <v>415</v>
      </c>
      <c r="DH16" t="s">
        <v>415</v>
      </c>
      <c r="DJ16" t="s">
        <v>403</v>
      </c>
      <c r="DK16" t="s">
        <v>403</v>
      </c>
      <c r="DM16" t="s">
        <v>419</v>
      </c>
      <c r="DN16" t="s">
        <v>420</v>
      </c>
      <c r="DQ16" t="s">
        <v>401</v>
      </c>
      <c r="DS16" t="s">
        <v>400</v>
      </c>
      <c r="DT16" t="s">
        <v>404</v>
      </c>
      <c r="DU16" t="s">
        <v>404</v>
      </c>
      <c r="DV16" t="s">
        <v>411</v>
      </c>
      <c r="DW16" t="s">
        <v>411</v>
      </c>
      <c r="DX16" t="s">
        <v>404</v>
      </c>
      <c r="DY16" t="s">
        <v>411</v>
      </c>
      <c r="DZ16" t="s">
        <v>413</v>
      </c>
      <c r="EA16" t="s">
        <v>407</v>
      </c>
      <c r="EB16" t="s">
        <v>407</v>
      </c>
      <c r="EC16" t="s">
        <v>406</v>
      </c>
      <c r="ED16" t="s">
        <v>406</v>
      </c>
      <c r="EE16" t="s">
        <v>406</v>
      </c>
      <c r="EF16" t="s">
        <v>406</v>
      </c>
      <c r="EG16" t="s">
        <v>406</v>
      </c>
      <c r="EH16" t="s">
        <v>421</v>
      </c>
      <c r="EI16" t="s">
        <v>403</v>
      </c>
      <c r="EJ16" t="s">
        <v>403</v>
      </c>
      <c r="EK16" t="s">
        <v>404</v>
      </c>
      <c r="EL16" t="s">
        <v>404</v>
      </c>
      <c r="EM16" t="s">
        <v>404</v>
      </c>
      <c r="EN16" t="s">
        <v>411</v>
      </c>
      <c r="EO16" t="s">
        <v>404</v>
      </c>
      <c r="EP16" t="s">
        <v>411</v>
      </c>
      <c r="EQ16" t="s">
        <v>407</v>
      </c>
      <c r="ER16" t="s">
        <v>407</v>
      </c>
      <c r="ES16" t="s">
        <v>406</v>
      </c>
      <c r="ET16" t="s">
        <v>406</v>
      </c>
      <c r="EU16" t="s">
        <v>403</v>
      </c>
      <c r="EZ16" t="s">
        <v>403</v>
      </c>
      <c r="FC16" t="s">
        <v>406</v>
      </c>
      <c r="FD16" t="s">
        <v>406</v>
      </c>
      <c r="FE16" t="s">
        <v>406</v>
      </c>
      <c r="FF16" t="s">
        <v>406</v>
      </c>
      <c r="FG16" t="s">
        <v>406</v>
      </c>
      <c r="FH16" t="s">
        <v>403</v>
      </c>
      <c r="FI16" t="s">
        <v>403</v>
      </c>
      <c r="FJ16" t="s">
        <v>403</v>
      </c>
      <c r="FK16" t="s">
        <v>400</v>
      </c>
      <c r="FN16" t="s">
        <v>422</v>
      </c>
      <c r="FO16" t="s">
        <v>422</v>
      </c>
      <c r="FQ16" t="s">
        <v>400</v>
      </c>
      <c r="FR16" t="s">
        <v>423</v>
      </c>
      <c r="FT16" t="s">
        <v>400</v>
      </c>
      <c r="FU16" t="s">
        <v>400</v>
      </c>
      <c r="FW16" t="s">
        <v>424</v>
      </c>
      <c r="FX16" t="s">
        <v>425</v>
      </c>
      <c r="FY16" t="s">
        <v>424</v>
      </c>
      <c r="FZ16" t="s">
        <v>425</v>
      </c>
      <c r="GA16" t="s">
        <v>424</v>
      </c>
      <c r="GB16" t="s">
        <v>425</v>
      </c>
      <c r="GC16" t="s">
        <v>408</v>
      </c>
      <c r="GD16" t="s">
        <v>408</v>
      </c>
      <c r="GE16" t="s">
        <v>404</v>
      </c>
      <c r="GF16" t="s">
        <v>426</v>
      </c>
      <c r="GG16" t="s">
        <v>404</v>
      </c>
      <c r="GJ16" t="s">
        <v>427</v>
      </c>
      <c r="GM16" t="s">
        <v>411</v>
      </c>
      <c r="GN16" t="s">
        <v>428</v>
      </c>
      <c r="GO16" t="s">
        <v>411</v>
      </c>
      <c r="GT16" t="s">
        <v>429</v>
      </c>
      <c r="GU16" t="s">
        <v>429</v>
      </c>
      <c r="HH16" t="s">
        <v>429</v>
      </c>
      <c r="HI16" t="s">
        <v>429</v>
      </c>
      <c r="HJ16" t="s">
        <v>430</v>
      </c>
      <c r="HK16" t="s">
        <v>430</v>
      </c>
      <c r="HL16" t="s">
        <v>406</v>
      </c>
      <c r="HM16" t="s">
        <v>406</v>
      </c>
      <c r="HN16" t="s">
        <v>408</v>
      </c>
      <c r="HO16" t="s">
        <v>406</v>
      </c>
      <c r="HP16" t="s">
        <v>411</v>
      </c>
      <c r="HQ16" t="s">
        <v>408</v>
      </c>
      <c r="HR16" t="s">
        <v>408</v>
      </c>
      <c r="HT16" t="s">
        <v>429</v>
      </c>
      <c r="HU16" t="s">
        <v>429</v>
      </c>
      <c r="HV16" t="s">
        <v>429</v>
      </c>
      <c r="HW16" t="s">
        <v>429</v>
      </c>
      <c r="HX16" t="s">
        <v>429</v>
      </c>
      <c r="HY16" t="s">
        <v>429</v>
      </c>
      <c r="HZ16" t="s">
        <v>429</v>
      </c>
      <c r="IA16" t="s">
        <v>431</v>
      </c>
      <c r="IB16" t="s">
        <v>431</v>
      </c>
      <c r="IC16" t="s">
        <v>431</v>
      </c>
      <c r="ID16" t="s">
        <v>432</v>
      </c>
      <c r="IE16" t="s">
        <v>429</v>
      </c>
      <c r="IF16" t="s">
        <v>429</v>
      </c>
      <c r="IG16" t="s">
        <v>429</v>
      </c>
      <c r="IH16" t="s">
        <v>429</v>
      </c>
      <c r="II16" t="s">
        <v>429</v>
      </c>
      <c r="IJ16" t="s">
        <v>429</v>
      </c>
      <c r="IK16" t="s">
        <v>429</v>
      </c>
      <c r="IL16" t="s">
        <v>429</v>
      </c>
      <c r="IM16" t="s">
        <v>429</v>
      </c>
      <c r="IN16" t="s">
        <v>429</v>
      </c>
      <c r="IO16" t="s">
        <v>429</v>
      </c>
      <c r="IP16" t="s">
        <v>429</v>
      </c>
      <c r="IW16" t="s">
        <v>429</v>
      </c>
      <c r="IX16" t="s">
        <v>408</v>
      </c>
      <c r="IY16" t="s">
        <v>408</v>
      </c>
      <c r="IZ16" t="s">
        <v>424</v>
      </c>
      <c r="JA16" t="s">
        <v>425</v>
      </c>
      <c r="JB16" t="s">
        <v>425</v>
      </c>
      <c r="JF16" t="s">
        <v>425</v>
      </c>
      <c r="JJ16" t="s">
        <v>404</v>
      </c>
      <c r="JK16" t="s">
        <v>404</v>
      </c>
      <c r="JL16" t="s">
        <v>411</v>
      </c>
      <c r="JM16" t="s">
        <v>411</v>
      </c>
      <c r="JN16" t="s">
        <v>433</v>
      </c>
      <c r="JO16" t="s">
        <v>433</v>
      </c>
      <c r="JP16" t="s">
        <v>429</v>
      </c>
      <c r="JQ16" t="s">
        <v>429</v>
      </c>
      <c r="JR16" t="s">
        <v>429</v>
      </c>
      <c r="JS16" t="s">
        <v>429</v>
      </c>
      <c r="JT16" t="s">
        <v>429</v>
      </c>
      <c r="JU16" t="s">
        <v>429</v>
      </c>
      <c r="JV16" t="s">
        <v>406</v>
      </c>
      <c r="JW16" t="s">
        <v>429</v>
      </c>
      <c r="JY16" t="s">
        <v>413</v>
      </c>
      <c r="JZ16" t="s">
        <v>413</v>
      </c>
      <c r="KA16" t="s">
        <v>406</v>
      </c>
      <c r="KB16" t="s">
        <v>406</v>
      </c>
      <c r="KC16" t="s">
        <v>406</v>
      </c>
      <c r="KD16" t="s">
        <v>406</v>
      </c>
      <c r="KE16" t="s">
        <v>406</v>
      </c>
      <c r="KF16" t="s">
        <v>408</v>
      </c>
      <c r="KG16" t="s">
        <v>408</v>
      </c>
      <c r="KH16" t="s">
        <v>408</v>
      </c>
      <c r="KI16" t="s">
        <v>406</v>
      </c>
      <c r="KJ16" t="s">
        <v>404</v>
      </c>
      <c r="KK16" t="s">
        <v>411</v>
      </c>
      <c r="KL16" t="s">
        <v>408</v>
      </c>
      <c r="KM16" t="s">
        <v>408</v>
      </c>
    </row>
    <row r="17" spans="1:299" x14ac:dyDescent="0.2">
      <c r="A17">
        <v>1</v>
      </c>
      <c r="B17">
        <v>1691423371</v>
      </c>
      <c r="C17">
        <v>0</v>
      </c>
      <c r="D17" t="s">
        <v>434</v>
      </c>
      <c r="E17" t="s">
        <v>435</v>
      </c>
      <c r="F17">
        <v>4</v>
      </c>
      <c r="G17">
        <v>19.7</v>
      </c>
      <c r="H17" t="s">
        <v>491</v>
      </c>
      <c r="I17">
        <v>270</v>
      </c>
      <c r="J17">
        <v>108</v>
      </c>
      <c r="K17">
        <v>1691423363</v>
      </c>
      <c r="L17">
        <f t="shared" ref="L17:L32" si="0">(M17)/1000</f>
        <v>1.7102163759180357E-3</v>
      </c>
      <c r="M17">
        <f t="shared" ref="M17:M32" si="1">IF(DR17, AP17, AJ17)</f>
        <v>1.7102163759180358</v>
      </c>
      <c r="N17">
        <f t="shared" ref="N17:N32" si="2">IF(DR17, AK17, AI17)</f>
        <v>11.022287559302804</v>
      </c>
      <c r="O17">
        <f t="shared" ref="O17:O32" si="3">DT17 - IF(AW17&gt;1, N17*DN17*100/(AY17*EH17), 0)</f>
        <v>413.706866666667</v>
      </c>
      <c r="P17">
        <f t="shared" ref="P17:P32" si="4">((V17-L17/2)*O17-N17)/(V17+L17/2)</f>
        <v>218.56394376965892</v>
      </c>
      <c r="Q17">
        <f t="shared" ref="Q17:Q32" si="5">P17*(EA17+EB17)/1000</f>
        <v>22.172410944635068</v>
      </c>
      <c r="R17">
        <f t="shared" ref="R17:R32" si="6">(DT17 - IF(AW17&gt;1, N17*DN17*100/(AY17*EH17), 0))*(EA17+EB17)/1000</f>
        <v>41.968855887857877</v>
      </c>
      <c r="S17">
        <f t="shared" ref="S17:S32" si="7">2/((1/U17-1/T17)+SIGN(U17)*SQRT((1/U17-1/T17)*(1/U17-1/T17) + 4*DO17/((DO17+1)*(DO17+1))*(2*1/U17*1/T17-1/T17*1/T17)))</f>
        <v>9.5931371884458536E-2</v>
      </c>
      <c r="T17">
        <f t="shared" ref="T17:T32" si="8">IF(LEFT(DP17,1)&lt;&gt;"0",IF(LEFT(DP17,1)="1",3,DQ17),$D$5+$E$5*(EH17*EA17/($K$5*1000))+$F$5*(EH17*EA17/($K$5*1000))*MAX(MIN(DN17,$J$5),$I$5)*MAX(MIN(DN17,$J$5),$I$5)+$G$5*MAX(MIN(DN17,$J$5),$I$5)*(EH17*EA17/($K$5*1000))+$H$5*(EH17*EA17/($K$5*1000))*(EH17*EA17/($K$5*1000)))</f>
        <v>3.840709857453648</v>
      </c>
      <c r="U17">
        <f t="shared" ref="U17:U32" si="9">L17*(1000-(1000*0.61365*EXP(17.502*Y17/(240.97+Y17))/(EA17+EB17)+DV17)/2)/(1000*0.61365*EXP(17.502*Y17/(240.97+Y17))/(EA17+EB17)-DV17)</f>
        <v>9.4619831295734966E-2</v>
      </c>
      <c r="V17">
        <f t="shared" ref="V17:V32" si="10">1/((DO17+1)/(S17/1.6)+1/(T17/1.37)) + DO17/((DO17+1)/(S17/1.6) + DO17/(T17/1.37))</f>
        <v>5.9253737387222838E-2</v>
      </c>
      <c r="W17">
        <f t="shared" ref="W17:W32" si="11">(DJ17*DM17)</f>
        <v>353.41762001627728</v>
      </c>
      <c r="X17">
        <f t="shared" ref="X17:X32" si="12">(EC17+(W17+2*0.95*0.0000000567*(((EC17+$B$7)+273)^4-(EC17+273)^4)-44100*L17)/(1.84*29.3*T17+8*0.95*0.0000000567*(EC17+273)^3))</f>
        <v>28.579699976754927</v>
      </c>
      <c r="Y17">
        <f t="shared" ref="Y17:Y32" si="13">($C$7*ED17+$D$7*EE17+$E$7*X17)</f>
        <v>27.15746</v>
      </c>
      <c r="Z17">
        <f t="shared" ref="Z17:Z32" si="14">0.61365*EXP(17.502*Y17/(240.97+Y17))</f>
        <v>3.6123937265907018</v>
      </c>
      <c r="AA17">
        <f t="shared" ref="AA17:AA32" si="15">(AB17/AC17*100)</f>
        <v>50.155747307732845</v>
      </c>
      <c r="AB17">
        <f t="shared" ref="AB17:AB32" si="16">DV17*(EA17+EB17)/1000</f>
        <v>1.8279654302072266</v>
      </c>
      <c r="AC17">
        <f t="shared" ref="AC17:AC32" si="17">0.61365*EXP(17.502*EC17/(240.97+EC17))</f>
        <v>3.6445781955787888</v>
      </c>
      <c r="AD17">
        <f t="shared" ref="AD17:AD32" si="18">(Z17-DV17*(EA17+EB17)/1000)</f>
        <v>1.7844282963834752</v>
      </c>
      <c r="AE17">
        <f t="shared" ref="AE17:AE32" si="19">(-L17*44100)</f>
        <v>-75.420542177985368</v>
      </c>
      <c r="AF17">
        <f t="shared" ref="AF17:AF32" si="20">2*29.3*T17*0.92*(EC17-Y17)</f>
        <v>31.325470125384033</v>
      </c>
      <c r="AG17">
        <f t="shared" ref="AG17:AG32" si="21">2*0.95*0.0000000567*(((EC17+$B$7)+273)^4-(Y17+273)^4)</f>
        <v>1.7643025376802526</v>
      </c>
      <c r="AH17">
        <f t="shared" ref="AH17:AH32" si="22">W17+AG17+AE17+AF17</f>
        <v>311.0868505013562</v>
      </c>
      <c r="AI17">
        <f t="shared" ref="AI17:AI32" si="23">DZ17*AW17*(DU17-DT17*(1000-AW17*DW17)/(1000-AW17*DV17))/(100*DN17)</f>
        <v>9.761067523887613</v>
      </c>
      <c r="AJ17">
        <f t="shared" ref="AJ17:AJ32" si="24">1000*DZ17*AW17*(DV17-DW17)/(100*DN17*(1000-AW17*DV17))</f>
        <v>1.7783283641712408</v>
      </c>
      <c r="AK17">
        <f t="shared" ref="AK17:AK32" si="25">(AL17 - AM17 - EA17*1000/(8.314*(EC17+273.15)) * AO17/DZ17 * AN17) * DZ17/(100*DN17) * (1000 - DW17)/1000</f>
        <v>11.022287559302804</v>
      </c>
      <c r="AL17">
        <v>427.23118379895601</v>
      </c>
      <c r="AM17">
        <v>420.50428484848499</v>
      </c>
      <c r="AN17">
        <v>-6.7557374370831499E-5</v>
      </c>
      <c r="AO17">
        <v>66.936652296134994</v>
      </c>
      <c r="AP17">
        <f t="shared" ref="AP17:AP32" si="26">(AR17 - AQ17 + EA17*1000/(8.314*(EC17+273.15)) * AT17/DZ17 * AS17) * DZ17/(100*DN17) * 1000/(1000 - AR17)</f>
        <v>1.7102163759180358</v>
      </c>
      <c r="AQ17">
        <v>16.9755211123273</v>
      </c>
      <c r="AR17">
        <v>17.983112727272701</v>
      </c>
      <c r="AS17">
        <v>6.8182464505972403E-6</v>
      </c>
      <c r="AT17">
        <v>77.513201325840996</v>
      </c>
      <c r="AU17">
        <v>0</v>
      </c>
      <c r="AV17">
        <v>0</v>
      </c>
      <c r="AW17">
        <f t="shared" ref="AW17:AW32" si="27">IF(AU17*$H$13&gt;=AY17,1,(AY17/(AY17-AU17*$H$13)))</f>
        <v>1</v>
      </c>
      <c r="AX17">
        <f t="shared" ref="AX17:AX32" si="28">(AW17-1)*100</f>
        <v>0</v>
      </c>
      <c r="AY17">
        <f t="shared" ref="AY17:AY32" si="29">MAX(0,($B$13+$C$13*EH17)/(1+$D$13*EH17)*EA17/(EC17+273)*$E$13)</f>
        <v>53517.489997061683</v>
      </c>
      <c r="AZ17" t="s">
        <v>437</v>
      </c>
      <c r="BA17">
        <v>0</v>
      </c>
      <c r="BB17">
        <v>0</v>
      </c>
      <c r="BC17">
        <v>0</v>
      </c>
      <c r="BD17" t="e">
        <f t="shared" ref="BD17:BD32" si="30">1-BB17/BC17</f>
        <v>#DIV/0!</v>
      </c>
      <c r="BE17">
        <v>0</v>
      </c>
      <c r="BF17" t="s">
        <v>437</v>
      </c>
      <c r="BG17">
        <v>0</v>
      </c>
      <c r="BH17">
        <v>0</v>
      </c>
      <c r="BI17">
        <v>0</v>
      </c>
      <c r="BJ17" t="e">
        <f t="shared" ref="BJ17:BJ32" si="31">1-BH17/BI17</f>
        <v>#DIV/0!</v>
      </c>
      <c r="BK17">
        <v>0.5</v>
      </c>
      <c r="BL17">
        <f t="shared" ref="BL17:BL32" si="32">DK17</f>
        <v>1849.2364199048093</v>
      </c>
      <c r="BM17">
        <f t="shared" ref="BM17:BM32" si="33">N17</f>
        <v>11.022287559302804</v>
      </c>
      <c r="BN17" t="e">
        <f t="shared" ref="BN17:BN32" si="34">BJ17*BK17*BL17</f>
        <v>#DIV/0!</v>
      </c>
      <c r="BO17">
        <f t="shared" ref="BO17:BO32" si="35">(BM17-BE17)/BL17</f>
        <v>5.9604534285941568E-3</v>
      </c>
      <c r="BP17" t="e">
        <f t="shared" ref="BP17:BP32" si="36">(BC17-BI17)/BI17</f>
        <v>#DIV/0!</v>
      </c>
      <c r="BQ17" t="e">
        <f t="shared" ref="BQ17:BQ32" si="37">BB17/(BD17+BB17/BI17)</f>
        <v>#DIV/0!</v>
      </c>
      <c r="BR17" t="s">
        <v>437</v>
      </c>
      <c r="BS17">
        <v>0</v>
      </c>
      <c r="BT17" t="e">
        <f t="shared" ref="BT17:BT32" si="38">IF(BS17&lt;&gt;0, BS17, BQ17)</f>
        <v>#DIV/0!</v>
      </c>
      <c r="BU17" t="e">
        <f t="shared" ref="BU17:BU32" si="39">1-BT17/BI17</f>
        <v>#DIV/0!</v>
      </c>
      <c r="BV17" t="e">
        <f t="shared" ref="BV17:BV32" si="40">(BI17-BH17)/(BI17-BT17)</f>
        <v>#DIV/0!</v>
      </c>
      <c r="BW17" t="e">
        <f t="shared" ref="BW17:BW32" si="41">(BC17-BI17)/(BC17-BT17)</f>
        <v>#DIV/0!</v>
      </c>
      <c r="BX17" t="e">
        <f t="shared" ref="BX17:BX32" si="42">(BI17-BH17)/(BI17-BB17)</f>
        <v>#DIV/0!</v>
      </c>
      <c r="BY17" t="e">
        <f t="shared" ref="BY17:BY32" si="43">(BC17-BI17)/(BC17-BB17)</f>
        <v>#DIV/0!</v>
      </c>
      <c r="BZ17" t="e">
        <f t="shared" ref="BZ17:BZ32" si="44">(BV17*BT17/BH17)</f>
        <v>#DIV/0!</v>
      </c>
      <c r="CA17" t="e">
        <f t="shared" ref="CA17:CA32" si="45">(1-BZ17)</f>
        <v>#DIV/0!</v>
      </c>
      <c r="DJ17">
        <f t="shared" ref="DJ17:DJ32" si="46">$B$11*EI17+$C$11*EJ17+$F$11*EU17*(1-EX17)</f>
        <v>2200.0606666666699</v>
      </c>
      <c r="DK17">
        <f t="shared" ref="DK17:DK32" si="47">DJ17*DL17</f>
        <v>1849.2364199048093</v>
      </c>
      <c r="DL17">
        <f t="shared" ref="DL17:DL32" si="48">($B$11*$D$9+$C$11*$D$9+$F$11*((FH17+EZ17)/MAX(FH17+EZ17+FI17, 0.1)*$I$9+FI17/MAX(FH17+EZ17+FI17, 0.1)*$J$9))/($B$11+$C$11+$F$11)</f>
        <v>0.84053883055261502</v>
      </c>
      <c r="DM17">
        <f t="shared" ref="DM17:DM32" si="49">($B$11*$K$9+$C$11*$K$9+$F$11*((FH17+EZ17)/MAX(FH17+EZ17+FI17, 0.1)*$P$9+FI17/MAX(FH17+EZ17+FI17, 0.1)*$Q$9))/($B$11+$C$11+$F$11)</f>
        <v>0.16063994296654702</v>
      </c>
      <c r="DN17">
        <v>3</v>
      </c>
      <c r="DO17">
        <v>0.5</v>
      </c>
      <c r="DP17" t="s">
        <v>438</v>
      </c>
      <c r="DQ17">
        <v>2</v>
      </c>
      <c r="DR17" t="b">
        <v>1</v>
      </c>
      <c r="DS17">
        <v>1691423363</v>
      </c>
      <c r="DT17">
        <v>413.706866666667</v>
      </c>
      <c r="DU17">
        <v>420.00466666666699</v>
      </c>
      <c r="DV17">
        <v>18.019120000000001</v>
      </c>
      <c r="DW17">
        <v>16.9713933333333</v>
      </c>
      <c r="DX17">
        <v>413.617866666667</v>
      </c>
      <c r="DY17">
        <v>17.935120000000001</v>
      </c>
      <c r="DZ17">
        <v>500.02100000000002</v>
      </c>
      <c r="EA17">
        <v>101.34586666666701</v>
      </c>
      <c r="EB17">
        <v>0.10001027999999999</v>
      </c>
      <c r="EC17">
        <v>27.3087466666667</v>
      </c>
      <c r="ED17">
        <v>27.15746</v>
      </c>
      <c r="EE17">
        <v>999.9</v>
      </c>
      <c r="EF17">
        <v>0</v>
      </c>
      <c r="EG17">
        <v>0</v>
      </c>
      <c r="EH17">
        <v>9996.8366666666698</v>
      </c>
      <c r="EI17">
        <v>0</v>
      </c>
      <c r="EJ17">
        <v>15.6180733333333</v>
      </c>
      <c r="EK17">
        <v>-7.0465879999999999</v>
      </c>
      <c r="EL17">
        <v>420.515266666667</v>
      </c>
      <c r="EM17">
        <v>427.25586666666698</v>
      </c>
      <c r="EN17">
        <v>0.99987793333333297</v>
      </c>
      <c r="EO17">
        <v>420.00466666666699</v>
      </c>
      <c r="EP17">
        <v>16.9713933333333</v>
      </c>
      <c r="EQ17">
        <v>1.82131466666667</v>
      </c>
      <c r="ER17">
        <v>1.7199806666666699</v>
      </c>
      <c r="ES17">
        <v>15.97092</v>
      </c>
      <c r="ET17">
        <v>15.0779266666667</v>
      </c>
      <c r="EU17">
        <v>2200.0606666666699</v>
      </c>
      <c r="EV17">
        <v>0.98199886666666703</v>
      </c>
      <c r="EW17">
        <v>1.80012333333333E-2</v>
      </c>
      <c r="EX17">
        <v>0</v>
      </c>
      <c r="EY17">
        <v>273.32113333333302</v>
      </c>
      <c r="EZ17">
        <v>4.9995099999999999</v>
      </c>
      <c r="FA17">
        <v>6172.7626666666702</v>
      </c>
      <c r="FB17">
        <v>18018.080000000002</v>
      </c>
      <c r="FC17">
        <v>43.228999999999999</v>
      </c>
      <c r="FD17">
        <v>43.811999999999998</v>
      </c>
      <c r="FE17">
        <v>44.078800000000001</v>
      </c>
      <c r="FF17">
        <v>42.932866666666698</v>
      </c>
      <c r="FG17">
        <v>44.741599999999998</v>
      </c>
      <c r="FH17">
        <v>2155.5459999999998</v>
      </c>
      <c r="FI17">
        <v>39.515333333333302</v>
      </c>
      <c r="FJ17">
        <v>0</v>
      </c>
      <c r="FK17">
        <v>1691423372.5999999</v>
      </c>
      <c r="FL17">
        <v>0</v>
      </c>
      <c r="FM17">
        <v>273.38499999999999</v>
      </c>
      <c r="FN17">
        <v>-0.21692306386146001</v>
      </c>
      <c r="FO17">
        <v>-4.7353846085874798</v>
      </c>
      <c r="FP17">
        <v>6172.5792000000001</v>
      </c>
      <c r="FQ17">
        <v>15</v>
      </c>
      <c r="FR17">
        <v>1691423393</v>
      </c>
      <c r="FS17" t="s">
        <v>439</v>
      </c>
      <c r="FT17">
        <v>1691423391</v>
      </c>
      <c r="FU17">
        <v>1691423393</v>
      </c>
      <c r="FV17">
        <v>1</v>
      </c>
      <c r="FW17">
        <v>0.746</v>
      </c>
      <c r="FX17">
        <v>6.0999999999999999E-2</v>
      </c>
      <c r="FY17">
        <v>8.8999999999999996E-2</v>
      </c>
      <c r="FZ17">
        <v>8.4000000000000005E-2</v>
      </c>
      <c r="GA17">
        <v>420</v>
      </c>
      <c r="GB17">
        <v>17</v>
      </c>
      <c r="GC17">
        <v>0.32</v>
      </c>
      <c r="GD17">
        <v>0.03</v>
      </c>
      <c r="GE17">
        <v>-7.0319847619047602</v>
      </c>
      <c r="GF17">
        <v>-0.162684155844152</v>
      </c>
      <c r="GG17">
        <v>3.4542758130019398E-2</v>
      </c>
      <c r="GH17">
        <v>1</v>
      </c>
      <c r="GI17">
        <v>273.44429411764702</v>
      </c>
      <c r="GJ17">
        <v>-0.84638654834222304</v>
      </c>
      <c r="GK17">
        <v>0.18178842411405099</v>
      </c>
      <c r="GL17">
        <v>1</v>
      </c>
      <c r="GM17">
        <v>1.0076256666666701</v>
      </c>
      <c r="GN17">
        <v>-8.7886051948053004E-2</v>
      </c>
      <c r="GO17">
        <v>1.3543170302453901E-2</v>
      </c>
      <c r="GP17">
        <v>1</v>
      </c>
      <c r="GQ17">
        <v>3</v>
      </c>
      <c r="GR17">
        <v>3</v>
      </c>
      <c r="GS17" t="s">
        <v>440</v>
      </c>
      <c r="GT17">
        <v>3.1228400000000001</v>
      </c>
      <c r="GU17">
        <v>2.8940700000000001</v>
      </c>
      <c r="GV17">
        <v>0.104256</v>
      </c>
      <c r="GW17">
        <v>0.10532900000000001</v>
      </c>
      <c r="GX17">
        <v>9.8652100000000006E-2</v>
      </c>
      <c r="GY17">
        <v>9.3532900000000002E-2</v>
      </c>
      <c r="GZ17">
        <v>29438.799999999999</v>
      </c>
      <c r="HA17">
        <v>22671.9</v>
      </c>
      <c r="HB17">
        <v>30602.9</v>
      </c>
      <c r="HC17">
        <v>23823.599999999999</v>
      </c>
      <c r="HD17">
        <v>36505.599999999999</v>
      </c>
      <c r="HE17">
        <v>30123.5</v>
      </c>
      <c r="HF17">
        <v>43296.2</v>
      </c>
      <c r="HG17">
        <v>35956.199999999997</v>
      </c>
      <c r="HH17">
        <v>2.1528999999999998</v>
      </c>
      <c r="HI17">
        <v>2.2292999999999998</v>
      </c>
      <c r="HJ17">
        <v>0.143759</v>
      </c>
      <c r="HK17">
        <v>0</v>
      </c>
      <c r="HL17">
        <v>24.767600000000002</v>
      </c>
      <c r="HM17">
        <v>999.9</v>
      </c>
      <c r="HN17">
        <v>65.852999999999994</v>
      </c>
      <c r="HO17">
        <v>25.791</v>
      </c>
      <c r="HP17">
        <v>21.656199999999998</v>
      </c>
      <c r="HQ17">
        <v>62.430100000000003</v>
      </c>
      <c r="HR17">
        <v>19.683499999999999</v>
      </c>
      <c r="HS17">
        <v>1</v>
      </c>
      <c r="HT17">
        <v>-0.19735</v>
      </c>
      <c r="HU17">
        <v>-0.189327</v>
      </c>
      <c r="HV17">
        <v>20.3583</v>
      </c>
      <c r="HW17">
        <v>5.2415500000000002</v>
      </c>
      <c r="HX17">
        <v>11.9201</v>
      </c>
      <c r="HY17">
        <v>4.9696999999999996</v>
      </c>
      <c r="HZ17">
        <v>3.29</v>
      </c>
      <c r="IA17">
        <v>9999</v>
      </c>
      <c r="IB17">
        <v>9999</v>
      </c>
      <c r="IC17">
        <v>9999</v>
      </c>
      <c r="ID17">
        <v>999.9</v>
      </c>
      <c r="IE17">
        <v>4.9716699999999996</v>
      </c>
      <c r="IF17">
        <v>1.8730199999999999</v>
      </c>
      <c r="IG17">
        <v>1.87988</v>
      </c>
      <c r="IH17">
        <v>1.8760699999999999</v>
      </c>
      <c r="II17">
        <v>1.87561</v>
      </c>
      <c r="IJ17">
        <v>1.87561</v>
      </c>
      <c r="IK17">
        <v>1.87459</v>
      </c>
      <c r="IL17">
        <v>1.8749400000000001</v>
      </c>
      <c r="IM17">
        <v>0</v>
      </c>
      <c r="IN17">
        <v>0</v>
      </c>
      <c r="IO17">
        <v>0</v>
      </c>
      <c r="IP17">
        <v>0</v>
      </c>
      <c r="IQ17" t="s">
        <v>441</v>
      </c>
      <c r="IR17" t="s">
        <v>442</v>
      </c>
      <c r="IS17" t="s">
        <v>443</v>
      </c>
      <c r="IT17" t="s">
        <v>443</v>
      </c>
      <c r="IU17" t="s">
        <v>443</v>
      </c>
      <c r="IV17" t="s">
        <v>443</v>
      </c>
      <c r="IW17">
        <v>0</v>
      </c>
      <c r="IX17">
        <v>100</v>
      </c>
      <c r="IY17">
        <v>100</v>
      </c>
      <c r="IZ17">
        <v>8.8999999999999996E-2</v>
      </c>
      <c r="JA17">
        <v>8.4000000000000005E-2</v>
      </c>
      <c r="JB17">
        <v>-1.00020267919251</v>
      </c>
      <c r="JC17">
        <v>1.2895252552789099E-3</v>
      </c>
      <c r="JD17">
        <v>-1.3413235761916901E-6</v>
      </c>
      <c r="JE17">
        <v>5.15758973323309E-10</v>
      </c>
      <c r="JF17">
        <v>-0.107843138103836</v>
      </c>
      <c r="JG17">
        <v>6.5251638908432196E-4</v>
      </c>
      <c r="JH17">
        <v>5.4169000468764204E-4</v>
      </c>
      <c r="JI17">
        <v>-7.2718995916457801E-6</v>
      </c>
      <c r="JJ17">
        <v>20</v>
      </c>
      <c r="JK17">
        <v>2004</v>
      </c>
      <c r="JL17">
        <v>0</v>
      </c>
      <c r="JM17">
        <v>19</v>
      </c>
      <c r="JN17">
        <v>8197.2999999999993</v>
      </c>
      <c r="JO17">
        <v>8197.2999999999993</v>
      </c>
      <c r="JP17">
        <v>1.1035200000000001</v>
      </c>
      <c r="JQ17">
        <v>2.5268600000000001</v>
      </c>
      <c r="JR17">
        <v>1.64551</v>
      </c>
      <c r="JS17">
        <v>2.3730500000000001</v>
      </c>
      <c r="JT17">
        <v>1.64917</v>
      </c>
      <c r="JU17">
        <v>2.4645999999999999</v>
      </c>
      <c r="JV17">
        <v>29.346399999999999</v>
      </c>
      <c r="JW17">
        <v>15.7606</v>
      </c>
      <c r="JX17">
        <v>18</v>
      </c>
      <c r="JY17">
        <v>513.875</v>
      </c>
      <c r="JZ17">
        <v>653.73299999999995</v>
      </c>
      <c r="KA17">
        <v>24.999700000000001</v>
      </c>
      <c r="KB17">
        <v>24.909500000000001</v>
      </c>
      <c r="KC17">
        <v>29.9998</v>
      </c>
      <c r="KD17">
        <v>24.929300000000001</v>
      </c>
      <c r="KE17">
        <v>24.8996</v>
      </c>
      <c r="KF17">
        <v>22.1418</v>
      </c>
      <c r="KG17">
        <v>19.2014</v>
      </c>
      <c r="KH17">
        <v>71.924700000000001</v>
      </c>
      <c r="KI17">
        <v>25</v>
      </c>
      <c r="KJ17">
        <v>420</v>
      </c>
      <c r="KK17">
        <v>17.033799999999999</v>
      </c>
      <c r="KL17">
        <v>101.60299999999999</v>
      </c>
      <c r="KM17">
        <v>100.727</v>
      </c>
    </row>
    <row r="18" spans="1:299" x14ac:dyDescent="0.2">
      <c r="A18">
        <v>2</v>
      </c>
      <c r="B18">
        <v>1691424723.0999999</v>
      </c>
      <c r="C18">
        <v>1352.0999999046301</v>
      </c>
      <c r="D18" t="s">
        <v>444</v>
      </c>
      <c r="E18" t="s">
        <v>445</v>
      </c>
      <c r="F18">
        <v>4</v>
      </c>
      <c r="G18">
        <v>19.600000000000001</v>
      </c>
      <c r="H18" t="s">
        <v>436</v>
      </c>
      <c r="I18">
        <v>70</v>
      </c>
      <c r="J18">
        <v>108</v>
      </c>
      <c r="K18">
        <v>1691424714.5999999</v>
      </c>
      <c r="L18">
        <f t="shared" si="0"/>
        <v>9.3450438557208788E-4</v>
      </c>
      <c r="M18">
        <f t="shared" si="1"/>
        <v>0.93450438557208793</v>
      </c>
      <c r="N18">
        <f t="shared" si="2"/>
        <v>4.5178439525304945</v>
      </c>
      <c r="O18">
        <f t="shared" si="3"/>
        <v>417.08131250000002</v>
      </c>
      <c r="P18">
        <f t="shared" si="4"/>
        <v>264.63694197108413</v>
      </c>
      <c r="Q18">
        <f t="shared" si="5"/>
        <v>26.854023474837764</v>
      </c>
      <c r="R18">
        <f t="shared" si="6"/>
        <v>42.323310091812353</v>
      </c>
      <c r="S18">
        <f t="shared" si="7"/>
        <v>5.1081711856736101E-2</v>
      </c>
      <c r="T18">
        <f t="shared" si="8"/>
        <v>3.8422072525662214</v>
      </c>
      <c r="U18">
        <f t="shared" si="9"/>
        <v>5.0707404513925913E-2</v>
      </c>
      <c r="V18">
        <f t="shared" si="10"/>
        <v>3.1725529024222071E-2</v>
      </c>
      <c r="W18">
        <f t="shared" si="11"/>
        <v>353.40643250951911</v>
      </c>
      <c r="X18">
        <f t="shared" si="12"/>
        <v>28.737496091781971</v>
      </c>
      <c r="Y18">
        <f t="shared" si="13"/>
        <v>27.267781249999999</v>
      </c>
      <c r="Z18">
        <f t="shared" si="14"/>
        <v>3.6358386699642251</v>
      </c>
      <c r="AA18">
        <f t="shared" si="15"/>
        <v>49.820507545565007</v>
      </c>
      <c r="AB18">
        <f t="shared" si="16"/>
        <v>1.8159578563275702</v>
      </c>
      <c r="AC18">
        <f t="shared" si="17"/>
        <v>3.6450007151507346</v>
      </c>
      <c r="AD18">
        <f t="shared" si="18"/>
        <v>1.8198808136366549</v>
      </c>
      <c r="AE18">
        <f t="shared" si="19"/>
        <v>-41.211643403729077</v>
      </c>
      <c r="AF18">
        <f t="shared" si="20"/>
        <v>8.8954146426118506</v>
      </c>
      <c r="AG18">
        <f t="shared" si="21"/>
        <v>0.50109029162360719</v>
      </c>
      <c r="AH18">
        <f t="shared" si="22"/>
        <v>321.5912940400255</v>
      </c>
      <c r="AI18">
        <f t="shared" si="23"/>
        <v>4.4787398949009347</v>
      </c>
      <c r="AJ18">
        <f t="shared" si="24"/>
        <v>0.88803619801527334</v>
      </c>
      <c r="AK18">
        <f t="shared" si="25"/>
        <v>4.5178439525304945</v>
      </c>
      <c r="AL18">
        <v>427.39668977621602</v>
      </c>
      <c r="AM18">
        <v>424.64314545454499</v>
      </c>
      <c r="AN18">
        <v>-9.1948697739207999E-4</v>
      </c>
      <c r="AO18">
        <v>66.895238595069898</v>
      </c>
      <c r="AP18">
        <f t="shared" si="26"/>
        <v>0.93450438557208793</v>
      </c>
      <c r="AQ18">
        <v>17.374820207652999</v>
      </c>
      <c r="AR18">
        <v>17.925427272727301</v>
      </c>
      <c r="AS18">
        <v>4.1366685292308701E-6</v>
      </c>
      <c r="AT18">
        <v>77.472877931792794</v>
      </c>
      <c r="AU18">
        <v>0</v>
      </c>
      <c r="AV18">
        <v>0</v>
      </c>
      <c r="AW18">
        <f t="shared" si="27"/>
        <v>1</v>
      </c>
      <c r="AX18">
        <f t="shared" si="28"/>
        <v>0</v>
      </c>
      <c r="AY18">
        <f t="shared" si="29"/>
        <v>53546.779160997401</v>
      </c>
      <c r="AZ18" t="s">
        <v>437</v>
      </c>
      <c r="BA18">
        <v>0</v>
      </c>
      <c r="BB18">
        <v>0</v>
      </c>
      <c r="BC18">
        <v>0</v>
      </c>
      <c r="BD18" t="e">
        <f t="shared" si="30"/>
        <v>#DIV/0!</v>
      </c>
      <c r="BE18">
        <v>0</v>
      </c>
      <c r="BF18" t="s">
        <v>437</v>
      </c>
      <c r="BG18">
        <v>0</v>
      </c>
      <c r="BH18">
        <v>0</v>
      </c>
      <c r="BI18">
        <v>0</v>
      </c>
      <c r="BJ18" t="e">
        <f t="shared" si="31"/>
        <v>#DIV/0!</v>
      </c>
      <c r="BK18">
        <v>0.5</v>
      </c>
      <c r="BL18">
        <f t="shared" si="32"/>
        <v>1849.1790002639991</v>
      </c>
      <c r="BM18">
        <f t="shared" si="33"/>
        <v>4.5178439525304945</v>
      </c>
      <c r="BN18" t="e">
        <f t="shared" si="34"/>
        <v>#DIV/0!</v>
      </c>
      <c r="BO18">
        <f t="shared" si="35"/>
        <v>2.4431620475278497E-3</v>
      </c>
      <c r="BP18" t="e">
        <f t="shared" si="36"/>
        <v>#DIV/0!</v>
      </c>
      <c r="BQ18" t="e">
        <f t="shared" si="37"/>
        <v>#DIV/0!</v>
      </c>
      <c r="BR18" t="s">
        <v>437</v>
      </c>
      <c r="BS18">
        <v>0</v>
      </c>
      <c r="BT18" t="e">
        <f t="shared" si="38"/>
        <v>#DIV/0!</v>
      </c>
      <c r="BU18" t="e">
        <f t="shared" si="39"/>
        <v>#DIV/0!</v>
      </c>
      <c r="BV18" t="e">
        <f t="shared" si="40"/>
        <v>#DIV/0!</v>
      </c>
      <c r="BW18" t="e">
        <f t="shared" si="41"/>
        <v>#DIV/0!</v>
      </c>
      <c r="BX18" t="e">
        <f t="shared" si="42"/>
        <v>#DIV/0!</v>
      </c>
      <c r="BY18" t="e">
        <f t="shared" si="43"/>
        <v>#DIV/0!</v>
      </c>
      <c r="BZ18" t="e">
        <f t="shared" si="44"/>
        <v>#DIV/0!</v>
      </c>
      <c r="CA18" t="e">
        <f t="shared" si="45"/>
        <v>#DIV/0!</v>
      </c>
      <c r="DJ18">
        <f t="shared" si="46"/>
        <v>2199.9924999999998</v>
      </c>
      <c r="DK18">
        <f t="shared" si="47"/>
        <v>1849.1790002639991</v>
      </c>
      <c r="DL18">
        <f t="shared" si="48"/>
        <v>0.84053877468400429</v>
      </c>
      <c r="DM18">
        <f t="shared" si="49"/>
        <v>0.1606398351401285</v>
      </c>
      <c r="DN18">
        <v>3</v>
      </c>
      <c r="DO18">
        <v>0.5</v>
      </c>
      <c r="DP18" t="s">
        <v>438</v>
      </c>
      <c r="DQ18">
        <v>2</v>
      </c>
      <c r="DR18" t="b">
        <v>1</v>
      </c>
      <c r="DS18">
        <v>1691424714.5999999</v>
      </c>
      <c r="DT18">
        <v>417.08131250000002</v>
      </c>
      <c r="DU18">
        <v>419.99068749999998</v>
      </c>
      <c r="DV18">
        <v>17.895624999999999</v>
      </c>
      <c r="DW18">
        <v>17.372356249999999</v>
      </c>
      <c r="DX18">
        <v>416.99031250000002</v>
      </c>
      <c r="DY18">
        <v>17.822624999999999</v>
      </c>
      <c r="DZ18">
        <v>500.017</v>
      </c>
      <c r="EA18">
        <v>101.375</v>
      </c>
      <c r="EB18">
        <v>9.9961412499999999E-2</v>
      </c>
      <c r="EC18">
        <v>27.310725000000001</v>
      </c>
      <c r="ED18">
        <v>27.267781249999999</v>
      </c>
      <c r="EE18">
        <v>999.9</v>
      </c>
      <c r="EF18">
        <v>0</v>
      </c>
      <c r="EG18">
        <v>0</v>
      </c>
      <c r="EH18">
        <v>9999.6124999999993</v>
      </c>
      <c r="EI18">
        <v>0</v>
      </c>
      <c r="EJ18">
        <v>24.658093749999999</v>
      </c>
      <c r="EK18">
        <v>-2.9124068749999998</v>
      </c>
      <c r="EL18">
        <v>424.68799999999999</v>
      </c>
      <c r="EM18">
        <v>427.41587500000003</v>
      </c>
      <c r="EN18">
        <v>0.54600318749999999</v>
      </c>
      <c r="EO18">
        <v>419.99068749999998</v>
      </c>
      <c r="EP18">
        <v>17.372356249999999</v>
      </c>
      <c r="EQ18">
        <v>1.816470625</v>
      </c>
      <c r="ER18">
        <v>1.7611218749999999</v>
      </c>
      <c r="ES18">
        <v>15.9292625</v>
      </c>
      <c r="ET18">
        <v>15.445925000000001</v>
      </c>
      <c r="EU18">
        <v>2199.9924999999998</v>
      </c>
      <c r="EV18">
        <v>0.98199837499999998</v>
      </c>
      <c r="EW18">
        <v>1.8001393750000001E-2</v>
      </c>
      <c r="EX18">
        <v>0</v>
      </c>
      <c r="EY18">
        <v>193.0511875</v>
      </c>
      <c r="EZ18">
        <v>4.9995099999999999</v>
      </c>
      <c r="FA18">
        <v>4393.2418749999997</v>
      </c>
      <c r="FB18">
        <v>18017.506249999999</v>
      </c>
      <c r="FC18">
        <v>43.448812500000003</v>
      </c>
      <c r="FD18">
        <v>44.003875000000001</v>
      </c>
      <c r="FE18">
        <v>44.311999999999998</v>
      </c>
      <c r="FF18">
        <v>43.253875000000001</v>
      </c>
      <c r="FG18">
        <v>44.948812500000003</v>
      </c>
      <c r="FH18">
        <v>2155.4825000000001</v>
      </c>
      <c r="FI18">
        <v>39.51</v>
      </c>
      <c r="FJ18">
        <v>0</v>
      </c>
      <c r="FK18">
        <v>1691424725</v>
      </c>
      <c r="FL18">
        <v>0</v>
      </c>
      <c r="FM18">
        <v>193.00700000000001</v>
      </c>
      <c r="FN18">
        <v>-1.1133076920173699</v>
      </c>
      <c r="FO18">
        <v>-26.5053845831108</v>
      </c>
      <c r="FP18">
        <v>4392.7843999999996</v>
      </c>
      <c r="FQ18">
        <v>15</v>
      </c>
      <c r="FR18">
        <v>1691424743.0999999</v>
      </c>
      <c r="FS18" t="s">
        <v>446</v>
      </c>
      <c r="FT18">
        <v>1691424741.0999999</v>
      </c>
      <c r="FU18">
        <v>1691424743.0999999</v>
      </c>
      <c r="FV18">
        <v>2</v>
      </c>
      <c r="FW18">
        <v>2E-3</v>
      </c>
      <c r="FX18">
        <v>-1.6E-2</v>
      </c>
      <c r="FY18">
        <v>9.0999999999999998E-2</v>
      </c>
      <c r="FZ18">
        <v>7.2999999999999995E-2</v>
      </c>
      <c r="GA18">
        <v>420</v>
      </c>
      <c r="GB18">
        <v>17</v>
      </c>
      <c r="GC18">
        <v>0.4</v>
      </c>
      <c r="GD18">
        <v>0.13</v>
      </c>
      <c r="GE18">
        <v>-2.9095314285714302</v>
      </c>
      <c r="GF18">
        <v>-6.5875324675374299E-3</v>
      </c>
      <c r="GG18">
        <v>1.34167518905478E-2</v>
      </c>
      <c r="GH18">
        <v>1</v>
      </c>
      <c r="GI18">
        <v>193.07844117647099</v>
      </c>
      <c r="GJ18">
        <v>-1.31992360633655</v>
      </c>
      <c r="GK18">
        <v>0.218510625825414</v>
      </c>
      <c r="GL18">
        <v>0</v>
      </c>
      <c r="GM18">
        <v>0.54503152380952402</v>
      </c>
      <c r="GN18">
        <v>1.5967714285714502E-2</v>
      </c>
      <c r="GO18">
        <v>1.8051413773691701E-3</v>
      </c>
      <c r="GP18">
        <v>1</v>
      </c>
      <c r="GQ18">
        <v>2</v>
      </c>
      <c r="GR18">
        <v>3</v>
      </c>
      <c r="GS18" t="s">
        <v>447</v>
      </c>
      <c r="GT18">
        <v>3.1225900000000002</v>
      </c>
      <c r="GU18">
        <v>2.8942100000000002</v>
      </c>
      <c r="GV18">
        <v>0.104335</v>
      </c>
      <c r="GW18">
        <v>0.104763</v>
      </c>
      <c r="GX18">
        <v>9.7683099999999995E-2</v>
      </c>
      <c r="GY18">
        <v>9.4616400000000003E-2</v>
      </c>
      <c r="GZ18">
        <v>29308.2</v>
      </c>
      <c r="HA18">
        <v>22579.5</v>
      </c>
      <c r="HB18">
        <v>30480.799999999999</v>
      </c>
      <c r="HC18">
        <v>23722</v>
      </c>
      <c r="HD18">
        <v>36409.599999999999</v>
      </c>
      <c r="HE18">
        <v>29962.9</v>
      </c>
      <c r="HF18">
        <v>43131.4</v>
      </c>
      <c r="HG18">
        <v>35804.6</v>
      </c>
      <c r="HH18">
        <v>2.1288800000000001</v>
      </c>
      <c r="HI18">
        <v>2.1872500000000001</v>
      </c>
      <c r="HJ18">
        <v>0.17095399999999999</v>
      </c>
      <c r="HK18">
        <v>0</v>
      </c>
      <c r="HL18">
        <v>24.487100000000002</v>
      </c>
      <c r="HM18">
        <v>999.9</v>
      </c>
      <c r="HN18">
        <v>62.862000000000002</v>
      </c>
      <c r="HO18">
        <v>26.294</v>
      </c>
      <c r="HP18">
        <v>21.289400000000001</v>
      </c>
      <c r="HQ18">
        <v>62.442900000000002</v>
      </c>
      <c r="HR18">
        <v>19.567299999999999</v>
      </c>
      <c r="HS18">
        <v>1</v>
      </c>
      <c r="HT18">
        <v>-6.6768299999999999E-3</v>
      </c>
      <c r="HU18">
        <v>-4.8281600000000001E-2</v>
      </c>
      <c r="HV18">
        <v>20.3583</v>
      </c>
      <c r="HW18">
        <v>5.2413999999999996</v>
      </c>
      <c r="HX18">
        <v>11.9261</v>
      </c>
      <c r="HY18">
        <v>4.9697500000000003</v>
      </c>
      <c r="HZ18">
        <v>3.29</v>
      </c>
      <c r="IA18">
        <v>9999</v>
      </c>
      <c r="IB18">
        <v>9999</v>
      </c>
      <c r="IC18">
        <v>9999</v>
      </c>
      <c r="ID18">
        <v>999.9</v>
      </c>
      <c r="IE18">
        <v>4.9716199999999997</v>
      </c>
      <c r="IF18">
        <v>1.87304</v>
      </c>
      <c r="IG18">
        <v>1.8798699999999999</v>
      </c>
      <c r="IH18">
        <v>1.8760699999999999</v>
      </c>
      <c r="II18">
        <v>1.87561</v>
      </c>
      <c r="IJ18">
        <v>1.87561</v>
      </c>
      <c r="IK18">
        <v>1.8746799999999999</v>
      </c>
      <c r="IL18">
        <v>1.875</v>
      </c>
      <c r="IM18">
        <v>0</v>
      </c>
      <c r="IN18">
        <v>0</v>
      </c>
      <c r="IO18">
        <v>0</v>
      </c>
      <c r="IP18">
        <v>0</v>
      </c>
      <c r="IQ18" t="s">
        <v>441</v>
      </c>
      <c r="IR18" t="s">
        <v>442</v>
      </c>
      <c r="IS18" t="s">
        <v>443</v>
      </c>
      <c r="IT18" t="s">
        <v>443</v>
      </c>
      <c r="IU18" t="s">
        <v>443</v>
      </c>
      <c r="IV18" t="s">
        <v>443</v>
      </c>
      <c r="IW18">
        <v>0</v>
      </c>
      <c r="IX18">
        <v>100</v>
      </c>
      <c r="IY18">
        <v>100</v>
      </c>
      <c r="IZ18">
        <v>9.0999999999999998E-2</v>
      </c>
      <c r="JA18">
        <v>7.2999999999999995E-2</v>
      </c>
      <c r="JB18">
        <v>-0.25385469439361602</v>
      </c>
      <c r="JC18">
        <v>1.2895252552789099E-3</v>
      </c>
      <c r="JD18">
        <v>-1.3413235761916901E-6</v>
      </c>
      <c r="JE18">
        <v>5.15758973323309E-10</v>
      </c>
      <c r="JF18">
        <v>-4.6800121382619797E-2</v>
      </c>
      <c r="JG18">
        <v>6.5251638908432196E-4</v>
      </c>
      <c r="JH18">
        <v>5.4169000468764204E-4</v>
      </c>
      <c r="JI18">
        <v>-7.2718995916457801E-6</v>
      </c>
      <c r="JJ18">
        <v>20</v>
      </c>
      <c r="JK18">
        <v>2004</v>
      </c>
      <c r="JL18">
        <v>0</v>
      </c>
      <c r="JM18">
        <v>19</v>
      </c>
      <c r="JN18">
        <v>22.2</v>
      </c>
      <c r="JO18">
        <v>22.2</v>
      </c>
      <c r="JP18">
        <v>1.1035200000000001</v>
      </c>
      <c r="JQ18">
        <v>2.5317400000000001</v>
      </c>
      <c r="JR18">
        <v>1.64551</v>
      </c>
      <c r="JS18">
        <v>2.3706100000000001</v>
      </c>
      <c r="JT18">
        <v>1.64917</v>
      </c>
      <c r="JU18">
        <v>2.3999000000000001</v>
      </c>
      <c r="JV18">
        <v>30.157599999999999</v>
      </c>
      <c r="JW18">
        <v>15.4717</v>
      </c>
      <c r="JX18">
        <v>18</v>
      </c>
      <c r="JY18">
        <v>519.59</v>
      </c>
      <c r="JZ18">
        <v>645.59799999999996</v>
      </c>
      <c r="KA18">
        <v>24.999600000000001</v>
      </c>
      <c r="KB18">
        <v>27.124400000000001</v>
      </c>
      <c r="KC18">
        <v>30.000399999999999</v>
      </c>
      <c r="KD18">
        <v>27.186800000000002</v>
      </c>
      <c r="KE18">
        <v>27.1523</v>
      </c>
      <c r="KF18">
        <v>22.125299999999999</v>
      </c>
      <c r="KG18">
        <v>14.8963</v>
      </c>
      <c r="KH18">
        <v>67.046199999999999</v>
      </c>
      <c r="KI18">
        <v>25</v>
      </c>
      <c r="KJ18">
        <v>420</v>
      </c>
      <c r="KK18">
        <v>17.387599999999999</v>
      </c>
      <c r="KL18">
        <v>101.209</v>
      </c>
      <c r="KM18">
        <v>100.301</v>
      </c>
    </row>
    <row r="19" spans="1:299" x14ac:dyDescent="0.2">
      <c r="A19">
        <v>3</v>
      </c>
      <c r="B19">
        <v>1691426927</v>
      </c>
      <c r="C19">
        <v>3556</v>
      </c>
      <c r="D19" t="s">
        <v>448</v>
      </c>
      <c r="E19" t="s">
        <v>449</v>
      </c>
      <c r="F19">
        <v>4</v>
      </c>
      <c r="G19">
        <v>19.8</v>
      </c>
      <c r="H19" t="s">
        <v>491</v>
      </c>
      <c r="I19">
        <v>250</v>
      </c>
      <c r="J19">
        <v>108</v>
      </c>
      <c r="K19">
        <v>1691426918.5</v>
      </c>
      <c r="L19">
        <f t="shared" si="0"/>
        <v>2.0937214063426269E-3</v>
      </c>
      <c r="M19">
        <f t="shared" si="1"/>
        <v>2.093721406342627</v>
      </c>
      <c r="N19">
        <f t="shared" si="2"/>
        <v>15.73950682464862</v>
      </c>
      <c r="O19">
        <f t="shared" si="3"/>
        <v>409.92456249999998</v>
      </c>
      <c r="P19">
        <f t="shared" si="4"/>
        <v>186.22694099367953</v>
      </c>
      <c r="Q19">
        <f t="shared" si="5"/>
        <v>18.890475490760952</v>
      </c>
      <c r="R19">
        <f t="shared" si="6"/>
        <v>41.581899265745726</v>
      </c>
      <c r="S19">
        <f t="shared" si="7"/>
        <v>0.11876037880235431</v>
      </c>
      <c r="T19">
        <f t="shared" si="8"/>
        <v>3.8407168054925469</v>
      </c>
      <c r="U19">
        <f t="shared" si="9"/>
        <v>0.11675737418667424</v>
      </c>
      <c r="V19">
        <f t="shared" si="10"/>
        <v>7.3150506905726317E-2</v>
      </c>
      <c r="W19">
        <f t="shared" si="11"/>
        <v>353.40724416183286</v>
      </c>
      <c r="X19">
        <f t="shared" si="12"/>
        <v>28.297625293337397</v>
      </c>
      <c r="Y19">
        <f t="shared" si="13"/>
        <v>26.937175</v>
      </c>
      <c r="Z19">
        <f t="shared" si="14"/>
        <v>3.5659743166449815</v>
      </c>
      <c r="AA19">
        <f t="shared" si="15"/>
        <v>49.847307427734208</v>
      </c>
      <c r="AB19">
        <f t="shared" si="16"/>
        <v>1.7950323037360265</v>
      </c>
      <c r="AC19">
        <f t="shared" si="17"/>
        <v>3.6010617149950619</v>
      </c>
      <c r="AD19">
        <f t="shared" si="18"/>
        <v>1.770942012908955</v>
      </c>
      <c r="AE19">
        <f t="shared" si="19"/>
        <v>-92.333114019709839</v>
      </c>
      <c r="AF19">
        <f t="shared" si="20"/>
        <v>34.52478753759862</v>
      </c>
      <c r="AG19">
        <f t="shared" si="21"/>
        <v>1.9403628529997912</v>
      </c>
      <c r="AH19">
        <f t="shared" si="22"/>
        <v>297.53928053272142</v>
      </c>
      <c r="AI19">
        <f t="shared" si="23"/>
        <v>15.944845477196047</v>
      </c>
      <c r="AJ19">
        <f t="shared" si="24"/>
        <v>2.0821569947952292</v>
      </c>
      <c r="AK19">
        <f t="shared" si="25"/>
        <v>15.73950682464862</v>
      </c>
      <c r="AL19">
        <v>427.01634501635903</v>
      </c>
      <c r="AM19">
        <v>417.37929090909103</v>
      </c>
      <c r="AN19">
        <v>6.5057105426572096E-3</v>
      </c>
      <c r="AO19">
        <v>66.949043256575806</v>
      </c>
      <c r="AP19">
        <f t="shared" si="26"/>
        <v>2.093721406342627</v>
      </c>
      <c r="AQ19">
        <v>16.469800102377</v>
      </c>
      <c r="AR19">
        <v>17.703665454545501</v>
      </c>
      <c r="AS19">
        <v>1.7379482737881499E-5</v>
      </c>
      <c r="AT19">
        <v>77.507348206193299</v>
      </c>
      <c r="AU19">
        <v>0</v>
      </c>
      <c r="AV19">
        <v>0</v>
      </c>
      <c r="AW19">
        <f t="shared" si="27"/>
        <v>1</v>
      </c>
      <c r="AX19">
        <f t="shared" si="28"/>
        <v>0</v>
      </c>
      <c r="AY19">
        <f t="shared" si="29"/>
        <v>53553.980417496117</v>
      </c>
      <c r="AZ19" t="s">
        <v>437</v>
      </c>
      <c r="BA19">
        <v>0</v>
      </c>
      <c r="BB19">
        <v>0</v>
      </c>
      <c r="BC19">
        <v>0</v>
      </c>
      <c r="BD19" t="e">
        <f t="shared" si="30"/>
        <v>#DIV/0!</v>
      </c>
      <c r="BE19">
        <v>0</v>
      </c>
      <c r="BF19" t="s">
        <v>437</v>
      </c>
      <c r="BG19">
        <v>0</v>
      </c>
      <c r="BH19">
        <v>0</v>
      </c>
      <c r="BI19">
        <v>0</v>
      </c>
      <c r="BJ19" t="e">
        <f t="shared" si="31"/>
        <v>#DIV/0!</v>
      </c>
      <c r="BK19">
        <v>0.5</v>
      </c>
      <c r="BL19">
        <f t="shared" si="32"/>
        <v>1849.1860472341102</v>
      </c>
      <c r="BM19">
        <f t="shared" si="33"/>
        <v>15.73950682464862</v>
      </c>
      <c r="BN19" t="e">
        <f t="shared" si="34"/>
        <v>#DIV/0!</v>
      </c>
      <c r="BO19">
        <f t="shared" si="35"/>
        <v>8.5115864075389971E-3</v>
      </c>
      <c r="BP19" t="e">
        <f t="shared" si="36"/>
        <v>#DIV/0!</v>
      </c>
      <c r="BQ19" t="e">
        <f t="shared" si="37"/>
        <v>#DIV/0!</v>
      </c>
      <c r="BR19" t="s">
        <v>437</v>
      </c>
      <c r="BS19">
        <v>0</v>
      </c>
      <c r="BT19" t="e">
        <f t="shared" si="38"/>
        <v>#DIV/0!</v>
      </c>
      <c r="BU19" t="e">
        <f t="shared" si="39"/>
        <v>#DIV/0!</v>
      </c>
      <c r="BV19" t="e">
        <f t="shared" si="40"/>
        <v>#DIV/0!</v>
      </c>
      <c r="BW19" t="e">
        <f t="shared" si="41"/>
        <v>#DIV/0!</v>
      </c>
      <c r="BX19" t="e">
        <f t="shared" si="42"/>
        <v>#DIV/0!</v>
      </c>
      <c r="BY19" t="e">
        <f t="shared" si="43"/>
        <v>#DIV/0!</v>
      </c>
      <c r="BZ19" t="e">
        <f t="shared" si="44"/>
        <v>#DIV/0!</v>
      </c>
      <c r="CA19" t="e">
        <f t="shared" si="45"/>
        <v>#DIV/0!</v>
      </c>
      <c r="DJ19">
        <f t="shared" si="46"/>
        <v>2200.0012499999998</v>
      </c>
      <c r="DK19">
        <f t="shared" si="47"/>
        <v>1849.1860472341102</v>
      </c>
      <c r="DL19">
        <f t="shared" si="48"/>
        <v>0.84053863480037128</v>
      </c>
      <c r="DM19">
        <f t="shared" si="49"/>
        <v>0.16063956516471656</v>
      </c>
      <c r="DN19">
        <v>3</v>
      </c>
      <c r="DO19">
        <v>0.5</v>
      </c>
      <c r="DP19" t="s">
        <v>438</v>
      </c>
      <c r="DQ19">
        <v>2</v>
      </c>
      <c r="DR19" t="b">
        <v>1</v>
      </c>
      <c r="DS19">
        <v>1691426918.5</v>
      </c>
      <c r="DT19">
        <v>409.92456249999998</v>
      </c>
      <c r="DU19">
        <v>420.00343750000002</v>
      </c>
      <c r="DV19">
        <v>17.695868749999999</v>
      </c>
      <c r="DW19">
        <v>16.468699999999998</v>
      </c>
      <c r="DX19">
        <v>409.88456250000002</v>
      </c>
      <c r="DY19">
        <v>17.624868750000001</v>
      </c>
      <c r="DZ19">
        <v>500.00737500000002</v>
      </c>
      <c r="EA19">
        <v>101.337875</v>
      </c>
      <c r="EB19">
        <v>0.1000554625</v>
      </c>
      <c r="EC19">
        <v>27.1039125</v>
      </c>
      <c r="ED19">
        <v>26.937175</v>
      </c>
      <c r="EE19">
        <v>999.9</v>
      </c>
      <c r="EF19">
        <v>0</v>
      </c>
      <c r="EG19">
        <v>0</v>
      </c>
      <c r="EH19">
        <v>9997.6512500000008</v>
      </c>
      <c r="EI19">
        <v>0</v>
      </c>
      <c r="EJ19">
        <v>18.854262500000001</v>
      </c>
      <c r="EK19">
        <v>-10.03237</v>
      </c>
      <c r="EL19">
        <v>417.35918750000002</v>
      </c>
      <c r="EM19">
        <v>427.03625</v>
      </c>
      <c r="EN19">
        <v>1.2329587500000001</v>
      </c>
      <c r="EO19">
        <v>420.00343750000002</v>
      </c>
      <c r="EP19">
        <v>16.468699999999998</v>
      </c>
      <c r="EQ19">
        <v>1.793849375</v>
      </c>
      <c r="ER19">
        <v>1.6689031249999999</v>
      </c>
      <c r="ES19">
        <v>15.733275000000001</v>
      </c>
      <c r="ET19">
        <v>14.61016875</v>
      </c>
      <c r="EU19">
        <v>2200.0012499999998</v>
      </c>
      <c r="EV19">
        <v>0.98200668749999998</v>
      </c>
      <c r="EW19">
        <v>1.7993493749999999E-2</v>
      </c>
      <c r="EX19">
        <v>0</v>
      </c>
      <c r="EY19">
        <v>259.98256249999997</v>
      </c>
      <c r="EZ19">
        <v>4.9995099999999999</v>
      </c>
      <c r="FA19">
        <v>5857.17</v>
      </c>
      <c r="FB19">
        <v>18017.599999999999</v>
      </c>
      <c r="FC19">
        <v>42.815937499999997</v>
      </c>
      <c r="FD19">
        <v>43.194875000000003</v>
      </c>
      <c r="FE19">
        <v>43.686999999999998</v>
      </c>
      <c r="FF19">
        <v>42.327750000000002</v>
      </c>
      <c r="FG19">
        <v>44.311999999999998</v>
      </c>
      <c r="FH19">
        <v>2155.506875</v>
      </c>
      <c r="FI19">
        <v>39.5</v>
      </c>
      <c r="FJ19">
        <v>0</v>
      </c>
      <c r="FK19">
        <v>1691426928.8</v>
      </c>
      <c r="FL19">
        <v>0</v>
      </c>
      <c r="FM19">
        <v>259.90734615384599</v>
      </c>
      <c r="FN19">
        <v>-1.50437608229735</v>
      </c>
      <c r="FO19">
        <v>-24.1743589445352</v>
      </c>
      <c r="FP19">
        <v>5856.9284615384604</v>
      </c>
      <c r="FQ19">
        <v>15</v>
      </c>
      <c r="FR19">
        <v>1691426948</v>
      </c>
      <c r="FS19" t="s">
        <v>450</v>
      </c>
      <c r="FT19">
        <v>1691426948</v>
      </c>
      <c r="FU19">
        <v>1691426948</v>
      </c>
      <c r="FV19">
        <v>3</v>
      </c>
      <c r="FW19">
        <v>-5.1999999999999998E-2</v>
      </c>
      <c r="FX19">
        <v>0.01</v>
      </c>
      <c r="FY19">
        <v>0.04</v>
      </c>
      <c r="FZ19">
        <v>7.0999999999999994E-2</v>
      </c>
      <c r="GA19">
        <v>420</v>
      </c>
      <c r="GB19">
        <v>16</v>
      </c>
      <c r="GC19">
        <v>0.2</v>
      </c>
      <c r="GD19">
        <v>0.05</v>
      </c>
      <c r="GE19">
        <v>-10.0371819047619</v>
      </c>
      <c r="GF19">
        <v>6.8446753246735298E-2</v>
      </c>
      <c r="GG19">
        <v>2.06323480691867E-2</v>
      </c>
      <c r="GH19">
        <v>1</v>
      </c>
      <c r="GI19">
        <v>260.01026470588198</v>
      </c>
      <c r="GJ19">
        <v>-1.96145148905843</v>
      </c>
      <c r="GK19">
        <v>0.26974653776587598</v>
      </c>
      <c r="GL19">
        <v>0</v>
      </c>
      <c r="GM19">
        <v>1.23507238095238</v>
      </c>
      <c r="GN19">
        <v>-2.9692207792207902E-2</v>
      </c>
      <c r="GO19">
        <v>3.8421173537044801E-3</v>
      </c>
      <c r="GP19">
        <v>1</v>
      </c>
      <c r="GQ19">
        <v>2</v>
      </c>
      <c r="GR19">
        <v>3</v>
      </c>
      <c r="GS19" t="s">
        <v>447</v>
      </c>
      <c r="GT19">
        <v>3.1223299999999998</v>
      </c>
      <c r="GU19">
        <v>2.8940800000000002</v>
      </c>
      <c r="GV19">
        <v>0.103407</v>
      </c>
      <c r="GW19">
        <v>0.105186</v>
      </c>
      <c r="GX19">
        <v>9.7269999999999995E-2</v>
      </c>
      <c r="GY19">
        <v>9.1441999999999996E-2</v>
      </c>
      <c r="GZ19">
        <v>29462.2</v>
      </c>
      <c r="HA19">
        <v>22666.5</v>
      </c>
      <c r="HB19">
        <v>30600.2</v>
      </c>
      <c r="HC19">
        <v>23815.9</v>
      </c>
      <c r="HD19">
        <v>36567.699999999997</v>
      </c>
      <c r="HE19">
        <v>30187.4</v>
      </c>
      <c r="HF19">
        <v>43301.5</v>
      </c>
      <c r="HG19">
        <v>35947.1</v>
      </c>
      <c r="HH19">
        <v>2.1469499999999999</v>
      </c>
      <c r="HI19">
        <v>2.2138499999999999</v>
      </c>
      <c r="HJ19">
        <v>0.17574799999999999</v>
      </c>
      <c r="HK19">
        <v>0</v>
      </c>
      <c r="HL19">
        <v>24.092600000000001</v>
      </c>
      <c r="HM19">
        <v>999.9</v>
      </c>
      <c r="HN19">
        <v>58.564</v>
      </c>
      <c r="HO19">
        <v>26.847999999999999</v>
      </c>
      <c r="HP19">
        <v>20.5014</v>
      </c>
      <c r="HQ19">
        <v>62.693100000000001</v>
      </c>
      <c r="HR19">
        <v>19.867799999999999</v>
      </c>
      <c r="HS19">
        <v>1</v>
      </c>
      <c r="HT19">
        <v>-0.167045</v>
      </c>
      <c r="HU19">
        <v>-0.363815</v>
      </c>
      <c r="HV19">
        <v>20.3583</v>
      </c>
      <c r="HW19">
        <v>5.2469400000000004</v>
      </c>
      <c r="HX19">
        <v>11.920199999999999</v>
      </c>
      <c r="HY19">
        <v>4.9697500000000003</v>
      </c>
      <c r="HZ19">
        <v>3.29</v>
      </c>
      <c r="IA19">
        <v>9999</v>
      </c>
      <c r="IB19">
        <v>9999</v>
      </c>
      <c r="IC19">
        <v>9999</v>
      </c>
      <c r="ID19">
        <v>999.9</v>
      </c>
      <c r="IE19">
        <v>4.97166</v>
      </c>
      <c r="IF19">
        <v>1.87304</v>
      </c>
      <c r="IG19">
        <v>1.87988</v>
      </c>
      <c r="IH19">
        <v>1.8760699999999999</v>
      </c>
      <c r="II19">
        <v>1.87561</v>
      </c>
      <c r="IJ19">
        <v>1.87561</v>
      </c>
      <c r="IK19">
        <v>1.8746799999999999</v>
      </c>
      <c r="IL19">
        <v>1.875</v>
      </c>
      <c r="IM19">
        <v>0</v>
      </c>
      <c r="IN19">
        <v>0</v>
      </c>
      <c r="IO19">
        <v>0</v>
      </c>
      <c r="IP19">
        <v>0</v>
      </c>
      <c r="IQ19" t="s">
        <v>441</v>
      </c>
      <c r="IR19" t="s">
        <v>442</v>
      </c>
      <c r="IS19" t="s">
        <v>443</v>
      </c>
      <c r="IT19" t="s">
        <v>443</v>
      </c>
      <c r="IU19" t="s">
        <v>443</v>
      </c>
      <c r="IV19" t="s">
        <v>443</v>
      </c>
      <c r="IW19">
        <v>0</v>
      </c>
      <c r="IX19">
        <v>100</v>
      </c>
      <c r="IY19">
        <v>100</v>
      </c>
      <c r="IZ19">
        <v>0.04</v>
      </c>
      <c r="JA19">
        <v>7.0999999999999994E-2</v>
      </c>
      <c r="JB19">
        <v>-0.252142924444062</v>
      </c>
      <c r="JC19">
        <v>1.2895252552789099E-3</v>
      </c>
      <c r="JD19">
        <v>-1.3413235761916901E-6</v>
      </c>
      <c r="JE19">
        <v>5.15758973323309E-10</v>
      </c>
      <c r="JF19">
        <v>-6.3159777578479903E-2</v>
      </c>
      <c r="JG19">
        <v>6.5251638908432196E-4</v>
      </c>
      <c r="JH19">
        <v>5.4169000468764204E-4</v>
      </c>
      <c r="JI19">
        <v>-7.2718995916457801E-6</v>
      </c>
      <c r="JJ19">
        <v>20</v>
      </c>
      <c r="JK19">
        <v>2004</v>
      </c>
      <c r="JL19">
        <v>0</v>
      </c>
      <c r="JM19">
        <v>19</v>
      </c>
      <c r="JN19">
        <v>36.4</v>
      </c>
      <c r="JO19">
        <v>36.4</v>
      </c>
      <c r="JP19">
        <v>1.10229</v>
      </c>
      <c r="JQ19">
        <v>2.5390600000000001</v>
      </c>
      <c r="JR19">
        <v>1.64551</v>
      </c>
      <c r="JS19">
        <v>2.36938</v>
      </c>
      <c r="JT19">
        <v>1.64917</v>
      </c>
      <c r="JU19">
        <v>2.3107899999999999</v>
      </c>
      <c r="JV19">
        <v>30.200500000000002</v>
      </c>
      <c r="JW19">
        <v>15.068899999999999</v>
      </c>
      <c r="JX19">
        <v>18</v>
      </c>
      <c r="JY19">
        <v>514.65599999999995</v>
      </c>
      <c r="JZ19">
        <v>646.63800000000003</v>
      </c>
      <c r="KA19">
        <v>25.000599999999999</v>
      </c>
      <c r="KB19">
        <v>25.299900000000001</v>
      </c>
      <c r="KC19">
        <v>29.9999</v>
      </c>
      <c r="KD19">
        <v>25.4101</v>
      </c>
      <c r="KE19">
        <v>25.3811</v>
      </c>
      <c r="KF19">
        <v>22.1084</v>
      </c>
      <c r="KG19">
        <v>15.1464</v>
      </c>
      <c r="KH19">
        <v>56.969700000000003</v>
      </c>
      <c r="KI19">
        <v>25</v>
      </c>
      <c r="KJ19">
        <v>420</v>
      </c>
      <c r="KK19">
        <v>16.4436</v>
      </c>
      <c r="KL19">
        <v>101.607</v>
      </c>
      <c r="KM19">
        <v>100.699</v>
      </c>
    </row>
    <row r="20" spans="1:299" x14ac:dyDescent="0.2">
      <c r="A20">
        <v>4</v>
      </c>
      <c r="B20">
        <v>1691428275.0999999</v>
      </c>
      <c r="C20">
        <v>4904.0999999046298</v>
      </c>
      <c r="D20" t="s">
        <v>451</v>
      </c>
      <c r="E20" t="s">
        <v>452</v>
      </c>
      <c r="F20">
        <v>4</v>
      </c>
      <c r="G20">
        <v>19.899999999999999</v>
      </c>
      <c r="H20" t="s">
        <v>436</v>
      </c>
      <c r="I20">
        <v>90</v>
      </c>
      <c r="J20">
        <v>108</v>
      </c>
      <c r="K20">
        <v>1691428266.5999999</v>
      </c>
      <c r="L20">
        <f t="shared" si="0"/>
        <v>3.0322884723450543E-4</v>
      </c>
      <c r="M20">
        <f t="shared" si="1"/>
        <v>0.30322884723450544</v>
      </c>
      <c r="N20">
        <f t="shared" si="2"/>
        <v>1.9169237028426762</v>
      </c>
      <c r="O20">
        <f t="shared" si="3"/>
        <v>418.7806875</v>
      </c>
      <c r="P20">
        <f t="shared" si="4"/>
        <v>210.5489980169514</v>
      </c>
      <c r="Q20">
        <f t="shared" si="5"/>
        <v>21.365757386116318</v>
      </c>
      <c r="R20">
        <f t="shared" si="6"/>
        <v>42.496362611023315</v>
      </c>
      <c r="S20">
        <f t="shared" si="7"/>
        <v>1.5491970655906746E-2</v>
      </c>
      <c r="T20">
        <f t="shared" si="8"/>
        <v>3.8409815571857644</v>
      </c>
      <c r="U20">
        <f t="shared" si="9"/>
        <v>1.5457340933859479E-2</v>
      </c>
      <c r="V20">
        <f t="shared" si="10"/>
        <v>9.663942915573244E-3</v>
      </c>
      <c r="W20">
        <f t="shared" si="11"/>
        <v>353.40275150945962</v>
      </c>
      <c r="X20">
        <f t="shared" si="12"/>
        <v>29.083271775465139</v>
      </c>
      <c r="Y20">
        <f t="shared" si="13"/>
        <v>27.881287499999999</v>
      </c>
      <c r="Z20">
        <f t="shared" si="14"/>
        <v>3.768656522690276</v>
      </c>
      <c r="AA20">
        <f t="shared" si="15"/>
        <v>49.6473853014962</v>
      </c>
      <c r="AB20">
        <f t="shared" si="16"/>
        <v>1.8329228099367385</v>
      </c>
      <c r="AC20">
        <f t="shared" si="17"/>
        <v>3.6918818560249549</v>
      </c>
      <c r="AD20">
        <f t="shared" si="18"/>
        <v>1.9357337127535374</v>
      </c>
      <c r="AE20">
        <f t="shared" si="19"/>
        <v>-13.37239216304169</v>
      </c>
      <c r="AF20">
        <f t="shared" si="20"/>
        <v>-72.949933256113383</v>
      </c>
      <c r="AG20">
        <f t="shared" si="21"/>
        <v>-4.1277805941279908</v>
      </c>
      <c r="AH20">
        <f t="shared" si="22"/>
        <v>262.9526454961765</v>
      </c>
      <c r="AI20">
        <f t="shared" si="23"/>
        <v>1.9090360220403939</v>
      </c>
      <c r="AJ20">
        <f t="shared" si="24"/>
        <v>0.2717527064839183</v>
      </c>
      <c r="AK20">
        <f t="shared" si="25"/>
        <v>1.9169237028426762</v>
      </c>
      <c r="AL20">
        <v>427.60532907282101</v>
      </c>
      <c r="AM20">
        <v>426.436842424242</v>
      </c>
      <c r="AN20">
        <v>-4.9307978968158098E-4</v>
      </c>
      <c r="AO20">
        <v>66.9461063897309</v>
      </c>
      <c r="AP20">
        <f t="shared" si="26"/>
        <v>0.30322884723450544</v>
      </c>
      <c r="AQ20">
        <v>17.9029416254015</v>
      </c>
      <c r="AR20">
        <v>18.0815921212121</v>
      </c>
      <c r="AS20">
        <v>6.0380175359406905E-7</v>
      </c>
      <c r="AT20">
        <v>77.507940530206398</v>
      </c>
      <c r="AU20">
        <v>0</v>
      </c>
      <c r="AV20">
        <v>0</v>
      </c>
      <c r="AW20">
        <f t="shared" si="27"/>
        <v>1</v>
      </c>
      <c r="AX20">
        <f t="shared" si="28"/>
        <v>0</v>
      </c>
      <c r="AY20">
        <f t="shared" si="29"/>
        <v>53484.185899659118</v>
      </c>
      <c r="AZ20" t="s">
        <v>437</v>
      </c>
      <c r="BA20">
        <v>0</v>
      </c>
      <c r="BB20">
        <v>0</v>
      </c>
      <c r="BC20">
        <v>0</v>
      </c>
      <c r="BD20" t="e">
        <f t="shared" si="30"/>
        <v>#DIV/0!</v>
      </c>
      <c r="BE20">
        <v>0</v>
      </c>
      <c r="BF20" t="s">
        <v>437</v>
      </c>
      <c r="BG20">
        <v>0</v>
      </c>
      <c r="BH20">
        <v>0</v>
      </c>
      <c r="BI20">
        <v>0</v>
      </c>
      <c r="BJ20" t="e">
        <f t="shared" si="31"/>
        <v>#DIV/0!</v>
      </c>
      <c r="BK20">
        <v>0.5</v>
      </c>
      <c r="BL20">
        <f t="shared" si="32"/>
        <v>1849.1610002639686</v>
      </c>
      <c r="BM20">
        <f t="shared" si="33"/>
        <v>1.9169237028426762</v>
      </c>
      <c r="BN20" t="e">
        <f t="shared" si="34"/>
        <v>#DIV/0!</v>
      </c>
      <c r="BO20">
        <f t="shared" si="35"/>
        <v>1.036645106926349E-3</v>
      </c>
      <c r="BP20" t="e">
        <f t="shared" si="36"/>
        <v>#DIV/0!</v>
      </c>
      <c r="BQ20" t="e">
        <f t="shared" si="37"/>
        <v>#DIV/0!</v>
      </c>
      <c r="BR20" t="s">
        <v>437</v>
      </c>
      <c r="BS20">
        <v>0</v>
      </c>
      <c r="BT20" t="e">
        <f t="shared" si="38"/>
        <v>#DIV/0!</v>
      </c>
      <c r="BU20" t="e">
        <f t="shared" si="39"/>
        <v>#DIV/0!</v>
      </c>
      <c r="BV20" t="e">
        <f t="shared" si="40"/>
        <v>#DIV/0!</v>
      </c>
      <c r="BW20" t="e">
        <f t="shared" si="41"/>
        <v>#DIV/0!</v>
      </c>
      <c r="BX20" t="e">
        <f t="shared" si="42"/>
        <v>#DIV/0!</v>
      </c>
      <c r="BY20" t="e">
        <f t="shared" si="43"/>
        <v>#DIV/0!</v>
      </c>
      <c r="BZ20" t="e">
        <f t="shared" si="44"/>
        <v>#DIV/0!</v>
      </c>
      <c r="CA20" t="e">
        <f t="shared" si="45"/>
        <v>#DIV/0!</v>
      </c>
      <c r="DJ20">
        <f t="shared" si="46"/>
        <v>2199.9712500000001</v>
      </c>
      <c r="DK20">
        <f t="shared" si="47"/>
        <v>1849.1610002639686</v>
      </c>
      <c r="DL20">
        <f t="shared" si="48"/>
        <v>0.84053871170542283</v>
      </c>
      <c r="DM20">
        <f t="shared" si="49"/>
        <v>0.16063971359146609</v>
      </c>
      <c r="DN20">
        <v>3</v>
      </c>
      <c r="DO20">
        <v>0.5</v>
      </c>
      <c r="DP20" t="s">
        <v>438</v>
      </c>
      <c r="DQ20">
        <v>2</v>
      </c>
      <c r="DR20" t="b">
        <v>1</v>
      </c>
      <c r="DS20">
        <v>1691428266.5999999</v>
      </c>
      <c r="DT20">
        <v>418.7806875</v>
      </c>
      <c r="DU20">
        <v>419.9944375</v>
      </c>
      <c r="DV20">
        <v>18.062550000000002</v>
      </c>
      <c r="DW20">
        <v>17.902437500000001</v>
      </c>
      <c r="DX20">
        <v>418.69468749999999</v>
      </c>
      <c r="DY20">
        <v>17.989550000000001</v>
      </c>
      <c r="DZ20">
        <v>499.98124999999999</v>
      </c>
      <c r="EA20">
        <v>101.37643749999999</v>
      </c>
      <c r="EB20">
        <v>9.9976956249999999E-2</v>
      </c>
      <c r="EC20">
        <v>27.529</v>
      </c>
      <c r="ED20">
        <v>27.881287499999999</v>
      </c>
      <c r="EE20">
        <v>999.9</v>
      </c>
      <c r="EF20">
        <v>0</v>
      </c>
      <c r="EG20">
        <v>0</v>
      </c>
      <c r="EH20">
        <v>9994.8468749999993</v>
      </c>
      <c r="EI20">
        <v>0</v>
      </c>
      <c r="EJ20">
        <v>36.401193749999997</v>
      </c>
      <c r="EK20">
        <v>-1.2608025</v>
      </c>
      <c r="EL20">
        <v>426.44412499999999</v>
      </c>
      <c r="EM20">
        <v>427.65050000000002</v>
      </c>
      <c r="EN20">
        <v>0.17817087500000001</v>
      </c>
      <c r="EO20">
        <v>419.9944375</v>
      </c>
      <c r="EP20">
        <v>17.902437500000001</v>
      </c>
      <c r="EQ20">
        <v>1.832946875</v>
      </c>
      <c r="ER20">
        <v>1.814880625</v>
      </c>
      <c r="ES20">
        <v>16.070606250000001</v>
      </c>
      <c r="ET20">
        <v>15.91556875</v>
      </c>
      <c r="EU20">
        <v>2199.9712500000001</v>
      </c>
      <c r="EV20">
        <v>0.98200175000000001</v>
      </c>
      <c r="EW20">
        <v>1.7998306249999999E-2</v>
      </c>
      <c r="EX20">
        <v>0</v>
      </c>
      <c r="EY20">
        <v>233.833125</v>
      </c>
      <c r="EZ20">
        <v>4.9995099999999999</v>
      </c>
      <c r="FA20">
        <v>5345.0431250000001</v>
      </c>
      <c r="FB20">
        <v>18017.34375</v>
      </c>
      <c r="FC20">
        <v>44.125</v>
      </c>
      <c r="FD20">
        <v>44.686999999999998</v>
      </c>
      <c r="FE20">
        <v>44.988187500000002</v>
      </c>
      <c r="FF20">
        <v>43.992125000000001</v>
      </c>
      <c r="FG20">
        <v>45.561999999999998</v>
      </c>
      <c r="FH20">
        <v>2155.4662499999999</v>
      </c>
      <c r="FI20">
        <v>39.505000000000003</v>
      </c>
      <c r="FJ20">
        <v>0</v>
      </c>
      <c r="FK20">
        <v>1691428277</v>
      </c>
      <c r="FL20">
        <v>0</v>
      </c>
      <c r="FM20">
        <v>233.8058</v>
      </c>
      <c r="FN20">
        <v>-0.13353845463877001</v>
      </c>
      <c r="FO20">
        <v>-17.951538482250299</v>
      </c>
      <c r="FP20">
        <v>5344.8180000000002</v>
      </c>
      <c r="FQ20">
        <v>15</v>
      </c>
      <c r="FR20">
        <v>1691428306.0999999</v>
      </c>
      <c r="FS20" t="s">
        <v>453</v>
      </c>
      <c r="FT20">
        <v>1691428306.0999999</v>
      </c>
      <c r="FU20">
        <v>1691428293.0999999</v>
      </c>
      <c r="FV20">
        <v>4</v>
      </c>
      <c r="FW20">
        <v>4.7E-2</v>
      </c>
      <c r="FX20">
        <v>-1.6E-2</v>
      </c>
      <c r="FY20">
        <v>8.5999999999999993E-2</v>
      </c>
      <c r="FZ20">
        <v>7.2999999999999995E-2</v>
      </c>
      <c r="GA20">
        <v>420</v>
      </c>
      <c r="GB20">
        <v>18</v>
      </c>
      <c r="GC20">
        <v>0.35</v>
      </c>
      <c r="GD20">
        <v>0.16</v>
      </c>
      <c r="GE20">
        <v>-1.2603905</v>
      </c>
      <c r="GF20">
        <v>0.23908375939849799</v>
      </c>
      <c r="GG20">
        <v>4.2232917431193402E-2</v>
      </c>
      <c r="GH20">
        <v>1</v>
      </c>
      <c r="GI20">
        <v>233.798705882353</v>
      </c>
      <c r="GJ20">
        <v>-0.17087853141454801</v>
      </c>
      <c r="GK20">
        <v>0.13999044702948699</v>
      </c>
      <c r="GL20">
        <v>1</v>
      </c>
      <c r="GM20">
        <v>0.17815159999999999</v>
      </c>
      <c r="GN20">
        <v>2.4152481203006302E-3</v>
      </c>
      <c r="GO20">
        <v>8.9364732417212395E-4</v>
      </c>
      <c r="GP20">
        <v>1</v>
      </c>
      <c r="GQ20">
        <v>3</v>
      </c>
      <c r="GR20">
        <v>3</v>
      </c>
      <c r="GS20" t="s">
        <v>440</v>
      </c>
      <c r="GT20">
        <v>3.1231200000000001</v>
      </c>
      <c r="GU20">
        <v>2.8942100000000002</v>
      </c>
      <c r="GV20">
        <v>0.104792</v>
      </c>
      <c r="GW20">
        <v>0.104895</v>
      </c>
      <c r="GX20">
        <v>9.8433000000000007E-2</v>
      </c>
      <c r="GY20">
        <v>9.6752400000000002E-2</v>
      </c>
      <c r="GZ20">
        <v>29335.4</v>
      </c>
      <c r="HA20">
        <v>22606.2</v>
      </c>
      <c r="HB20">
        <v>30522.9</v>
      </c>
      <c r="HC20">
        <v>23751.8</v>
      </c>
      <c r="HD20">
        <v>36434.800000000003</v>
      </c>
      <c r="HE20">
        <v>29928.6</v>
      </c>
      <c r="HF20">
        <v>43198.3</v>
      </c>
      <c r="HG20">
        <v>35850.5</v>
      </c>
      <c r="HH20">
        <v>2.1314500000000001</v>
      </c>
      <c r="HI20">
        <v>2.18547</v>
      </c>
      <c r="HJ20">
        <v>0.180587</v>
      </c>
      <c r="HK20">
        <v>0</v>
      </c>
      <c r="HL20">
        <v>24.937799999999999</v>
      </c>
      <c r="HM20">
        <v>999.9</v>
      </c>
      <c r="HN20">
        <v>59.468000000000004</v>
      </c>
      <c r="HO20">
        <v>27.332000000000001</v>
      </c>
      <c r="HP20">
        <v>21.407900000000001</v>
      </c>
      <c r="HQ20">
        <v>61.731400000000001</v>
      </c>
      <c r="HR20">
        <v>19.803699999999999</v>
      </c>
      <c r="HS20">
        <v>1</v>
      </c>
      <c r="HT20">
        <v>-4.5762200000000003E-2</v>
      </c>
      <c r="HU20">
        <v>0.300068</v>
      </c>
      <c r="HV20">
        <v>20.357199999999999</v>
      </c>
      <c r="HW20">
        <v>5.2464899999999997</v>
      </c>
      <c r="HX20">
        <v>11.9229</v>
      </c>
      <c r="HY20">
        <v>4.9697500000000003</v>
      </c>
      <c r="HZ20">
        <v>3.29</v>
      </c>
      <c r="IA20">
        <v>9999</v>
      </c>
      <c r="IB20">
        <v>9999</v>
      </c>
      <c r="IC20">
        <v>9999</v>
      </c>
      <c r="ID20">
        <v>999.9</v>
      </c>
      <c r="IE20">
        <v>4.9716500000000003</v>
      </c>
      <c r="IF20">
        <v>1.8731500000000001</v>
      </c>
      <c r="IG20">
        <v>1.87988</v>
      </c>
      <c r="IH20">
        <v>1.8761699999999999</v>
      </c>
      <c r="II20">
        <v>1.87571</v>
      </c>
      <c r="IJ20">
        <v>1.8756699999999999</v>
      </c>
      <c r="IK20">
        <v>1.8747</v>
      </c>
      <c r="IL20">
        <v>1.8750199999999999</v>
      </c>
      <c r="IM20">
        <v>0</v>
      </c>
      <c r="IN20">
        <v>0</v>
      </c>
      <c r="IO20">
        <v>0</v>
      </c>
      <c r="IP20">
        <v>0</v>
      </c>
      <c r="IQ20" t="s">
        <v>441</v>
      </c>
      <c r="IR20" t="s">
        <v>442</v>
      </c>
      <c r="IS20" t="s">
        <v>443</v>
      </c>
      <c r="IT20" t="s">
        <v>443</v>
      </c>
      <c r="IU20" t="s">
        <v>443</v>
      </c>
      <c r="IV20" t="s">
        <v>443</v>
      </c>
      <c r="IW20">
        <v>0</v>
      </c>
      <c r="IX20">
        <v>100</v>
      </c>
      <c r="IY20">
        <v>100</v>
      </c>
      <c r="IZ20">
        <v>8.5999999999999993E-2</v>
      </c>
      <c r="JA20">
        <v>7.2999999999999995E-2</v>
      </c>
      <c r="JB20">
        <v>-0.30363230523158202</v>
      </c>
      <c r="JC20">
        <v>1.2895252552789099E-3</v>
      </c>
      <c r="JD20">
        <v>-1.3413235761916901E-6</v>
      </c>
      <c r="JE20">
        <v>5.15758973323309E-10</v>
      </c>
      <c r="JF20">
        <v>-5.3632398474225497E-2</v>
      </c>
      <c r="JG20">
        <v>6.5251638908432196E-4</v>
      </c>
      <c r="JH20">
        <v>5.4169000468764204E-4</v>
      </c>
      <c r="JI20">
        <v>-7.2718995916457801E-6</v>
      </c>
      <c r="JJ20">
        <v>20</v>
      </c>
      <c r="JK20">
        <v>2004</v>
      </c>
      <c r="JL20">
        <v>0</v>
      </c>
      <c r="JM20">
        <v>19</v>
      </c>
      <c r="JN20">
        <v>22.1</v>
      </c>
      <c r="JO20">
        <v>22.1</v>
      </c>
      <c r="JP20">
        <v>1.10107</v>
      </c>
      <c r="JQ20">
        <v>2.5366200000000001</v>
      </c>
      <c r="JR20">
        <v>1.64551</v>
      </c>
      <c r="JS20">
        <v>2.36938</v>
      </c>
      <c r="JT20">
        <v>1.64917</v>
      </c>
      <c r="JU20">
        <v>2.4621599999999999</v>
      </c>
      <c r="JV20">
        <v>31.063600000000001</v>
      </c>
      <c r="JW20">
        <v>14.8062</v>
      </c>
      <c r="JX20">
        <v>18</v>
      </c>
      <c r="JY20">
        <v>516.92100000000005</v>
      </c>
      <c r="JZ20">
        <v>638.58199999999999</v>
      </c>
      <c r="KA20">
        <v>24.999700000000001</v>
      </c>
      <c r="KB20">
        <v>26.764299999999999</v>
      </c>
      <c r="KC20">
        <v>30.000399999999999</v>
      </c>
      <c r="KD20">
        <v>26.7136</v>
      </c>
      <c r="KE20">
        <v>26.689399999999999</v>
      </c>
      <c r="KF20">
        <v>22.087900000000001</v>
      </c>
      <c r="KG20">
        <v>12.256</v>
      </c>
      <c r="KH20">
        <v>60.772799999999997</v>
      </c>
      <c r="KI20">
        <v>25</v>
      </c>
      <c r="KJ20">
        <v>420</v>
      </c>
      <c r="KK20">
        <v>17.988099999999999</v>
      </c>
      <c r="KL20">
        <v>101.35899999999999</v>
      </c>
      <c r="KM20">
        <v>100.428</v>
      </c>
    </row>
    <row r="21" spans="1:299" x14ac:dyDescent="0.2">
      <c r="A21">
        <v>5</v>
      </c>
      <c r="B21">
        <v>1691430626.0999999</v>
      </c>
      <c r="C21">
        <v>7255.0999999046298</v>
      </c>
      <c r="D21" t="s">
        <v>454</v>
      </c>
      <c r="E21" t="s">
        <v>455</v>
      </c>
      <c r="F21">
        <v>4</v>
      </c>
      <c r="G21">
        <v>20.2</v>
      </c>
      <c r="H21" t="s">
        <v>491</v>
      </c>
      <c r="I21">
        <v>320</v>
      </c>
      <c r="J21">
        <v>108</v>
      </c>
      <c r="K21">
        <v>1691430617.5999999</v>
      </c>
      <c r="L21">
        <f t="shared" si="0"/>
        <v>1.2601010771723705E-3</v>
      </c>
      <c r="M21">
        <f t="shared" si="1"/>
        <v>1.2601010771723704</v>
      </c>
      <c r="N21">
        <f t="shared" si="2"/>
        <v>10.078261442846943</v>
      </c>
      <c r="O21">
        <f t="shared" si="3"/>
        <v>413.5161875</v>
      </c>
      <c r="P21">
        <f t="shared" si="4"/>
        <v>169.36873546178342</v>
      </c>
      <c r="Q21">
        <f t="shared" si="5"/>
        <v>17.181986953618498</v>
      </c>
      <c r="R21">
        <f t="shared" si="6"/>
        <v>41.950066636343571</v>
      </c>
      <c r="S21">
        <f t="shared" si="7"/>
        <v>6.9038782692512624E-2</v>
      </c>
      <c r="T21">
        <f t="shared" si="8"/>
        <v>3.8402352041390242</v>
      </c>
      <c r="U21">
        <f t="shared" si="9"/>
        <v>6.8356602861863194E-2</v>
      </c>
      <c r="V21">
        <f t="shared" si="10"/>
        <v>4.2783606035166559E-2</v>
      </c>
      <c r="W21">
        <f t="shared" si="11"/>
        <v>353.40581450964993</v>
      </c>
      <c r="X21">
        <f t="shared" si="12"/>
        <v>28.453973219960133</v>
      </c>
      <c r="Y21">
        <f t="shared" si="13"/>
        <v>27.134575000000002</v>
      </c>
      <c r="Z21">
        <f t="shared" si="14"/>
        <v>3.6075468761522558</v>
      </c>
      <c r="AA21">
        <f t="shared" si="15"/>
        <v>49.663655857516929</v>
      </c>
      <c r="AB21">
        <f t="shared" si="16"/>
        <v>1.7871696358389577</v>
      </c>
      <c r="AC21">
        <f t="shared" si="17"/>
        <v>3.5985462708711515</v>
      </c>
      <c r="AD21">
        <f t="shared" si="18"/>
        <v>1.8203772403132981</v>
      </c>
      <c r="AE21">
        <f t="shared" si="19"/>
        <v>-55.57045750330154</v>
      </c>
      <c r="AF21">
        <f t="shared" si="20"/>
        <v>-8.8132109536081558</v>
      </c>
      <c r="AG21">
        <f t="shared" si="21"/>
        <v>-0.49584191614615397</v>
      </c>
      <c r="AH21">
        <f t="shared" si="22"/>
        <v>288.52630413659404</v>
      </c>
      <c r="AI21">
        <f t="shared" si="23"/>
        <v>10.28596240370798</v>
      </c>
      <c r="AJ21">
        <f t="shared" si="24"/>
        <v>1.1898756244600701</v>
      </c>
      <c r="AK21">
        <f t="shared" si="25"/>
        <v>10.078261442846943</v>
      </c>
      <c r="AL21">
        <v>427.22400332351998</v>
      </c>
      <c r="AM21">
        <v>421.07035757575699</v>
      </c>
      <c r="AN21">
        <v>4.8333045241626398E-4</v>
      </c>
      <c r="AO21">
        <v>66.951190835661095</v>
      </c>
      <c r="AP21">
        <f t="shared" si="26"/>
        <v>1.2601010771723704</v>
      </c>
      <c r="AQ21">
        <v>16.935572720883201</v>
      </c>
      <c r="AR21">
        <v>17.6542909090909</v>
      </c>
      <c r="AS21">
        <v>3.8141186233841798E-3</v>
      </c>
      <c r="AT21">
        <v>77.480530703442795</v>
      </c>
      <c r="AU21">
        <v>0</v>
      </c>
      <c r="AV21">
        <v>0</v>
      </c>
      <c r="AW21">
        <f t="shared" si="27"/>
        <v>1</v>
      </c>
      <c r="AX21">
        <f t="shared" si="28"/>
        <v>0</v>
      </c>
      <c r="AY21">
        <f t="shared" si="29"/>
        <v>53546.968655954144</v>
      </c>
      <c r="AZ21" t="s">
        <v>437</v>
      </c>
      <c r="BA21">
        <v>0</v>
      </c>
      <c r="BB21">
        <v>0</v>
      </c>
      <c r="BC21">
        <v>0</v>
      </c>
      <c r="BD21" t="e">
        <f t="shared" si="30"/>
        <v>#DIV/0!</v>
      </c>
      <c r="BE21">
        <v>0</v>
      </c>
      <c r="BF21" t="s">
        <v>437</v>
      </c>
      <c r="BG21">
        <v>0</v>
      </c>
      <c r="BH21">
        <v>0</v>
      </c>
      <c r="BI21">
        <v>0</v>
      </c>
      <c r="BJ21" t="e">
        <f t="shared" si="31"/>
        <v>#DIV/0!</v>
      </c>
      <c r="BK21">
        <v>0.5</v>
      </c>
      <c r="BL21">
        <f t="shared" si="32"/>
        <v>1849.1730002640675</v>
      </c>
      <c r="BM21">
        <f t="shared" si="33"/>
        <v>10.078261442846943</v>
      </c>
      <c r="BN21" t="e">
        <f t="shared" si="34"/>
        <v>#DIV/0!</v>
      </c>
      <c r="BO21">
        <f t="shared" si="35"/>
        <v>5.4501452494751636E-3</v>
      </c>
      <c r="BP21" t="e">
        <f t="shared" si="36"/>
        <v>#DIV/0!</v>
      </c>
      <c r="BQ21" t="e">
        <f t="shared" si="37"/>
        <v>#DIV/0!</v>
      </c>
      <c r="BR21" t="s">
        <v>437</v>
      </c>
      <c r="BS21">
        <v>0</v>
      </c>
      <c r="BT21" t="e">
        <f t="shared" si="38"/>
        <v>#DIV/0!</v>
      </c>
      <c r="BU21" t="e">
        <f t="shared" si="39"/>
        <v>#DIV/0!</v>
      </c>
      <c r="BV21" t="e">
        <f t="shared" si="40"/>
        <v>#DIV/0!</v>
      </c>
      <c r="BW21" t="e">
        <f t="shared" si="41"/>
        <v>#DIV/0!</v>
      </c>
      <c r="BX21" t="e">
        <f t="shared" si="42"/>
        <v>#DIV/0!</v>
      </c>
      <c r="BY21" t="e">
        <f t="shared" si="43"/>
        <v>#DIV/0!</v>
      </c>
      <c r="BZ21" t="e">
        <f t="shared" si="44"/>
        <v>#DIV/0!</v>
      </c>
      <c r="CA21" t="e">
        <f t="shared" si="45"/>
        <v>#DIV/0!</v>
      </c>
      <c r="DJ21">
        <f t="shared" si="46"/>
        <v>2199.9850000000001</v>
      </c>
      <c r="DK21">
        <f t="shared" si="47"/>
        <v>1849.1730002640675</v>
      </c>
      <c r="DL21">
        <f t="shared" si="48"/>
        <v>0.84053891288534577</v>
      </c>
      <c r="DM21">
        <f t="shared" si="49"/>
        <v>0.16064010186871724</v>
      </c>
      <c r="DN21">
        <v>3</v>
      </c>
      <c r="DO21">
        <v>0.5</v>
      </c>
      <c r="DP21" t="s">
        <v>438</v>
      </c>
      <c r="DQ21">
        <v>2</v>
      </c>
      <c r="DR21" t="b">
        <v>1</v>
      </c>
      <c r="DS21">
        <v>1691430617.5999999</v>
      </c>
      <c r="DT21">
        <v>413.5161875</v>
      </c>
      <c r="DU21">
        <v>419.983</v>
      </c>
      <c r="DV21">
        <v>17.616743750000001</v>
      </c>
      <c r="DW21">
        <v>16.91539375</v>
      </c>
      <c r="DX21">
        <v>413.53918750000003</v>
      </c>
      <c r="DY21">
        <v>17.54574375</v>
      </c>
      <c r="DZ21">
        <v>499.99881249999999</v>
      </c>
      <c r="EA21">
        <v>101.3471875</v>
      </c>
      <c r="EB21">
        <v>0.10003005625</v>
      </c>
      <c r="EC21">
        <v>27.092006250000001</v>
      </c>
      <c r="ED21">
        <v>27.134575000000002</v>
      </c>
      <c r="EE21">
        <v>999.9</v>
      </c>
      <c r="EF21">
        <v>0</v>
      </c>
      <c r="EG21">
        <v>0</v>
      </c>
      <c r="EH21">
        <v>9994.9156249999996</v>
      </c>
      <c r="EI21">
        <v>0</v>
      </c>
      <c r="EJ21">
        <v>32.84519375</v>
      </c>
      <c r="EK21">
        <v>-6.3600081250000002</v>
      </c>
      <c r="EL21">
        <v>421.039625</v>
      </c>
      <c r="EM21">
        <v>427.20949999999999</v>
      </c>
      <c r="EN21">
        <v>0.69961806250000003</v>
      </c>
      <c r="EO21">
        <v>419.983</v>
      </c>
      <c r="EP21">
        <v>16.91539375</v>
      </c>
      <c r="EQ21">
        <v>1.78523375</v>
      </c>
      <c r="ER21">
        <v>1.7143275</v>
      </c>
      <c r="ES21">
        <v>15.65806875</v>
      </c>
      <c r="ET21">
        <v>15.02675625</v>
      </c>
      <c r="EU21">
        <v>2199.9850000000001</v>
      </c>
      <c r="EV21">
        <v>0.98199599999999998</v>
      </c>
      <c r="EW21">
        <v>1.8003700000000001E-2</v>
      </c>
      <c r="EX21">
        <v>0</v>
      </c>
      <c r="EY21">
        <v>280.00487500000003</v>
      </c>
      <c r="EZ21">
        <v>4.9995099999999999</v>
      </c>
      <c r="FA21">
        <v>6337.3462499999996</v>
      </c>
      <c r="FB21">
        <v>18017.424999999999</v>
      </c>
      <c r="FC21">
        <v>42.28875</v>
      </c>
      <c r="FD21">
        <v>42.581687500000001</v>
      </c>
      <c r="FE21">
        <v>43.125</v>
      </c>
      <c r="FF21">
        <v>41.753875000000001</v>
      </c>
      <c r="FG21">
        <v>43.792625000000001</v>
      </c>
      <c r="FH21">
        <v>2155.4650000000001</v>
      </c>
      <c r="FI21">
        <v>39.520000000000003</v>
      </c>
      <c r="FJ21">
        <v>0</v>
      </c>
      <c r="FK21">
        <v>1691430628.4000001</v>
      </c>
      <c r="FL21">
        <v>0</v>
      </c>
      <c r="FM21">
        <v>279.91534615384597</v>
      </c>
      <c r="FN21">
        <v>-0.60386323688495902</v>
      </c>
      <c r="FO21">
        <v>-22.273162375634801</v>
      </c>
      <c r="FP21">
        <v>6336.9226923076903</v>
      </c>
      <c r="FQ21">
        <v>15</v>
      </c>
      <c r="FR21">
        <v>1691430646.0999999</v>
      </c>
      <c r="FS21" t="s">
        <v>456</v>
      </c>
      <c r="FT21">
        <v>1691430644.0999999</v>
      </c>
      <c r="FU21">
        <v>1691430646.0999999</v>
      </c>
      <c r="FV21">
        <v>5</v>
      </c>
      <c r="FW21">
        <v>-0.11</v>
      </c>
      <c r="FX21">
        <v>1.0999999999999999E-2</v>
      </c>
      <c r="FY21">
        <v>-2.3E-2</v>
      </c>
      <c r="FZ21">
        <v>7.0999999999999994E-2</v>
      </c>
      <c r="GA21">
        <v>420</v>
      </c>
      <c r="GB21">
        <v>17</v>
      </c>
      <c r="GC21">
        <v>0.23</v>
      </c>
      <c r="GD21">
        <v>0.06</v>
      </c>
      <c r="GE21">
        <v>-6.3614655000000004</v>
      </c>
      <c r="GF21">
        <v>-0.13396195488721699</v>
      </c>
      <c r="GG21">
        <v>4.2293328371623799E-2</v>
      </c>
      <c r="GH21">
        <v>1</v>
      </c>
      <c r="GI21">
        <v>279.949441176471</v>
      </c>
      <c r="GJ21">
        <v>-0.30281130144075302</v>
      </c>
      <c r="GK21">
        <v>0.18830906872299</v>
      </c>
      <c r="GL21">
        <v>1</v>
      </c>
      <c r="GM21">
        <v>0.70870544999999996</v>
      </c>
      <c r="GN21">
        <v>-0.110010812030075</v>
      </c>
      <c r="GO21">
        <v>2.1021408517211699E-2</v>
      </c>
      <c r="GP21">
        <v>0</v>
      </c>
      <c r="GQ21">
        <v>2</v>
      </c>
      <c r="GR21">
        <v>3</v>
      </c>
      <c r="GS21" t="s">
        <v>447</v>
      </c>
      <c r="GT21">
        <v>3.1227499999999999</v>
      </c>
      <c r="GU21">
        <v>2.8939599999999999</v>
      </c>
      <c r="GV21">
        <v>0.104093</v>
      </c>
      <c r="GW21">
        <v>0.105181</v>
      </c>
      <c r="GX21">
        <v>9.7094799999999995E-2</v>
      </c>
      <c r="GY21">
        <v>9.3265799999999996E-2</v>
      </c>
      <c r="GZ21">
        <v>29444.5</v>
      </c>
      <c r="HA21">
        <v>22665.1</v>
      </c>
      <c r="HB21">
        <v>30605.3</v>
      </c>
      <c r="HC21">
        <v>23814.400000000001</v>
      </c>
      <c r="HD21">
        <v>36584</v>
      </c>
      <c r="HE21">
        <v>30124.1</v>
      </c>
      <c r="HF21">
        <v>43312.3</v>
      </c>
      <c r="HG21">
        <v>35945.4</v>
      </c>
      <c r="HH21">
        <v>2.1469499999999999</v>
      </c>
      <c r="HI21">
        <v>2.2097000000000002</v>
      </c>
      <c r="HJ21">
        <v>0.180453</v>
      </c>
      <c r="HK21">
        <v>0</v>
      </c>
      <c r="HL21">
        <v>24.1814</v>
      </c>
      <c r="HM21">
        <v>999.9</v>
      </c>
      <c r="HN21">
        <v>59.686999999999998</v>
      </c>
      <c r="HO21">
        <v>27.260999999999999</v>
      </c>
      <c r="HP21">
        <v>21.403199999999998</v>
      </c>
      <c r="HQ21">
        <v>62.153300000000002</v>
      </c>
      <c r="HR21">
        <v>19.811699999999998</v>
      </c>
      <c r="HS21">
        <v>1</v>
      </c>
      <c r="HT21">
        <v>-0.16663900000000001</v>
      </c>
      <c r="HU21">
        <v>-0.34268799999999999</v>
      </c>
      <c r="HV21">
        <v>20.358499999999999</v>
      </c>
      <c r="HW21">
        <v>5.2454400000000003</v>
      </c>
      <c r="HX21">
        <v>11.920400000000001</v>
      </c>
      <c r="HY21">
        <v>4.9696499999999997</v>
      </c>
      <c r="HZ21">
        <v>3.29</v>
      </c>
      <c r="IA21">
        <v>9999</v>
      </c>
      <c r="IB21">
        <v>9999</v>
      </c>
      <c r="IC21">
        <v>9999</v>
      </c>
      <c r="ID21">
        <v>999.9</v>
      </c>
      <c r="IE21">
        <v>4.9716199999999997</v>
      </c>
      <c r="IF21">
        <v>1.8730199999999999</v>
      </c>
      <c r="IG21">
        <v>1.87988</v>
      </c>
      <c r="IH21">
        <v>1.8760699999999999</v>
      </c>
      <c r="II21">
        <v>1.87561</v>
      </c>
      <c r="IJ21">
        <v>1.87561</v>
      </c>
      <c r="IK21">
        <v>1.8746400000000001</v>
      </c>
      <c r="IL21">
        <v>1.875</v>
      </c>
      <c r="IM21">
        <v>0</v>
      </c>
      <c r="IN21">
        <v>0</v>
      </c>
      <c r="IO21">
        <v>0</v>
      </c>
      <c r="IP21">
        <v>0</v>
      </c>
      <c r="IQ21" t="s">
        <v>441</v>
      </c>
      <c r="IR21" t="s">
        <v>442</v>
      </c>
      <c r="IS21" t="s">
        <v>443</v>
      </c>
      <c r="IT21" t="s">
        <v>443</v>
      </c>
      <c r="IU21" t="s">
        <v>443</v>
      </c>
      <c r="IV21" t="s">
        <v>443</v>
      </c>
      <c r="IW21">
        <v>0</v>
      </c>
      <c r="IX21">
        <v>100</v>
      </c>
      <c r="IY21">
        <v>100</v>
      </c>
      <c r="IZ21">
        <v>-2.3E-2</v>
      </c>
      <c r="JA21">
        <v>7.0999999999999994E-2</v>
      </c>
      <c r="JB21">
        <v>-0.25672012384133303</v>
      </c>
      <c r="JC21">
        <v>1.2895252552789099E-3</v>
      </c>
      <c r="JD21">
        <v>-1.3413235761916901E-6</v>
      </c>
      <c r="JE21">
        <v>5.15758973323309E-10</v>
      </c>
      <c r="JF21">
        <v>-6.9650650512870005E-2</v>
      </c>
      <c r="JG21">
        <v>6.5251638908432196E-4</v>
      </c>
      <c r="JH21">
        <v>5.4169000468764204E-4</v>
      </c>
      <c r="JI21">
        <v>-7.2718995916457801E-6</v>
      </c>
      <c r="JJ21">
        <v>20</v>
      </c>
      <c r="JK21">
        <v>2004</v>
      </c>
      <c r="JL21">
        <v>0</v>
      </c>
      <c r="JM21">
        <v>19</v>
      </c>
      <c r="JN21">
        <v>38.700000000000003</v>
      </c>
      <c r="JO21">
        <v>38.9</v>
      </c>
      <c r="JP21">
        <v>1.09863</v>
      </c>
      <c r="JQ21">
        <v>2.5488300000000002</v>
      </c>
      <c r="JR21">
        <v>1.64551</v>
      </c>
      <c r="JS21">
        <v>2.36816</v>
      </c>
      <c r="JT21">
        <v>1.64917</v>
      </c>
      <c r="JU21">
        <v>2.4694799999999999</v>
      </c>
      <c r="JV21">
        <v>30.264900000000001</v>
      </c>
      <c r="JW21">
        <v>14.3247</v>
      </c>
      <c r="JX21">
        <v>18</v>
      </c>
      <c r="JY21">
        <v>515.71799999999996</v>
      </c>
      <c r="JZ21">
        <v>644.56100000000004</v>
      </c>
      <c r="KA21">
        <v>25.000299999999999</v>
      </c>
      <c r="KB21">
        <v>25.3123</v>
      </c>
      <c r="KC21">
        <v>29.999700000000001</v>
      </c>
      <c r="KD21">
        <v>25.5242</v>
      </c>
      <c r="KE21">
        <v>25.4969</v>
      </c>
      <c r="KF21">
        <v>22.0457</v>
      </c>
      <c r="KG21">
        <v>17.806100000000001</v>
      </c>
      <c r="KH21">
        <v>55.198</v>
      </c>
      <c r="KI21">
        <v>25</v>
      </c>
      <c r="KJ21">
        <v>420</v>
      </c>
      <c r="KK21">
        <v>16.968800000000002</v>
      </c>
      <c r="KL21">
        <v>101.629</v>
      </c>
      <c r="KM21">
        <v>100.694</v>
      </c>
    </row>
    <row r="22" spans="1:299" x14ac:dyDescent="0.2">
      <c r="A22">
        <v>6</v>
      </c>
      <c r="B22">
        <v>1691431876.0999999</v>
      </c>
      <c r="C22">
        <v>8505.0999999046307</v>
      </c>
      <c r="D22" t="s">
        <v>457</v>
      </c>
      <c r="E22" t="s">
        <v>458</v>
      </c>
      <c r="F22">
        <v>4</v>
      </c>
      <c r="G22">
        <v>20.5</v>
      </c>
      <c r="H22" t="s">
        <v>436</v>
      </c>
      <c r="I22">
        <v>90</v>
      </c>
      <c r="J22">
        <v>108</v>
      </c>
      <c r="K22">
        <v>1691431868.0999999</v>
      </c>
      <c r="L22">
        <f t="shared" si="0"/>
        <v>1.0827654127688036E-3</v>
      </c>
      <c r="M22">
        <f t="shared" si="1"/>
        <v>1.0827654127688036</v>
      </c>
      <c r="N22">
        <f t="shared" si="2"/>
        <v>9.5172284320479683</v>
      </c>
      <c r="O22">
        <f t="shared" si="3"/>
        <v>414.03373333333298</v>
      </c>
      <c r="P22">
        <f t="shared" si="4"/>
        <v>141.17974477818854</v>
      </c>
      <c r="Q22">
        <f t="shared" si="5"/>
        <v>14.326501188719043</v>
      </c>
      <c r="R22">
        <f t="shared" si="6"/>
        <v>42.014913556396969</v>
      </c>
      <c r="S22">
        <f t="shared" si="7"/>
        <v>5.7983977446497241E-2</v>
      </c>
      <c r="T22">
        <f t="shared" si="8"/>
        <v>3.8436881953017412</v>
      </c>
      <c r="U22">
        <f t="shared" si="9"/>
        <v>5.7502380379053003E-2</v>
      </c>
      <c r="V22">
        <f t="shared" si="10"/>
        <v>3.5981923736712676E-2</v>
      </c>
      <c r="W22">
        <f t="shared" si="11"/>
        <v>353.41294950950925</v>
      </c>
      <c r="X22">
        <f t="shared" si="12"/>
        <v>28.532920021673487</v>
      </c>
      <c r="Y22">
        <f t="shared" si="13"/>
        <v>27.388206666666701</v>
      </c>
      <c r="Z22">
        <f t="shared" si="14"/>
        <v>3.6615824072654548</v>
      </c>
      <c r="AA22">
        <f t="shared" si="15"/>
        <v>49.951626577028897</v>
      </c>
      <c r="AB22">
        <f t="shared" si="16"/>
        <v>1.8022191980956759</v>
      </c>
      <c r="AC22">
        <f t="shared" si="17"/>
        <v>3.6079289536578516</v>
      </c>
      <c r="AD22">
        <f t="shared" si="18"/>
        <v>1.8593632091697789</v>
      </c>
      <c r="AE22">
        <f t="shared" si="19"/>
        <v>-47.749954703104237</v>
      </c>
      <c r="AF22">
        <f t="shared" si="20"/>
        <v>-52.183753039803598</v>
      </c>
      <c r="AG22">
        <f t="shared" si="21"/>
        <v>-2.9376553096618823</v>
      </c>
      <c r="AH22">
        <f t="shared" si="22"/>
        <v>250.54158645693951</v>
      </c>
      <c r="AI22">
        <f t="shared" si="23"/>
        <v>9.5053512520977339</v>
      </c>
      <c r="AJ22">
        <f t="shared" si="24"/>
        <v>1.0407307546794342</v>
      </c>
      <c r="AK22">
        <f t="shared" si="25"/>
        <v>9.5172284320479683</v>
      </c>
      <c r="AL22">
        <v>427.360159580112</v>
      </c>
      <c r="AM22">
        <v>421.54955151515099</v>
      </c>
      <c r="AN22">
        <v>1.34522264090051E-4</v>
      </c>
      <c r="AO22">
        <v>66.906331391031998</v>
      </c>
      <c r="AP22">
        <f t="shared" si="26"/>
        <v>1.0827654127688036</v>
      </c>
      <c r="AQ22">
        <v>17.1538856387516</v>
      </c>
      <c r="AR22">
        <v>17.791889696969701</v>
      </c>
      <c r="AS22">
        <v>1.39339007302501E-5</v>
      </c>
      <c r="AT22">
        <v>77.479678606617298</v>
      </c>
      <c r="AU22">
        <v>0</v>
      </c>
      <c r="AV22">
        <v>0</v>
      </c>
      <c r="AW22">
        <f t="shared" si="27"/>
        <v>1</v>
      </c>
      <c r="AX22">
        <f t="shared" si="28"/>
        <v>0</v>
      </c>
      <c r="AY22">
        <f t="shared" si="29"/>
        <v>53606.643881453529</v>
      </c>
      <c r="AZ22" t="s">
        <v>437</v>
      </c>
      <c r="BA22">
        <v>0</v>
      </c>
      <c r="BB22">
        <v>0</v>
      </c>
      <c r="BC22">
        <v>0</v>
      </c>
      <c r="BD22" t="e">
        <f t="shared" si="30"/>
        <v>#DIV/0!</v>
      </c>
      <c r="BE22">
        <v>0</v>
      </c>
      <c r="BF22" t="s">
        <v>437</v>
      </c>
      <c r="BG22">
        <v>0</v>
      </c>
      <c r="BH22">
        <v>0</v>
      </c>
      <c r="BI22">
        <v>0</v>
      </c>
      <c r="BJ22" t="e">
        <f t="shared" si="31"/>
        <v>#DIV/0!</v>
      </c>
      <c r="BK22">
        <v>0.5</v>
      </c>
      <c r="BL22">
        <f t="shared" si="32"/>
        <v>1849.2133002639919</v>
      </c>
      <c r="BM22">
        <f t="shared" si="33"/>
        <v>9.5172284320479683</v>
      </c>
      <c r="BN22" t="e">
        <f t="shared" si="34"/>
        <v>#DIV/0!</v>
      </c>
      <c r="BO22">
        <f t="shared" si="35"/>
        <v>5.1466363727155212E-3</v>
      </c>
      <c r="BP22" t="e">
        <f t="shared" si="36"/>
        <v>#DIV/0!</v>
      </c>
      <c r="BQ22" t="e">
        <f t="shared" si="37"/>
        <v>#DIV/0!</v>
      </c>
      <c r="BR22" t="s">
        <v>437</v>
      </c>
      <c r="BS22">
        <v>0</v>
      </c>
      <c r="BT22" t="e">
        <f t="shared" si="38"/>
        <v>#DIV/0!</v>
      </c>
      <c r="BU22" t="e">
        <f t="shared" si="39"/>
        <v>#DIV/0!</v>
      </c>
      <c r="BV22" t="e">
        <f t="shared" si="40"/>
        <v>#DIV/0!</v>
      </c>
      <c r="BW22" t="e">
        <f t="shared" si="41"/>
        <v>#DIV/0!</v>
      </c>
      <c r="BX22" t="e">
        <f t="shared" si="42"/>
        <v>#DIV/0!</v>
      </c>
      <c r="BY22" t="e">
        <f t="shared" si="43"/>
        <v>#DIV/0!</v>
      </c>
      <c r="BZ22" t="e">
        <f t="shared" si="44"/>
        <v>#DIV/0!</v>
      </c>
      <c r="CA22" t="e">
        <f t="shared" si="45"/>
        <v>#DIV/0!</v>
      </c>
      <c r="DJ22">
        <f t="shared" si="46"/>
        <v>2200.0333333333301</v>
      </c>
      <c r="DK22">
        <f t="shared" si="47"/>
        <v>1849.2133002639919</v>
      </c>
      <c r="DL22">
        <f t="shared" si="48"/>
        <v>0.84053876468416899</v>
      </c>
      <c r="DM22">
        <f t="shared" si="49"/>
        <v>0.16063981584044626</v>
      </c>
      <c r="DN22">
        <v>3</v>
      </c>
      <c r="DO22">
        <v>0.5</v>
      </c>
      <c r="DP22" t="s">
        <v>438</v>
      </c>
      <c r="DQ22">
        <v>2</v>
      </c>
      <c r="DR22" t="b">
        <v>1</v>
      </c>
      <c r="DS22">
        <v>1691431868.0999999</v>
      </c>
      <c r="DT22">
        <v>414.03373333333298</v>
      </c>
      <c r="DU22">
        <v>419.99540000000002</v>
      </c>
      <c r="DV22">
        <v>17.759873333333299</v>
      </c>
      <c r="DW22">
        <v>17.146533333333299</v>
      </c>
      <c r="DX22">
        <v>414.056733333333</v>
      </c>
      <c r="DY22">
        <v>17.697873333333298</v>
      </c>
      <c r="DZ22">
        <v>500.006933333333</v>
      </c>
      <c r="EA22">
        <v>101.37706666666701</v>
      </c>
      <c r="EB22">
        <v>9.9963280000000002E-2</v>
      </c>
      <c r="EC22">
        <v>27.136379999999999</v>
      </c>
      <c r="ED22">
        <v>27.388206666666701</v>
      </c>
      <c r="EE22">
        <v>999.9</v>
      </c>
      <c r="EF22">
        <v>0</v>
      </c>
      <c r="EG22">
        <v>0</v>
      </c>
      <c r="EH22">
        <v>10004.996666666701</v>
      </c>
      <c r="EI22">
        <v>0</v>
      </c>
      <c r="EJ22">
        <v>48.996493333333298</v>
      </c>
      <c r="EK22">
        <v>-5.9647893333333304</v>
      </c>
      <c r="EL22">
        <v>421.525466666667</v>
      </c>
      <c r="EM22">
        <v>427.32260000000002</v>
      </c>
      <c r="EN22">
        <v>0.63316786666666702</v>
      </c>
      <c r="EO22">
        <v>419.99540000000002</v>
      </c>
      <c r="EP22">
        <v>17.146533333333299</v>
      </c>
      <c r="EQ22">
        <v>1.8024560000000001</v>
      </c>
      <c r="ER22">
        <v>1.73826866666667</v>
      </c>
      <c r="ES22">
        <v>15.808113333333299</v>
      </c>
      <c r="ET22">
        <v>15.2424533333333</v>
      </c>
      <c r="EU22">
        <v>2200.0333333333301</v>
      </c>
      <c r="EV22">
        <v>0.98200193333333397</v>
      </c>
      <c r="EW22">
        <v>1.7998033333333299E-2</v>
      </c>
      <c r="EX22">
        <v>0</v>
      </c>
      <c r="EY22">
        <v>203.04093333333299</v>
      </c>
      <c r="EZ22">
        <v>4.9995099999999999</v>
      </c>
      <c r="FA22">
        <v>4711.0866666666698</v>
      </c>
      <c r="FB22">
        <v>18017.8533333333</v>
      </c>
      <c r="FC22">
        <v>42.686999999999998</v>
      </c>
      <c r="FD22">
        <v>43.25</v>
      </c>
      <c r="FE22">
        <v>43.570399999999999</v>
      </c>
      <c r="FF22">
        <v>42.375</v>
      </c>
      <c r="FG22">
        <v>44.191200000000002</v>
      </c>
      <c r="FH22">
        <v>2155.5233333333299</v>
      </c>
      <c r="FI22">
        <v>39.51</v>
      </c>
      <c r="FJ22">
        <v>0</v>
      </c>
      <c r="FK22">
        <v>1691431878.2</v>
      </c>
      <c r="FL22">
        <v>0</v>
      </c>
      <c r="FM22">
        <v>203.09468000000001</v>
      </c>
      <c r="FN22">
        <v>0.163999985670537</v>
      </c>
      <c r="FO22">
        <v>-115.133076863422</v>
      </c>
      <c r="FP22">
        <v>4710.0288</v>
      </c>
      <c r="FQ22">
        <v>15</v>
      </c>
      <c r="FR22">
        <v>1691431902.0999999</v>
      </c>
      <c r="FS22" t="s">
        <v>459</v>
      </c>
      <c r="FT22">
        <v>1691431902.0999999</v>
      </c>
      <c r="FU22">
        <v>1691431897.0999999</v>
      </c>
      <c r="FV22">
        <v>6</v>
      </c>
      <c r="FW22">
        <v>1E-3</v>
      </c>
      <c r="FX22">
        <v>-1.0999999999999999E-2</v>
      </c>
      <c r="FY22">
        <v>-2.3E-2</v>
      </c>
      <c r="FZ22">
        <v>6.2E-2</v>
      </c>
      <c r="GA22">
        <v>420</v>
      </c>
      <c r="GB22">
        <v>17</v>
      </c>
      <c r="GC22">
        <v>0.14000000000000001</v>
      </c>
      <c r="GD22">
        <v>0.13</v>
      </c>
      <c r="GE22">
        <v>-5.9701709999999997</v>
      </c>
      <c r="GF22">
        <v>-1.9042105263164098E-2</v>
      </c>
      <c r="GG22">
        <v>2.3105907664491301E-2</v>
      </c>
      <c r="GH22">
        <v>1</v>
      </c>
      <c r="GI22">
        <v>203.11476470588201</v>
      </c>
      <c r="GJ22">
        <v>-4.49503512328564E-2</v>
      </c>
      <c r="GK22">
        <v>0.205271278014863</v>
      </c>
      <c r="GL22">
        <v>1</v>
      </c>
      <c r="GM22">
        <v>0.63809090000000002</v>
      </c>
      <c r="GN22">
        <v>-6.7097503759398699E-2</v>
      </c>
      <c r="GO22">
        <v>1.1416122848410501E-2</v>
      </c>
      <c r="GP22">
        <v>1</v>
      </c>
      <c r="GQ22">
        <v>3</v>
      </c>
      <c r="GR22">
        <v>3</v>
      </c>
      <c r="GS22" t="s">
        <v>440</v>
      </c>
      <c r="GT22">
        <v>3.12262</v>
      </c>
      <c r="GU22">
        <v>2.8940999999999999</v>
      </c>
      <c r="GV22">
        <v>0.103951</v>
      </c>
      <c r="GW22">
        <v>0.10492600000000001</v>
      </c>
      <c r="GX22">
        <v>9.7372100000000003E-2</v>
      </c>
      <c r="GY22">
        <v>9.38779E-2</v>
      </c>
      <c r="GZ22">
        <v>29377</v>
      </c>
      <c r="HA22">
        <v>22611.4</v>
      </c>
      <c r="HB22">
        <v>30536.5</v>
      </c>
      <c r="HC22">
        <v>23757.1</v>
      </c>
      <c r="HD22">
        <v>36497.1</v>
      </c>
      <c r="HE22">
        <v>30032.6</v>
      </c>
      <c r="HF22">
        <v>43220.800000000003</v>
      </c>
      <c r="HG22">
        <v>35858.9</v>
      </c>
      <c r="HH22">
        <v>2.1292</v>
      </c>
      <c r="HI22">
        <v>2.1855000000000002</v>
      </c>
      <c r="HJ22">
        <v>0.166852</v>
      </c>
      <c r="HK22">
        <v>0</v>
      </c>
      <c r="HL22">
        <v>24.655100000000001</v>
      </c>
      <c r="HM22">
        <v>999.9</v>
      </c>
      <c r="HN22">
        <v>57.287999999999997</v>
      </c>
      <c r="HO22">
        <v>27.654</v>
      </c>
      <c r="HP22">
        <v>21.016200000000001</v>
      </c>
      <c r="HQ22">
        <v>61.983400000000003</v>
      </c>
      <c r="HR22">
        <v>19.915900000000001</v>
      </c>
      <c r="HS22">
        <v>1</v>
      </c>
      <c r="HT22">
        <v>-6.1214400000000002E-2</v>
      </c>
      <c r="HU22">
        <v>6.2981999999999996E-2</v>
      </c>
      <c r="HV22">
        <v>20.357099999999999</v>
      </c>
      <c r="HW22">
        <v>5.2421499999999996</v>
      </c>
      <c r="HX22">
        <v>11.9259</v>
      </c>
      <c r="HY22">
        <v>4.9697500000000003</v>
      </c>
      <c r="HZ22">
        <v>3.29</v>
      </c>
      <c r="IA22">
        <v>9999</v>
      </c>
      <c r="IB22">
        <v>9999</v>
      </c>
      <c r="IC22">
        <v>9999</v>
      </c>
      <c r="ID22">
        <v>999.9</v>
      </c>
      <c r="IE22">
        <v>4.9715800000000003</v>
      </c>
      <c r="IF22">
        <v>1.8731100000000001</v>
      </c>
      <c r="IG22">
        <v>1.87988</v>
      </c>
      <c r="IH22">
        <v>1.87616</v>
      </c>
      <c r="II22">
        <v>1.8756999999999999</v>
      </c>
      <c r="IJ22">
        <v>1.8756699999999999</v>
      </c>
      <c r="IK22">
        <v>1.87469</v>
      </c>
      <c r="IL22">
        <v>1.8751</v>
      </c>
      <c r="IM22">
        <v>0</v>
      </c>
      <c r="IN22">
        <v>0</v>
      </c>
      <c r="IO22">
        <v>0</v>
      </c>
      <c r="IP22">
        <v>0</v>
      </c>
      <c r="IQ22" t="s">
        <v>441</v>
      </c>
      <c r="IR22" t="s">
        <v>442</v>
      </c>
      <c r="IS22" t="s">
        <v>443</v>
      </c>
      <c r="IT22" t="s">
        <v>443</v>
      </c>
      <c r="IU22" t="s">
        <v>443</v>
      </c>
      <c r="IV22" t="s">
        <v>443</v>
      </c>
      <c r="IW22">
        <v>0</v>
      </c>
      <c r="IX22">
        <v>100</v>
      </c>
      <c r="IY22">
        <v>100</v>
      </c>
      <c r="IZ22">
        <v>-2.3E-2</v>
      </c>
      <c r="JA22">
        <v>6.2E-2</v>
      </c>
      <c r="JB22">
        <v>-0.36660708022820399</v>
      </c>
      <c r="JC22">
        <v>1.2895252552789099E-3</v>
      </c>
      <c r="JD22">
        <v>-1.3413235761916901E-6</v>
      </c>
      <c r="JE22">
        <v>5.15758973323309E-10</v>
      </c>
      <c r="JF22">
        <v>-5.9050364801801897E-2</v>
      </c>
      <c r="JG22">
        <v>6.5251638908432196E-4</v>
      </c>
      <c r="JH22">
        <v>5.4169000468764204E-4</v>
      </c>
      <c r="JI22">
        <v>-7.2718995916457801E-6</v>
      </c>
      <c r="JJ22">
        <v>20</v>
      </c>
      <c r="JK22">
        <v>2004</v>
      </c>
      <c r="JL22">
        <v>0</v>
      </c>
      <c r="JM22">
        <v>19</v>
      </c>
      <c r="JN22">
        <v>20.5</v>
      </c>
      <c r="JO22">
        <v>20.5</v>
      </c>
      <c r="JP22">
        <v>1.09863</v>
      </c>
      <c r="JQ22">
        <v>2.5451700000000002</v>
      </c>
      <c r="JR22">
        <v>1.64551</v>
      </c>
      <c r="JS22">
        <v>2.36816</v>
      </c>
      <c r="JT22">
        <v>1.64917</v>
      </c>
      <c r="JU22">
        <v>2.4145500000000002</v>
      </c>
      <c r="JV22">
        <v>31.215599999999998</v>
      </c>
      <c r="JW22">
        <v>14.1145</v>
      </c>
      <c r="JX22">
        <v>18</v>
      </c>
      <c r="JY22">
        <v>514.03599999999994</v>
      </c>
      <c r="JZ22">
        <v>636.654</v>
      </c>
      <c r="KA22">
        <v>24.999600000000001</v>
      </c>
      <c r="KB22">
        <v>26.565200000000001</v>
      </c>
      <c r="KC22">
        <v>30.000299999999999</v>
      </c>
      <c r="KD22">
        <v>26.5517</v>
      </c>
      <c r="KE22">
        <v>26.525700000000001</v>
      </c>
      <c r="KF22">
        <v>22.022500000000001</v>
      </c>
      <c r="KG22">
        <v>12.426399999999999</v>
      </c>
      <c r="KH22">
        <v>47.369599999999998</v>
      </c>
      <c r="KI22">
        <v>25</v>
      </c>
      <c r="KJ22">
        <v>420</v>
      </c>
      <c r="KK22">
        <v>17.1937</v>
      </c>
      <c r="KL22">
        <v>101.408</v>
      </c>
      <c r="KM22">
        <v>100.45099999999999</v>
      </c>
    </row>
    <row r="23" spans="1:299" x14ac:dyDescent="0.2">
      <c r="A23">
        <v>7</v>
      </c>
      <c r="B23">
        <v>1691434170.0999999</v>
      </c>
      <c r="C23">
        <v>10799.0999999046</v>
      </c>
      <c r="D23" t="s">
        <v>460</v>
      </c>
      <c r="E23" t="s">
        <v>461</v>
      </c>
      <c r="F23">
        <v>4</v>
      </c>
      <c r="G23">
        <v>20.399999999999999</v>
      </c>
      <c r="H23" t="s">
        <v>491</v>
      </c>
      <c r="I23">
        <v>340</v>
      </c>
      <c r="J23">
        <v>108</v>
      </c>
      <c r="K23">
        <v>1691434161.5999999</v>
      </c>
      <c r="L23">
        <f t="shared" si="0"/>
        <v>1.8204878930964481E-3</v>
      </c>
      <c r="M23">
        <f t="shared" si="1"/>
        <v>1.8204878930964481</v>
      </c>
      <c r="N23">
        <f t="shared" si="2"/>
        <v>15.03623459402513</v>
      </c>
      <c r="O23">
        <f t="shared" si="3"/>
        <v>410.47262499999999</v>
      </c>
      <c r="P23">
        <f t="shared" si="4"/>
        <v>187.71689030516268</v>
      </c>
      <c r="Q23">
        <f t="shared" si="5"/>
        <v>19.043580133729307</v>
      </c>
      <c r="R23">
        <f t="shared" si="6"/>
        <v>41.641795334358022</v>
      </c>
      <c r="S23">
        <f t="shared" si="7"/>
        <v>0.11348362280553746</v>
      </c>
      <c r="T23">
        <f t="shared" si="8"/>
        <v>3.8412609798841495</v>
      </c>
      <c r="U23">
        <f t="shared" si="9"/>
        <v>0.11165343465193804</v>
      </c>
      <c r="V23">
        <f t="shared" si="10"/>
        <v>6.9945373126150873E-2</v>
      </c>
      <c r="W23">
        <f t="shared" si="11"/>
        <v>353.40628869689766</v>
      </c>
      <c r="X23">
        <f t="shared" si="12"/>
        <v>27.232621706936595</v>
      </c>
      <c r="Y23">
        <f t="shared" si="13"/>
        <v>25.584900000000001</v>
      </c>
      <c r="Z23">
        <f t="shared" si="14"/>
        <v>3.2922607719397705</v>
      </c>
      <c r="AA23">
        <f t="shared" si="15"/>
        <v>49.799221303677037</v>
      </c>
      <c r="AB23">
        <f t="shared" si="16"/>
        <v>1.6786890393490956</v>
      </c>
      <c r="AC23">
        <f t="shared" si="17"/>
        <v>3.3709142340045903</v>
      </c>
      <c r="AD23">
        <f t="shared" si="18"/>
        <v>1.6135717325906749</v>
      </c>
      <c r="AE23">
        <f t="shared" si="19"/>
        <v>-80.283516085553359</v>
      </c>
      <c r="AF23">
        <f t="shared" si="20"/>
        <v>82.493031863904861</v>
      </c>
      <c r="AG23">
        <f t="shared" si="21"/>
        <v>4.578541726170406</v>
      </c>
      <c r="AH23">
        <f t="shared" si="22"/>
        <v>360.19434620141953</v>
      </c>
      <c r="AI23">
        <f t="shared" si="23"/>
        <v>15.143570081301432</v>
      </c>
      <c r="AJ23">
        <f t="shared" si="24"/>
        <v>1.8184086320785562</v>
      </c>
      <c r="AK23">
        <f t="shared" si="25"/>
        <v>15.03623459402513</v>
      </c>
      <c r="AL23">
        <v>426.596392133476</v>
      </c>
      <c r="AM23">
        <v>417.43218181818202</v>
      </c>
      <c r="AN23">
        <v>1.09589018113519E-4</v>
      </c>
      <c r="AO23">
        <v>66.910580808029096</v>
      </c>
      <c r="AP23">
        <f t="shared" si="26"/>
        <v>1.8204878930964481</v>
      </c>
      <c r="AQ23">
        <v>15.4650139322292</v>
      </c>
      <c r="AR23">
        <v>16.5400557575758</v>
      </c>
      <c r="AS23">
        <v>-1.2780550797785801E-4</v>
      </c>
      <c r="AT23">
        <v>77.480124156027998</v>
      </c>
      <c r="AU23">
        <v>0</v>
      </c>
      <c r="AV23">
        <v>0</v>
      </c>
      <c r="AW23">
        <f t="shared" si="27"/>
        <v>1</v>
      </c>
      <c r="AX23">
        <f t="shared" si="28"/>
        <v>0</v>
      </c>
      <c r="AY23">
        <f t="shared" si="29"/>
        <v>53765.533630460428</v>
      </c>
      <c r="AZ23" t="s">
        <v>437</v>
      </c>
      <c r="BA23">
        <v>0</v>
      </c>
      <c r="BB23">
        <v>0</v>
      </c>
      <c r="BC23">
        <v>0</v>
      </c>
      <c r="BD23" t="e">
        <f t="shared" si="30"/>
        <v>#DIV/0!</v>
      </c>
      <c r="BE23">
        <v>0</v>
      </c>
      <c r="BF23" t="s">
        <v>437</v>
      </c>
      <c r="BG23">
        <v>0</v>
      </c>
      <c r="BH23">
        <v>0</v>
      </c>
      <c r="BI23">
        <v>0</v>
      </c>
      <c r="BJ23" t="e">
        <f t="shared" si="31"/>
        <v>#DIV/0!</v>
      </c>
      <c r="BK23">
        <v>0.5</v>
      </c>
      <c r="BL23">
        <f t="shared" si="32"/>
        <v>1849.1808190139363</v>
      </c>
      <c r="BM23">
        <f t="shared" si="33"/>
        <v>15.03623459402513</v>
      </c>
      <c r="BN23" t="e">
        <f t="shared" si="34"/>
        <v>#DIV/0!</v>
      </c>
      <c r="BO23">
        <f t="shared" si="35"/>
        <v>8.1312949168719506E-3</v>
      </c>
      <c r="BP23" t="e">
        <f t="shared" si="36"/>
        <v>#DIV/0!</v>
      </c>
      <c r="BQ23" t="e">
        <f t="shared" si="37"/>
        <v>#DIV/0!</v>
      </c>
      <c r="BR23" t="s">
        <v>437</v>
      </c>
      <c r="BS23">
        <v>0</v>
      </c>
      <c r="BT23" t="e">
        <f t="shared" si="38"/>
        <v>#DIV/0!</v>
      </c>
      <c r="BU23" t="e">
        <f t="shared" si="39"/>
        <v>#DIV/0!</v>
      </c>
      <c r="BV23" t="e">
        <f t="shared" si="40"/>
        <v>#DIV/0!</v>
      </c>
      <c r="BW23" t="e">
        <f t="shared" si="41"/>
        <v>#DIV/0!</v>
      </c>
      <c r="BX23" t="e">
        <f t="shared" si="42"/>
        <v>#DIV/0!</v>
      </c>
      <c r="BY23" t="e">
        <f t="shared" si="43"/>
        <v>#DIV/0!</v>
      </c>
      <c r="BZ23" t="e">
        <f t="shared" si="44"/>
        <v>#DIV/0!</v>
      </c>
      <c r="CA23" t="e">
        <f t="shared" si="45"/>
        <v>#DIV/0!</v>
      </c>
      <c r="DJ23">
        <f t="shared" si="46"/>
        <v>2199.9949999999999</v>
      </c>
      <c r="DK23">
        <f t="shared" si="47"/>
        <v>1849.1808190139363</v>
      </c>
      <c r="DL23">
        <f t="shared" si="48"/>
        <v>0.84053864623053076</v>
      </c>
      <c r="DM23">
        <f t="shared" si="49"/>
        <v>0.16063958722492447</v>
      </c>
      <c r="DN23">
        <v>3</v>
      </c>
      <c r="DO23">
        <v>0.5</v>
      </c>
      <c r="DP23" t="s">
        <v>438</v>
      </c>
      <c r="DQ23">
        <v>2</v>
      </c>
      <c r="DR23" t="b">
        <v>1</v>
      </c>
      <c r="DS23">
        <v>1691434161.5999999</v>
      </c>
      <c r="DT23">
        <v>410.47262499999999</v>
      </c>
      <c r="DU23">
        <v>420.0066875</v>
      </c>
      <c r="DV23">
        <v>16.547218749999999</v>
      </c>
      <c r="DW23">
        <v>15.47421875</v>
      </c>
      <c r="DX23">
        <v>410.54562499999997</v>
      </c>
      <c r="DY23">
        <v>16.496218750000001</v>
      </c>
      <c r="DZ23">
        <v>499.99599999999998</v>
      </c>
      <c r="EA23">
        <v>101.3484375</v>
      </c>
      <c r="EB23">
        <v>9.9972937499999998E-2</v>
      </c>
      <c r="EC23">
        <v>25.98324375</v>
      </c>
      <c r="ED23">
        <v>25.584900000000001</v>
      </c>
      <c r="EE23">
        <v>999.9</v>
      </c>
      <c r="EF23">
        <v>0</v>
      </c>
      <c r="EG23">
        <v>0</v>
      </c>
      <c r="EH23">
        <v>9998.6625000000004</v>
      </c>
      <c r="EI23">
        <v>0</v>
      </c>
      <c r="EJ23">
        <v>18.330668750000001</v>
      </c>
      <c r="EK23">
        <v>-9.4880875000000007</v>
      </c>
      <c r="EL23">
        <v>417.42756250000002</v>
      </c>
      <c r="EM23">
        <v>426.60806250000002</v>
      </c>
      <c r="EN23">
        <v>1.0770175</v>
      </c>
      <c r="EO23">
        <v>420.0066875</v>
      </c>
      <c r="EP23">
        <v>15.47421875</v>
      </c>
      <c r="EQ23">
        <v>1.6774437499999999</v>
      </c>
      <c r="ER23">
        <v>1.5682906249999999</v>
      </c>
      <c r="ES23">
        <v>14.689243749999999</v>
      </c>
      <c r="ET23">
        <v>13.650712499999999</v>
      </c>
      <c r="EU23">
        <v>2199.9949999999999</v>
      </c>
      <c r="EV23">
        <v>0.98200393750000003</v>
      </c>
      <c r="EW23">
        <v>1.7995868750000001E-2</v>
      </c>
      <c r="EX23">
        <v>0</v>
      </c>
      <c r="EY23">
        <v>232.27362500000001</v>
      </c>
      <c r="EZ23">
        <v>4.9995099999999999</v>
      </c>
      <c r="FA23">
        <v>5189.8412500000004</v>
      </c>
      <c r="FB23">
        <v>18017.55</v>
      </c>
      <c r="FC23">
        <v>40.882750000000001</v>
      </c>
      <c r="FD23">
        <v>41.202750000000002</v>
      </c>
      <c r="FE23">
        <v>41.75</v>
      </c>
      <c r="FF23">
        <v>40.155999999999999</v>
      </c>
      <c r="FG23">
        <v>42.265500000000003</v>
      </c>
      <c r="FH23">
        <v>2155.4943750000002</v>
      </c>
      <c r="FI23">
        <v>39.500624999999999</v>
      </c>
      <c r="FJ23">
        <v>0</v>
      </c>
      <c r="FK23">
        <v>1691434172</v>
      </c>
      <c r="FL23">
        <v>0</v>
      </c>
      <c r="FM23">
        <v>232.207576923077</v>
      </c>
      <c r="FN23">
        <v>-2.96940170372417</v>
      </c>
      <c r="FO23">
        <v>-84.235555548698898</v>
      </c>
      <c r="FP23">
        <v>5188.7026923076901</v>
      </c>
      <c r="FQ23">
        <v>15</v>
      </c>
      <c r="FR23">
        <v>1691434196.0999999</v>
      </c>
      <c r="FS23" t="s">
        <v>462</v>
      </c>
      <c r="FT23">
        <v>1691434196.0999999</v>
      </c>
      <c r="FU23">
        <v>1691434190.0999999</v>
      </c>
      <c r="FV23">
        <v>7</v>
      </c>
      <c r="FW23">
        <v>-0.05</v>
      </c>
      <c r="FX23">
        <v>8.9999999999999993E-3</v>
      </c>
      <c r="FY23">
        <v>-7.2999999999999995E-2</v>
      </c>
      <c r="FZ23">
        <v>5.0999999999999997E-2</v>
      </c>
      <c r="GA23">
        <v>420</v>
      </c>
      <c r="GB23">
        <v>15</v>
      </c>
      <c r="GC23">
        <v>0.22</v>
      </c>
      <c r="GD23">
        <v>0.04</v>
      </c>
      <c r="GE23">
        <v>-9.4897714285714301</v>
      </c>
      <c r="GF23">
        <v>-2.25966233766292E-2</v>
      </c>
      <c r="GG23">
        <v>3.1586588969388298E-2</v>
      </c>
      <c r="GH23">
        <v>1</v>
      </c>
      <c r="GI23">
        <v>232.37926470588201</v>
      </c>
      <c r="GJ23">
        <v>-1.3050420147449799</v>
      </c>
      <c r="GK23">
        <v>0.217925285202969</v>
      </c>
      <c r="GL23">
        <v>0</v>
      </c>
      <c r="GM23">
        <v>1.06234238095238</v>
      </c>
      <c r="GN23">
        <v>0.212009610389611</v>
      </c>
      <c r="GO23">
        <v>2.5202005949028598E-2</v>
      </c>
      <c r="GP23">
        <v>0</v>
      </c>
      <c r="GQ23">
        <v>1</v>
      </c>
      <c r="GR23">
        <v>3</v>
      </c>
      <c r="GS23" t="s">
        <v>463</v>
      </c>
      <c r="GT23">
        <v>3.12181</v>
      </c>
      <c r="GU23">
        <v>2.89432</v>
      </c>
      <c r="GV23">
        <v>0.10355</v>
      </c>
      <c r="GW23">
        <v>0.105196</v>
      </c>
      <c r="GX23">
        <v>9.2703400000000005E-2</v>
      </c>
      <c r="GY23">
        <v>8.7404700000000002E-2</v>
      </c>
      <c r="GZ23">
        <v>29462.5</v>
      </c>
      <c r="HA23">
        <v>22660.3</v>
      </c>
      <c r="HB23">
        <v>30604.6</v>
      </c>
      <c r="HC23">
        <v>23808.9</v>
      </c>
      <c r="HD23">
        <v>36766.1</v>
      </c>
      <c r="HE23">
        <v>30315.7</v>
      </c>
      <c r="HF23">
        <v>43313.5</v>
      </c>
      <c r="HG23">
        <v>35936.800000000003</v>
      </c>
      <c r="HH23">
        <v>2.14873</v>
      </c>
      <c r="HI23">
        <v>2.2118199999999999</v>
      </c>
      <c r="HJ23">
        <v>0.181168</v>
      </c>
      <c r="HK23">
        <v>0</v>
      </c>
      <c r="HL23">
        <v>22.652899999999999</v>
      </c>
      <c r="HM23">
        <v>999.9</v>
      </c>
      <c r="HN23">
        <v>54.493000000000002</v>
      </c>
      <c r="HO23">
        <v>27.11</v>
      </c>
      <c r="HP23">
        <v>19.3672</v>
      </c>
      <c r="HQ23">
        <v>61.914400000000001</v>
      </c>
      <c r="HR23">
        <v>19.8277</v>
      </c>
      <c r="HS23">
        <v>1</v>
      </c>
      <c r="HT23">
        <v>-0.16716</v>
      </c>
      <c r="HU23">
        <v>-0.94643200000000005</v>
      </c>
      <c r="HV23">
        <v>20.354399999999998</v>
      </c>
      <c r="HW23">
        <v>5.242</v>
      </c>
      <c r="HX23">
        <v>11.9216</v>
      </c>
      <c r="HY23">
        <v>4.9691000000000001</v>
      </c>
      <c r="HZ23">
        <v>3.2892299999999999</v>
      </c>
      <c r="IA23">
        <v>9999</v>
      </c>
      <c r="IB23">
        <v>9999</v>
      </c>
      <c r="IC23">
        <v>9999</v>
      </c>
      <c r="ID23">
        <v>999.9</v>
      </c>
      <c r="IE23">
        <v>4.9715499999999997</v>
      </c>
      <c r="IF23">
        <v>1.8730199999999999</v>
      </c>
      <c r="IG23">
        <v>1.8798600000000001</v>
      </c>
      <c r="IH23">
        <v>1.8760699999999999</v>
      </c>
      <c r="II23">
        <v>1.87561</v>
      </c>
      <c r="IJ23">
        <v>1.87561</v>
      </c>
      <c r="IK23">
        <v>1.8746</v>
      </c>
      <c r="IL23">
        <v>1.875</v>
      </c>
      <c r="IM23">
        <v>0</v>
      </c>
      <c r="IN23">
        <v>0</v>
      </c>
      <c r="IO23">
        <v>0</v>
      </c>
      <c r="IP23">
        <v>0</v>
      </c>
      <c r="IQ23" t="s">
        <v>441</v>
      </c>
      <c r="IR23" t="s">
        <v>442</v>
      </c>
      <c r="IS23" t="s">
        <v>443</v>
      </c>
      <c r="IT23" t="s">
        <v>443</v>
      </c>
      <c r="IU23" t="s">
        <v>443</v>
      </c>
      <c r="IV23" t="s">
        <v>443</v>
      </c>
      <c r="IW23">
        <v>0</v>
      </c>
      <c r="IX23">
        <v>100</v>
      </c>
      <c r="IY23">
        <v>100</v>
      </c>
      <c r="IZ23">
        <v>-7.2999999999999995E-2</v>
      </c>
      <c r="JA23">
        <v>5.0999999999999997E-2</v>
      </c>
      <c r="JB23">
        <v>-0.36602433441366899</v>
      </c>
      <c r="JC23">
        <v>1.2895252552789099E-3</v>
      </c>
      <c r="JD23">
        <v>-1.3413235761916901E-6</v>
      </c>
      <c r="JE23">
        <v>5.15758973323309E-10</v>
      </c>
      <c r="JF23">
        <v>-7.05077962311568E-2</v>
      </c>
      <c r="JG23">
        <v>6.5251638908432196E-4</v>
      </c>
      <c r="JH23">
        <v>5.4169000468764204E-4</v>
      </c>
      <c r="JI23">
        <v>-7.2718995916457801E-6</v>
      </c>
      <c r="JJ23">
        <v>20</v>
      </c>
      <c r="JK23">
        <v>2004</v>
      </c>
      <c r="JL23">
        <v>0</v>
      </c>
      <c r="JM23">
        <v>19</v>
      </c>
      <c r="JN23">
        <v>37.799999999999997</v>
      </c>
      <c r="JO23">
        <v>37.9</v>
      </c>
      <c r="JP23">
        <v>1.09497</v>
      </c>
      <c r="JQ23">
        <v>2.5573700000000001</v>
      </c>
      <c r="JR23">
        <v>1.64551</v>
      </c>
      <c r="JS23">
        <v>2.36572</v>
      </c>
      <c r="JT23">
        <v>1.64917</v>
      </c>
      <c r="JU23">
        <v>2.4145500000000002</v>
      </c>
      <c r="JV23">
        <v>30.178999999999998</v>
      </c>
      <c r="JW23">
        <v>13.7643</v>
      </c>
      <c r="JX23">
        <v>18</v>
      </c>
      <c r="JY23">
        <v>515.48</v>
      </c>
      <c r="JZ23">
        <v>644.572</v>
      </c>
      <c r="KA23">
        <v>25.0032</v>
      </c>
      <c r="KB23">
        <v>25.148900000000001</v>
      </c>
      <c r="KC23">
        <v>29.9999</v>
      </c>
      <c r="KD23">
        <v>25.3796</v>
      </c>
      <c r="KE23">
        <v>25.3523</v>
      </c>
      <c r="KF23">
        <v>21.980499999999999</v>
      </c>
      <c r="KG23">
        <v>13.6698</v>
      </c>
      <c r="KH23">
        <v>40.257599999999996</v>
      </c>
      <c r="KI23">
        <v>25</v>
      </c>
      <c r="KJ23">
        <v>420</v>
      </c>
      <c r="KK23">
        <v>15.5289</v>
      </c>
      <c r="KL23">
        <v>101.629</v>
      </c>
      <c r="KM23">
        <v>100.67</v>
      </c>
    </row>
    <row r="24" spans="1:299" x14ac:dyDescent="0.2">
      <c r="A24">
        <v>8</v>
      </c>
      <c r="B24">
        <v>1691435555</v>
      </c>
      <c r="C24">
        <v>12184</v>
      </c>
      <c r="D24" t="s">
        <v>464</v>
      </c>
      <c r="E24" t="s">
        <v>465</v>
      </c>
      <c r="F24">
        <v>4</v>
      </c>
      <c r="G24">
        <v>20.6</v>
      </c>
      <c r="H24" t="s">
        <v>436</v>
      </c>
      <c r="I24">
        <v>40</v>
      </c>
      <c r="J24">
        <v>108</v>
      </c>
      <c r="K24">
        <v>1691435547</v>
      </c>
      <c r="L24">
        <f t="shared" si="0"/>
        <v>4.5464873734491726E-4</v>
      </c>
      <c r="M24">
        <f t="shared" si="1"/>
        <v>0.45464873734491729</v>
      </c>
      <c r="N24">
        <f t="shared" si="2"/>
        <v>4.0567001462928101</v>
      </c>
      <c r="O24">
        <f t="shared" si="3"/>
        <v>417.47006666666698</v>
      </c>
      <c r="P24">
        <f t="shared" si="4"/>
        <v>199.63746864980416</v>
      </c>
      <c r="Q24">
        <f t="shared" si="5"/>
        <v>20.256219476463947</v>
      </c>
      <c r="R24">
        <f t="shared" si="6"/>
        <v>42.358608093192416</v>
      </c>
      <c r="S24">
        <f t="shared" si="7"/>
        <v>3.0945313060483357E-2</v>
      </c>
      <c r="T24">
        <f t="shared" si="8"/>
        <v>3.8415754662209807</v>
      </c>
      <c r="U24">
        <f t="shared" si="9"/>
        <v>3.0807492377260947E-2</v>
      </c>
      <c r="V24">
        <f t="shared" si="10"/>
        <v>1.9267014052858824E-2</v>
      </c>
      <c r="W24">
        <f t="shared" si="11"/>
        <v>353.40980450964418</v>
      </c>
      <c r="X24">
        <f t="shared" si="12"/>
        <v>28.341142152323357</v>
      </c>
      <c r="Y24">
        <f t="shared" si="13"/>
        <v>25.252746666666699</v>
      </c>
      <c r="Z24">
        <f t="shared" si="14"/>
        <v>3.2279072777288365</v>
      </c>
      <c r="AA24">
        <f t="shared" si="15"/>
        <v>49.913498975260104</v>
      </c>
      <c r="AB24">
        <f t="shared" si="16"/>
        <v>1.7673731620989288</v>
      </c>
      <c r="AC24">
        <f t="shared" si="17"/>
        <v>3.5408721055098478</v>
      </c>
      <c r="AD24">
        <f t="shared" si="18"/>
        <v>1.4605341156299076</v>
      </c>
      <c r="AE24">
        <f t="shared" si="19"/>
        <v>-20.050009316910852</v>
      </c>
      <c r="AF24">
        <f t="shared" si="20"/>
        <v>323.96922168489147</v>
      </c>
      <c r="AG24">
        <f t="shared" si="21"/>
        <v>18.024950979120835</v>
      </c>
      <c r="AH24">
        <f t="shared" si="22"/>
        <v>675.35396785674561</v>
      </c>
      <c r="AI24">
        <f t="shared" si="23"/>
        <v>4.0437485661517192</v>
      </c>
      <c r="AJ24">
        <f t="shared" si="24"/>
        <v>0.42486821155847132</v>
      </c>
      <c r="AK24">
        <f t="shared" si="25"/>
        <v>4.0567001462928101</v>
      </c>
      <c r="AL24">
        <v>427.33991251576902</v>
      </c>
      <c r="AM24">
        <v>424.86354545454498</v>
      </c>
      <c r="AN24">
        <v>-5.4513634186585901E-5</v>
      </c>
      <c r="AO24">
        <v>66.905105972211999</v>
      </c>
      <c r="AP24">
        <f t="shared" si="26"/>
        <v>0.45464873734491729</v>
      </c>
      <c r="AQ24">
        <v>17.173151294524001</v>
      </c>
      <c r="AR24">
        <v>17.4411339393939</v>
      </c>
      <c r="AS24">
        <v>9.9222532364775208E-6</v>
      </c>
      <c r="AT24">
        <v>77.479493547567898</v>
      </c>
      <c r="AU24">
        <v>0</v>
      </c>
      <c r="AV24">
        <v>0</v>
      </c>
      <c r="AW24">
        <f t="shared" si="27"/>
        <v>1</v>
      </c>
      <c r="AX24">
        <f t="shared" si="28"/>
        <v>0</v>
      </c>
      <c r="AY24">
        <f t="shared" si="29"/>
        <v>53622.479397688781</v>
      </c>
      <c r="AZ24" t="s">
        <v>437</v>
      </c>
      <c r="BA24">
        <v>0</v>
      </c>
      <c r="BB24">
        <v>0</v>
      </c>
      <c r="BC24">
        <v>0</v>
      </c>
      <c r="BD24" t="e">
        <f t="shared" si="30"/>
        <v>#DIV/0!</v>
      </c>
      <c r="BE24">
        <v>0</v>
      </c>
      <c r="BF24" t="s">
        <v>437</v>
      </c>
      <c r="BG24">
        <v>0</v>
      </c>
      <c r="BH24">
        <v>0</v>
      </c>
      <c r="BI24">
        <v>0</v>
      </c>
      <c r="BJ24" t="e">
        <f t="shared" si="31"/>
        <v>#DIV/0!</v>
      </c>
      <c r="BK24">
        <v>0.5</v>
      </c>
      <c r="BL24">
        <f t="shared" si="32"/>
        <v>1849.1940002640645</v>
      </c>
      <c r="BM24">
        <f t="shared" si="33"/>
        <v>4.0567001462928101</v>
      </c>
      <c r="BN24" t="e">
        <f t="shared" si="34"/>
        <v>#DIV/0!</v>
      </c>
      <c r="BO24">
        <f t="shared" si="35"/>
        <v>2.1937666603468941E-3</v>
      </c>
      <c r="BP24" t="e">
        <f t="shared" si="36"/>
        <v>#DIV/0!</v>
      </c>
      <c r="BQ24" t="e">
        <f t="shared" si="37"/>
        <v>#DIV/0!</v>
      </c>
      <c r="BR24" t="s">
        <v>437</v>
      </c>
      <c r="BS24">
        <v>0</v>
      </c>
      <c r="BT24" t="e">
        <f t="shared" si="38"/>
        <v>#DIV/0!</v>
      </c>
      <c r="BU24" t="e">
        <f t="shared" si="39"/>
        <v>#DIV/0!</v>
      </c>
      <c r="BV24" t="e">
        <f t="shared" si="40"/>
        <v>#DIV/0!</v>
      </c>
      <c r="BW24" t="e">
        <f t="shared" si="41"/>
        <v>#DIV/0!</v>
      </c>
      <c r="BX24" t="e">
        <f t="shared" si="42"/>
        <v>#DIV/0!</v>
      </c>
      <c r="BY24" t="e">
        <f t="shared" si="43"/>
        <v>#DIV/0!</v>
      </c>
      <c r="BZ24" t="e">
        <f t="shared" si="44"/>
        <v>#DIV/0!</v>
      </c>
      <c r="CA24" t="e">
        <f t="shared" si="45"/>
        <v>#DIV/0!</v>
      </c>
      <c r="DJ24">
        <f t="shared" si="46"/>
        <v>2200.0100000000002</v>
      </c>
      <c r="DK24">
        <f t="shared" si="47"/>
        <v>1849.1940002640645</v>
      </c>
      <c r="DL24">
        <f t="shared" si="48"/>
        <v>0.84053890676136211</v>
      </c>
      <c r="DM24">
        <f t="shared" si="49"/>
        <v>0.16064009004942892</v>
      </c>
      <c r="DN24">
        <v>3</v>
      </c>
      <c r="DO24">
        <v>0.5</v>
      </c>
      <c r="DP24" t="s">
        <v>438</v>
      </c>
      <c r="DQ24">
        <v>2</v>
      </c>
      <c r="DR24" t="b">
        <v>1</v>
      </c>
      <c r="DS24">
        <v>1691435547</v>
      </c>
      <c r="DT24">
        <v>417.47006666666698</v>
      </c>
      <c r="DU24">
        <v>420.00286666666699</v>
      </c>
      <c r="DV24">
        <v>17.4185466666667</v>
      </c>
      <c r="DW24">
        <v>17.168053333333301</v>
      </c>
      <c r="DX24">
        <v>417.54806666666701</v>
      </c>
      <c r="DY24">
        <v>17.356546666666699</v>
      </c>
      <c r="DZ24">
        <v>499.974533333333</v>
      </c>
      <c r="EA24">
        <v>101.365066666667</v>
      </c>
      <c r="EB24">
        <v>9.9951966666666697E-2</v>
      </c>
      <c r="EC24">
        <v>26.8170066666667</v>
      </c>
      <c r="ED24">
        <v>25.252746666666699</v>
      </c>
      <c r="EE24">
        <v>999.9</v>
      </c>
      <c r="EF24">
        <v>0</v>
      </c>
      <c r="EG24">
        <v>0</v>
      </c>
      <c r="EH24">
        <v>9998.2086666666692</v>
      </c>
      <c r="EI24">
        <v>0</v>
      </c>
      <c r="EJ24">
        <v>32.353926666666702</v>
      </c>
      <c r="EK24">
        <v>-2.5292206666666699</v>
      </c>
      <c r="EL24">
        <v>424.88</v>
      </c>
      <c r="EM24">
        <v>427.33946666666702</v>
      </c>
      <c r="EN24">
        <v>0.2639126</v>
      </c>
      <c r="EO24">
        <v>420.00286666666699</v>
      </c>
      <c r="EP24">
        <v>17.168053333333301</v>
      </c>
      <c r="EQ24">
        <v>1.7669919999999999</v>
      </c>
      <c r="ER24">
        <v>1.7402406666666701</v>
      </c>
      <c r="ES24">
        <v>15.4978</v>
      </c>
      <c r="ET24">
        <v>15.2601</v>
      </c>
      <c r="EU24">
        <v>2200.0100000000002</v>
      </c>
      <c r="EV24">
        <v>0.98199633333333303</v>
      </c>
      <c r="EW24">
        <v>1.8003733333333299E-2</v>
      </c>
      <c r="EX24">
        <v>0</v>
      </c>
      <c r="EY24">
        <v>211.9426</v>
      </c>
      <c r="EZ24">
        <v>4.9995099999999999</v>
      </c>
      <c r="FA24">
        <v>4765.1319999999996</v>
      </c>
      <c r="FB24">
        <v>18017.64</v>
      </c>
      <c r="FC24">
        <v>41.816200000000002</v>
      </c>
      <c r="FD24">
        <v>42.328800000000001</v>
      </c>
      <c r="FE24">
        <v>42.695399999999999</v>
      </c>
      <c r="FF24">
        <v>41.420466666666698</v>
      </c>
      <c r="FG24">
        <v>43.370800000000003</v>
      </c>
      <c r="FH24">
        <v>2155.4899999999998</v>
      </c>
      <c r="FI24">
        <v>39.520000000000003</v>
      </c>
      <c r="FJ24">
        <v>0</v>
      </c>
      <c r="FK24">
        <v>1691435557.4000001</v>
      </c>
      <c r="FL24">
        <v>0</v>
      </c>
      <c r="FM24">
        <v>211.89259999999999</v>
      </c>
      <c r="FN24">
        <v>-1.1626153737064</v>
      </c>
      <c r="FO24">
        <v>-15.5923076476886</v>
      </c>
      <c r="FP24">
        <v>4764.9340000000002</v>
      </c>
      <c r="FQ24">
        <v>15</v>
      </c>
      <c r="FR24">
        <v>1691435573</v>
      </c>
      <c r="FS24" t="s">
        <v>466</v>
      </c>
      <c r="FT24">
        <v>1691435573</v>
      </c>
      <c r="FU24">
        <v>1691435573</v>
      </c>
      <c r="FV24">
        <v>8</v>
      </c>
      <c r="FW24">
        <v>-4.0000000000000001E-3</v>
      </c>
      <c r="FX24">
        <v>-0.01</v>
      </c>
      <c r="FY24">
        <v>-7.8E-2</v>
      </c>
      <c r="FZ24">
        <v>6.2E-2</v>
      </c>
      <c r="GA24">
        <v>420</v>
      </c>
      <c r="GB24">
        <v>17</v>
      </c>
      <c r="GC24">
        <v>0.34</v>
      </c>
      <c r="GD24">
        <v>0.08</v>
      </c>
      <c r="GE24">
        <v>-2.5311210000000002</v>
      </c>
      <c r="GF24">
        <v>4.3928120300756997E-2</v>
      </c>
      <c r="GG24">
        <v>2.5251562704118002E-2</v>
      </c>
      <c r="GH24">
        <v>1</v>
      </c>
      <c r="GI24">
        <v>211.95173529411801</v>
      </c>
      <c r="GJ24">
        <v>-0.65239113688263195</v>
      </c>
      <c r="GK24">
        <v>0.16879474288292801</v>
      </c>
      <c r="GL24">
        <v>1</v>
      </c>
      <c r="GM24">
        <v>0.26513425000000002</v>
      </c>
      <c r="GN24">
        <v>-2.5132195488721601E-2</v>
      </c>
      <c r="GO24">
        <v>2.7962563343692298E-3</v>
      </c>
      <c r="GP24">
        <v>1</v>
      </c>
      <c r="GQ24">
        <v>3</v>
      </c>
      <c r="GR24">
        <v>3</v>
      </c>
      <c r="GS24" t="s">
        <v>440</v>
      </c>
      <c r="GT24">
        <v>3.1226500000000001</v>
      </c>
      <c r="GU24">
        <v>2.8941400000000002</v>
      </c>
      <c r="GV24">
        <v>0.104717</v>
      </c>
      <c r="GW24">
        <v>0.105042</v>
      </c>
      <c r="GX24">
        <v>9.6102199999999999E-2</v>
      </c>
      <c r="GY24">
        <v>9.4032500000000005E-2</v>
      </c>
      <c r="GZ24">
        <v>29374.400000000001</v>
      </c>
      <c r="HA24">
        <v>22626.400000000001</v>
      </c>
      <c r="HB24">
        <v>30557.5</v>
      </c>
      <c r="HC24">
        <v>23773.7</v>
      </c>
      <c r="HD24">
        <v>36576.800000000003</v>
      </c>
      <c r="HE24">
        <v>30047.5</v>
      </c>
      <c r="HF24">
        <v>43254</v>
      </c>
      <c r="HG24">
        <v>35883.800000000003</v>
      </c>
      <c r="HH24">
        <v>2.13788</v>
      </c>
      <c r="HI24">
        <v>2.1953499999999999</v>
      </c>
      <c r="HJ24">
        <v>8.6575700000000005E-2</v>
      </c>
      <c r="HK24">
        <v>0</v>
      </c>
      <c r="HL24">
        <v>23.8261</v>
      </c>
      <c r="HM24">
        <v>999.9</v>
      </c>
      <c r="HN24">
        <v>56.988999999999997</v>
      </c>
      <c r="HO24">
        <v>27.332000000000001</v>
      </c>
      <c r="HP24">
        <v>20.518699999999999</v>
      </c>
      <c r="HQ24">
        <v>62.164499999999997</v>
      </c>
      <c r="HR24">
        <v>19.7636</v>
      </c>
      <c r="HS24">
        <v>1</v>
      </c>
      <c r="HT24">
        <v>-9.9105700000000005E-2</v>
      </c>
      <c r="HU24">
        <v>-0.242593</v>
      </c>
      <c r="HV24">
        <v>20.357199999999999</v>
      </c>
      <c r="HW24">
        <v>5.2452899999999998</v>
      </c>
      <c r="HX24">
        <v>11.9232</v>
      </c>
      <c r="HY24">
        <v>4.9696499999999997</v>
      </c>
      <c r="HZ24">
        <v>3.29</v>
      </c>
      <c r="IA24">
        <v>9999</v>
      </c>
      <c r="IB24">
        <v>9999</v>
      </c>
      <c r="IC24">
        <v>9999</v>
      </c>
      <c r="ID24">
        <v>999.9</v>
      </c>
      <c r="IE24">
        <v>4.9715600000000002</v>
      </c>
      <c r="IF24">
        <v>1.87314</v>
      </c>
      <c r="IG24">
        <v>1.87992</v>
      </c>
      <c r="IH24">
        <v>1.8762099999999999</v>
      </c>
      <c r="II24">
        <v>1.87574</v>
      </c>
      <c r="IJ24">
        <v>1.87575</v>
      </c>
      <c r="IK24">
        <v>1.8747</v>
      </c>
      <c r="IL24">
        <v>1.87507</v>
      </c>
      <c r="IM24">
        <v>0</v>
      </c>
      <c r="IN24">
        <v>0</v>
      </c>
      <c r="IO24">
        <v>0</v>
      </c>
      <c r="IP24">
        <v>0</v>
      </c>
      <c r="IQ24" t="s">
        <v>441</v>
      </c>
      <c r="IR24" t="s">
        <v>442</v>
      </c>
      <c r="IS24" t="s">
        <v>443</v>
      </c>
      <c r="IT24" t="s">
        <v>443</v>
      </c>
      <c r="IU24" t="s">
        <v>443</v>
      </c>
      <c r="IV24" t="s">
        <v>443</v>
      </c>
      <c r="IW24">
        <v>0</v>
      </c>
      <c r="IX24">
        <v>100</v>
      </c>
      <c r="IY24">
        <v>100</v>
      </c>
      <c r="IZ24">
        <v>-7.8E-2</v>
      </c>
      <c r="JA24">
        <v>6.2E-2</v>
      </c>
      <c r="JB24">
        <v>-0.41661827826728898</v>
      </c>
      <c r="JC24">
        <v>1.2895252552789099E-3</v>
      </c>
      <c r="JD24">
        <v>-1.3413235761916901E-6</v>
      </c>
      <c r="JE24">
        <v>5.15758973323309E-10</v>
      </c>
      <c r="JF24">
        <v>-6.1072036931090701E-2</v>
      </c>
      <c r="JG24">
        <v>6.5251638908432196E-4</v>
      </c>
      <c r="JH24">
        <v>5.4169000468764204E-4</v>
      </c>
      <c r="JI24">
        <v>-7.2718995916457801E-6</v>
      </c>
      <c r="JJ24">
        <v>20</v>
      </c>
      <c r="JK24">
        <v>2004</v>
      </c>
      <c r="JL24">
        <v>0</v>
      </c>
      <c r="JM24">
        <v>19</v>
      </c>
      <c r="JN24">
        <v>22.6</v>
      </c>
      <c r="JO24">
        <v>22.7</v>
      </c>
      <c r="JP24">
        <v>1.09497</v>
      </c>
      <c r="JQ24">
        <v>2.5610400000000002</v>
      </c>
      <c r="JR24">
        <v>1.64551</v>
      </c>
      <c r="JS24">
        <v>2.36816</v>
      </c>
      <c r="JT24">
        <v>1.64917</v>
      </c>
      <c r="JU24">
        <v>2.4414099999999999</v>
      </c>
      <c r="JV24">
        <v>31.280899999999999</v>
      </c>
      <c r="JW24">
        <v>13.414099999999999</v>
      </c>
      <c r="JX24">
        <v>18</v>
      </c>
      <c r="JY24">
        <v>515.38900000000001</v>
      </c>
      <c r="JZ24">
        <v>639.572</v>
      </c>
      <c r="KA24">
        <v>24.9999</v>
      </c>
      <c r="KB24">
        <v>26.081299999999999</v>
      </c>
      <c r="KC24">
        <v>30.0002</v>
      </c>
      <c r="KD24">
        <v>26.103899999999999</v>
      </c>
      <c r="KE24">
        <v>26.0794</v>
      </c>
      <c r="KF24">
        <v>21.956800000000001</v>
      </c>
      <c r="KG24">
        <v>11.4772</v>
      </c>
      <c r="KH24">
        <v>45.576999999999998</v>
      </c>
      <c r="KI24">
        <v>25</v>
      </c>
      <c r="KJ24">
        <v>420</v>
      </c>
      <c r="KK24">
        <v>17.101299999999998</v>
      </c>
      <c r="KL24">
        <v>101.483</v>
      </c>
      <c r="KM24">
        <v>100.521</v>
      </c>
    </row>
    <row r="25" spans="1:299" x14ac:dyDescent="0.2">
      <c r="A25">
        <v>9</v>
      </c>
      <c r="B25">
        <v>1691437726.0999999</v>
      </c>
      <c r="C25">
        <v>14355.0999999046</v>
      </c>
      <c r="D25" t="s">
        <v>467</v>
      </c>
      <c r="E25" t="s">
        <v>468</v>
      </c>
      <c r="F25">
        <v>4</v>
      </c>
      <c r="G25">
        <v>22.1</v>
      </c>
      <c r="H25" t="s">
        <v>491</v>
      </c>
      <c r="I25">
        <v>300</v>
      </c>
      <c r="J25">
        <v>108</v>
      </c>
      <c r="K25">
        <v>1691437717.5999999</v>
      </c>
      <c r="L25">
        <f t="shared" si="0"/>
        <v>1.5743042672091694E-3</v>
      </c>
      <c r="M25">
        <f t="shared" si="1"/>
        <v>1.5743042672091694</v>
      </c>
      <c r="N25">
        <f t="shared" si="2"/>
        <v>13.823130490767948</v>
      </c>
      <c r="O25">
        <f t="shared" si="3"/>
        <v>411.28881250000001</v>
      </c>
      <c r="P25">
        <f t="shared" si="4"/>
        <v>172.14475682168384</v>
      </c>
      <c r="Q25">
        <f t="shared" si="5"/>
        <v>17.46196082695171</v>
      </c>
      <c r="R25">
        <f t="shared" si="6"/>
        <v>41.720173562287854</v>
      </c>
      <c r="S25">
        <f t="shared" si="7"/>
        <v>9.6700168178428886E-2</v>
      </c>
      <c r="T25">
        <f t="shared" si="8"/>
        <v>3.8403395355172529</v>
      </c>
      <c r="U25">
        <f t="shared" si="9"/>
        <v>9.5367552782828158E-2</v>
      </c>
      <c r="V25">
        <f t="shared" si="10"/>
        <v>5.9722920685463102E-2</v>
      </c>
      <c r="W25">
        <f t="shared" si="11"/>
        <v>353.40415775939272</v>
      </c>
      <c r="X25">
        <f t="shared" si="12"/>
        <v>27.123529594433169</v>
      </c>
      <c r="Y25">
        <f t="shared" si="13"/>
        <v>25.671331250000001</v>
      </c>
      <c r="Z25">
        <f t="shared" si="14"/>
        <v>3.3091891635880089</v>
      </c>
      <c r="AA25">
        <f t="shared" si="15"/>
        <v>50.185045466288415</v>
      </c>
      <c r="AB25">
        <f t="shared" si="16"/>
        <v>1.6758268087592387</v>
      </c>
      <c r="AC25">
        <f t="shared" si="17"/>
        <v>3.3392951888127071</v>
      </c>
      <c r="AD25">
        <f t="shared" si="18"/>
        <v>1.6333623548287701</v>
      </c>
      <c r="AE25">
        <f t="shared" si="19"/>
        <v>-69.426818183924368</v>
      </c>
      <c r="AF25">
        <f t="shared" si="20"/>
        <v>31.628006819490189</v>
      </c>
      <c r="AG25">
        <f t="shared" si="21"/>
        <v>1.7552023934424543</v>
      </c>
      <c r="AH25">
        <f t="shared" si="22"/>
        <v>317.36054878840099</v>
      </c>
      <c r="AI25">
        <f t="shared" si="23"/>
        <v>13.866325503246893</v>
      </c>
      <c r="AJ25">
        <f t="shared" si="24"/>
        <v>1.5694702802250735</v>
      </c>
      <c r="AK25">
        <f t="shared" si="25"/>
        <v>13.823130490767948</v>
      </c>
      <c r="AL25">
        <v>426.67837588772699</v>
      </c>
      <c r="AM25">
        <v>418.25363636363602</v>
      </c>
      <c r="AN25">
        <v>-2.0093989901510601E-4</v>
      </c>
      <c r="AO25">
        <v>66.948540232714805</v>
      </c>
      <c r="AP25">
        <f t="shared" si="26"/>
        <v>1.5743042672091694</v>
      </c>
      <c r="AQ25">
        <v>15.590935143790601</v>
      </c>
      <c r="AR25">
        <v>16.520810909090901</v>
      </c>
      <c r="AS25">
        <v>-1.3222943107923601E-4</v>
      </c>
      <c r="AT25">
        <v>77.501254708426103</v>
      </c>
      <c r="AU25">
        <v>0</v>
      </c>
      <c r="AV25">
        <v>0</v>
      </c>
      <c r="AW25">
        <f t="shared" si="27"/>
        <v>1</v>
      </c>
      <c r="AX25">
        <f t="shared" si="28"/>
        <v>0</v>
      </c>
      <c r="AY25">
        <f t="shared" si="29"/>
        <v>53775.99459836397</v>
      </c>
      <c r="AZ25" t="s">
        <v>437</v>
      </c>
      <c r="BA25">
        <v>0</v>
      </c>
      <c r="BB25">
        <v>0</v>
      </c>
      <c r="BC25">
        <v>0</v>
      </c>
      <c r="BD25" t="e">
        <f t="shared" si="30"/>
        <v>#DIV/0!</v>
      </c>
      <c r="BE25">
        <v>0</v>
      </c>
      <c r="BF25" t="s">
        <v>437</v>
      </c>
      <c r="BG25">
        <v>0</v>
      </c>
      <c r="BH25">
        <v>0</v>
      </c>
      <c r="BI25">
        <v>0</v>
      </c>
      <c r="BJ25" t="e">
        <f t="shared" si="31"/>
        <v>#DIV/0!</v>
      </c>
      <c r="BK25">
        <v>0.5</v>
      </c>
      <c r="BL25">
        <f t="shared" si="32"/>
        <v>1849.1697752639341</v>
      </c>
      <c r="BM25">
        <f t="shared" si="33"/>
        <v>13.823130490767948</v>
      </c>
      <c r="BN25" t="e">
        <f t="shared" si="34"/>
        <v>#DIV/0!</v>
      </c>
      <c r="BO25">
        <f t="shared" si="35"/>
        <v>7.475317126462851E-3</v>
      </c>
      <c r="BP25" t="e">
        <f t="shared" si="36"/>
        <v>#DIV/0!</v>
      </c>
      <c r="BQ25" t="e">
        <f t="shared" si="37"/>
        <v>#DIV/0!</v>
      </c>
      <c r="BR25" t="s">
        <v>437</v>
      </c>
      <c r="BS25">
        <v>0</v>
      </c>
      <c r="BT25" t="e">
        <f t="shared" si="38"/>
        <v>#DIV/0!</v>
      </c>
      <c r="BU25" t="e">
        <f t="shared" si="39"/>
        <v>#DIV/0!</v>
      </c>
      <c r="BV25" t="e">
        <f t="shared" si="40"/>
        <v>#DIV/0!</v>
      </c>
      <c r="BW25" t="e">
        <f t="shared" si="41"/>
        <v>#DIV/0!</v>
      </c>
      <c r="BX25" t="e">
        <f t="shared" si="42"/>
        <v>#DIV/0!</v>
      </c>
      <c r="BY25" t="e">
        <f t="shared" si="43"/>
        <v>#DIV/0!</v>
      </c>
      <c r="BZ25" t="e">
        <f t="shared" si="44"/>
        <v>#DIV/0!</v>
      </c>
      <c r="CA25" t="e">
        <f t="shared" si="45"/>
        <v>#DIV/0!</v>
      </c>
      <c r="DJ25">
        <f t="shared" si="46"/>
        <v>2199.9818749999999</v>
      </c>
      <c r="DK25">
        <f t="shared" si="47"/>
        <v>1849.1697752639341</v>
      </c>
      <c r="DL25">
        <f t="shared" si="48"/>
        <v>0.84053864092127306</v>
      </c>
      <c r="DM25">
        <f t="shared" si="49"/>
        <v>0.16063957697805703</v>
      </c>
      <c r="DN25">
        <v>3</v>
      </c>
      <c r="DO25">
        <v>0.5</v>
      </c>
      <c r="DP25" t="s">
        <v>438</v>
      </c>
      <c r="DQ25">
        <v>2</v>
      </c>
      <c r="DR25" t="b">
        <v>1</v>
      </c>
      <c r="DS25">
        <v>1691437717.5999999</v>
      </c>
      <c r="DT25">
        <v>411.28881250000001</v>
      </c>
      <c r="DU25">
        <v>419.99650000000003</v>
      </c>
      <c r="DV25">
        <v>16.520756250000002</v>
      </c>
      <c r="DW25">
        <v>15.594568750000001</v>
      </c>
      <c r="DX25">
        <v>411.44081249999999</v>
      </c>
      <c r="DY25">
        <v>16.476756250000001</v>
      </c>
      <c r="DZ25">
        <v>499.96618749999999</v>
      </c>
      <c r="EA25">
        <v>101.3376875</v>
      </c>
      <c r="EB25">
        <v>9.9969674999999994E-2</v>
      </c>
      <c r="EC25">
        <v>25.824093749999999</v>
      </c>
      <c r="ED25">
        <v>25.671331250000001</v>
      </c>
      <c r="EE25">
        <v>999.9</v>
      </c>
      <c r="EF25">
        <v>0</v>
      </c>
      <c r="EG25">
        <v>0</v>
      </c>
      <c r="EH25">
        <v>9996.2462500000001</v>
      </c>
      <c r="EI25">
        <v>0</v>
      </c>
      <c r="EJ25">
        <v>228.93837500000001</v>
      </c>
      <c r="EK25">
        <v>-8.6371675000000003</v>
      </c>
      <c r="EL25">
        <v>418.27393749999999</v>
      </c>
      <c r="EM25">
        <v>426.65006249999999</v>
      </c>
      <c r="EN25">
        <v>0.93619843749999998</v>
      </c>
      <c r="EO25">
        <v>419.99650000000003</v>
      </c>
      <c r="EP25">
        <v>15.594568750000001</v>
      </c>
      <c r="EQ25">
        <v>1.6751906249999999</v>
      </c>
      <c r="ER25">
        <v>1.580318125</v>
      </c>
      <c r="ES25">
        <v>14.668418750000001</v>
      </c>
      <c r="ET25">
        <v>13.7682</v>
      </c>
      <c r="EU25">
        <v>2199.9818749999999</v>
      </c>
      <c r="EV25">
        <v>0.98200562499999999</v>
      </c>
      <c r="EW25">
        <v>1.7994068750000002E-2</v>
      </c>
      <c r="EX25">
        <v>0</v>
      </c>
      <c r="EY25">
        <v>245.34031250000001</v>
      </c>
      <c r="EZ25">
        <v>4.9995099999999999</v>
      </c>
      <c r="FA25">
        <v>5542.2131250000002</v>
      </c>
      <c r="FB25">
        <v>18017.474999999999</v>
      </c>
      <c r="FC25">
        <v>41.875</v>
      </c>
      <c r="FD25">
        <v>42.202750000000002</v>
      </c>
      <c r="FE25">
        <v>42.694875000000003</v>
      </c>
      <c r="FF25">
        <v>40.863187500000002</v>
      </c>
      <c r="FG25">
        <v>43.186999999999998</v>
      </c>
      <c r="FH25">
        <v>2155.4818749999999</v>
      </c>
      <c r="FI25">
        <v>39.5</v>
      </c>
      <c r="FJ25">
        <v>0</v>
      </c>
      <c r="FK25">
        <v>1691437728.2</v>
      </c>
      <c r="FL25">
        <v>0</v>
      </c>
      <c r="FM25">
        <v>245.32295999999999</v>
      </c>
      <c r="FN25">
        <v>-0.15469230251443</v>
      </c>
      <c r="FO25">
        <v>-99.798461834592104</v>
      </c>
      <c r="FP25">
        <v>5540.7856000000002</v>
      </c>
      <c r="FQ25">
        <v>15</v>
      </c>
      <c r="FR25">
        <v>1691437748.0999999</v>
      </c>
      <c r="FS25" t="s">
        <v>469</v>
      </c>
      <c r="FT25">
        <v>1691437748.0999999</v>
      </c>
      <c r="FU25">
        <v>1691437746.0999999</v>
      </c>
      <c r="FV25">
        <v>9</v>
      </c>
      <c r="FW25">
        <v>-7.4999999999999997E-2</v>
      </c>
      <c r="FX25">
        <v>1E-3</v>
      </c>
      <c r="FY25">
        <v>-0.152</v>
      </c>
      <c r="FZ25">
        <v>4.3999999999999997E-2</v>
      </c>
      <c r="GA25">
        <v>420</v>
      </c>
      <c r="GB25">
        <v>16</v>
      </c>
      <c r="GC25">
        <v>0.15</v>
      </c>
      <c r="GD25">
        <v>7.0000000000000007E-2</v>
      </c>
      <c r="GE25">
        <v>-8.6526414285714299</v>
      </c>
      <c r="GF25">
        <v>0.13273792207790699</v>
      </c>
      <c r="GG25">
        <v>3.9455103754076098E-2</v>
      </c>
      <c r="GH25">
        <v>1</v>
      </c>
      <c r="GI25">
        <v>245.38561764705901</v>
      </c>
      <c r="GJ25">
        <v>-0.84404889277238704</v>
      </c>
      <c r="GK25">
        <v>0.214444153528835</v>
      </c>
      <c r="GL25">
        <v>1</v>
      </c>
      <c r="GM25">
        <v>0.93805695238095199</v>
      </c>
      <c r="GN25">
        <v>-3.5787194805195703E-2</v>
      </c>
      <c r="GO25">
        <v>3.7989156657956499E-3</v>
      </c>
      <c r="GP25">
        <v>1</v>
      </c>
      <c r="GQ25">
        <v>3</v>
      </c>
      <c r="GR25">
        <v>3</v>
      </c>
      <c r="GS25" t="s">
        <v>440</v>
      </c>
      <c r="GT25">
        <v>3.1214599999999999</v>
      </c>
      <c r="GU25">
        <v>2.89392</v>
      </c>
      <c r="GV25">
        <v>0.103574</v>
      </c>
      <c r="GW25">
        <v>0.10505200000000001</v>
      </c>
      <c r="GX25">
        <v>9.2515500000000001E-2</v>
      </c>
      <c r="GY25">
        <v>8.7789500000000006E-2</v>
      </c>
      <c r="GZ25">
        <v>29434.1</v>
      </c>
      <c r="HA25">
        <v>22637.599999999999</v>
      </c>
      <c r="HB25">
        <v>30578.3</v>
      </c>
      <c r="HC25">
        <v>23783.599999999999</v>
      </c>
      <c r="HD25">
        <v>36745</v>
      </c>
      <c r="HE25">
        <v>30269.9</v>
      </c>
      <c r="HF25">
        <v>43278.9</v>
      </c>
      <c r="HG25">
        <v>35897.4</v>
      </c>
      <c r="HH25">
        <v>2.1423000000000001</v>
      </c>
      <c r="HI25">
        <v>2.1968999999999999</v>
      </c>
      <c r="HJ25">
        <v>0.184868</v>
      </c>
      <c r="HK25">
        <v>0</v>
      </c>
      <c r="HL25">
        <v>22.616599999999998</v>
      </c>
      <c r="HM25">
        <v>999.9</v>
      </c>
      <c r="HN25">
        <v>52.069000000000003</v>
      </c>
      <c r="HO25">
        <v>28.359000000000002</v>
      </c>
      <c r="HP25">
        <v>19.9099</v>
      </c>
      <c r="HQ25">
        <v>62.177500000000002</v>
      </c>
      <c r="HR25">
        <v>19.695499999999999</v>
      </c>
      <c r="HS25">
        <v>1</v>
      </c>
      <c r="HT25">
        <v>-0.12585099999999999</v>
      </c>
      <c r="HU25">
        <v>-0.96271499999999999</v>
      </c>
      <c r="HV25">
        <v>20.354399999999998</v>
      </c>
      <c r="HW25">
        <v>5.2413999999999996</v>
      </c>
      <c r="HX25">
        <v>11.922499999999999</v>
      </c>
      <c r="HY25">
        <v>4.9696499999999997</v>
      </c>
      <c r="HZ25">
        <v>3.29</v>
      </c>
      <c r="IA25">
        <v>9999</v>
      </c>
      <c r="IB25">
        <v>9999</v>
      </c>
      <c r="IC25">
        <v>9999</v>
      </c>
      <c r="ID25">
        <v>999.9</v>
      </c>
      <c r="IE25">
        <v>4.9715600000000002</v>
      </c>
      <c r="IF25">
        <v>1.87317</v>
      </c>
      <c r="IG25">
        <v>1.8800399999999999</v>
      </c>
      <c r="IH25">
        <v>1.87622</v>
      </c>
      <c r="II25">
        <v>1.8757600000000001</v>
      </c>
      <c r="IJ25">
        <v>1.8757600000000001</v>
      </c>
      <c r="IK25">
        <v>1.87483</v>
      </c>
      <c r="IL25">
        <v>1.8751500000000001</v>
      </c>
      <c r="IM25">
        <v>0</v>
      </c>
      <c r="IN25">
        <v>0</v>
      </c>
      <c r="IO25">
        <v>0</v>
      </c>
      <c r="IP25">
        <v>0</v>
      </c>
      <c r="IQ25" t="s">
        <v>441</v>
      </c>
      <c r="IR25" t="s">
        <v>442</v>
      </c>
      <c r="IS25" t="s">
        <v>443</v>
      </c>
      <c r="IT25" t="s">
        <v>443</v>
      </c>
      <c r="IU25" t="s">
        <v>443</v>
      </c>
      <c r="IV25" t="s">
        <v>443</v>
      </c>
      <c r="IW25">
        <v>0</v>
      </c>
      <c r="IX25">
        <v>100</v>
      </c>
      <c r="IY25">
        <v>100</v>
      </c>
      <c r="IZ25">
        <v>-0.152</v>
      </c>
      <c r="JA25">
        <v>4.3999999999999997E-2</v>
      </c>
      <c r="JB25">
        <v>-0.42084616046531398</v>
      </c>
      <c r="JC25">
        <v>1.2895252552789099E-3</v>
      </c>
      <c r="JD25">
        <v>-1.3413235761916901E-6</v>
      </c>
      <c r="JE25">
        <v>5.15758973323309E-10</v>
      </c>
      <c r="JF25">
        <v>-7.1268126393420603E-2</v>
      </c>
      <c r="JG25">
        <v>6.5251638908432196E-4</v>
      </c>
      <c r="JH25">
        <v>5.4169000468764204E-4</v>
      </c>
      <c r="JI25">
        <v>-7.2718995916457801E-6</v>
      </c>
      <c r="JJ25">
        <v>20</v>
      </c>
      <c r="JK25">
        <v>2004</v>
      </c>
      <c r="JL25">
        <v>0</v>
      </c>
      <c r="JM25">
        <v>19</v>
      </c>
      <c r="JN25">
        <v>35.9</v>
      </c>
      <c r="JO25">
        <v>35.9</v>
      </c>
      <c r="JP25">
        <v>1.09497</v>
      </c>
      <c r="JQ25">
        <v>2.5451700000000002</v>
      </c>
      <c r="JR25">
        <v>1.64551</v>
      </c>
      <c r="JS25">
        <v>2.36694</v>
      </c>
      <c r="JT25">
        <v>1.64917</v>
      </c>
      <c r="JU25">
        <v>2.4621599999999999</v>
      </c>
      <c r="JV25">
        <v>32.0244</v>
      </c>
      <c r="JW25">
        <v>15.2615</v>
      </c>
      <c r="JX25">
        <v>18</v>
      </c>
      <c r="JY25">
        <v>515.93700000000001</v>
      </c>
      <c r="JZ25">
        <v>637.91800000000001</v>
      </c>
      <c r="KA25">
        <v>24.999500000000001</v>
      </c>
      <c r="KB25">
        <v>25.627199999999998</v>
      </c>
      <c r="KC25">
        <v>29.9998</v>
      </c>
      <c r="KD25">
        <v>25.861999999999998</v>
      </c>
      <c r="KE25">
        <v>25.834599999999998</v>
      </c>
      <c r="KF25">
        <v>21.971</v>
      </c>
      <c r="KG25">
        <v>14.370900000000001</v>
      </c>
      <c r="KH25">
        <v>35.884599999999999</v>
      </c>
      <c r="KI25">
        <v>25</v>
      </c>
      <c r="KJ25">
        <v>420</v>
      </c>
      <c r="KK25">
        <v>15.6038</v>
      </c>
      <c r="KL25">
        <v>101.54600000000001</v>
      </c>
      <c r="KM25">
        <v>100.56100000000001</v>
      </c>
    </row>
    <row r="26" spans="1:299" x14ac:dyDescent="0.2">
      <c r="A26">
        <v>10</v>
      </c>
      <c r="B26">
        <v>1691439087</v>
      </c>
      <c r="C26">
        <v>15716</v>
      </c>
      <c r="D26" t="s">
        <v>470</v>
      </c>
      <c r="E26" t="s">
        <v>471</v>
      </c>
      <c r="F26">
        <v>4</v>
      </c>
      <c r="G26">
        <v>22.6</v>
      </c>
      <c r="H26" t="s">
        <v>436</v>
      </c>
      <c r="I26">
        <v>60</v>
      </c>
      <c r="J26">
        <v>108</v>
      </c>
      <c r="K26">
        <v>1691439078.5</v>
      </c>
      <c r="L26">
        <f t="shared" si="0"/>
        <v>4.555899226680238E-4</v>
      </c>
      <c r="M26">
        <f t="shared" si="1"/>
        <v>0.45558992266802378</v>
      </c>
      <c r="N26">
        <f t="shared" si="2"/>
        <v>2.8329509764404452</v>
      </c>
      <c r="O26">
        <f t="shared" si="3"/>
        <v>418.18831249999999</v>
      </c>
      <c r="P26">
        <f t="shared" si="4"/>
        <v>210.80864974912373</v>
      </c>
      <c r="Q26">
        <f t="shared" si="5"/>
        <v>21.389012417184428</v>
      </c>
      <c r="R26">
        <f t="shared" si="6"/>
        <v>42.430113846982138</v>
      </c>
      <c r="S26">
        <f t="shared" si="7"/>
        <v>2.302806778280132E-2</v>
      </c>
      <c r="T26">
        <f t="shared" si="8"/>
        <v>3.8404828297539892</v>
      </c>
      <c r="U26">
        <f t="shared" si="9"/>
        <v>2.2951631899058036E-2</v>
      </c>
      <c r="V26">
        <f t="shared" si="10"/>
        <v>1.4351616140443453E-2</v>
      </c>
      <c r="W26">
        <f t="shared" si="11"/>
        <v>353.4090260095154</v>
      </c>
      <c r="X26">
        <f t="shared" si="12"/>
        <v>29.126670841421817</v>
      </c>
      <c r="Y26">
        <f t="shared" si="13"/>
        <v>28.090025000000001</v>
      </c>
      <c r="Z26">
        <f t="shared" si="14"/>
        <v>3.8148012146306023</v>
      </c>
      <c r="AA26">
        <f t="shared" si="15"/>
        <v>50.084587582776422</v>
      </c>
      <c r="AB26">
        <f t="shared" si="16"/>
        <v>1.8570789590911014</v>
      </c>
      <c r="AC26">
        <f t="shared" si="17"/>
        <v>3.7078850974301165</v>
      </c>
      <c r="AD26">
        <f t="shared" si="18"/>
        <v>1.9577222555395009</v>
      </c>
      <c r="AE26">
        <f t="shared" si="19"/>
        <v>-20.091515589659849</v>
      </c>
      <c r="AF26">
        <f t="shared" si="20"/>
        <v>-100.84666428230331</v>
      </c>
      <c r="AG26">
        <f t="shared" si="21"/>
        <v>-5.7150765465525275</v>
      </c>
      <c r="AH26">
        <f t="shared" si="22"/>
        <v>226.75576959099965</v>
      </c>
      <c r="AI26">
        <f t="shared" si="23"/>
        <v>2.8493089261701194</v>
      </c>
      <c r="AJ26">
        <f t="shared" si="24"/>
        <v>0.435644925892051</v>
      </c>
      <c r="AK26">
        <f t="shared" si="25"/>
        <v>2.8329509764404452</v>
      </c>
      <c r="AL26">
        <v>427.721155103282</v>
      </c>
      <c r="AM26">
        <v>425.98999393939403</v>
      </c>
      <c r="AN26">
        <v>3.1328820990989299E-5</v>
      </c>
      <c r="AO26">
        <v>66.953555817117305</v>
      </c>
      <c r="AP26">
        <f t="shared" si="26"/>
        <v>0.45558992266802378</v>
      </c>
      <c r="AQ26">
        <v>18.037895250763398</v>
      </c>
      <c r="AR26">
        <v>18.3062781818182</v>
      </c>
      <c r="AS26">
        <v>-5.7185010786846799E-6</v>
      </c>
      <c r="AT26">
        <v>77.481969461453502</v>
      </c>
      <c r="AU26">
        <v>0</v>
      </c>
      <c r="AV26">
        <v>0</v>
      </c>
      <c r="AW26">
        <f t="shared" si="27"/>
        <v>1</v>
      </c>
      <c r="AX26">
        <f t="shared" si="28"/>
        <v>0</v>
      </c>
      <c r="AY26">
        <f t="shared" si="29"/>
        <v>53461.058025724888</v>
      </c>
      <c r="AZ26" t="s">
        <v>437</v>
      </c>
      <c r="BA26">
        <v>0</v>
      </c>
      <c r="BB26">
        <v>0</v>
      </c>
      <c r="BC26">
        <v>0</v>
      </c>
      <c r="BD26" t="e">
        <f t="shared" si="30"/>
        <v>#DIV/0!</v>
      </c>
      <c r="BE26">
        <v>0</v>
      </c>
      <c r="BF26" t="s">
        <v>437</v>
      </c>
      <c r="BG26">
        <v>0</v>
      </c>
      <c r="BH26">
        <v>0</v>
      </c>
      <c r="BI26">
        <v>0</v>
      </c>
      <c r="BJ26" t="e">
        <f t="shared" si="31"/>
        <v>#DIV/0!</v>
      </c>
      <c r="BK26">
        <v>0.5</v>
      </c>
      <c r="BL26">
        <f t="shared" si="32"/>
        <v>1849.1926502639976</v>
      </c>
      <c r="BM26">
        <f t="shared" si="33"/>
        <v>2.8329509764404452</v>
      </c>
      <c r="BN26" t="e">
        <f t="shared" si="34"/>
        <v>#DIV/0!</v>
      </c>
      <c r="BO26">
        <f t="shared" si="35"/>
        <v>1.5319934221218123E-3</v>
      </c>
      <c r="BP26" t="e">
        <f t="shared" si="36"/>
        <v>#DIV/0!</v>
      </c>
      <c r="BQ26" t="e">
        <f t="shared" si="37"/>
        <v>#DIV/0!</v>
      </c>
      <c r="BR26" t="s">
        <v>437</v>
      </c>
      <c r="BS26">
        <v>0</v>
      </c>
      <c r="BT26" t="e">
        <f t="shared" si="38"/>
        <v>#DIV/0!</v>
      </c>
      <c r="BU26" t="e">
        <f t="shared" si="39"/>
        <v>#DIV/0!</v>
      </c>
      <c r="BV26" t="e">
        <f t="shared" si="40"/>
        <v>#DIV/0!</v>
      </c>
      <c r="BW26" t="e">
        <f t="shared" si="41"/>
        <v>#DIV/0!</v>
      </c>
      <c r="BX26" t="e">
        <f t="shared" si="42"/>
        <v>#DIV/0!</v>
      </c>
      <c r="BY26" t="e">
        <f t="shared" si="43"/>
        <v>#DIV/0!</v>
      </c>
      <c r="BZ26" t="e">
        <f t="shared" si="44"/>
        <v>#DIV/0!</v>
      </c>
      <c r="CA26" t="e">
        <f t="shared" si="45"/>
        <v>#DIV/0!</v>
      </c>
      <c r="DJ26">
        <f t="shared" si="46"/>
        <v>2200.00875</v>
      </c>
      <c r="DK26">
        <f t="shared" si="47"/>
        <v>1849.1926502639976</v>
      </c>
      <c r="DL26">
        <f t="shared" si="48"/>
        <v>0.84053877070443361</v>
      </c>
      <c r="DM26">
        <f t="shared" si="49"/>
        <v>0.16063982745955688</v>
      </c>
      <c r="DN26">
        <v>3</v>
      </c>
      <c r="DO26">
        <v>0.5</v>
      </c>
      <c r="DP26" t="s">
        <v>438</v>
      </c>
      <c r="DQ26">
        <v>2</v>
      </c>
      <c r="DR26" t="b">
        <v>1</v>
      </c>
      <c r="DS26">
        <v>1691439078.5</v>
      </c>
      <c r="DT26">
        <v>418.18831249999999</v>
      </c>
      <c r="DU26">
        <v>420.00718749999999</v>
      </c>
      <c r="DV26">
        <v>18.30324375</v>
      </c>
      <c r="DW26">
        <v>18.046643750000001</v>
      </c>
      <c r="DX26">
        <v>418.32331249999999</v>
      </c>
      <c r="DY26">
        <v>18.240243750000001</v>
      </c>
      <c r="DZ26">
        <v>500.0053125</v>
      </c>
      <c r="EA26">
        <v>101.36175</v>
      </c>
      <c r="EB26">
        <v>9.999003125E-2</v>
      </c>
      <c r="EC26">
        <v>27.602956249999998</v>
      </c>
      <c r="ED26">
        <v>28.090025000000001</v>
      </c>
      <c r="EE26">
        <v>999.9</v>
      </c>
      <c r="EF26">
        <v>0</v>
      </c>
      <c r="EG26">
        <v>0</v>
      </c>
      <c r="EH26">
        <v>9994.4137499999997</v>
      </c>
      <c r="EI26">
        <v>0</v>
      </c>
      <c r="EJ26">
        <v>96.850506249999995</v>
      </c>
      <c r="EK26">
        <v>-1.8368431249999999</v>
      </c>
      <c r="EL26">
        <v>425.97343749999999</v>
      </c>
      <c r="EM26">
        <v>427.72612500000002</v>
      </c>
      <c r="EN26">
        <v>0.27159943749999998</v>
      </c>
      <c r="EO26">
        <v>420.00718749999999</v>
      </c>
      <c r="EP26">
        <v>18.046643750000001</v>
      </c>
      <c r="EQ26">
        <v>1.85677</v>
      </c>
      <c r="ER26">
        <v>1.829240625</v>
      </c>
      <c r="ES26">
        <v>16.273074999999999</v>
      </c>
      <c r="ET26">
        <v>16.038912499999999</v>
      </c>
      <c r="EU26">
        <v>2200.00875</v>
      </c>
      <c r="EV26">
        <v>0.98199837499999998</v>
      </c>
      <c r="EW26">
        <v>1.8001706249999999E-2</v>
      </c>
      <c r="EX26">
        <v>0</v>
      </c>
      <c r="EY26">
        <v>214.1964375</v>
      </c>
      <c r="EZ26">
        <v>4.9995099999999999</v>
      </c>
      <c r="FA26">
        <v>5138.140625</v>
      </c>
      <c r="FB26">
        <v>18017.650000000001</v>
      </c>
      <c r="FC26">
        <v>43.097437499999998</v>
      </c>
      <c r="FD26">
        <v>43.800375000000003</v>
      </c>
      <c r="FE26">
        <v>44.125</v>
      </c>
      <c r="FF26">
        <v>42.519374999999997</v>
      </c>
      <c r="FG26">
        <v>44.561999999999998</v>
      </c>
      <c r="FH26">
        <v>2155.4987500000002</v>
      </c>
      <c r="FI26">
        <v>39.51</v>
      </c>
      <c r="FJ26">
        <v>0</v>
      </c>
      <c r="FK26">
        <v>1691439089</v>
      </c>
      <c r="FL26">
        <v>0</v>
      </c>
      <c r="FM26">
        <v>214.16116</v>
      </c>
      <c r="FN26">
        <v>-7.9615376785566502E-2</v>
      </c>
      <c r="FO26">
        <v>-81.467692275217203</v>
      </c>
      <c r="FP26">
        <v>5136.8652000000002</v>
      </c>
      <c r="FQ26">
        <v>15</v>
      </c>
      <c r="FR26">
        <v>1691439105</v>
      </c>
      <c r="FS26" t="s">
        <v>472</v>
      </c>
      <c r="FT26">
        <v>1691439105</v>
      </c>
      <c r="FU26">
        <v>1691439105</v>
      </c>
      <c r="FV26">
        <v>10</v>
      </c>
      <c r="FW26">
        <v>1.7000000000000001E-2</v>
      </c>
      <c r="FX26">
        <v>-1.2E-2</v>
      </c>
      <c r="FY26">
        <v>-0.13500000000000001</v>
      </c>
      <c r="FZ26">
        <v>6.3E-2</v>
      </c>
      <c r="GA26">
        <v>420</v>
      </c>
      <c r="GB26">
        <v>18</v>
      </c>
      <c r="GC26">
        <v>0.33</v>
      </c>
      <c r="GD26">
        <v>0.13</v>
      </c>
      <c r="GE26">
        <v>-1.8457528571428601</v>
      </c>
      <c r="GF26">
        <v>0.16120675324675399</v>
      </c>
      <c r="GG26">
        <v>2.9906168521665499E-2</v>
      </c>
      <c r="GH26">
        <v>1</v>
      </c>
      <c r="GI26">
        <v>214.196235294118</v>
      </c>
      <c r="GJ26">
        <v>-0.19700534429848801</v>
      </c>
      <c r="GK26">
        <v>0.211152169665209</v>
      </c>
      <c r="GL26">
        <v>1</v>
      </c>
      <c r="GM26">
        <v>0.26777876190476202</v>
      </c>
      <c r="GN26">
        <v>6.8134441558441894E-2</v>
      </c>
      <c r="GO26">
        <v>1.01351873612713E-2</v>
      </c>
      <c r="GP26">
        <v>1</v>
      </c>
      <c r="GQ26">
        <v>3</v>
      </c>
      <c r="GR26">
        <v>3</v>
      </c>
      <c r="GS26" t="s">
        <v>440</v>
      </c>
      <c r="GT26">
        <v>3.12323</v>
      </c>
      <c r="GU26">
        <v>2.8940600000000001</v>
      </c>
      <c r="GV26">
        <v>0.104673</v>
      </c>
      <c r="GW26">
        <v>0.104841</v>
      </c>
      <c r="GX26">
        <v>9.9303100000000005E-2</v>
      </c>
      <c r="GY26">
        <v>9.7183900000000004E-2</v>
      </c>
      <c r="GZ26">
        <v>29335.8</v>
      </c>
      <c r="HA26">
        <v>22595</v>
      </c>
      <c r="HB26">
        <v>30519.9</v>
      </c>
      <c r="HC26">
        <v>23739.3</v>
      </c>
      <c r="HD26">
        <v>36402.1</v>
      </c>
      <c r="HE26">
        <v>29898</v>
      </c>
      <c r="HF26">
        <v>43201.7</v>
      </c>
      <c r="HG26">
        <v>35831</v>
      </c>
      <c r="HH26">
        <v>2.12453</v>
      </c>
      <c r="HI26">
        <v>2.1631800000000001</v>
      </c>
      <c r="HJ26">
        <v>0.151783</v>
      </c>
      <c r="HK26">
        <v>0</v>
      </c>
      <c r="HL26">
        <v>25.5792</v>
      </c>
      <c r="HM26">
        <v>999.9</v>
      </c>
      <c r="HN26">
        <v>52.277000000000001</v>
      </c>
      <c r="HO26">
        <v>30.353000000000002</v>
      </c>
      <c r="HP26">
        <v>22.424299999999999</v>
      </c>
      <c r="HQ26">
        <v>62.0075</v>
      </c>
      <c r="HR26">
        <v>20.084099999999999</v>
      </c>
      <c r="HS26">
        <v>1</v>
      </c>
      <c r="HT26">
        <v>-3.3976100000000002E-2</v>
      </c>
      <c r="HU26">
        <v>0.42535099999999998</v>
      </c>
      <c r="HV26">
        <v>20.352699999999999</v>
      </c>
      <c r="HW26">
        <v>5.24559</v>
      </c>
      <c r="HX26">
        <v>11.9261</v>
      </c>
      <c r="HY26">
        <v>4.9697500000000003</v>
      </c>
      <c r="HZ26">
        <v>3.2900299999999998</v>
      </c>
      <c r="IA26">
        <v>9999</v>
      </c>
      <c r="IB26">
        <v>9999</v>
      </c>
      <c r="IC26">
        <v>9999</v>
      </c>
      <c r="ID26">
        <v>999.9</v>
      </c>
      <c r="IE26">
        <v>4.9715999999999996</v>
      </c>
      <c r="IF26">
        <v>1.8734500000000001</v>
      </c>
      <c r="IG26">
        <v>1.88018</v>
      </c>
      <c r="IH26">
        <v>1.87652</v>
      </c>
      <c r="II26">
        <v>1.8759399999999999</v>
      </c>
      <c r="IJ26">
        <v>1.87592</v>
      </c>
      <c r="IK26">
        <v>1.875</v>
      </c>
      <c r="IL26">
        <v>1.87531</v>
      </c>
      <c r="IM26">
        <v>0</v>
      </c>
      <c r="IN26">
        <v>0</v>
      </c>
      <c r="IO26">
        <v>0</v>
      </c>
      <c r="IP26">
        <v>0</v>
      </c>
      <c r="IQ26" t="s">
        <v>441</v>
      </c>
      <c r="IR26" t="s">
        <v>442</v>
      </c>
      <c r="IS26" t="s">
        <v>443</v>
      </c>
      <c r="IT26" t="s">
        <v>443</v>
      </c>
      <c r="IU26" t="s">
        <v>443</v>
      </c>
      <c r="IV26" t="s">
        <v>443</v>
      </c>
      <c r="IW26">
        <v>0</v>
      </c>
      <c r="IX26">
        <v>100</v>
      </c>
      <c r="IY26">
        <v>100</v>
      </c>
      <c r="IZ26">
        <v>-0.13500000000000001</v>
      </c>
      <c r="JA26">
        <v>6.3E-2</v>
      </c>
      <c r="JB26">
        <v>-0.49546445507998899</v>
      </c>
      <c r="JC26">
        <v>1.2895252552789099E-3</v>
      </c>
      <c r="JD26">
        <v>-1.3413235761916901E-6</v>
      </c>
      <c r="JE26">
        <v>5.15758973323309E-10</v>
      </c>
      <c r="JF26">
        <v>-6.9988272741270299E-2</v>
      </c>
      <c r="JG26">
        <v>6.5251638908432196E-4</v>
      </c>
      <c r="JH26">
        <v>5.4169000468764204E-4</v>
      </c>
      <c r="JI26">
        <v>-7.2718995916457801E-6</v>
      </c>
      <c r="JJ26">
        <v>20</v>
      </c>
      <c r="JK26">
        <v>2004</v>
      </c>
      <c r="JL26">
        <v>0</v>
      </c>
      <c r="JM26">
        <v>19</v>
      </c>
      <c r="JN26">
        <v>22.3</v>
      </c>
      <c r="JO26">
        <v>22.3</v>
      </c>
      <c r="JP26">
        <v>1.09619</v>
      </c>
      <c r="JQ26">
        <v>2.52075</v>
      </c>
      <c r="JR26">
        <v>1.64551</v>
      </c>
      <c r="JS26">
        <v>2.36084</v>
      </c>
      <c r="JT26">
        <v>1.64917</v>
      </c>
      <c r="JU26">
        <v>2.50366</v>
      </c>
      <c r="JV26">
        <v>35.498600000000003</v>
      </c>
      <c r="JW26">
        <v>14.7887</v>
      </c>
      <c r="JX26">
        <v>18</v>
      </c>
      <c r="JY26">
        <v>513.88800000000003</v>
      </c>
      <c r="JZ26">
        <v>621.77200000000005</v>
      </c>
      <c r="KA26">
        <v>24.9998</v>
      </c>
      <c r="KB26">
        <v>26.904399999999999</v>
      </c>
      <c r="KC26">
        <v>30.000699999999998</v>
      </c>
      <c r="KD26">
        <v>26.8598</v>
      </c>
      <c r="KE26">
        <v>26.8386</v>
      </c>
      <c r="KF26">
        <v>21.988199999999999</v>
      </c>
      <c r="KG26">
        <v>13.981</v>
      </c>
      <c r="KH26">
        <v>38.613500000000002</v>
      </c>
      <c r="KI26">
        <v>25</v>
      </c>
      <c r="KJ26">
        <v>420</v>
      </c>
      <c r="KK26">
        <v>17.995999999999999</v>
      </c>
      <c r="KL26">
        <v>101.35899999999999</v>
      </c>
      <c r="KM26">
        <v>100.374</v>
      </c>
    </row>
    <row r="27" spans="1:299" x14ac:dyDescent="0.2">
      <c r="A27">
        <v>11</v>
      </c>
      <c r="B27">
        <v>1691441374</v>
      </c>
      <c r="C27">
        <v>18003</v>
      </c>
      <c r="D27" t="s">
        <v>473</v>
      </c>
      <c r="E27" t="s">
        <v>474</v>
      </c>
      <c r="F27">
        <v>4</v>
      </c>
      <c r="G27">
        <v>23.1</v>
      </c>
      <c r="H27" t="s">
        <v>491</v>
      </c>
      <c r="I27">
        <v>570</v>
      </c>
      <c r="J27">
        <v>108</v>
      </c>
      <c r="K27">
        <v>1691441365.5999999</v>
      </c>
      <c r="L27">
        <f t="shared" si="0"/>
        <v>1.35773623851563E-3</v>
      </c>
      <c r="M27">
        <f t="shared" si="1"/>
        <v>1.35773623851563</v>
      </c>
      <c r="N27">
        <f t="shared" si="2"/>
        <v>11.019092102469475</v>
      </c>
      <c r="O27">
        <f t="shared" si="3"/>
        <v>412.9729375</v>
      </c>
      <c r="P27">
        <f t="shared" si="4"/>
        <v>173.15341042563833</v>
      </c>
      <c r="Q27">
        <f t="shared" si="5"/>
        <v>17.562754428209441</v>
      </c>
      <c r="R27">
        <f t="shared" si="6"/>
        <v>41.88737760913812</v>
      </c>
      <c r="S27">
        <f t="shared" si="7"/>
        <v>7.6895231327354138E-2</v>
      </c>
      <c r="T27">
        <f t="shared" si="8"/>
        <v>3.841973955453319</v>
      </c>
      <c r="U27">
        <f t="shared" si="9"/>
        <v>7.605035979521195E-2</v>
      </c>
      <c r="V27">
        <f t="shared" si="10"/>
        <v>4.7606609575179003E-2</v>
      </c>
      <c r="W27">
        <f t="shared" si="11"/>
        <v>353.40889274691637</v>
      </c>
      <c r="X27">
        <f t="shared" si="12"/>
        <v>28.13495467515272</v>
      </c>
      <c r="Y27">
        <f t="shared" si="13"/>
        <v>26.832518749999998</v>
      </c>
      <c r="Z27">
        <f t="shared" si="14"/>
        <v>3.544103760412094</v>
      </c>
      <c r="AA27">
        <f t="shared" si="15"/>
        <v>50.364114280445349</v>
      </c>
      <c r="AB27">
        <f t="shared" si="16"/>
        <v>1.7808151642105858</v>
      </c>
      <c r="AC27">
        <f t="shared" si="17"/>
        <v>3.5358810328607624</v>
      </c>
      <c r="AD27">
        <f t="shared" si="18"/>
        <v>1.7632885962015081</v>
      </c>
      <c r="AE27">
        <f t="shared" si="19"/>
        <v>-59.876168118539283</v>
      </c>
      <c r="AF27">
        <f t="shared" si="20"/>
        <v>-8.1802811923881382</v>
      </c>
      <c r="AG27">
        <f t="shared" si="21"/>
        <v>-0.45864368133149447</v>
      </c>
      <c r="AH27">
        <f t="shared" si="22"/>
        <v>284.89379975465749</v>
      </c>
      <c r="AI27">
        <f t="shared" si="23"/>
        <v>11.09708273985812</v>
      </c>
      <c r="AJ27">
        <f t="shared" si="24"/>
        <v>1.3457996161162937</v>
      </c>
      <c r="AK27">
        <f t="shared" si="25"/>
        <v>11.019092102469475</v>
      </c>
      <c r="AL27">
        <v>427.10765652576799</v>
      </c>
      <c r="AM27">
        <v>420.39045454545499</v>
      </c>
      <c r="AN27">
        <v>-1.1233147440305E-3</v>
      </c>
      <c r="AO27">
        <v>66.919107338461103</v>
      </c>
      <c r="AP27">
        <f t="shared" si="26"/>
        <v>1.35773623851563</v>
      </c>
      <c r="AQ27">
        <v>16.752576793598301</v>
      </c>
      <c r="AR27">
        <v>17.5539448484848</v>
      </c>
      <c r="AS27">
        <v>-1.79529794016478E-4</v>
      </c>
      <c r="AT27">
        <v>77.4623897892549</v>
      </c>
      <c r="AU27">
        <v>0</v>
      </c>
      <c r="AV27">
        <v>0</v>
      </c>
      <c r="AW27">
        <f t="shared" si="27"/>
        <v>1</v>
      </c>
      <c r="AX27">
        <f t="shared" si="28"/>
        <v>0</v>
      </c>
      <c r="AY27">
        <f t="shared" si="29"/>
        <v>53633.720061572058</v>
      </c>
      <c r="AZ27" t="s">
        <v>437</v>
      </c>
      <c r="BA27">
        <v>0</v>
      </c>
      <c r="BB27">
        <v>0</v>
      </c>
      <c r="BC27">
        <v>0</v>
      </c>
      <c r="BD27" t="e">
        <f t="shared" si="30"/>
        <v>#DIV/0!</v>
      </c>
      <c r="BE27">
        <v>0</v>
      </c>
      <c r="BF27" t="s">
        <v>437</v>
      </c>
      <c r="BG27">
        <v>0</v>
      </c>
      <c r="BH27">
        <v>0</v>
      </c>
      <c r="BI27">
        <v>0</v>
      </c>
      <c r="BJ27" t="e">
        <f t="shared" si="31"/>
        <v>#DIV/0!</v>
      </c>
      <c r="BK27">
        <v>0.5</v>
      </c>
      <c r="BL27">
        <f t="shared" si="32"/>
        <v>1849.1897413196457</v>
      </c>
      <c r="BM27">
        <f t="shared" si="33"/>
        <v>11.019092102469475</v>
      </c>
      <c r="BN27" t="e">
        <f t="shared" si="34"/>
        <v>#DIV/0!</v>
      </c>
      <c r="BO27">
        <f t="shared" si="35"/>
        <v>5.9588758558685659E-3</v>
      </c>
      <c r="BP27" t="e">
        <f t="shared" si="36"/>
        <v>#DIV/0!</v>
      </c>
      <c r="BQ27" t="e">
        <f t="shared" si="37"/>
        <v>#DIV/0!</v>
      </c>
      <c r="BR27" t="s">
        <v>437</v>
      </c>
      <c r="BS27">
        <v>0</v>
      </c>
      <c r="BT27" t="e">
        <f t="shared" si="38"/>
        <v>#DIV/0!</v>
      </c>
      <c r="BU27" t="e">
        <f t="shared" si="39"/>
        <v>#DIV/0!</v>
      </c>
      <c r="BV27" t="e">
        <f t="shared" si="40"/>
        <v>#DIV/0!</v>
      </c>
      <c r="BW27" t="e">
        <f t="shared" si="41"/>
        <v>#DIV/0!</v>
      </c>
      <c r="BX27" t="e">
        <f t="shared" si="42"/>
        <v>#DIV/0!</v>
      </c>
      <c r="BY27" t="e">
        <f t="shared" si="43"/>
        <v>#DIV/0!</v>
      </c>
      <c r="BZ27" t="e">
        <f t="shared" si="44"/>
        <v>#DIV/0!</v>
      </c>
      <c r="CA27" t="e">
        <f t="shared" si="45"/>
        <v>#DIV/0!</v>
      </c>
      <c r="DJ27">
        <f t="shared" si="46"/>
        <v>2200.0050000000001</v>
      </c>
      <c r="DK27">
        <f t="shared" si="47"/>
        <v>1849.1897413196457</v>
      </c>
      <c r="DL27">
        <f t="shared" si="48"/>
        <v>0.84053888119329079</v>
      </c>
      <c r="DM27">
        <f t="shared" si="49"/>
        <v>0.1606400407030513</v>
      </c>
      <c r="DN27">
        <v>3</v>
      </c>
      <c r="DO27">
        <v>0.5</v>
      </c>
      <c r="DP27" t="s">
        <v>438</v>
      </c>
      <c r="DQ27">
        <v>2</v>
      </c>
      <c r="DR27" t="b">
        <v>1</v>
      </c>
      <c r="DS27">
        <v>1691441365.5999999</v>
      </c>
      <c r="DT27">
        <v>412.9729375</v>
      </c>
      <c r="DU27">
        <v>419.96375</v>
      </c>
      <c r="DV27">
        <v>17.557281249999999</v>
      </c>
      <c r="DW27">
        <v>16.76408125</v>
      </c>
      <c r="DX27">
        <v>413.18293749999998</v>
      </c>
      <c r="DY27">
        <v>17.51728125</v>
      </c>
      <c r="DZ27">
        <v>500.06468749999999</v>
      </c>
      <c r="EA27">
        <v>101.328875</v>
      </c>
      <c r="EB27">
        <v>9.9993106250000005E-2</v>
      </c>
      <c r="EC27">
        <v>26.793025</v>
      </c>
      <c r="ED27">
        <v>26.832518749999998</v>
      </c>
      <c r="EE27">
        <v>999.9</v>
      </c>
      <c r="EF27">
        <v>0</v>
      </c>
      <c r="EG27">
        <v>0</v>
      </c>
      <c r="EH27">
        <v>10003.283750000001</v>
      </c>
      <c r="EI27">
        <v>0</v>
      </c>
      <c r="EJ27">
        <v>49.219906250000001</v>
      </c>
      <c r="EK27">
        <v>-6.9183062499999997</v>
      </c>
      <c r="EL27">
        <v>420.43431249999998</v>
      </c>
      <c r="EM27">
        <v>427.12412499999999</v>
      </c>
      <c r="EN27">
        <v>0.81019343749999995</v>
      </c>
      <c r="EO27">
        <v>419.96375</v>
      </c>
      <c r="EP27">
        <v>16.76408125</v>
      </c>
      <c r="EQ27">
        <v>1.7807824999999999</v>
      </c>
      <c r="ER27">
        <v>1.6986868749999999</v>
      </c>
      <c r="ES27">
        <v>15.6191125</v>
      </c>
      <c r="ET27">
        <v>14.88443125</v>
      </c>
      <c r="EU27">
        <v>2200.0050000000001</v>
      </c>
      <c r="EV27">
        <v>0.98199700000000001</v>
      </c>
      <c r="EW27">
        <v>1.8003162499999999E-2</v>
      </c>
      <c r="EX27">
        <v>0</v>
      </c>
      <c r="EY27">
        <v>225.41900000000001</v>
      </c>
      <c r="EZ27">
        <v>4.9995099999999999</v>
      </c>
      <c r="FA27">
        <v>5142.1012499999997</v>
      </c>
      <c r="FB27">
        <v>18017.599999999999</v>
      </c>
      <c r="FC27">
        <v>43.144374999999997</v>
      </c>
      <c r="FD27">
        <v>43.734250000000003</v>
      </c>
      <c r="FE27">
        <v>44.109250000000003</v>
      </c>
      <c r="FF27">
        <v>42.550375000000003</v>
      </c>
      <c r="FG27">
        <v>44.617125000000001</v>
      </c>
      <c r="FH27">
        <v>2155.4918750000002</v>
      </c>
      <c r="FI27">
        <v>39.518124999999998</v>
      </c>
      <c r="FJ27">
        <v>0</v>
      </c>
      <c r="FK27">
        <v>1691441376.2</v>
      </c>
      <c r="FL27">
        <v>0</v>
      </c>
      <c r="FM27">
        <v>225.4066</v>
      </c>
      <c r="FN27">
        <v>-1.4726923097706599</v>
      </c>
      <c r="FO27">
        <v>-10.5776923066585</v>
      </c>
      <c r="FP27">
        <v>5141.7147999999997</v>
      </c>
      <c r="FQ27">
        <v>15</v>
      </c>
      <c r="FR27">
        <v>1691441394</v>
      </c>
      <c r="FS27" t="s">
        <v>475</v>
      </c>
      <c r="FT27">
        <v>1691441392</v>
      </c>
      <c r="FU27">
        <v>1691441394</v>
      </c>
      <c r="FV27">
        <v>11</v>
      </c>
      <c r="FW27">
        <v>-7.4999999999999997E-2</v>
      </c>
      <c r="FX27">
        <v>-6.0000000000000001E-3</v>
      </c>
      <c r="FY27">
        <v>-0.21</v>
      </c>
      <c r="FZ27">
        <v>0.04</v>
      </c>
      <c r="GA27">
        <v>420</v>
      </c>
      <c r="GB27">
        <v>17</v>
      </c>
      <c r="GC27">
        <v>0.22</v>
      </c>
      <c r="GD27">
        <v>0.12</v>
      </c>
      <c r="GE27">
        <v>-6.9216161904761897</v>
      </c>
      <c r="GF27">
        <v>0.12648545454544599</v>
      </c>
      <c r="GG27">
        <v>2.7331676978186201E-2</v>
      </c>
      <c r="GH27">
        <v>1</v>
      </c>
      <c r="GI27">
        <v>225.499</v>
      </c>
      <c r="GJ27">
        <v>-1.3371428575387001</v>
      </c>
      <c r="GK27">
        <v>0.237422061515179</v>
      </c>
      <c r="GL27">
        <v>0</v>
      </c>
      <c r="GM27">
        <v>0.80770671428571394</v>
      </c>
      <c r="GN27">
        <v>3.0565636363636899E-2</v>
      </c>
      <c r="GO27">
        <v>3.5839290110802301E-3</v>
      </c>
      <c r="GP27">
        <v>1</v>
      </c>
      <c r="GQ27">
        <v>2</v>
      </c>
      <c r="GR27">
        <v>3</v>
      </c>
      <c r="GS27" t="s">
        <v>447</v>
      </c>
      <c r="GT27">
        <v>3.1222799999999999</v>
      </c>
      <c r="GU27">
        <v>2.89425</v>
      </c>
      <c r="GV27">
        <v>0.103454</v>
      </c>
      <c r="GW27">
        <v>0.104606</v>
      </c>
      <c r="GX27">
        <v>9.6226300000000001E-2</v>
      </c>
      <c r="GY27">
        <v>9.1936599999999993E-2</v>
      </c>
      <c r="GZ27">
        <v>29351</v>
      </c>
      <c r="HA27">
        <v>22574.799999999999</v>
      </c>
      <c r="HB27">
        <v>30496.2</v>
      </c>
      <c r="HC27">
        <v>23713.7</v>
      </c>
      <c r="HD27">
        <v>36497.699999999997</v>
      </c>
      <c r="HE27">
        <v>30041.8</v>
      </c>
      <c r="HF27">
        <v>43164.800000000003</v>
      </c>
      <c r="HG27">
        <v>35790.699999999997</v>
      </c>
      <c r="HH27">
        <v>2.1251699999999998</v>
      </c>
      <c r="HI27">
        <v>2.1299700000000001</v>
      </c>
      <c r="HJ27">
        <v>0.178456</v>
      </c>
      <c r="HK27">
        <v>0</v>
      </c>
      <c r="HL27">
        <v>23.856200000000001</v>
      </c>
      <c r="HM27">
        <v>999.9</v>
      </c>
      <c r="HN27">
        <v>42.863999999999997</v>
      </c>
      <c r="HO27">
        <v>33.978999999999999</v>
      </c>
      <c r="HP27">
        <v>22.573399999999999</v>
      </c>
      <c r="HQ27">
        <v>62.065899999999999</v>
      </c>
      <c r="HR27">
        <v>20.2804</v>
      </c>
      <c r="HS27">
        <v>1</v>
      </c>
      <c r="HT27">
        <v>4.7078299999999997E-3</v>
      </c>
      <c r="HU27">
        <v>-0.21534300000000001</v>
      </c>
      <c r="HV27">
        <v>20.354500000000002</v>
      </c>
      <c r="HW27">
        <v>5.2460399999999998</v>
      </c>
      <c r="HX27">
        <v>11.924899999999999</v>
      </c>
      <c r="HY27">
        <v>4.9698000000000002</v>
      </c>
      <c r="HZ27">
        <v>3.2900299999999998</v>
      </c>
      <c r="IA27">
        <v>9999</v>
      </c>
      <c r="IB27">
        <v>9999</v>
      </c>
      <c r="IC27">
        <v>9999</v>
      </c>
      <c r="ID27">
        <v>999.9</v>
      </c>
      <c r="IE27">
        <v>4.97159</v>
      </c>
      <c r="IF27">
        <v>1.8734599999999999</v>
      </c>
      <c r="IG27">
        <v>1.8801699999999999</v>
      </c>
      <c r="IH27">
        <v>1.87652</v>
      </c>
      <c r="II27">
        <v>1.8759300000000001</v>
      </c>
      <c r="IJ27">
        <v>1.87592</v>
      </c>
      <c r="IK27">
        <v>1.875</v>
      </c>
      <c r="IL27">
        <v>1.87531</v>
      </c>
      <c r="IM27">
        <v>0</v>
      </c>
      <c r="IN27">
        <v>0</v>
      </c>
      <c r="IO27">
        <v>0</v>
      </c>
      <c r="IP27">
        <v>0</v>
      </c>
      <c r="IQ27" t="s">
        <v>441</v>
      </c>
      <c r="IR27" t="s">
        <v>442</v>
      </c>
      <c r="IS27" t="s">
        <v>443</v>
      </c>
      <c r="IT27" t="s">
        <v>443</v>
      </c>
      <c r="IU27" t="s">
        <v>443</v>
      </c>
      <c r="IV27" t="s">
        <v>443</v>
      </c>
      <c r="IW27">
        <v>0</v>
      </c>
      <c r="IX27">
        <v>100</v>
      </c>
      <c r="IY27">
        <v>100</v>
      </c>
      <c r="IZ27">
        <v>-0.21</v>
      </c>
      <c r="JA27">
        <v>0.04</v>
      </c>
      <c r="JB27">
        <v>-0.47785321724867102</v>
      </c>
      <c r="JC27">
        <v>1.2895252552789099E-3</v>
      </c>
      <c r="JD27">
        <v>-1.3413235761916901E-6</v>
      </c>
      <c r="JE27">
        <v>5.15758973323309E-10</v>
      </c>
      <c r="JF27">
        <v>-8.1575660746899606E-2</v>
      </c>
      <c r="JG27">
        <v>6.5251638908432196E-4</v>
      </c>
      <c r="JH27">
        <v>5.4169000468764204E-4</v>
      </c>
      <c r="JI27">
        <v>-7.2718995916457801E-6</v>
      </c>
      <c r="JJ27">
        <v>20</v>
      </c>
      <c r="JK27">
        <v>2004</v>
      </c>
      <c r="JL27">
        <v>0</v>
      </c>
      <c r="JM27">
        <v>19</v>
      </c>
      <c r="JN27">
        <v>37.799999999999997</v>
      </c>
      <c r="JO27">
        <v>37.799999999999997</v>
      </c>
      <c r="JP27">
        <v>1.1059600000000001</v>
      </c>
      <c r="JQ27">
        <v>2.5976599999999999</v>
      </c>
      <c r="JR27">
        <v>1.64551</v>
      </c>
      <c r="JS27">
        <v>2.3584000000000001</v>
      </c>
      <c r="JT27">
        <v>1.64917</v>
      </c>
      <c r="JU27">
        <v>2.3913600000000002</v>
      </c>
      <c r="JV27">
        <v>36.457799999999999</v>
      </c>
      <c r="JW27">
        <v>13.816800000000001</v>
      </c>
      <c r="JX27">
        <v>18</v>
      </c>
      <c r="JY27">
        <v>520.78399999999999</v>
      </c>
      <c r="JZ27">
        <v>602.78300000000002</v>
      </c>
      <c r="KA27">
        <v>24.997199999999999</v>
      </c>
      <c r="KB27">
        <v>27.2926</v>
      </c>
      <c r="KC27">
        <v>29.9998</v>
      </c>
      <c r="KD27">
        <v>27.578600000000002</v>
      </c>
      <c r="KE27">
        <v>27.551100000000002</v>
      </c>
      <c r="KF27">
        <v>22.1798</v>
      </c>
      <c r="KG27">
        <v>15.8644</v>
      </c>
      <c r="KH27">
        <v>0</v>
      </c>
      <c r="KI27">
        <v>25</v>
      </c>
      <c r="KJ27">
        <v>420</v>
      </c>
      <c r="KK27">
        <v>16.652899999999999</v>
      </c>
      <c r="KL27">
        <v>101.276</v>
      </c>
      <c r="KM27">
        <v>100.26300000000001</v>
      </c>
    </row>
    <row r="28" spans="1:299" x14ac:dyDescent="0.2">
      <c r="A28">
        <v>12</v>
      </c>
      <c r="B28">
        <v>1691442724</v>
      </c>
      <c r="C28">
        <v>19353</v>
      </c>
      <c r="D28" t="s">
        <v>476</v>
      </c>
      <c r="E28" t="s">
        <v>477</v>
      </c>
      <c r="F28">
        <v>4</v>
      </c>
      <c r="G28">
        <v>24.6</v>
      </c>
      <c r="H28" t="s">
        <v>436</v>
      </c>
      <c r="I28">
        <v>140</v>
      </c>
      <c r="J28">
        <v>108</v>
      </c>
      <c r="K28">
        <v>1691442716</v>
      </c>
      <c r="L28">
        <f t="shared" si="0"/>
        <v>1.198873573347351E-3</v>
      </c>
      <c r="M28">
        <f t="shared" si="1"/>
        <v>1.198873573347351</v>
      </c>
      <c r="N28">
        <f t="shared" si="2"/>
        <v>8.5708011426731225</v>
      </c>
      <c r="O28">
        <f t="shared" si="3"/>
        <v>414.554933333333</v>
      </c>
      <c r="P28">
        <f t="shared" si="4"/>
        <v>167.18968196311718</v>
      </c>
      <c r="Q28">
        <f t="shared" si="5"/>
        <v>16.962293018817821</v>
      </c>
      <c r="R28">
        <f t="shared" si="6"/>
        <v>42.058829043934246</v>
      </c>
      <c r="S28">
        <f t="shared" si="7"/>
        <v>5.8107622997691448E-2</v>
      </c>
      <c r="T28">
        <f t="shared" si="8"/>
        <v>3.8435754856968432</v>
      </c>
      <c r="U28">
        <f t="shared" si="9"/>
        <v>5.762396500444749E-2</v>
      </c>
      <c r="V28">
        <f t="shared" si="10"/>
        <v>3.6058097150362727E-2</v>
      </c>
      <c r="W28">
        <f t="shared" si="11"/>
        <v>353.40566730939003</v>
      </c>
      <c r="X28">
        <f t="shared" si="12"/>
        <v>29.922286762746786</v>
      </c>
      <c r="Y28">
        <f t="shared" si="13"/>
        <v>28.838553333333302</v>
      </c>
      <c r="Z28">
        <f t="shared" si="14"/>
        <v>3.9843532880840096</v>
      </c>
      <c r="AA28">
        <f t="shared" si="15"/>
        <v>49.38761958107898</v>
      </c>
      <c r="AB28">
        <f t="shared" si="16"/>
        <v>1.9351396616311571</v>
      </c>
      <c r="AC28">
        <f t="shared" si="17"/>
        <v>3.9182687443646982</v>
      </c>
      <c r="AD28">
        <f t="shared" si="18"/>
        <v>2.0492136264528522</v>
      </c>
      <c r="AE28">
        <f t="shared" si="19"/>
        <v>-52.870324584618174</v>
      </c>
      <c r="AF28">
        <f t="shared" si="20"/>
        <v>-59.756616016250078</v>
      </c>
      <c r="AG28">
        <f t="shared" si="21"/>
        <v>-3.4124278393619476</v>
      </c>
      <c r="AH28">
        <f t="shared" si="22"/>
        <v>237.36629886915983</v>
      </c>
      <c r="AI28">
        <f t="shared" si="23"/>
        <v>8.6214728857620653</v>
      </c>
      <c r="AJ28">
        <f t="shared" si="24"/>
        <v>1.1495511579838171</v>
      </c>
      <c r="AK28">
        <f t="shared" si="25"/>
        <v>8.5708011426731225</v>
      </c>
      <c r="AL28">
        <v>427.87143942326998</v>
      </c>
      <c r="AM28">
        <v>422.631575757576</v>
      </c>
      <c r="AN28">
        <v>2.3539802602283799E-4</v>
      </c>
      <c r="AO28">
        <v>66.898903273798894</v>
      </c>
      <c r="AP28">
        <f t="shared" si="26"/>
        <v>1.198873573347351</v>
      </c>
      <c r="AQ28">
        <v>18.410978275172699</v>
      </c>
      <c r="AR28">
        <v>19.1164012121212</v>
      </c>
      <c r="AS28">
        <v>1.8197288640675999E-5</v>
      </c>
      <c r="AT28">
        <v>77.463211103686504</v>
      </c>
      <c r="AU28">
        <v>0</v>
      </c>
      <c r="AV28">
        <v>0</v>
      </c>
      <c r="AW28">
        <f t="shared" si="27"/>
        <v>1</v>
      </c>
      <c r="AX28">
        <f t="shared" si="28"/>
        <v>0</v>
      </c>
      <c r="AY28">
        <f t="shared" si="29"/>
        <v>53352.670561770195</v>
      </c>
      <c r="AZ28" t="s">
        <v>437</v>
      </c>
      <c r="BA28">
        <v>0</v>
      </c>
      <c r="BB28">
        <v>0</v>
      </c>
      <c r="BC28">
        <v>0</v>
      </c>
      <c r="BD28" t="e">
        <f t="shared" si="30"/>
        <v>#DIV/0!</v>
      </c>
      <c r="BE28">
        <v>0</v>
      </c>
      <c r="BF28" t="s">
        <v>437</v>
      </c>
      <c r="BG28">
        <v>0</v>
      </c>
      <c r="BH28">
        <v>0</v>
      </c>
      <c r="BI28">
        <v>0</v>
      </c>
      <c r="BJ28" t="e">
        <f t="shared" si="31"/>
        <v>#DIV/0!</v>
      </c>
      <c r="BK28">
        <v>0.5</v>
      </c>
      <c r="BL28">
        <f t="shared" si="32"/>
        <v>1849.1777202639303</v>
      </c>
      <c r="BM28">
        <f t="shared" si="33"/>
        <v>8.5708011426731225</v>
      </c>
      <c r="BN28" t="e">
        <f t="shared" si="34"/>
        <v>#DIV/0!</v>
      </c>
      <c r="BO28">
        <f t="shared" si="35"/>
        <v>4.6349255935496702E-3</v>
      </c>
      <c r="BP28" t="e">
        <f t="shared" si="36"/>
        <v>#DIV/0!</v>
      </c>
      <c r="BQ28" t="e">
        <f t="shared" si="37"/>
        <v>#DIV/0!</v>
      </c>
      <c r="BR28" t="s">
        <v>437</v>
      </c>
      <c r="BS28">
        <v>0</v>
      </c>
      <c r="BT28" t="e">
        <f t="shared" si="38"/>
        <v>#DIV/0!</v>
      </c>
      <c r="BU28" t="e">
        <f t="shared" si="39"/>
        <v>#DIV/0!</v>
      </c>
      <c r="BV28" t="e">
        <f t="shared" si="40"/>
        <v>#DIV/0!</v>
      </c>
      <c r="BW28" t="e">
        <f t="shared" si="41"/>
        <v>#DIV/0!</v>
      </c>
      <c r="BX28" t="e">
        <f t="shared" si="42"/>
        <v>#DIV/0!</v>
      </c>
      <c r="BY28" t="e">
        <f t="shared" si="43"/>
        <v>#DIV/0!</v>
      </c>
      <c r="BZ28" t="e">
        <f t="shared" si="44"/>
        <v>#DIV/0!</v>
      </c>
      <c r="CA28" t="e">
        <f t="shared" si="45"/>
        <v>#DIV/0!</v>
      </c>
      <c r="DJ28">
        <f t="shared" si="46"/>
        <v>2199.9913333333302</v>
      </c>
      <c r="DK28">
        <f t="shared" si="47"/>
        <v>1849.1777202639303</v>
      </c>
      <c r="DL28">
        <f t="shared" si="48"/>
        <v>0.84053863860551548</v>
      </c>
      <c r="DM28">
        <f t="shared" si="49"/>
        <v>0.16063957250864497</v>
      </c>
      <c r="DN28">
        <v>3</v>
      </c>
      <c r="DO28">
        <v>0.5</v>
      </c>
      <c r="DP28" t="s">
        <v>438</v>
      </c>
      <c r="DQ28">
        <v>2</v>
      </c>
      <c r="DR28" t="b">
        <v>1</v>
      </c>
      <c r="DS28">
        <v>1691442716</v>
      </c>
      <c r="DT28">
        <v>414.554933333333</v>
      </c>
      <c r="DU28">
        <v>420.013466666667</v>
      </c>
      <c r="DV28">
        <v>19.073799999999999</v>
      </c>
      <c r="DW28">
        <v>18.397259999999999</v>
      </c>
      <c r="DX28">
        <v>414.74193333333301</v>
      </c>
      <c r="DY28">
        <v>19.030799999999999</v>
      </c>
      <c r="DZ28">
        <v>500.0258</v>
      </c>
      <c r="EA28">
        <v>101.3554</v>
      </c>
      <c r="EB28">
        <v>9.9981813333333294E-2</v>
      </c>
      <c r="EC28">
        <v>28.550173333333301</v>
      </c>
      <c r="ED28">
        <v>28.838553333333302</v>
      </c>
      <c r="EE28">
        <v>999.9</v>
      </c>
      <c r="EF28">
        <v>0</v>
      </c>
      <c r="EG28">
        <v>0</v>
      </c>
      <c r="EH28">
        <v>10006.709999999999</v>
      </c>
      <c r="EI28">
        <v>0</v>
      </c>
      <c r="EJ28">
        <v>273.77806666666697</v>
      </c>
      <c r="EK28">
        <v>-5.4840660000000003</v>
      </c>
      <c r="EL28">
        <v>422.60199999999998</v>
      </c>
      <c r="EM28">
        <v>427.885533333333</v>
      </c>
      <c r="EN28">
        <v>0.70489939999999995</v>
      </c>
      <c r="EO28">
        <v>420.013466666667</v>
      </c>
      <c r="EP28">
        <v>18.397259999999999</v>
      </c>
      <c r="EQ28">
        <v>1.93610666666667</v>
      </c>
      <c r="ER28">
        <v>1.86466</v>
      </c>
      <c r="ES28">
        <v>16.931253333333299</v>
      </c>
      <c r="ET28">
        <v>16.33962</v>
      </c>
      <c r="EU28">
        <v>2199.9913333333302</v>
      </c>
      <c r="EV28">
        <v>0.98200299999999996</v>
      </c>
      <c r="EW28">
        <v>1.79970666666667E-2</v>
      </c>
      <c r="EX28">
        <v>0</v>
      </c>
      <c r="EY28">
        <v>225.463666666667</v>
      </c>
      <c r="EZ28">
        <v>4.9995099999999999</v>
      </c>
      <c r="FA28">
        <v>5276.2573333333303</v>
      </c>
      <c r="FB28">
        <v>18017.5333333333</v>
      </c>
      <c r="FC28">
        <v>44.999933333333303</v>
      </c>
      <c r="FD28">
        <v>46.124933333333303</v>
      </c>
      <c r="FE28">
        <v>45.962200000000003</v>
      </c>
      <c r="FF28">
        <v>44.870733333333298</v>
      </c>
      <c r="FG28">
        <v>46.420466666666698</v>
      </c>
      <c r="FH28">
        <v>2155.4913333333302</v>
      </c>
      <c r="FI28">
        <v>39.5</v>
      </c>
      <c r="FJ28">
        <v>0</v>
      </c>
      <c r="FK28">
        <v>1691442726.2</v>
      </c>
      <c r="FL28">
        <v>0</v>
      </c>
      <c r="FM28">
        <v>225.44152</v>
      </c>
      <c r="FN28">
        <v>-0.362076922594046</v>
      </c>
      <c r="FO28">
        <v>-359.32538420726303</v>
      </c>
      <c r="FP28">
        <v>5272.6628000000001</v>
      </c>
      <c r="FQ28">
        <v>15</v>
      </c>
      <c r="FR28">
        <v>1691442746</v>
      </c>
      <c r="FS28" t="s">
        <v>478</v>
      </c>
      <c r="FT28">
        <v>1691442746</v>
      </c>
      <c r="FU28">
        <v>1691442744</v>
      </c>
      <c r="FV28">
        <v>12</v>
      </c>
      <c r="FW28">
        <v>2.3E-2</v>
      </c>
      <c r="FX28">
        <v>-2.1000000000000001E-2</v>
      </c>
      <c r="FY28">
        <v>-0.187</v>
      </c>
      <c r="FZ28">
        <v>4.2999999999999997E-2</v>
      </c>
      <c r="GA28">
        <v>420</v>
      </c>
      <c r="GB28">
        <v>18</v>
      </c>
      <c r="GC28">
        <v>0.55000000000000004</v>
      </c>
      <c r="GD28">
        <v>0.1</v>
      </c>
      <c r="GE28">
        <v>-5.4869266666666698</v>
      </c>
      <c r="GF28">
        <v>0.14533090909090099</v>
      </c>
      <c r="GG28">
        <v>3.00773555596286E-2</v>
      </c>
      <c r="GH28">
        <v>1</v>
      </c>
      <c r="GI28">
        <v>225.523235294118</v>
      </c>
      <c r="GJ28">
        <v>-1.2651184114440801</v>
      </c>
      <c r="GK28">
        <v>0.19609227402117499</v>
      </c>
      <c r="GL28">
        <v>0</v>
      </c>
      <c r="GM28">
        <v>0.70788095238095206</v>
      </c>
      <c r="GN28">
        <v>-7.5719610389610198E-2</v>
      </c>
      <c r="GO28">
        <v>8.8343755403655199E-3</v>
      </c>
      <c r="GP28">
        <v>1</v>
      </c>
      <c r="GQ28">
        <v>2</v>
      </c>
      <c r="GR28">
        <v>3</v>
      </c>
      <c r="GS28" t="s">
        <v>447</v>
      </c>
      <c r="GT28">
        <v>3.1228099999999999</v>
      </c>
      <c r="GU28">
        <v>2.89412</v>
      </c>
      <c r="GV28">
        <v>0.10319300000000001</v>
      </c>
      <c r="GW28">
        <v>0.104032</v>
      </c>
      <c r="GX28">
        <v>0.10173</v>
      </c>
      <c r="GY28">
        <v>9.8000500000000004E-2</v>
      </c>
      <c r="GZ28">
        <v>29207.9</v>
      </c>
      <c r="HA28">
        <v>22466.7</v>
      </c>
      <c r="HB28">
        <v>30351.7</v>
      </c>
      <c r="HC28">
        <v>23597.599999999999</v>
      </c>
      <c r="HD28">
        <v>36109.599999999999</v>
      </c>
      <c r="HE28">
        <v>29695</v>
      </c>
      <c r="HF28">
        <v>42966.2</v>
      </c>
      <c r="HG28">
        <v>35614.5</v>
      </c>
      <c r="HH28">
        <v>2.1015000000000001</v>
      </c>
      <c r="HI28">
        <v>2.08908</v>
      </c>
      <c r="HJ28">
        <v>0.106767</v>
      </c>
      <c r="HK28">
        <v>0</v>
      </c>
      <c r="HL28">
        <v>27.122199999999999</v>
      </c>
      <c r="HM28">
        <v>999.9</v>
      </c>
      <c r="HN28">
        <v>43.847000000000001</v>
      </c>
      <c r="HO28">
        <v>33.445</v>
      </c>
      <c r="HP28">
        <v>22.410299999999999</v>
      </c>
      <c r="HQ28">
        <v>61.856000000000002</v>
      </c>
      <c r="HR28">
        <v>19.911899999999999</v>
      </c>
      <c r="HS28">
        <v>1</v>
      </c>
      <c r="HT28">
        <v>0.20890500000000001</v>
      </c>
      <c r="HU28">
        <v>1.4342600000000001</v>
      </c>
      <c r="HV28">
        <v>20.342199999999998</v>
      </c>
      <c r="HW28">
        <v>5.24125</v>
      </c>
      <c r="HX28">
        <v>11.930099999999999</v>
      </c>
      <c r="HY28">
        <v>4.97</v>
      </c>
      <c r="HZ28">
        <v>3.29</v>
      </c>
      <c r="IA28">
        <v>9999</v>
      </c>
      <c r="IB28">
        <v>9999</v>
      </c>
      <c r="IC28">
        <v>9999</v>
      </c>
      <c r="ID28">
        <v>999.9</v>
      </c>
      <c r="IE28">
        <v>4.9715600000000002</v>
      </c>
      <c r="IF28">
        <v>1.87347</v>
      </c>
      <c r="IG28">
        <v>1.88019</v>
      </c>
      <c r="IH28">
        <v>1.87653</v>
      </c>
      <c r="II28">
        <v>1.87601</v>
      </c>
      <c r="IJ28">
        <v>1.87592</v>
      </c>
      <c r="IK28">
        <v>1.8750100000000001</v>
      </c>
      <c r="IL28">
        <v>1.87531</v>
      </c>
      <c r="IM28">
        <v>0</v>
      </c>
      <c r="IN28">
        <v>0</v>
      </c>
      <c r="IO28">
        <v>0</v>
      </c>
      <c r="IP28">
        <v>0</v>
      </c>
      <c r="IQ28" t="s">
        <v>441</v>
      </c>
      <c r="IR28" t="s">
        <v>442</v>
      </c>
      <c r="IS28" t="s">
        <v>443</v>
      </c>
      <c r="IT28" t="s">
        <v>443</v>
      </c>
      <c r="IU28" t="s">
        <v>443</v>
      </c>
      <c r="IV28" t="s">
        <v>443</v>
      </c>
      <c r="IW28">
        <v>0</v>
      </c>
      <c r="IX28">
        <v>100</v>
      </c>
      <c r="IY28">
        <v>100</v>
      </c>
      <c r="IZ28">
        <v>-0.187</v>
      </c>
      <c r="JA28">
        <v>4.2999999999999997E-2</v>
      </c>
      <c r="JB28">
        <v>-0.55336737328119801</v>
      </c>
      <c r="JC28">
        <v>1.2895252552789099E-3</v>
      </c>
      <c r="JD28">
        <v>-1.3413235761916901E-6</v>
      </c>
      <c r="JE28">
        <v>5.15758973323309E-10</v>
      </c>
      <c r="JF28">
        <v>-8.7111498712985902E-2</v>
      </c>
      <c r="JG28">
        <v>6.5251638908432196E-4</v>
      </c>
      <c r="JH28">
        <v>5.4169000468764204E-4</v>
      </c>
      <c r="JI28">
        <v>-7.2718995916457801E-6</v>
      </c>
      <c r="JJ28">
        <v>20</v>
      </c>
      <c r="JK28">
        <v>2004</v>
      </c>
      <c r="JL28">
        <v>0</v>
      </c>
      <c r="JM28">
        <v>19</v>
      </c>
      <c r="JN28">
        <v>22.2</v>
      </c>
      <c r="JO28">
        <v>22.2</v>
      </c>
      <c r="JP28">
        <v>1.1071800000000001</v>
      </c>
      <c r="JQ28">
        <v>2.5952099999999998</v>
      </c>
      <c r="JR28">
        <v>1.64551</v>
      </c>
      <c r="JS28">
        <v>2.36084</v>
      </c>
      <c r="JT28">
        <v>1.64917</v>
      </c>
      <c r="JU28">
        <v>2.4414099999999999</v>
      </c>
      <c r="JV28">
        <v>37.194099999999999</v>
      </c>
      <c r="JW28">
        <v>13.5366</v>
      </c>
      <c r="JX28">
        <v>18</v>
      </c>
      <c r="JY28">
        <v>526.19399999999996</v>
      </c>
      <c r="JZ28">
        <v>594.77700000000004</v>
      </c>
      <c r="KA28">
        <v>25.004100000000001</v>
      </c>
      <c r="KB28">
        <v>29.965900000000001</v>
      </c>
      <c r="KC28">
        <v>30.0015</v>
      </c>
      <c r="KD28">
        <v>29.905999999999999</v>
      </c>
      <c r="KE28">
        <v>29.871500000000001</v>
      </c>
      <c r="KF28">
        <v>22.1981</v>
      </c>
      <c r="KG28">
        <v>6.35616</v>
      </c>
      <c r="KH28">
        <v>0</v>
      </c>
      <c r="KI28">
        <v>25</v>
      </c>
      <c r="KJ28">
        <v>420</v>
      </c>
      <c r="KK28">
        <v>18.524899999999999</v>
      </c>
      <c r="KL28">
        <v>100.804</v>
      </c>
      <c r="KM28">
        <v>99.770700000000005</v>
      </c>
    </row>
    <row r="29" spans="1:299" x14ac:dyDescent="0.2">
      <c r="A29">
        <v>13</v>
      </c>
      <c r="B29">
        <v>1691444977</v>
      </c>
      <c r="C29">
        <v>21606</v>
      </c>
      <c r="D29" t="s">
        <v>479</v>
      </c>
      <c r="E29" t="s">
        <v>480</v>
      </c>
      <c r="F29">
        <v>4</v>
      </c>
      <c r="G29">
        <v>27.7</v>
      </c>
      <c r="H29" t="s">
        <v>491</v>
      </c>
      <c r="I29">
        <v>150</v>
      </c>
      <c r="J29">
        <v>180</v>
      </c>
      <c r="K29">
        <v>1691444968.5</v>
      </c>
      <c r="L29">
        <f t="shared" si="0"/>
        <v>1.0568675508953454E-3</v>
      </c>
      <c r="M29">
        <f t="shared" si="1"/>
        <v>1.0568675508953453</v>
      </c>
      <c r="N29">
        <f t="shared" si="2"/>
        <v>8.4324586693184429</v>
      </c>
      <c r="O29">
        <f t="shared" si="3"/>
        <v>414.55181249999998</v>
      </c>
      <c r="P29">
        <f t="shared" si="4"/>
        <v>156.51746683969051</v>
      </c>
      <c r="Q29">
        <f t="shared" si="5"/>
        <v>15.867498433627466</v>
      </c>
      <c r="R29">
        <f t="shared" si="6"/>
        <v>42.026620851450673</v>
      </c>
      <c r="S29">
        <f t="shared" si="7"/>
        <v>5.4524092625009755E-2</v>
      </c>
      <c r="T29">
        <f t="shared" si="8"/>
        <v>3.8408600385662592</v>
      </c>
      <c r="U29">
        <f t="shared" si="9"/>
        <v>5.4097715388666819E-2</v>
      </c>
      <c r="V29">
        <f t="shared" si="10"/>
        <v>3.3849102305707458E-2</v>
      </c>
      <c r="W29">
        <f t="shared" si="11"/>
        <v>353.40393875952276</v>
      </c>
      <c r="X29">
        <f t="shared" si="12"/>
        <v>29.332150045959374</v>
      </c>
      <c r="Y29">
        <f t="shared" si="13"/>
        <v>28.033750000000001</v>
      </c>
      <c r="Z29">
        <f t="shared" si="14"/>
        <v>3.8023124724191364</v>
      </c>
      <c r="AA29">
        <f t="shared" si="15"/>
        <v>49.670266735806081</v>
      </c>
      <c r="AB29">
        <f t="shared" si="16"/>
        <v>1.8772342921598419</v>
      </c>
      <c r="AC29">
        <f t="shared" si="17"/>
        <v>3.7793924122549352</v>
      </c>
      <c r="AD29">
        <f t="shared" si="18"/>
        <v>1.9250781802592944</v>
      </c>
      <c r="AE29">
        <f t="shared" si="19"/>
        <v>-46.607858994484729</v>
      </c>
      <c r="AF29">
        <f t="shared" si="20"/>
        <v>-21.47299789159538</v>
      </c>
      <c r="AG29">
        <f t="shared" si="21"/>
        <v>-1.2184187081424538</v>
      </c>
      <c r="AH29">
        <f t="shared" si="22"/>
        <v>284.10466316530022</v>
      </c>
      <c r="AI29">
        <f t="shared" si="23"/>
        <v>8.6457085661440161</v>
      </c>
      <c r="AJ29">
        <f t="shared" si="24"/>
        <v>1.0644326970735254</v>
      </c>
      <c r="AK29">
        <f t="shared" si="25"/>
        <v>8.4324586693184429</v>
      </c>
      <c r="AL29">
        <v>427.66824770864099</v>
      </c>
      <c r="AM29">
        <v>422.52650909090897</v>
      </c>
      <c r="AN29">
        <v>-1.79349706863639E-3</v>
      </c>
      <c r="AO29">
        <v>67.0340330949346</v>
      </c>
      <c r="AP29">
        <f t="shared" si="26"/>
        <v>1.0568675508953453</v>
      </c>
      <c r="AQ29">
        <v>17.889303131353302</v>
      </c>
      <c r="AR29">
        <v>18.51174</v>
      </c>
      <c r="AS29">
        <v>-1.20973820712566E-5</v>
      </c>
      <c r="AT29">
        <v>77.497933505264299</v>
      </c>
      <c r="AU29">
        <v>0</v>
      </c>
      <c r="AV29">
        <v>0</v>
      </c>
      <c r="AW29">
        <f t="shared" si="27"/>
        <v>1</v>
      </c>
      <c r="AX29">
        <f t="shared" si="28"/>
        <v>0</v>
      </c>
      <c r="AY29">
        <f t="shared" si="29"/>
        <v>53408.447370520546</v>
      </c>
      <c r="AZ29" t="s">
        <v>437</v>
      </c>
      <c r="BA29">
        <v>0</v>
      </c>
      <c r="BB29">
        <v>0</v>
      </c>
      <c r="BC29">
        <v>0</v>
      </c>
      <c r="BD29" t="e">
        <f t="shared" si="30"/>
        <v>#DIV/0!</v>
      </c>
      <c r="BE29">
        <v>0</v>
      </c>
      <c r="BF29" t="s">
        <v>437</v>
      </c>
      <c r="BG29">
        <v>0</v>
      </c>
      <c r="BH29">
        <v>0</v>
      </c>
      <c r="BI29">
        <v>0</v>
      </c>
      <c r="BJ29" t="e">
        <f t="shared" si="31"/>
        <v>#DIV/0!</v>
      </c>
      <c r="BK29">
        <v>0.5</v>
      </c>
      <c r="BL29">
        <f t="shared" si="32"/>
        <v>1849.165875264001</v>
      </c>
      <c r="BM29">
        <f t="shared" si="33"/>
        <v>8.4324586693184429</v>
      </c>
      <c r="BN29" t="e">
        <f t="shared" si="34"/>
        <v>#DIV/0!</v>
      </c>
      <c r="BO29">
        <f t="shared" si="35"/>
        <v>4.5601418359045593E-3</v>
      </c>
      <c r="BP29" t="e">
        <f t="shared" si="36"/>
        <v>#DIV/0!</v>
      </c>
      <c r="BQ29" t="e">
        <f t="shared" si="37"/>
        <v>#DIV/0!</v>
      </c>
      <c r="BR29" t="s">
        <v>437</v>
      </c>
      <c r="BS29">
        <v>0</v>
      </c>
      <c r="BT29" t="e">
        <f t="shared" si="38"/>
        <v>#DIV/0!</v>
      </c>
      <c r="BU29" t="e">
        <f t="shared" si="39"/>
        <v>#DIV/0!</v>
      </c>
      <c r="BV29" t="e">
        <f t="shared" si="40"/>
        <v>#DIV/0!</v>
      </c>
      <c r="BW29" t="e">
        <f t="shared" si="41"/>
        <v>#DIV/0!</v>
      </c>
      <c r="BX29" t="e">
        <f t="shared" si="42"/>
        <v>#DIV/0!</v>
      </c>
      <c r="BY29" t="e">
        <f t="shared" si="43"/>
        <v>#DIV/0!</v>
      </c>
      <c r="BZ29" t="e">
        <f t="shared" si="44"/>
        <v>#DIV/0!</v>
      </c>
      <c r="CA29" t="e">
        <f t="shared" si="45"/>
        <v>#DIV/0!</v>
      </c>
      <c r="DJ29">
        <f t="shared" si="46"/>
        <v>2199.9768749999998</v>
      </c>
      <c r="DK29">
        <f t="shared" si="47"/>
        <v>1849.165875264001</v>
      </c>
      <c r="DL29">
        <f t="shared" si="48"/>
        <v>0.84053877851057013</v>
      </c>
      <c r="DM29">
        <f t="shared" si="49"/>
        <v>0.16063984252540053</v>
      </c>
      <c r="DN29">
        <v>3</v>
      </c>
      <c r="DO29">
        <v>0.5</v>
      </c>
      <c r="DP29" t="s">
        <v>438</v>
      </c>
      <c r="DQ29">
        <v>2</v>
      </c>
      <c r="DR29" t="b">
        <v>1</v>
      </c>
      <c r="DS29">
        <v>1691444968.5</v>
      </c>
      <c r="DT29">
        <v>414.55181249999998</v>
      </c>
      <c r="DU29">
        <v>420.00381249999998</v>
      </c>
      <c r="DV29">
        <v>18.517093750000001</v>
      </c>
      <c r="DW29">
        <v>17.890281250000001</v>
      </c>
      <c r="DX29">
        <v>414.90081249999997</v>
      </c>
      <c r="DY29">
        <v>18.472093749999999</v>
      </c>
      <c r="DZ29">
        <v>500.01675</v>
      </c>
      <c r="EA29">
        <v>101.2784375</v>
      </c>
      <c r="EB29">
        <v>0.10001408125</v>
      </c>
      <c r="EC29">
        <v>27.930050000000001</v>
      </c>
      <c r="ED29">
        <v>28.033750000000001</v>
      </c>
      <c r="EE29">
        <v>999.9</v>
      </c>
      <c r="EF29">
        <v>0</v>
      </c>
      <c r="EG29">
        <v>0</v>
      </c>
      <c r="EH29">
        <v>10004.059375000001</v>
      </c>
      <c r="EI29">
        <v>0</v>
      </c>
      <c r="EJ29">
        <v>4.6508631249999999</v>
      </c>
      <c r="EK29">
        <v>-5.2922900000000004</v>
      </c>
      <c r="EL29">
        <v>422.534875</v>
      </c>
      <c r="EM29">
        <v>427.65462500000001</v>
      </c>
      <c r="EN29">
        <v>0.62515381250000002</v>
      </c>
      <c r="EO29">
        <v>420.00381249999998</v>
      </c>
      <c r="EP29">
        <v>17.890281250000001</v>
      </c>
      <c r="EQ29">
        <v>1.8752131249999999</v>
      </c>
      <c r="ER29">
        <v>1.8118987499999999</v>
      </c>
      <c r="ES29">
        <v>16.428268750000001</v>
      </c>
      <c r="ET29">
        <v>15.8898125</v>
      </c>
      <c r="EU29">
        <v>2199.9768749999998</v>
      </c>
      <c r="EV29">
        <v>0.98199987499999997</v>
      </c>
      <c r="EW29">
        <v>1.8000337500000001E-2</v>
      </c>
      <c r="EX29">
        <v>0</v>
      </c>
      <c r="EY29">
        <v>225.05556250000001</v>
      </c>
      <c r="EZ29">
        <v>4.9995099999999999</v>
      </c>
      <c r="FA29">
        <v>5254.3956250000001</v>
      </c>
      <c r="FB29">
        <v>18017.387500000001</v>
      </c>
      <c r="FC29">
        <v>46.125</v>
      </c>
      <c r="FD29">
        <v>46.436999999999998</v>
      </c>
      <c r="FE29">
        <v>47.061999999999998</v>
      </c>
      <c r="FF29">
        <v>45.613187500000002</v>
      </c>
      <c r="FG29">
        <v>47.382750000000001</v>
      </c>
      <c r="FH29">
        <v>2155.4668750000001</v>
      </c>
      <c r="FI29">
        <v>39.51</v>
      </c>
      <c r="FJ29">
        <v>0</v>
      </c>
      <c r="FK29">
        <v>1691444979.2</v>
      </c>
      <c r="FL29">
        <v>0</v>
      </c>
      <c r="FM29">
        <v>225.03299999999999</v>
      </c>
      <c r="FN29">
        <v>-2.0001367485288202</v>
      </c>
      <c r="FO29">
        <v>8.8629060129175308</v>
      </c>
      <c r="FP29">
        <v>5254.22384615385</v>
      </c>
      <c r="FQ29">
        <v>15</v>
      </c>
      <c r="FR29">
        <v>1691445001</v>
      </c>
      <c r="FS29" t="s">
        <v>481</v>
      </c>
      <c r="FT29">
        <v>1691445001</v>
      </c>
      <c r="FU29">
        <v>1691444997</v>
      </c>
      <c r="FV29">
        <v>13</v>
      </c>
      <c r="FW29">
        <v>-0.161</v>
      </c>
      <c r="FX29">
        <v>8.9999999999999993E-3</v>
      </c>
      <c r="FY29">
        <v>-0.34899999999999998</v>
      </c>
      <c r="FZ29">
        <v>4.4999999999999998E-2</v>
      </c>
      <c r="GA29">
        <v>420</v>
      </c>
      <c r="GB29">
        <v>18</v>
      </c>
      <c r="GC29">
        <v>0.3</v>
      </c>
      <c r="GD29">
        <v>0.1</v>
      </c>
      <c r="GE29">
        <v>-5.3036944999999998</v>
      </c>
      <c r="GF29">
        <v>0.19703413533835801</v>
      </c>
      <c r="GG29">
        <v>4.0752662425294399E-2</v>
      </c>
      <c r="GH29">
        <v>1</v>
      </c>
      <c r="GI29">
        <v>225.082941176471</v>
      </c>
      <c r="GJ29">
        <v>-1.3491214644351399</v>
      </c>
      <c r="GK29">
        <v>0.201616254768438</v>
      </c>
      <c r="GL29">
        <v>0</v>
      </c>
      <c r="GM29">
        <v>0.62551964999999998</v>
      </c>
      <c r="GN29">
        <v>-3.2123593984963603E-2</v>
      </c>
      <c r="GO29">
        <v>5.8933139087868E-3</v>
      </c>
      <c r="GP29">
        <v>1</v>
      </c>
      <c r="GQ29">
        <v>2</v>
      </c>
      <c r="GR29">
        <v>3</v>
      </c>
      <c r="GS29" t="s">
        <v>447</v>
      </c>
      <c r="GT29">
        <v>3.1226500000000001</v>
      </c>
      <c r="GU29">
        <v>2.8940700000000001</v>
      </c>
      <c r="GV29">
        <v>0.103338</v>
      </c>
      <c r="GW29">
        <v>0.104159</v>
      </c>
      <c r="GX29">
        <v>9.9617800000000006E-2</v>
      </c>
      <c r="GY29">
        <v>9.6141599999999994E-2</v>
      </c>
      <c r="GZ29">
        <v>29278.9</v>
      </c>
      <c r="HA29">
        <v>22525.599999999999</v>
      </c>
      <c r="HB29">
        <v>30425.1</v>
      </c>
      <c r="HC29">
        <v>23657.7</v>
      </c>
      <c r="HD29">
        <v>36278.9</v>
      </c>
      <c r="HE29">
        <v>29830.9</v>
      </c>
      <c r="HF29">
        <v>43067.199999999997</v>
      </c>
      <c r="HG29">
        <v>35705</v>
      </c>
      <c r="HH29">
        <v>2.1090499999999999</v>
      </c>
      <c r="HI29">
        <v>2.0916999999999999</v>
      </c>
      <c r="HJ29">
        <v>0.15965799999999999</v>
      </c>
      <c r="HK29">
        <v>0</v>
      </c>
      <c r="HL29">
        <v>25.4437</v>
      </c>
      <c r="HM29">
        <v>999.9</v>
      </c>
      <c r="HN29">
        <v>43.548000000000002</v>
      </c>
      <c r="HO29">
        <v>35.218000000000004</v>
      </c>
      <c r="HP29">
        <v>24.580400000000001</v>
      </c>
      <c r="HQ29">
        <v>61.700600000000001</v>
      </c>
      <c r="HR29">
        <v>20.620999999999999</v>
      </c>
      <c r="HS29">
        <v>1</v>
      </c>
      <c r="HT29">
        <v>0.109157</v>
      </c>
      <c r="HU29">
        <v>0.97302299999999997</v>
      </c>
      <c r="HV29">
        <v>20.349900000000002</v>
      </c>
      <c r="HW29">
        <v>5.24125</v>
      </c>
      <c r="HX29">
        <v>11.9261</v>
      </c>
      <c r="HY29">
        <v>4.9696499999999997</v>
      </c>
      <c r="HZ29">
        <v>3.29</v>
      </c>
      <c r="IA29">
        <v>9999</v>
      </c>
      <c r="IB29">
        <v>9999</v>
      </c>
      <c r="IC29">
        <v>9999</v>
      </c>
      <c r="ID29">
        <v>999.9</v>
      </c>
      <c r="IE29">
        <v>4.97166</v>
      </c>
      <c r="IF29">
        <v>1.87348</v>
      </c>
      <c r="IG29">
        <v>1.88019</v>
      </c>
      <c r="IH29">
        <v>1.8765400000000001</v>
      </c>
      <c r="II29">
        <v>1.8760600000000001</v>
      </c>
      <c r="IJ29">
        <v>1.8759300000000001</v>
      </c>
      <c r="IK29">
        <v>1.8751100000000001</v>
      </c>
      <c r="IL29">
        <v>1.8753200000000001</v>
      </c>
      <c r="IM29">
        <v>0</v>
      </c>
      <c r="IN29">
        <v>0</v>
      </c>
      <c r="IO29">
        <v>0</v>
      </c>
      <c r="IP29">
        <v>0</v>
      </c>
      <c r="IQ29" t="s">
        <v>441</v>
      </c>
      <c r="IR29" t="s">
        <v>442</v>
      </c>
      <c r="IS29" t="s">
        <v>443</v>
      </c>
      <c r="IT29" t="s">
        <v>443</v>
      </c>
      <c r="IU29" t="s">
        <v>443</v>
      </c>
      <c r="IV29" t="s">
        <v>443</v>
      </c>
      <c r="IW29">
        <v>0</v>
      </c>
      <c r="IX29">
        <v>100</v>
      </c>
      <c r="IY29">
        <v>100</v>
      </c>
      <c r="IZ29">
        <v>-0.34899999999999998</v>
      </c>
      <c r="JA29">
        <v>4.4999999999999998E-2</v>
      </c>
      <c r="JB29">
        <v>-0.530343355321097</v>
      </c>
      <c r="JC29">
        <v>1.2895252552789099E-3</v>
      </c>
      <c r="JD29">
        <v>-1.3413235761916901E-6</v>
      </c>
      <c r="JE29">
        <v>5.15758973323309E-10</v>
      </c>
      <c r="JF29">
        <v>-0.107696675244234</v>
      </c>
      <c r="JG29">
        <v>6.5251638908432196E-4</v>
      </c>
      <c r="JH29">
        <v>5.4169000468764204E-4</v>
      </c>
      <c r="JI29">
        <v>-7.2718995916457801E-6</v>
      </c>
      <c r="JJ29">
        <v>20</v>
      </c>
      <c r="JK29">
        <v>2004</v>
      </c>
      <c r="JL29">
        <v>0</v>
      </c>
      <c r="JM29">
        <v>19</v>
      </c>
      <c r="JN29">
        <v>37.200000000000003</v>
      </c>
      <c r="JO29">
        <v>37.200000000000003</v>
      </c>
      <c r="JP29">
        <v>1.1047400000000001</v>
      </c>
      <c r="JQ29">
        <v>2.6037599999999999</v>
      </c>
      <c r="JR29">
        <v>1.64551</v>
      </c>
      <c r="JS29">
        <v>2.3584000000000001</v>
      </c>
      <c r="JT29">
        <v>1.64917</v>
      </c>
      <c r="JU29">
        <v>2.4548299999999998</v>
      </c>
      <c r="JV29">
        <v>37.505899999999997</v>
      </c>
      <c r="JW29">
        <v>15.603</v>
      </c>
      <c r="JX29">
        <v>18</v>
      </c>
      <c r="JY29">
        <v>524.22</v>
      </c>
      <c r="JZ29">
        <v>588.76599999999996</v>
      </c>
      <c r="KA29">
        <v>25.001999999999999</v>
      </c>
      <c r="KB29">
        <v>28.872299999999999</v>
      </c>
      <c r="KC29">
        <v>29.9999</v>
      </c>
      <c r="KD29">
        <v>29.123200000000001</v>
      </c>
      <c r="KE29">
        <v>29.0959</v>
      </c>
      <c r="KF29">
        <v>22.160900000000002</v>
      </c>
      <c r="KG29">
        <v>19.261700000000001</v>
      </c>
      <c r="KH29">
        <v>0</v>
      </c>
      <c r="KI29">
        <v>25</v>
      </c>
      <c r="KJ29">
        <v>420</v>
      </c>
      <c r="KK29">
        <v>18.018899999999999</v>
      </c>
      <c r="KL29">
        <v>101.044</v>
      </c>
      <c r="KM29">
        <v>100.024</v>
      </c>
    </row>
    <row r="30" spans="1:299" x14ac:dyDescent="0.2">
      <c r="A30">
        <v>14</v>
      </c>
      <c r="B30">
        <v>1691446261.0999999</v>
      </c>
      <c r="C30">
        <v>22890.0999999046</v>
      </c>
      <c r="D30" t="s">
        <v>482</v>
      </c>
      <c r="E30" t="s">
        <v>483</v>
      </c>
      <c r="F30">
        <v>4</v>
      </c>
      <c r="G30">
        <v>26.7</v>
      </c>
      <c r="H30" t="s">
        <v>436</v>
      </c>
      <c r="I30">
        <v>80</v>
      </c>
      <c r="J30">
        <v>180</v>
      </c>
      <c r="K30">
        <v>1691446253.0999999</v>
      </c>
      <c r="L30">
        <f t="shared" si="0"/>
        <v>2.8137663318873653E-4</v>
      </c>
      <c r="M30">
        <f t="shared" si="1"/>
        <v>0.28137663318873651</v>
      </c>
      <c r="N30">
        <f t="shared" si="2"/>
        <v>0.57675263584132663</v>
      </c>
      <c r="O30">
        <f t="shared" si="3"/>
        <v>419.3374</v>
      </c>
      <c r="P30">
        <f t="shared" si="4"/>
        <v>328.69838846891173</v>
      </c>
      <c r="Q30">
        <f t="shared" si="5"/>
        <v>33.325592610650055</v>
      </c>
      <c r="R30">
        <f t="shared" si="6"/>
        <v>42.515168461590825</v>
      </c>
      <c r="S30">
        <f t="shared" si="7"/>
        <v>1.2056815880830497E-2</v>
      </c>
      <c r="T30">
        <f t="shared" si="8"/>
        <v>3.8394413114268349</v>
      </c>
      <c r="U30">
        <f t="shared" si="9"/>
        <v>1.2035821296122568E-2</v>
      </c>
      <c r="V30">
        <f t="shared" si="10"/>
        <v>7.524271504653849E-3</v>
      </c>
      <c r="W30">
        <f t="shared" si="11"/>
        <v>353.41326870950871</v>
      </c>
      <c r="X30">
        <f t="shared" si="12"/>
        <v>31.483500914908053</v>
      </c>
      <c r="Y30">
        <f t="shared" si="13"/>
        <v>30.564433333333302</v>
      </c>
      <c r="Z30">
        <f t="shared" si="14"/>
        <v>4.400542950331519</v>
      </c>
      <c r="AA30">
        <f t="shared" si="15"/>
        <v>49.649982900963856</v>
      </c>
      <c r="AB30">
        <f t="shared" si="16"/>
        <v>2.1063614880271353</v>
      </c>
      <c r="AC30">
        <f t="shared" si="17"/>
        <v>4.2424213765162131</v>
      </c>
      <c r="AD30">
        <f t="shared" si="18"/>
        <v>2.2941814623043837</v>
      </c>
      <c r="AE30">
        <f t="shared" si="19"/>
        <v>-12.408709523623282</v>
      </c>
      <c r="AF30">
        <f t="shared" si="20"/>
        <v>-132.11054853868484</v>
      </c>
      <c r="AG30">
        <f t="shared" si="21"/>
        <v>-7.6694362837104997</v>
      </c>
      <c r="AH30">
        <f t="shared" si="22"/>
        <v>201.22457436349009</v>
      </c>
      <c r="AI30">
        <f t="shared" si="23"/>
        <v>0.99771981074437099</v>
      </c>
      <c r="AJ30">
        <f t="shared" si="24"/>
        <v>0.24735709698750946</v>
      </c>
      <c r="AK30">
        <f t="shared" si="25"/>
        <v>0.57675263584132663</v>
      </c>
      <c r="AL30">
        <v>428.85895163828201</v>
      </c>
      <c r="AM30">
        <v>428.51024242424199</v>
      </c>
      <c r="AN30">
        <v>-8.7378030215966296E-4</v>
      </c>
      <c r="AO30">
        <v>66.932289555615</v>
      </c>
      <c r="AP30">
        <f t="shared" si="26"/>
        <v>0.28137663318873651</v>
      </c>
      <c r="AQ30">
        <v>20.632558791424099</v>
      </c>
      <c r="AR30">
        <v>20.7979012121212</v>
      </c>
      <c r="AS30">
        <v>8.7795044637212405E-7</v>
      </c>
      <c r="AT30">
        <v>77.467657003911995</v>
      </c>
      <c r="AU30">
        <v>0</v>
      </c>
      <c r="AV30">
        <v>0</v>
      </c>
      <c r="AW30">
        <f t="shared" si="27"/>
        <v>1</v>
      </c>
      <c r="AX30">
        <f t="shared" si="28"/>
        <v>0</v>
      </c>
      <c r="AY30">
        <f t="shared" si="29"/>
        <v>53029.446065777054</v>
      </c>
      <c r="AZ30" t="s">
        <v>437</v>
      </c>
      <c r="BA30">
        <v>0</v>
      </c>
      <c r="BB30">
        <v>0</v>
      </c>
      <c r="BC30">
        <v>0</v>
      </c>
      <c r="BD30" t="e">
        <f t="shared" si="30"/>
        <v>#DIV/0!</v>
      </c>
      <c r="BE30">
        <v>0</v>
      </c>
      <c r="BF30" t="s">
        <v>437</v>
      </c>
      <c r="BG30">
        <v>0</v>
      </c>
      <c r="BH30">
        <v>0</v>
      </c>
      <c r="BI30">
        <v>0</v>
      </c>
      <c r="BJ30" t="e">
        <f t="shared" si="31"/>
        <v>#DIV/0!</v>
      </c>
      <c r="BK30">
        <v>0.5</v>
      </c>
      <c r="BL30">
        <f t="shared" si="32"/>
        <v>1849.2149802639913</v>
      </c>
      <c r="BM30">
        <f t="shared" si="33"/>
        <v>0.57675263584132663</v>
      </c>
      <c r="BN30" t="e">
        <f t="shared" si="34"/>
        <v>#DIV/0!</v>
      </c>
      <c r="BO30">
        <f t="shared" si="35"/>
        <v>3.1189052760052284E-4</v>
      </c>
      <c r="BP30" t="e">
        <f t="shared" si="36"/>
        <v>#DIV/0!</v>
      </c>
      <c r="BQ30" t="e">
        <f t="shared" si="37"/>
        <v>#DIV/0!</v>
      </c>
      <c r="BR30" t="s">
        <v>437</v>
      </c>
      <c r="BS30">
        <v>0</v>
      </c>
      <c r="BT30" t="e">
        <f t="shared" si="38"/>
        <v>#DIV/0!</v>
      </c>
      <c r="BU30" t="e">
        <f t="shared" si="39"/>
        <v>#DIV/0!</v>
      </c>
      <c r="BV30" t="e">
        <f t="shared" si="40"/>
        <v>#DIV/0!</v>
      </c>
      <c r="BW30" t="e">
        <f t="shared" si="41"/>
        <v>#DIV/0!</v>
      </c>
      <c r="BX30" t="e">
        <f t="shared" si="42"/>
        <v>#DIV/0!</v>
      </c>
      <c r="BY30" t="e">
        <f t="shared" si="43"/>
        <v>#DIV/0!</v>
      </c>
      <c r="BZ30" t="e">
        <f t="shared" si="44"/>
        <v>#DIV/0!</v>
      </c>
      <c r="CA30" t="e">
        <f t="shared" si="45"/>
        <v>#DIV/0!</v>
      </c>
      <c r="DJ30">
        <f t="shared" si="46"/>
        <v>2200.0353333333301</v>
      </c>
      <c r="DK30">
        <f t="shared" si="47"/>
        <v>1849.2149802639913</v>
      </c>
      <c r="DL30">
        <f t="shared" si="48"/>
        <v>0.84053876419439055</v>
      </c>
      <c r="DM30">
        <f t="shared" si="49"/>
        <v>0.16063981489517407</v>
      </c>
      <c r="DN30">
        <v>3</v>
      </c>
      <c r="DO30">
        <v>0.5</v>
      </c>
      <c r="DP30" t="s">
        <v>438</v>
      </c>
      <c r="DQ30">
        <v>2</v>
      </c>
      <c r="DR30" t="b">
        <v>1</v>
      </c>
      <c r="DS30">
        <v>1691446253.0999999</v>
      </c>
      <c r="DT30">
        <v>419.3374</v>
      </c>
      <c r="DU30">
        <v>419.9984</v>
      </c>
      <c r="DV30">
        <v>20.775553333333299</v>
      </c>
      <c r="DW30">
        <v>20.630193333333299</v>
      </c>
      <c r="DX30">
        <v>419.95839999999998</v>
      </c>
      <c r="DY30">
        <v>20.7385533333333</v>
      </c>
      <c r="DZ30">
        <v>499.89980000000003</v>
      </c>
      <c r="EA30">
        <v>101.2868</v>
      </c>
      <c r="EB30">
        <v>9.9740913333333306E-2</v>
      </c>
      <c r="EC30">
        <v>29.926193333333298</v>
      </c>
      <c r="ED30">
        <v>30.564433333333302</v>
      </c>
      <c r="EE30">
        <v>999.9</v>
      </c>
      <c r="EF30">
        <v>0</v>
      </c>
      <c r="EG30">
        <v>0</v>
      </c>
      <c r="EH30">
        <v>9997.8780000000006</v>
      </c>
      <c r="EI30">
        <v>0</v>
      </c>
      <c r="EJ30">
        <v>281.11399999999998</v>
      </c>
      <c r="EK30">
        <v>-0.38899739999999999</v>
      </c>
      <c r="EL30">
        <v>428.52093333333301</v>
      </c>
      <c r="EM30">
        <v>428.84553333333298</v>
      </c>
      <c r="EN30">
        <v>0.165996266666667</v>
      </c>
      <c r="EO30">
        <v>419.9984</v>
      </c>
      <c r="EP30">
        <v>20.630193333333299</v>
      </c>
      <c r="EQ30">
        <v>2.1063786666666702</v>
      </c>
      <c r="ER30">
        <v>2.0895666666666699</v>
      </c>
      <c r="ES30">
        <v>18.267520000000001</v>
      </c>
      <c r="ET30">
        <v>18.139853333333299</v>
      </c>
      <c r="EU30">
        <v>2200.0353333333301</v>
      </c>
      <c r="EV30">
        <v>0.98199939999999997</v>
      </c>
      <c r="EW30">
        <v>1.8000499999999999E-2</v>
      </c>
      <c r="EX30">
        <v>0</v>
      </c>
      <c r="EY30">
        <v>215.18360000000001</v>
      </c>
      <c r="EZ30">
        <v>4.9995099999999999</v>
      </c>
      <c r="FA30">
        <v>5204.57</v>
      </c>
      <c r="FB30">
        <v>18017.866666666701</v>
      </c>
      <c r="FC30">
        <v>48.875</v>
      </c>
      <c r="FD30">
        <v>50.024799999999999</v>
      </c>
      <c r="FE30">
        <v>49.978999999999999</v>
      </c>
      <c r="FF30">
        <v>48.7164</v>
      </c>
      <c r="FG30">
        <v>50.186999999999998</v>
      </c>
      <c r="FH30">
        <v>2155.5253333333299</v>
      </c>
      <c r="FI30">
        <v>39.51</v>
      </c>
      <c r="FJ30">
        <v>0</v>
      </c>
      <c r="FK30">
        <v>1691446263.8</v>
      </c>
      <c r="FL30">
        <v>0</v>
      </c>
      <c r="FM30">
        <v>215.18879999999999</v>
      </c>
      <c r="FN30">
        <v>-0.25453844949085003</v>
      </c>
      <c r="FO30">
        <v>-627.76384727449295</v>
      </c>
      <c r="FP30">
        <v>5199.2327999999998</v>
      </c>
      <c r="FQ30">
        <v>15</v>
      </c>
      <c r="FR30">
        <v>1691446285.0999999</v>
      </c>
      <c r="FS30" t="s">
        <v>484</v>
      </c>
      <c r="FT30">
        <v>1691446285.0999999</v>
      </c>
      <c r="FU30">
        <v>1691446280.0999999</v>
      </c>
      <c r="FV30">
        <v>14</v>
      </c>
      <c r="FW30">
        <v>-0.27200000000000002</v>
      </c>
      <c r="FX30">
        <v>-2.1000000000000001E-2</v>
      </c>
      <c r="FY30">
        <v>-0.621</v>
      </c>
      <c r="FZ30">
        <v>3.6999999999999998E-2</v>
      </c>
      <c r="GA30">
        <v>420</v>
      </c>
      <c r="GB30">
        <v>21</v>
      </c>
      <c r="GC30">
        <v>0.54</v>
      </c>
      <c r="GD30">
        <v>0.21</v>
      </c>
      <c r="GE30">
        <v>-0.39303442857142901</v>
      </c>
      <c r="GF30">
        <v>3.8240337662337399E-2</v>
      </c>
      <c r="GG30">
        <v>3.8059209336145101E-2</v>
      </c>
      <c r="GH30">
        <v>1</v>
      </c>
      <c r="GI30">
        <v>215.21617647058801</v>
      </c>
      <c r="GJ30">
        <v>-0.36244460745491502</v>
      </c>
      <c r="GK30">
        <v>0.17303288884728399</v>
      </c>
      <c r="GL30">
        <v>1</v>
      </c>
      <c r="GM30">
        <v>0.167436761904762</v>
      </c>
      <c r="GN30">
        <v>-4.7038441558441703E-2</v>
      </c>
      <c r="GO30">
        <v>6.7027362280870501E-3</v>
      </c>
      <c r="GP30">
        <v>1</v>
      </c>
      <c r="GQ30">
        <v>3</v>
      </c>
      <c r="GR30">
        <v>3</v>
      </c>
      <c r="GS30" t="s">
        <v>440</v>
      </c>
      <c r="GT30">
        <v>3.12344</v>
      </c>
      <c r="GU30">
        <v>2.89384</v>
      </c>
      <c r="GV30">
        <v>0.10309500000000001</v>
      </c>
      <c r="GW30">
        <v>0.102952</v>
      </c>
      <c r="GX30">
        <v>0.10700800000000001</v>
      </c>
      <c r="GY30">
        <v>0.10516200000000001</v>
      </c>
      <c r="GZ30">
        <v>29012.7</v>
      </c>
      <c r="HA30">
        <v>22321.599999999999</v>
      </c>
      <c r="HB30">
        <v>30164.799999999999</v>
      </c>
      <c r="HC30">
        <v>23435.4</v>
      </c>
      <c r="HD30">
        <v>35696.300000000003</v>
      </c>
      <c r="HE30">
        <v>29260.400000000001</v>
      </c>
      <c r="HF30">
        <v>42718.6</v>
      </c>
      <c r="HG30">
        <v>35367.300000000003</v>
      </c>
      <c r="HH30">
        <v>2.0612499999999998</v>
      </c>
      <c r="HI30">
        <v>2.0015499999999999</v>
      </c>
      <c r="HJ30">
        <v>9.3638899999999997E-2</v>
      </c>
      <c r="HK30">
        <v>0</v>
      </c>
      <c r="HL30">
        <v>29.046299999999999</v>
      </c>
      <c r="HM30">
        <v>999.9</v>
      </c>
      <c r="HN30">
        <v>42.637999999999998</v>
      </c>
      <c r="HO30">
        <v>36.909999999999997</v>
      </c>
      <c r="HP30">
        <v>26.410299999999999</v>
      </c>
      <c r="HQ30">
        <v>62.049799999999998</v>
      </c>
      <c r="HR30">
        <v>19.7837</v>
      </c>
      <c r="HS30">
        <v>1</v>
      </c>
      <c r="HT30">
        <v>0.53183400000000003</v>
      </c>
      <c r="HU30">
        <v>2.89771</v>
      </c>
      <c r="HV30">
        <v>20.3172</v>
      </c>
      <c r="HW30">
        <v>5.2384000000000004</v>
      </c>
      <c r="HX30">
        <v>11.9321</v>
      </c>
      <c r="HY30">
        <v>4.9691999999999998</v>
      </c>
      <c r="HZ30">
        <v>3.2893300000000001</v>
      </c>
      <c r="IA30">
        <v>9999</v>
      </c>
      <c r="IB30">
        <v>9999</v>
      </c>
      <c r="IC30">
        <v>9999</v>
      </c>
      <c r="ID30">
        <v>999.9</v>
      </c>
      <c r="IE30">
        <v>4.9715999999999996</v>
      </c>
      <c r="IF30">
        <v>1.87378</v>
      </c>
      <c r="IG30">
        <v>1.88035</v>
      </c>
      <c r="IH30">
        <v>1.87683</v>
      </c>
      <c r="II30">
        <v>1.87622</v>
      </c>
      <c r="IJ30">
        <v>1.8761000000000001</v>
      </c>
      <c r="IK30">
        <v>1.8753200000000001</v>
      </c>
      <c r="IL30">
        <v>1.8755999999999999</v>
      </c>
      <c r="IM30">
        <v>0</v>
      </c>
      <c r="IN30">
        <v>0</v>
      </c>
      <c r="IO30">
        <v>0</v>
      </c>
      <c r="IP30">
        <v>0</v>
      </c>
      <c r="IQ30" t="s">
        <v>441</v>
      </c>
      <c r="IR30" t="s">
        <v>442</v>
      </c>
      <c r="IS30" t="s">
        <v>443</v>
      </c>
      <c r="IT30" t="s">
        <v>443</v>
      </c>
      <c r="IU30" t="s">
        <v>443</v>
      </c>
      <c r="IV30" t="s">
        <v>443</v>
      </c>
      <c r="IW30">
        <v>0</v>
      </c>
      <c r="IX30">
        <v>100</v>
      </c>
      <c r="IY30">
        <v>100</v>
      </c>
      <c r="IZ30">
        <v>-0.621</v>
      </c>
      <c r="JA30">
        <v>3.6999999999999998E-2</v>
      </c>
      <c r="JB30">
        <v>-0.69213299463327604</v>
      </c>
      <c r="JC30">
        <v>1.2895252552789099E-3</v>
      </c>
      <c r="JD30">
        <v>-1.3413235761916901E-6</v>
      </c>
      <c r="JE30">
        <v>5.15758973323309E-10</v>
      </c>
      <c r="JF30">
        <v>5.76346666330219E-2</v>
      </c>
      <c r="JG30">
        <v>0</v>
      </c>
      <c r="JH30">
        <v>0</v>
      </c>
      <c r="JI30">
        <v>0</v>
      </c>
      <c r="JJ30">
        <v>20</v>
      </c>
      <c r="JK30">
        <v>2004</v>
      </c>
      <c r="JL30">
        <v>0</v>
      </c>
      <c r="JM30">
        <v>19</v>
      </c>
      <c r="JN30">
        <v>21</v>
      </c>
      <c r="JO30">
        <v>21.1</v>
      </c>
      <c r="JP30">
        <v>1.09985</v>
      </c>
      <c r="JQ30">
        <v>2.6049799999999999</v>
      </c>
      <c r="JR30">
        <v>1.64551</v>
      </c>
      <c r="JS30">
        <v>2.36328</v>
      </c>
      <c r="JT30">
        <v>1.64917</v>
      </c>
      <c r="JU30">
        <v>2.4450699999999999</v>
      </c>
      <c r="JV30">
        <v>41.6389</v>
      </c>
      <c r="JW30">
        <v>14.9551</v>
      </c>
      <c r="JX30">
        <v>18</v>
      </c>
      <c r="JY30">
        <v>533.43200000000002</v>
      </c>
      <c r="JZ30">
        <v>564.35699999999997</v>
      </c>
      <c r="KA30">
        <v>24.9999</v>
      </c>
      <c r="KB30">
        <v>33.884399999999999</v>
      </c>
      <c r="KC30">
        <v>30</v>
      </c>
      <c r="KD30">
        <v>33.892699999999998</v>
      </c>
      <c r="KE30">
        <v>33.858899999999998</v>
      </c>
      <c r="KF30">
        <v>22.0642</v>
      </c>
      <c r="KG30">
        <v>12.142899999999999</v>
      </c>
      <c r="KH30">
        <v>0</v>
      </c>
      <c r="KI30">
        <v>25</v>
      </c>
      <c r="KJ30">
        <v>420</v>
      </c>
      <c r="KK30">
        <v>20.789400000000001</v>
      </c>
      <c r="KL30">
        <v>100.20699999999999</v>
      </c>
      <c r="KM30">
        <v>99.081000000000003</v>
      </c>
    </row>
    <row r="31" spans="1:299" x14ac:dyDescent="0.2">
      <c r="A31">
        <v>15</v>
      </c>
      <c r="B31">
        <v>1691448586</v>
      </c>
      <c r="C31">
        <v>25215</v>
      </c>
      <c r="D31" t="s">
        <v>485</v>
      </c>
      <c r="E31" t="s">
        <v>486</v>
      </c>
      <c r="F31">
        <v>4</v>
      </c>
      <c r="G31">
        <v>25.1</v>
      </c>
      <c r="H31" t="s">
        <v>491</v>
      </c>
      <c r="I31">
        <v>340</v>
      </c>
      <c r="J31">
        <v>180</v>
      </c>
      <c r="K31">
        <v>1691448578</v>
      </c>
      <c r="L31">
        <f t="shared" si="0"/>
        <v>8.7321242077788362E-4</v>
      </c>
      <c r="M31">
        <f t="shared" si="1"/>
        <v>0.87321242077788364</v>
      </c>
      <c r="N31">
        <f t="shared" si="2"/>
        <v>6.4246259724768358</v>
      </c>
      <c r="O31">
        <f t="shared" si="3"/>
        <v>415.81079999999997</v>
      </c>
      <c r="P31">
        <f t="shared" si="4"/>
        <v>169.48437549706148</v>
      </c>
      <c r="Q31">
        <f t="shared" si="5"/>
        <v>17.171058231599147</v>
      </c>
      <c r="R31">
        <f t="shared" si="6"/>
        <v>42.127254734768279</v>
      </c>
      <c r="S31">
        <f t="shared" si="7"/>
        <v>4.3625210044936032E-2</v>
      </c>
      <c r="T31">
        <f t="shared" si="8"/>
        <v>3.837755443338454</v>
      </c>
      <c r="U31">
        <f t="shared" si="9"/>
        <v>4.335157341739005E-2</v>
      </c>
      <c r="V31">
        <f t="shared" si="10"/>
        <v>2.7119175275204181E-2</v>
      </c>
      <c r="W31">
        <f t="shared" si="11"/>
        <v>353.4117186297679</v>
      </c>
      <c r="X31">
        <f t="shared" si="12"/>
        <v>29.994409196766238</v>
      </c>
      <c r="Y31">
        <f t="shared" si="13"/>
        <v>28.629180000000002</v>
      </c>
      <c r="Z31">
        <f t="shared" si="14"/>
        <v>3.9362779651352393</v>
      </c>
      <c r="AA31">
        <f t="shared" si="15"/>
        <v>49.878850594722863</v>
      </c>
      <c r="AB31">
        <f t="shared" si="16"/>
        <v>1.9548943002114303</v>
      </c>
      <c r="AC31">
        <f t="shared" si="17"/>
        <v>3.9192849813148189</v>
      </c>
      <c r="AD31">
        <f t="shared" si="18"/>
        <v>1.981383664923809</v>
      </c>
      <c r="AE31">
        <f t="shared" si="19"/>
        <v>-38.508667756304668</v>
      </c>
      <c r="AF31">
        <f t="shared" si="20"/>
        <v>-15.422405866723041</v>
      </c>
      <c r="AG31">
        <f t="shared" si="21"/>
        <v>-0.88114039057553073</v>
      </c>
      <c r="AH31">
        <f t="shared" si="22"/>
        <v>298.59950461616467</v>
      </c>
      <c r="AI31">
        <f t="shared" si="23"/>
        <v>6.5653902337370562</v>
      </c>
      <c r="AJ31">
        <f t="shared" si="24"/>
        <v>0.90923338184589297</v>
      </c>
      <c r="AK31">
        <f t="shared" si="25"/>
        <v>6.4246259724768358</v>
      </c>
      <c r="AL31">
        <v>428.00887604575598</v>
      </c>
      <c r="AM31">
        <v>424.07689696969697</v>
      </c>
      <c r="AN31">
        <v>6.0281685434242997E-4</v>
      </c>
      <c r="AO31">
        <v>67.018148925329797</v>
      </c>
      <c r="AP31">
        <f t="shared" si="26"/>
        <v>0.87321242077788364</v>
      </c>
      <c r="AQ31">
        <v>18.7579512468708</v>
      </c>
      <c r="AR31">
        <v>19.279007878787901</v>
      </c>
      <c r="AS31">
        <v>-1.14049237105731E-3</v>
      </c>
      <c r="AT31">
        <v>78.2036831330458</v>
      </c>
      <c r="AU31">
        <v>0</v>
      </c>
      <c r="AV31">
        <v>0</v>
      </c>
      <c r="AW31">
        <f t="shared" si="27"/>
        <v>1</v>
      </c>
      <c r="AX31">
        <f t="shared" si="28"/>
        <v>0</v>
      </c>
      <c r="AY31">
        <f t="shared" si="29"/>
        <v>53236.552234916599</v>
      </c>
      <c r="AZ31" t="s">
        <v>437</v>
      </c>
      <c r="BA31">
        <v>0</v>
      </c>
      <c r="BB31">
        <v>0</v>
      </c>
      <c r="BC31">
        <v>0</v>
      </c>
      <c r="BD31" t="e">
        <f t="shared" si="30"/>
        <v>#DIV/0!</v>
      </c>
      <c r="BE31">
        <v>0</v>
      </c>
      <c r="BF31" t="s">
        <v>437</v>
      </c>
      <c r="BG31">
        <v>0</v>
      </c>
      <c r="BH31">
        <v>0</v>
      </c>
      <c r="BI31">
        <v>0</v>
      </c>
      <c r="BJ31" t="e">
        <f t="shared" si="31"/>
        <v>#DIV/0!</v>
      </c>
      <c r="BK31">
        <v>0.5</v>
      </c>
      <c r="BL31">
        <f t="shared" si="32"/>
        <v>1849.2060991864107</v>
      </c>
      <c r="BM31">
        <f t="shared" si="33"/>
        <v>6.4246259724768358</v>
      </c>
      <c r="BN31" t="e">
        <f t="shared" si="34"/>
        <v>#DIV/0!</v>
      </c>
      <c r="BO31">
        <f t="shared" si="35"/>
        <v>3.4742617252362827E-3</v>
      </c>
      <c r="BP31" t="e">
        <f t="shared" si="36"/>
        <v>#DIV/0!</v>
      </c>
      <c r="BQ31" t="e">
        <f t="shared" si="37"/>
        <v>#DIV/0!</v>
      </c>
      <c r="BR31" t="s">
        <v>437</v>
      </c>
      <c r="BS31">
        <v>0</v>
      </c>
      <c r="BT31" t="e">
        <f t="shared" si="38"/>
        <v>#DIV/0!</v>
      </c>
      <c r="BU31" t="e">
        <f t="shared" si="39"/>
        <v>#DIV/0!</v>
      </c>
      <c r="BV31" t="e">
        <f t="shared" si="40"/>
        <v>#DIV/0!</v>
      </c>
      <c r="BW31" t="e">
        <f t="shared" si="41"/>
        <v>#DIV/0!</v>
      </c>
      <c r="BX31" t="e">
        <f t="shared" si="42"/>
        <v>#DIV/0!</v>
      </c>
      <c r="BY31" t="e">
        <f t="shared" si="43"/>
        <v>#DIV/0!</v>
      </c>
      <c r="BZ31" t="e">
        <f t="shared" si="44"/>
        <v>#DIV/0!</v>
      </c>
      <c r="CA31" t="e">
        <f t="shared" si="45"/>
        <v>#DIV/0!</v>
      </c>
      <c r="DJ31">
        <f t="shared" si="46"/>
        <v>2200.0246666666699</v>
      </c>
      <c r="DK31">
        <f t="shared" si="47"/>
        <v>1849.2060991864107</v>
      </c>
      <c r="DL31">
        <f t="shared" si="48"/>
        <v>0.84053880267997361</v>
      </c>
      <c r="DM31">
        <f t="shared" si="49"/>
        <v>0.160639889172349</v>
      </c>
      <c r="DN31">
        <v>3</v>
      </c>
      <c r="DO31">
        <v>0.5</v>
      </c>
      <c r="DP31" t="s">
        <v>438</v>
      </c>
      <c r="DQ31">
        <v>2</v>
      </c>
      <c r="DR31" t="b">
        <v>1</v>
      </c>
      <c r="DS31">
        <v>1691448578</v>
      </c>
      <c r="DT31">
        <v>415.81079999999997</v>
      </c>
      <c r="DU31">
        <v>419.97713333333297</v>
      </c>
      <c r="DV31">
        <v>19.295493333333301</v>
      </c>
      <c r="DW31">
        <v>18.760446666666699</v>
      </c>
      <c r="DX31">
        <v>416.47480000000002</v>
      </c>
      <c r="DY31">
        <v>19.2624933333333</v>
      </c>
      <c r="DZ31">
        <v>499.969066666667</v>
      </c>
      <c r="EA31">
        <v>101.2136</v>
      </c>
      <c r="EB31">
        <v>9.9917433333333305E-2</v>
      </c>
      <c r="EC31">
        <v>28.554639999999999</v>
      </c>
      <c r="ED31">
        <v>28.629180000000002</v>
      </c>
      <c r="EE31">
        <v>999.9</v>
      </c>
      <c r="EF31">
        <v>0</v>
      </c>
      <c r="EG31">
        <v>0</v>
      </c>
      <c r="EH31">
        <v>9998.7420000000002</v>
      </c>
      <c r="EI31">
        <v>0</v>
      </c>
      <c r="EJ31">
        <v>207.19786666666701</v>
      </c>
      <c r="EK31">
        <v>-4.1248839999999998</v>
      </c>
      <c r="EL31">
        <v>424.03786666666701</v>
      </c>
      <c r="EM31">
        <v>428.0068</v>
      </c>
      <c r="EN31">
        <v>0.54365799999999997</v>
      </c>
      <c r="EO31">
        <v>419.97713333333297</v>
      </c>
      <c r="EP31">
        <v>18.760446666666699</v>
      </c>
      <c r="EQ31">
        <v>1.9538373333333301</v>
      </c>
      <c r="ER31">
        <v>1.8988119999999999</v>
      </c>
      <c r="ES31">
        <v>17.075099999999999</v>
      </c>
      <c r="ET31">
        <v>16.624873333333301</v>
      </c>
      <c r="EU31">
        <v>2200.0246666666699</v>
      </c>
      <c r="EV31">
        <v>0.98199953333333401</v>
      </c>
      <c r="EW31">
        <v>1.8000479999999999E-2</v>
      </c>
      <c r="EX31">
        <v>0</v>
      </c>
      <c r="EY31">
        <v>290.79526666666698</v>
      </c>
      <c r="EZ31">
        <v>4.9995099999999999</v>
      </c>
      <c r="FA31">
        <v>6906.6786666666603</v>
      </c>
      <c r="FB31">
        <v>18017.78</v>
      </c>
      <c r="FC31">
        <v>47.25</v>
      </c>
      <c r="FD31">
        <v>48.095599999999997</v>
      </c>
      <c r="FE31">
        <v>48.066200000000002</v>
      </c>
      <c r="FF31">
        <v>47.616599999999998</v>
      </c>
      <c r="FG31">
        <v>48.724800000000002</v>
      </c>
      <c r="FH31">
        <v>2155.5140000000001</v>
      </c>
      <c r="FI31">
        <v>39.512666666666703</v>
      </c>
      <c r="FJ31">
        <v>0</v>
      </c>
      <c r="FK31">
        <v>1691448588.8</v>
      </c>
      <c r="FL31">
        <v>0</v>
      </c>
      <c r="FM31">
        <v>290.726</v>
      </c>
      <c r="FN31">
        <v>-2.35063248239137</v>
      </c>
      <c r="FO31">
        <v>-135.419829023603</v>
      </c>
      <c r="FP31">
        <v>6904.5342307692299</v>
      </c>
      <c r="FQ31">
        <v>15</v>
      </c>
      <c r="FR31">
        <v>1691448606</v>
      </c>
      <c r="FS31" t="s">
        <v>487</v>
      </c>
      <c r="FT31">
        <v>1691448605</v>
      </c>
      <c r="FU31">
        <v>1691448606</v>
      </c>
      <c r="FV31">
        <v>15</v>
      </c>
      <c r="FW31">
        <v>-4.2999999999999997E-2</v>
      </c>
      <c r="FX31">
        <v>0</v>
      </c>
      <c r="FY31">
        <v>-0.66400000000000003</v>
      </c>
      <c r="FZ31">
        <v>3.3000000000000002E-2</v>
      </c>
      <c r="GA31">
        <v>420</v>
      </c>
      <c r="GB31">
        <v>19</v>
      </c>
      <c r="GC31">
        <v>0.31</v>
      </c>
      <c r="GD31">
        <v>0.19</v>
      </c>
      <c r="GE31">
        <v>-4.1389889999999996</v>
      </c>
      <c r="GF31">
        <v>0.29578917293232798</v>
      </c>
      <c r="GG31">
        <v>4.14305183288841E-2</v>
      </c>
      <c r="GH31">
        <v>1</v>
      </c>
      <c r="GI31">
        <v>290.87958823529402</v>
      </c>
      <c r="GJ31">
        <v>-1.3354010693921201</v>
      </c>
      <c r="GK31">
        <v>0.212450702606655</v>
      </c>
      <c r="GL31">
        <v>0</v>
      </c>
      <c r="GM31">
        <v>0.55176404999999995</v>
      </c>
      <c r="GN31">
        <v>-0.154584857142857</v>
      </c>
      <c r="GO31">
        <v>1.7852459515358101E-2</v>
      </c>
      <c r="GP31">
        <v>0</v>
      </c>
      <c r="GQ31">
        <v>1</v>
      </c>
      <c r="GR31">
        <v>3</v>
      </c>
      <c r="GS31" t="s">
        <v>463</v>
      </c>
      <c r="GT31">
        <v>3.1229100000000001</v>
      </c>
      <c r="GU31">
        <v>2.8939300000000001</v>
      </c>
      <c r="GV31">
        <v>0.103204</v>
      </c>
      <c r="GW31">
        <v>0.103717</v>
      </c>
      <c r="GX31">
        <v>0.102147</v>
      </c>
      <c r="GY31">
        <v>9.9011500000000002E-2</v>
      </c>
      <c r="GZ31">
        <v>29217.7</v>
      </c>
      <c r="HA31">
        <v>22472.3</v>
      </c>
      <c r="HB31">
        <v>30363.9</v>
      </c>
      <c r="HC31">
        <v>23596.799999999999</v>
      </c>
      <c r="HD31">
        <v>36118</v>
      </c>
      <c r="HE31">
        <v>29659.7</v>
      </c>
      <c r="HF31">
        <v>42995.6</v>
      </c>
      <c r="HG31">
        <v>35611.9</v>
      </c>
      <c r="HH31">
        <v>2.0952000000000002</v>
      </c>
      <c r="HI31">
        <v>2.0512299999999999</v>
      </c>
      <c r="HJ31">
        <v>0.14691799999999999</v>
      </c>
      <c r="HK31">
        <v>0</v>
      </c>
      <c r="HL31">
        <v>26.229299999999999</v>
      </c>
      <c r="HM31">
        <v>999.9</v>
      </c>
      <c r="HN31">
        <v>38.89</v>
      </c>
      <c r="HO31">
        <v>38.098999999999997</v>
      </c>
      <c r="HP31">
        <v>25.718</v>
      </c>
      <c r="HQ31">
        <v>61.96</v>
      </c>
      <c r="HR31">
        <v>20.865400000000001</v>
      </c>
      <c r="HS31">
        <v>1</v>
      </c>
      <c r="HT31">
        <v>0.21904499999999999</v>
      </c>
      <c r="HU31">
        <v>1.67767</v>
      </c>
      <c r="HV31">
        <v>20.3432</v>
      </c>
      <c r="HW31">
        <v>5.24275</v>
      </c>
      <c r="HX31">
        <v>11.9261</v>
      </c>
      <c r="HY31">
        <v>4.9698500000000001</v>
      </c>
      <c r="HZ31">
        <v>3.29</v>
      </c>
      <c r="IA31">
        <v>9999</v>
      </c>
      <c r="IB31">
        <v>9999</v>
      </c>
      <c r="IC31">
        <v>9999</v>
      </c>
      <c r="ID31">
        <v>999.9</v>
      </c>
      <c r="IE31">
        <v>4.97166</v>
      </c>
      <c r="IF31">
        <v>1.8736200000000001</v>
      </c>
      <c r="IG31">
        <v>1.8802099999999999</v>
      </c>
      <c r="IH31">
        <v>1.8766799999999999</v>
      </c>
      <c r="II31">
        <v>1.8760699999999999</v>
      </c>
      <c r="IJ31">
        <v>1.8759600000000001</v>
      </c>
      <c r="IK31">
        <v>1.8751500000000001</v>
      </c>
      <c r="IL31">
        <v>1.8754299999999999</v>
      </c>
      <c r="IM31">
        <v>0</v>
      </c>
      <c r="IN31">
        <v>0</v>
      </c>
      <c r="IO31">
        <v>0</v>
      </c>
      <c r="IP31">
        <v>0</v>
      </c>
      <c r="IQ31" t="s">
        <v>441</v>
      </c>
      <c r="IR31" t="s">
        <v>442</v>
      </c>
      <c r="IS31" t="s">
        <v>443</v>
      </c>
      <c r="IT31" t="s">
        <v>443</v>
      </c>
      <c r="IU31" t="s">
        <v>443</v>
      </c>
      <c r="IV31" t="s">
        <v>443</v>
      </c>
      <c r="IW31">
        <v>0</v>
      </c>
      <c r="IX31">
        <v>100</v>
      </c>
      <c r="IY31">
        <v>100</v>
      </c>
      <c r="IZ31">
        <v>-0.66400000000000003</v>
      </c>
      <c r="JA31">
        <v>3.3000000000000002E-2</v>
      </c>
      <c r="JB31">
        <v>-0.96429754120865696</v>
      </c>
      <c r="JC31">
        <v>1.2895252552789099E-3</v>
      </c>
      <c r="JD31">
        <v>-1.3413235761916901E-6</v>
      </c>
      <c r="JE31">
        <v>5.15758973323309E-10</v>
      </c>
      <c r="JF31">
        <v>-0.119991570902874</v>
      </c>
      <c r="JG31">
        <v>6.5251638908432196E-4</v>
      </c>
      <c r="JH31">
        <v>5.4169000468764204E-4</v>
      </c>
      <c r="JI31">
        <v>-7.2718995916457801E-6</v>
      </c>
      <c r="JJ31">
        <v>20</v>
      </c>
      <c r="JK31">
        <v>2004</v>
      </c>
      <c r="JL31">
        <v>0</v>
      </c>
      <c r="JM31">
        <v>19</v>
      </c>
      <c r="JN31">
        <v>38.299999999999997</v>
      </c>
      <c r="JO31">
        <v>38.4</v>
      </c>
      <c r="JP31">
        <v>1.1035200000000001</v>
      </c>
      <c r="JQ31">
        <v>2.6196299999999999</v>
      </c>
      <c r="JR31">
        <v>1.64429</v>
      </c>
      <c r="JS31">
        <v>2.3571800000000001</v>
      </c>
      <c r="JT31">
        <v>1.64917</v>
      </c>
      <c r="JU31">
        <v>2.4902299999999999</v>
      </c>
      <c r="JV31">
        <v>39.541600000000003</v>
      </c>
      <c r="JW31">
        <v>13.9657</v>
      </c>
      <c r="JX31">
        <v>18</v>
      </c>
      <c r="JY31">
        <v>528.17899999999997</v>
      </c>
      <c r="JZ31">
        <v>571.91700000000003</v>
      </c>
      <c r="KA31">
        <v>24.999700000000001</v>
      </c>
      <c r="KB31">
        <v>30.278099999999998</v>
      </c>
      <c r="KC31">
        <v>29.999199999999998</v>
      </c>
      <c r="KD31">
        <v>30.6068</v>
      </c>
      <c r="KE31">
        <v>30.576000000000001</v>
      </c>
      <c r="KF31">
        <v>22.127500000000001</v>
      </c>
      <c r="KG31">
        <v>16.571400000000001</v>
      </c>
      <c r="KH31">
        <v>0</v>
      </c>
      <c r="KI31">
        <v>25</v>
      </c>
      <c r="KJ31">
        <v>420</v>
      </c>
      <c r="KK31">
        <v>18.859100000000002</v>
      </c>
      <c r="KL31">
        <v>100.861</v>
      </c>
      <c r="KM31">
        <v>99.764899999999997</v>
      </c>
    </row>
    <row r="32" spans="1:299" x14ac:dyDescent="0.2">
      <c r="A32">
        <v>16</v>
      </c>
      <c r="B32">
        <v>1691449877.0999999</v>
      </c>
      <c r="C32">
        <v>26506.0999999046</v>
      </c>
      <c r="D32" t="s">
        <v>488</v>
      </c>
      <c r="E32" t="s">
        <v>489</v>
      </c>
      <c r="F32">
        <v>4</v>
      </c>
      <c r="G32">
        <v>25.7</v>
      </c>
      <c r="H32" t="s">
        <v>436</v>
      </c>
      <c r="I32">
        <v>140</v>
      </c>
      <c r="J32">
        <v>180</v>
      </c>
      <c r="K32">
        <v>1691449869.0999999</v>
      </c>
      <c r="L32">
        <f t="shared" si="0"/>
        <v>2.2471190856264799E-4</v>
      </c>
      <c r="M32">
        <f t="shared" si="1"/>
        <v>0.224711908562648</v>
      </c>
      <c r="N32">
        <f t="shared" si="2"/>
        <v>0.15067347778489226</v>
      </c>
      <c r="O32">
        <f t="shared" si="3"/>
        <v>419.79966666666701</v>
      </c>
      <c r="P32">
        <f t="shared" si="4"/>
        <v>381.11443185260958</v>
      </c>
      <c r="Q32">
        <f t="shared" si="5"/>
        <v>38.618110044889534</v>
      </c>
      <c r="R32">
        <f t="shared" si="6"/>
        <v>42.538063030924512</v>
      </c>
      <c r="S32">
        <f t="shared" si="7"/>
        <v>9.9658917466602884E-3</v>
      </c>
      <c r="T32">
        <f t="shared" si="8"/>
        <v>3.8398484234437458</v>
      </c>
      <c r="U32">
        <f t="shared" si="9"/>
        <v>9.9515444517559986E-3</v>
      </c>
      <c r="V32">
        <f t="shared" si="10"/>
        <v>6.2210025809108062E-3</v>
      </c>
      <c r="W32">
        <f t="shared" si="11"/>
        <v>353.40971050938521</v>
      </c>
      <c r="X32">
        <f t="shared" si="12"/>
        <v>30.977505443803008</v>
      </c>
      <c r="Y32">
        <f t="shared" si="13"/>
        <v>30.102679999999999</v>
      </c>
      <c r="Z32">
        <f t="shared" si="14"/>
        <v>4.2856419583428647</v>
      </c>
      <c r="AA32">
        <f t="shared" si="15"/>
        <v>50.25247026300562</v>
      </c>
      <c r="AB32">
        <f t="shared" si="16"/>
        <v>2.0693112161124185</v>
      </c>
      <c r="AC32">
        <f t="shared" si="17"/>
        <v>4.1178298405676266</v>
      </c>
      <c r="AD32">
        <f t="shared" si="18"/>
        <v>2.2163307422304461</v>
      </c>
      <c r="AE32">
        <f t="shared" si="19"/>
        <v>-9.909795167612776</v>
      </c>
      <c r="AF32">
        <f t="shared" si="20"/>
        <v>-143.70077451937405</v>
      </c>
      <c r="AG32">
        <f t="shared" si="21"/>
        <v>-8.3010563346388757</v>
      </c>
      <c r="AH32">
        <f t="shared" si="22"/>
        <v>191.49808448775948</v>
      </c>
      <c r="AI32">
        <f t="shared" si="23"/>
        <v>0.23478989926317681</v>
      </c>
      <c r="AJ32">
        <f t="shared" si="24"/>
        <v>0.21197186910985719</v>
      </c>
      <c r="AK32">
        <f t="shared" si="25"/>
        <v>0.15067347778489226</v>
      </c>
      <c r="AL32">
        <v>428.73032035376599</v>
      </c>
      <c r="AM32">
        <v>428.52181212121201</v>
      </c>
      <c r="AN32">
        <v>2.1543409425545001E-2</v>
      </c>
      <c r="AO32">
        <v>67.032518952581199</v>
      </c>
      <c r="AP32">
        <f t="shared" si="26"/>
        <v>0.224711908562648</v>
      </c>
      <c r="AQ32">
        <v>20.2874251930727</v>
      </c>
      <c r="AR32">
        <v>20.4196060606061</v>
      </c>
      <c r="AS32">
        <v>-1.6989603128074101E-5</v>
      </c>
      <c r="AT32">
        <v>77.488015513894993</v>
      </c>
      <c r="AU32">
        <v>0</v>
      </c>
      <c r="AV32">
        <v>0</v>
      </c>
      <c r="AW32">
        <f t="shared" si="27"/>
        <v>1</v>
      </c>
      <c r="AX32">
        <f t="shared" si="28"/>
        <v>0</v>
      </c>
      <c r="AY32">
        <f t="shared" si="29"/>
        <v>53126.823466222209</v>
      </c>
      <c r="AZ32" t="s">
        <v>437</v>
      </c>
      <c r="BA32">
        <v>0</v>
      </c>
      <c r="BB32">
        <v>0</v>
      </c>
      <c r="BC32">
        <v>0</v>
      </c>
      <c r="BD32" t="e">
        <f t="shared" si="30"/>
        <v>#DIV/0!</v>
      </c>
      <c r="BE32">
        <v>0</v>
      </c>
      <c r="BF32" t="s">
        <v>437</v>
      </c>
      <c r="BG32">
        <v>0</v>
      </c>
      <c r="BH32">
        <v>0</v>
      </c>
      <c r="BI32">
        <v>0</v>
      </c>
      <c r="BJ32" t="e">
        <f t="shared" si="31"/>
        <v>#DIV/0!</v>
      </c>
      <c r="BK32">
        <v>0.5</v>
      </c>
      <c r="BL32">
        <f t="shared" si="32"/>
        <v>1849.1990002639327</v>
      </c>
      <c r="BM32">
        <f t="shared" si="33"/>
        <v>0.15067347778489226</v>
      </c>
      <c r="BN32" t="e">
        <f t="shared" si="34"/>
        <v>#DIV/0!</v>
      </c>
      <c r="BO32">
        <f t="shared" si="35"/>
        <v>8.1480401927205737E-5</v>
      </c>
      <c r="BP32" t="e">
        <f t="shared" si="36"/>
        <v>#DIV/0!</v>
      </c>
      <c r="BQ32" t="e">
        <f t="shared" si="37"/>
        <v>#DIV/0!</v>
      </c>
      <c r="BR32" t="s">
        <v>437</v>
      </c>
      <c r="BS32">
        <v>0</v>
      </c>
      <c r="BT32" t="e">
        <f t="shared" si="38"/>
        <v>#DIV/0!</v>
      </c>
      <c r="BU32" t="e">
        <f t="shared" si="39"/>
        <v>#DIV/0!</v>
      </c>
      <c r="BV32" t="e">
        <f t="shared" si="40"/>
        <v>#DIV/0!</v>
      </c>
      <c r="BW32" t="e">
        <f t="shared" si="41"/>
        <v>#DIV/0!</v>
      </c>
      <c r="BX32" t="e">
        <f t="shared" si="42"/>
        <v>#DIV/0!</v>
      </c>
      <c r="BY32" t="e">
        <f t="shared" si="43"/>
        <v>#DIV/0!</v>
      </c>
      <c r="BZ32" t="e">
        <f t="shared" si="44"/>
        <v>#DIV/0!</v>
      </c>
      <c r="CA32" t="e">
        <f t="shared" si="45"/>
        <v>#DIV/0!</v>
      </c>
      <c r="DJ32">
        <f t="shared" si="46"/>
        <v>2200.0166666666701</v>
      </c>
      <c r="DK32">
        <f t="shared" si="47"/>
        <v>1849.1990002639327</v>
      </c>
      <c r="DL32">
        <f t="shared" si="48"/>
        <v>0.84053863240305593</v>
      </c>
      <c r="DM32">
        <f t="shared" si="49"/>
        <v>0.16063956053789805</v>
      </c>
      <c r="DN32">
        <v>3</v>
      </c>
      <c r="DO32">
        <v>0.5</v>
      </c>
      <c r="DP32" t="s">
        <v>438</v>
      </c>
      <c r="DQ32">
        <v>2</v>
      </c>
      <c r="DR32" t="b">
        <v>1</v>
      </c>
      <c r="DS32">
        <v>1691449869.0999999</v>
      </c>
      <c r="DT32">
        <v>419.79966666666701</v>
      </c>
      <c r="DU32">
        <v>419.99393333333302</v>
      </c>
      <c r="DV32">
        <v>20.421620000000001</v>
      </c>
      <c r="DW32">
        <v>20.2970333333333</v>
      </c>
      <c r="DX32">
        <v>420.386666666667</v>
      </c>
      <c r="DY32">
        <v>20.390619999999998</v>
      </c>
      <c r="DZ32">
        <v>499.99666666666701</v>
      </c>
      <c r="EA32">
        <v>101.22946666666699</v>
      </c>
      <c r="EB32">
        <v>9.9968319999999999E-2</v>
      </c>
      <c r="EC32">
        <v>29.408519999999999</v>
      </c>
      <c r="ED32">
        <v>30.102679999999999</v>
      </c>
      <c r="EE32">
        <v>999.9</v>
      </c>
      <c r="EF32">
        <v>0</v>
      </c>
      <c r="EG32">
        <v>0</v>
      </c>
      <c r="EH32">
        <v>10005.078</v>
      </c>
      <c r="EI32">
        <v>0</v>
      </c>
      <c r="EJ32">
        <v>35.005013333333302</v>
      </c>
      <c r="EK32">
        <v>-0.271315466666667</v>
      </c>
      <c r="EL32">
        <v>428.47506666666698</v>
      </c>
      <c r="EM32">
        <v>428.6952</v>
      </c>
      <c r="EN32">
        <v>0.129779333333333</v>
      </c>
      <c r="EO32">
        <v>419.99393333333302</v>
      </c>
      <c r="EP32">
        <v>20.2970333333333</v>
      </c>
      <c r="EQ32">
        <v>2.0677940000000001</v>
      </c>
      <c r="ER32">
        <v>2.05465733333333</v>
      </c>
      <c r="ES32">
        <v>17.973240000000001</v>
      </c>
      <c r="ET32">
        <v>17.871946666666702</v>
      </c>
      <c r="EU32">
        <v>2200.0166666666701</v>
      </c>
      <c r="EV32">
        <v>0.98200359999999998</v>
      </c>
      <c r="EW32">
        <v>1.7996006666666699E-2</v>
      </c>
      <c r="EX32">
        <v>0</v>
      </c>
      <c r="EY32">
        <v>268.53620000000001</v>
      </c>
      <c r="EZ32">
        <v>4.9995099999999999</v>
      </c>
      <c r="FA32">
        <v>6253.8639999999996</v>
      </c>
      <c r="FB32">
        <v>18017.726666666698</v>
      </c>
      <c r="FC32">
        <v>49</v>
      </c>
      <c r="FD32">
        <v>49.612400000000001</v>
      </c>
      <c r="FE32">
        <v>49.936999999999998</v>
      </c>
      <c r="FF32">
        <v>48.770666666666699</v>
      </c>
      <c r="FG32">
        <v>50.274799999999999</v>
      </c>
      <c r="FH32">
        <v>2155.5166666666701</v>
      </c>
      <c r="FI32">
        <v>39.5</v>
      </c>
      <c r="FJ32">
        <v>0</v>
      </c>
      <c r="FK32">
        <v>1691449879.4000001</v>
      </c>
      <c r="FL32">
        <v>0</v>
      </c>
      <c r="FM32">
        <v>268.51940000000002</v>
      </c>
      <c r="FN32">
        <v>6.8846157029338106E-2</v>
      </c>
      <c r="FO32">
        <v>88.414615509669204</v>
      </c>
      <c r="FP32">
        <v>6255.1256000000003</v>
      </c>
      <c r="FQ32">
        <v>15</v>
      </c>
      <c r="FR32">
        <v>1691449901.0999999</v>
      </c>
      <c r="FS32" t="s">
        <v>490</v>
      </c>
      <c r="FT32">
        <v>1691449901.0999999</v>
      </c>
      <c r="FU32">
        <v>1691449893.0999999</v>
      </c>
      <c r="FV32">
        <v>16</v>
      </c>
      <c r="FW32">
        <v>7.6999999999999999E-2</v>
      </c>
      <c r="FX32">
        <v>-5.0000000000000001E-3</v>
      </c>
      <c r="FY32">
        <v>-0.58699999999999997</v>
      </c>
      <c r="FZ32">
        <v>3.1E-2</v>
      </c>
      <c r="GA32">
        <v>420</v>
      </c>
      <c r="GB32">
        <v>20</v>
      </c>
      <c r="GC32">
        <v>0.39</v>
      </c>
      <c r="GD32">
        <v>0.19</v>
      </c>
      <c r="GE32">
        <v>-0.26796176190476201</v>
      </c>
      <c r="GF32">
        <v>-0.23159080519480499</v>
      </c>
      <c r="GG32">
        <v>5.22563442044119E-2</v>
      </c>
      <c r="GH32">
        <v>1</v>
      </c>
      <c r="GI32">
        <v>268.55464705882298</v>
      </c>
      <c r="GJ32">
        <v>-0.49925133642212699</v>
      </c>
      <c r="GK32">
        <v>0.20169690165793</v>
      </c>
      <c r="GL32">
        <v>1</v>
      </c>
      <c r="GM32">
        <v>0.13492380952381</v>
      </c>
      <c r="GN32">
        <v>-5.2051714285714097E-2</v>
      </c>
      <c r="GO32">
        <v>1.07453983755575E-2</v>
      </c>
      <c r="GP32">
        <v>1</v>
      </c>
      <c r="GQ32">
        <v>3</v>
      </c>
      <c r="GR32">
        <v>3</v>
      </c>
      <c r="GS32" t="s">
        <v>440</v>
      </c>
      <c r="GT32">
        <v>3.1232700000000002</v>
      </c>
      <c r="GU32">
        <v>2.8942399999999999</v>
      </c>
      <c r="GV32">
        <v>0.103065</v>
      </c>
      <c r="GW32">
        <v>0.10284</v>
      </c>
      <c r="GX32">
        <v>0.10557900000000001</v>
      </c>
      <c r="GY32">
        <v>0.103726</v>
      </c>
      <c r="GZ32">
        <v>28995.9</v>
      </c>
      <c r="HA32">
        <v>22308.9</v>
      </c>
      <c r="HB32">
        <v>30147.4</v>
      </c>
      <c r="HC32">
        <v>23420.2</v>
      </c>
      <c r="HD32">
        <v>35732.6</v>
      </c>
      <c r="HE32">
        <v>29288.7</v>
      </c>
      <c r="HF32">
        <v>42692.9</v>
      </c>
      <c r="HG32">
        <v>35344.1</v>
      </c>
      <c r="HH32">
        <v>2.0587</v>
      </c>
      <c r="HI32">
        <v>1.9836499999999999</v>
      </c>
      <c r="HJ32">
        <v>9.7949099999999997E-2</v>
      </c>
      <c r="HK32">
        <v>0</v>
      </c>
      <c r="HL32">
        <v>28.4681</v>
      </c>
      <c r="HM32">
        <v>999.9</v>
      </c>
      <c r="HN32">
        <v>38.475000000000001</v>
      </c>
      <c r="HO32">
        <v>38.792999999999999</v>
      </c>
      <c r="HP32">
        <v>26.410599999999999</v>
      </c>
      <c r="HQ32">
        <v>61.737499999999997</v>
      </c>
      <c r="HR32">
        <v>20.160299999999999</v>
      </c>
      <c r="HS32">
        <v>1</v>
      </c>
      <c r="HT32">
        <v>0.55366099999999996</v>
      </c>
      <c r="HU32">
        <v>2.8455900000000001</v>
      </c>
      <c r="HV32">
        <v>20.320499999999999</v>
      </c>
      <c r="HW32">
        <v>5.2404999999999999</v>
      </c>
      <c r="HX32">
        <v>11.9321</v>
      </c>
      <c r="HY32">
        <v>4.9696999999999996</v>
      </c>
      <c r="HZ32">
        <v>3.29</v>
      </c>
      <c r="IA32">
        <v>9999</v>
      </c>
      <c r="IB32">
        <v>9999</v>
      </c>
      <c r="IC32">
        <v>9999</v>
      </c>
      <c r="ID32">
        <v>999.9</v>
      </c>
      <c r="IE32">
        <v>4.97159</v>
      </c>
      <c r="IF32">
        <v>1.87365</v>
      </c>
      <c r="IG32">
        <v>1.88032</v>
      </c>
      <c r="IH32">
        <v>1.8767799999999999</v>
      </c>
      <c r="II32">
        <v>1.87619</v>
      </c>
      <c r="IJ32">
        <v>1.8760699999999999</v>
      </c>
      <c r="IK32">
        <v>1.8752899999999999</v>
      </c>
      <c r="IL32">
        <v>1.8754599999999999</v>
      </c>
      <c r="IM32">
        <v>0</v>
      </c>
      <c r="IN32">
        <v>0</v>
      </c>
      <c r="IO32">
        <v>0</v>
      </c>
      <c r="IP32">
        <v>0</v>
      </c>
      <c r="IQ32" t="s">
        <v>441</v>
      </c>
      <c r="IR32" t="s">
        <v>442</v>
      </c>
      <c r="IS32" t="s">
        <v>443</v>
      </c>
      <c r="IT32" t="s">
        <v>443</v>
      </c>
      <c r="IU32" t="s">
        <v>443</v>
      </c>
      <c r="IV32" t="s">
        <v>443</v>
      </c>
      <c r="IW32">
        <v>0</v>
      </c>
      <c r="IX32">
        <v>100</v>
      </c>
      <c r="IY32">
        <v>100</v>
      </c>
      <c r="IZ32">
        <v>-0.58699999999999997</v>
      </c>
      <c r="JA32">
        <v>3.1E-2</v>
      </c>
      <c r="JB32">
        <v>-1.00741503568671</v>
      </c>
      <c r="JC32">
        <v>1.2895252552789099E-3</v>
      </c>
      <c r="JD32">
        <v>-1.3413235761916901E-6</v>
      </c>
      <c r="JE32">
        <v>5.15758973323309E-10</v>
      </c>
      <c r="JF32">
        <v>3.6192954573185998E-2</v>
      </c>
      <c r="JG32">
        <v>0</v>
      </c>
      <c r="JH32">
        <v>0</v>
      </c>
      <c r="JI32">
        <v>0</v>
      </c>
      <c r="JJ32">
        <v>20</v>
      </c>
      <c r="JK32">
        <v>2004</v>
      </c>
      <c r="JL32">
        <v>0</v>
      </c>
      <c r="JM32">
        <v>19</v>
      </c>
      <c r="JN32">
        <v>21.2</v>
      </c>
      <c r="JO32">
        <v>21.2</v>
      </c>
      <c r="JP32">
        <v>1.09741</v>
      </c>
      <c r="JQ32">
        <v>2.6208499999999999</v>
      </c>
      <c r="JR32">
        <v>1.64551</v>
      </c>
      <c r="JS32">
        <v>2.36206</v>
      </c>
      <c r="JT32">
        <v>1.64917</v>
      </c>
      <c r="JU32">
        <v>2.4597199999999999</v>
      </c>
      <c r="JV32">
        <v>42.164999999999999</v>
      </c>
      <c r="JW32">
        <v>13.5892</v>
      </c>
      <c r="JX32">
        <v>18</v>
      </c>
      <c r="JY32">
        <v>533.41700000000003</v>
      </c>
      <c r="JZ32">
        <v>552.31299999999999</v>
      </c>
      <c r="KA32">
        <v>24.9955</v>
      </c>
      <c r="KB32">
        <v>34.102200000000003</v>
      </c>
      <c r="KC32">
        <v>30.000800000000002</v>
      </c>
      <c r="KD32">
        <v>34.098999999999997</v>
      </c>
      <c r="KE32">
        <v>34.067799999999998</v>
      </c>
      <c r="KF32">
        <v>22.018799999999999</v>
      </c>
      <c r="KG32">
        <v>13.501300000000001</v>
      </c>
      <c r="KH32">
        <v>0</v>
      </c>
      <c r="KI32">
        <v>25</v>
      </c>
      <c r="KJ32">
        <v>420</v>
      </c>
      <c r="KK32">
        <v>20.234500000000001</v>
      </c>
      <c r="KL32">
        <v>100.148</v>
      </c>
      <c r="KM32">
        <v>99.016099999999994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Marcella Cross</cp:lastModifiedBy>
  <dcterms:created xsi:type="dcterms:W3CDTF">2023-08-07T16:14:28Z</dcterms:created>
  <dcterms:modified xsi:type="dcterms:W3CDTF">2023-08-10T16:06:46Z</dcterms:modified>
</cp:coreProperties>
</file>