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cross/Library/CloudStorage/GoogleDrive-cross.marcella@gmail.com/My Drive/2022-2023/Photosynthesis LICOR Project/Excision_Research/Li-Cor.data/Excel.DataCollection/"/>
    </mc:Choice>
  </mc:AlternateContent>
  <xr:revisionPtr revIDLastSave="0" documentId="13_ncr:1_{7E677F72-531D-5B4A-80E8-B476EADB2B5A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M32" i="1" l="1"/>
  <c r="W32" i="1" s="1"/>
  <c r="DL32" i="1"/>
  <c r="DJ32" i="1"/>
  <c r="DK32" i="1" s="1"/>
  <c r="BL32" i="1" s="1"/>
  <c r="BY32" i="1"/>
  <c r="BX32" i="1"/>
  <c r="BP32" i="1"/>
  <c r="BJ32" i="1"/>
  <c r="BN32" i="1" s="1"/>
  <c r="BD32" i="1"/>
  <c r="BQ32" i="1" s="1"/>
  <c r="BT32" i="1" s="1"/>
  <c r="AY32" i="1"/>
  <c r="AW32" i="1" s="1"/>
  <c r="AP32" i="1"/>
  <c r="M32" i="1" s="1"/>
  <c r="AK32" i="1"/>
  <c r="AC32" i="1"/>
  <c r="AB32" i="1"/>
  <c r="AA32" i="1" s="1"/>
  <c r="T32" i="1"/>
  <c r="N32" i="1"/>
  <c r="BM32" i="1" s="1"/>
  <c r="BO32" i="1" s="1"/>
  <c r="L32" i="1"/>
  <c r="DM31" i="1"/>
  <c r="DL31" i="1"/>
  <c r="DK31" i="1" s="1"/>
  <c r="BL31" i="1" s="1"/>
  <c r="DJ31" i="1"/>
  <c r="BY31" i="1"/>
  <c r="BX31" i="1"/>
  <c r="BP31" i="1"/>
  <c r="BN31" i="1"/>
  <c r="BJ31" i="1"/>
  <c r="BD31" i="1"/>
  <c r="BQ31" i="1" s="1"/>
  <c r="BT31" i="1" s="1"/>
  <c r="AY31" i="1"/>
  <c r="AX31" i="1"/>
  <c r="AW31" i="1"/>
  <c r="AJ31" i="1" s="1"/>
  <c r="AP31" i="1"/>
  <c r="M31" i="1" s="1"/>
  <c r="L31" i="1" s="1"/>
  <c r="AK31" i="1"/>
  <c r="AC31" i="1"/>
  <c r="AB31" i="1"/>
  <c r="AA31" i="1" s="1"/>
  <c r="W31" i="1"/>
  <c r="T31" i="1"/>
  <c r="O31" i="1"/>
  <c r="N31" i="1"/>
  <c r="BM31" i="1" s="1"/>
  <c r="BO31" i="1" s="1"/>
  <c r="DM30" i="1"/>
  <c r="DL30" i="1"/>
  <c r="DJ30" i="1"/>
  <c r="W30" i="1" s="1"/>
  <c r="BY30" i="1"/>
  <c r="BX30" i="1"/>
  <c r="BP30" i="1"/>
  <c r="BJ30" i="1"/>
  <c r="BD30" i="1"/>
  <c r="BQ30" i="1" s="1"/>
  <c r="BT30" i="1" s="1"/>
  <c r="AY30" i="1"/>
  <c r="AX30" i="1"/>
  <c r="AW30" i="1"/>
  <c r="AJ30" i="1" s="1"/>
  <c r="AP30" i="1"/>
  <c r="M30" i="1" s="1"/>
  <c r="L30" i="1" s="1"/>
  <c r="AK30" i="1"/>
  <c r="AC30" i="1"/>
  <c r="AB30" i="1"/>
  <c r="AA30" i="1" s="1"/>
  <c r="X30" i="1"/>
  <c r="Y30" i="1" s="1"/>
  <c r="T30" i="1"/>
  <c r="R30" i="1"/>
  <c r="O30" i="1"/>
  <c r="N30" i="1"/>
  <c r="BM30" i="1" s="1"/>
  <c r="DM29" i="1"/>
  <c r="DL29" i="1"/>
  <c r="DJ29" i="1"/>
  <c r="BY29" i="1"/>
  <c r="BX29" i="1"/>
  <c r="BP29" i="1"/>
  <c r="BJ29" i="1"/>
  <c r="BD29" i="1"/>
  <c r="BQ29" i="1" s="1"/>
  <c r="BT29" i="1" s="1"/>
  <c r="AY29" i="1"/>
  <c r="AW29" i="1" s="1"/>
  <c r="AP29" i="1"/>
  <c r="M29" i="1" s="1"/>
  <c r="AK29" i="1"/>
  <c r="AJ29" i="1"/>
  <c r="AC29" i="1"/>
  <c r="AB29" i="1"/>
  <c r="AA29" i="1" s="1"/>
  <c r="T29" i="1"/>
  <c r="R29" i="1"/>
  <c r="N29" i="1"/>
  <c r="BM29" i="1" s="1"/>
  <c r="L29" i="1"/>
  <c r="DM28" i="1"/>
  <c r="DL28" i="1"/>
  <c r="DJ28" i="1"/>
  <c r="BY28" i="1"/>
  <c r="BX28" i="1"/>
  <c r="BV28" i="1"/>
  <c r="BZ28" i="1" s="1"/>
  <c r="CA28" i="1" s="1"/>
  <c r="BP28" i="1"/>
  <c r="BJ28" i="1"/>
  <c r="BD28" i="1"/>
  <c r="BQ28" i="1" s="1"/>
  <c r="BT28" i="1" s="1"/>
  <c r="AY28" i="1"/>
  <c r="AW28" i="1" s="1"/>
  <c r="AX28" i="1" s="1"/>
  <c r="AP28" i="1"/>
  <c r="M28" i="1" s="1"/>
  <c r="L28" i="1" s="1"/>
  <c r="AK28" i="1"/>
  <c r="AC28" i="1"/>
  <c r="AB28" i="1"/>
  <c r="AA28" i="1" s="1"/>
  <c r="T28" i="1"/>
  <c r="N28" i="1"/>
  <c r="BM28" i="1" s="1"/>
  <c r="DM27" i="1"/>
  <c r="DL27" i="1"/>
  <c r="DJ27" i="1"/>
  <c r="BY27" i="1"/>
  <c r="BX27" i="1"/>
  <c r="BP27" i="1"/>
  <c r="BJ27" i="1"/>
  <c r="BD27" i="1"/>
  <c r="BQ27" i="1" s="1"/>
  <c r="BT27" i="1" s="1"/>
  <c r="AY27" i="1"/>
  <c r="AX27" i="1"/>
  <c r="AW27" i="1"/>
  <c r="AP27" i="1"/>
  <c r="M27" i="1" s="1"/>
  <c r="AK27" i="1"/>
  <c r="AJ27" i="1"/>
  <c r="AI27" i="1"/>
  <c r="AC27" i="1"/>
  <c r="AB27" i="1"/>
  <c r="AA27" i="1" s="1"/>
  <c r="T27" i="1"/>
  <c r="R27" i="1"/>
  <c r="O27" i="1"/>
  <c r="N27" i="1"/>
  <c r="BM27" i="1" s="1"/>
  <c r="L27" i="1"/>
  <c r="DM26" i="1"/>
  <c r="DL26" i="1"/>
  <c r="DJ26" i="1"/>
  <c r="BY26" i="1"/>
  <c r="BX26" i="1"/>
  <c r="BP26" i="1"/>
  <c r="BJ26" i="1"/>
  <c r="BD26" i="1"/>
  <c r="BQ26" i="1" s="1"/>
  <c r="BT26" i="1" s="1"/>
  <c r="AY26" i="1"/>
  <c r="AX26" i="1"/>
  <c r="AW26" i="1"/>
  <c r="AI26" i="1" s="1"/>
  <c r="AP26" i="1"/>
  <c r="M26" i="1" s="1"/>
  <c r="AK26" i="1"/>
  <c r="AJ26" i="1"/>
  <c r="AC26" i="1"/>
  <c r="AB26" i="1"/>
  <c r="AA26" i="1" s="1"/>
  <c r="T26" i="1"/>
  <c r="R26" i="1"/>
  <c r="O26" i="1"/>
  <c r="N26" i="1"/>
  <c r="BM26" i="1" s="1"/>
  <c r="L26" i="1"/>
  <c r="DM25" i="1"/>
  <c r="DL25" i="1"/>
  <c r="DJ25" i="1"/>
  <c r="BZ25" i="1"/>
  <c r="CA25" i="1" s="1"/>
  <c r="BY25" i="1"/>
  <c r="BX25" i="1"/>
  <c r="BV25" i="1"/>
  <c r="BT25" i="1"/>
  <c r="BP25" i="1"/>
  <c r="BJ25" i="1"/>
  <c r="BD25" i="1"/>
  <c r="BQ25" i="1" s="1"/>
  <c r="AY25" i="1"/>
  <c r="AX25" i="1"/>
  <c r="AW25" i="1"/>
  <c r="AI25" i="1" s="1"/>
  <c r="AP25" i="1"/>
  <c r="M25" i="1" s="1"/>
  <c r="AK25" i="1"/>
  <c r="AJ25" i="1"/>
  <c r="AC25" i="1"/>
  <c r="AB25" i="1"/>
  <c r="AA25" i="1" s="1"/>
  <c r="T25" i="1"/>
  <c r="R25" i="1"/>
  <c r="O25" i="1"/>
  <c r="N25" i="1"/>
  <c r="BM25" i="1" s="1"/>
  <c r="L25" i="1"/>
  <c r="DM24" i="1"/>
  <c r="DL24" i="1"/>
  <c r="DJ24" i="1"/>
  <c r="BY24" i="1"/>
  <c r="BX24" i="1"/>
  <c r="BT24" i="1"/>
  <c r="BP24" i="1"/>
  <c r="BJ24" i="1"/>
  <c r="BD24" i="1"/>
  <c r="BQ24" i="1" s="1"/>
  <c r="AY24" i="1"/>
  <c r="AW24" i="1" s="1"/>
  <c r="AX24" i="1" s="1"/>
  <c r="AP24" i="1"/>
  <c r="M24" i="1" s="1"/>
  <c r="L24" i="1" s="1"/>
  <c r="AK24" i="1"/>
  <c r="AC24" i="1"/>
  <c r="AB24" i="1"/>
  <c r="AA24" i="1" s="1"/>
  <c r="T24" i="1"/>
  <c r="N24" i="1"/>
  <c r="BM24" i="1" s="1"/>
  <c r="DM23" i="1"/>
  <c r="DL23" i="1"/>
  <c r="DJ23" i="1"/>
  <c r="BZ23" i="1"/>
  <c r="CA23" i="1" s="1"/>
  <c r="BY23" i="1"/>
  <c r="BX23" i="1"/>
  <c r="BV23" i="1"/>
  <c r="BT23" i="1"/>
  <c r="BP23" i="1"/>
  <c r="BJ23" i="1"/>
  <c r="BD23" i="1"/>
  <c r="BQ23" i="1" s="1"/>
  <c r="AY23" i="1"/>
  <c r="AW23" i="1" s="1"/>
  <c r="AX23" i="1"/>
  <c r="AP23" i="1"/>
  <c r="M23" i="1" s="1"/>
  <c r="AK23" i="1"/>
  <c r="AJ23" i="1"/>
  <c r="AC23" i="1"/>
  <c r="AB23" i="1"/>
  <c r="AA23" i="1" s="1"/>
  <c r="T23" i="1"/>
  <c r="R23" i="1"/>
  <c r="N23" i="1"/>
  <c r="BM23" i="1" s="1"/>
  <c r="L23" i="1"/>
  <c r="DM22" i="1"/>
  <c r="DL22" i="1"/>
  <c r="DJ22" i="1"/>
  <c r="BY22" i="1"/>
  <c r="BX22" i="1"/>
  <c r="BP22" i="1"/>
  <c r="BJ22" i="1"/>
  <c r="BD22" i="1"/>
  <c r="BQ22" i="1" s="1"/>
  <c r="BT22" i="1" s="1"/>
  <c r="AY22" i="1"/>
  <c r="AX22" i="1"/>
  <c r="AW22" i="1"/>
  <c r="AI22" i="1" s="1"/>
  <c r="AP22" i="1"/>
  <c r="M22" i="1" s="1"/>
  <c r="AK22" i="1"/>
  <c r="AJ22" i="1"/>
  <c r="AC22" i="1"/>
  <c r="AB22" i="1"/>
  <c r="AA22" i="1" s="1"/>
  <c r="T22" i="1"/>
  <c r="R22" i="1"/>
  <c r="O22" i="1"/>
  <c r="N22" i="1"/>
  <c r="BM22" i="1" s="1"/>
  <c r="L22" i="1"/>
  <c r="DM21" i="1"/>
  <c r="DL21" i="1"/>
  <c r="DJ21" i="1"/>
  <c r="BZ21" i="1"/>
  <c r="CA21" i="1" s="1"/>
  <c r="BY21" i="1"/>
  <c r="BX21" i="1"/>
  <c r="BV21" i="1"/>
  <c r="BT21" i="1"/>
  <c r="BP21" i="1"/>
  <c r="BJ21" i="1"/>
  <c r="BD21" i="1"/>
  <c r="BQ21" i="1" s="1"/>
  <c r="AY21" i="1"/>
  <c r="AX21" i="1"/>
  <c r="AW21" i="1"/>
  <c r="AI21" i="1" s="1"/>
  <c r="AP21" i="1"/>
  <c r="M21" i="1" s="1"/>
  <c r="AK21" i="1"/>
  <c r="AJ21" i="1"/>
  <c r="AC21" i="1"/>
  <c r="AB21" i="1"/>
  <c r="AA21" i="1" s="1"/>
  <c r="T21" i="1"/>
  <c r="R21" i="1"/>
  <c r="O21" i="1"/>
  <c r="N21" i="1"/>
  <c r="BM21" i="1" s="1"/>
  <c r="L21" i="1"/>
  <c r="DM20" i="1"/>
  <c r="DL20" i="1"/>
  <c r="DJ20" i="1"/>
  <c r="BY20" i="1"/>
  <c r="BX20" i="1"/>
  <c r="BT20" i="1"/>
  <c r="BP20" i="1"/>
  <c r="BJ20" i="1"/>
  <c r="BD20" i="1"/>
  <c r="BQ20" i="1" s="1"/>
  <c r="AY20" i="1"/>
  <c r="AW20" i="1" s="1"/>
  <c r="AX20" i="1" s="1"/>
  <c r="AP20" i="1"/>
  <c r="M20" i="1" s="1"/>
  <c r="L20" i="1" s="1"/>
  <c r="AK20" i="1"/>
  <c r="AJ20" i="1"/>
  <c r="AC20" i="1"/>
  <c r="AB20" i="1"/>
  <c r="AA20" i="1" s="1"/>
  <c r="T20" i="1"/>
  <c r="N20" i="1"/>
  <c r="BM20" i="1" s="1"/>
  <c r="DM19" i="1"/>
  <c r="DL19" i="1"/>
  <c r="DJ19" i="1"/>
  <c r="BZ19" i="1"/>
  <c r="CA19" i="1" s="1"/>
  <c r="BY19" i="1"/>
  <c r="BX19" i="1"/>
  <c r="BV19" i="1"/>
  <c r="BT19" i="1"/>
  <c r="BP19" i="1"/>
  <c r="BJ19" i="1"/>
  <c r="BD19" i="1"/>
  <c r="BQ19" i="1" s="1"/>
  <c r="AY19" i="1"/>
  <c r="AX19" i="1"/>
  <c r="AW19" i="1"/>
  <c r="AP19" i="1"/>
  <c r="M19" i="1" s="1"/>
  <c r="AK19" i="1"/>
  <c r="AJ19" i="1"/>
  <c r="AI19" i="1"/>
  <c r="AC19" i="1"/>
  <c r="AB19" i="1"/>
  <c r="AA19" i="1" s="1"/>
  <c r="T19" i="1"/>
  <c r="R19" i="1"/>
  <c r="O19" i="1"/>
  <c r="N19" i="1"/>
  <c r="BM19" i="1" s="1"/>
  <c r="L19" i="1"/>
  <c r="DM18" i="1"/>
  <c r="DL18" i="1"/>
  <c r="DJ18" i="1"/>
  <c r="BY18" i="1"/>
  <c r="BX18" i="1"/>
  <c r="BP18" i="1"/>
  <c r="BJ18" i="1"/>
  <c r="BD18" i="1"/>
  <c r="BQ18" i="1" s="1"/>
  <c r="BT18" i="1" s="1"/>
  <c r="AY18" i="1"/>
  <c r="AW18" i="1" s="1"/>
  <c r="AX18" i="1"/>
  <c r="AP18" i="1"/>
  <c r="M18" i="1" s="1"/>
  <c r="L18" i="1" s="1"/>
  <c r="AK18" i="1"/>
  <c r="AJ18" i="1"/>
  <c r="AC18" i="1"/>
  <c r="AB18" i="1"/>
  <c r="AA18" i="1" s="1"/>
  <c r="T18" i="1"/>
  <c r="N18" i="1"/>
  <c r="BM18" i="1" s="1"/>
  <c r="DM17" i="1"/>
  <c r="DL17" i="1"/>
  <c r="DJ17" i="1"/>
  <c r="BY17" i="1"/>
  <c r="BX17" i="1"/>
  <c r="BT17" i="1"/>
  <c r="BP17" i="1"/>
  <c r="BJ17" i="1"/>
  <c r="BD17" i="1"/>
  <c r="BQ17" i="1" s="1"/>
  <c r="AY17" i="1"/>
  <c r="AX17" i="1"/>
  <c r="AW17" i="1"/>
  <c r="AI17" i="1" s="1"/>
  <c r="AP17" i="1"/>
  <c r="M17" i="1" s="1"/>
  <c r="L17" i="1" s="1"/>
  <c r="AK17" i="1"/>
  <c r="AJ17" i="1"/>
  <c r="AC17" i="1"/>
  <c r="AB17" i="1"/>
  <c r="AA17" i="1" s="1"/>
  <c r="T17" i="1"/>
  <c r="R17" i="1"/>
  <c r="O17" i="1"/>
  <c r="N17" i="1"/>
  <c r="BM17" i="1" s="1"/>
  <c r="AE28" i="1" l="1"/>
  <c r="AE24" i="1"/>
  <c r="AE17" i="1"/>
  <c r="BU29" i="1"/>
  <c r="BW29" i="1"/>
  <c r="BV29" i="1"/>
  <c r="BZ29" i="1" s="1"/>
  <c r="CA29" i="1" s="1"/>
  <c r="BW22" i="1"/>
  <c r="BU22" i="1"/>
  <c r="BV22" i="1"/>
  <c r="BZ22" i="1" s="1"/>
  <c r="CA22" i="1" s="1"/>
  <c r="BW26" i="1"/>
  <c r="BU26" i="1"/>
  <c r="BV26" i="1"/>
  <c r="BZ26" i="1" s="1"/>
  <c r="CA26" i="1" s="1"/>
  <c r="AE20" i="1"/>
  <c r="BW18" i="1"/>
  <c r="BU18" i="1"/>
  <c r="BV18" i="1"/>
  <c r="BZ18" i="1" s="1"/>
  <c r="CA18" i="1" s="1"/>
  <c r="BW27" i="1"/>
  <c r="BU27" i="1"/>
  <c r="BV27" i="1"/>
  <c r="BZ27" i="1" s="1"/>
  <c r="CA27" i="1" s="1"/>
  <c r="AE18" i="1"/>
  <c r="DK29" i="1"/>
  <c r="BL29" i="1" s="1"/>
  <c r="BN29" i="1" s="1"/>
  <c r="W29" i="1"/>
  <c r="AG30" i="1"/>
  <c r="Z30" i="1"/>
  <c r="AD30" i="1" s="1"/>
  <c r="AE32" i="1"/>
  <c r="BW32" i="1"/>
  <c r="BV32" i="1"/>
  <c r="BZ32" i="1" s="1"/>
  <c r="CA32" i="1" s="1"/>
  <c r="BU32" i="1"/>
  <c r="W23" i="1"/>
  <c r="DK23" i="1"/>
  <c r="BL23" i="1" s="1"/>
  <c r="BN23" i="1" s="1"/>
  <c r="AJ24" i="1"/>
  <c r="DK25" i="1"/>
  <c r="BL25" i="1" s="1"/>
  <c r="BN25" i="1" s="1"/>
  <c r="W25" i="1"/>
  <c r="AJ28" i="1"/>
  <c r="BW30" i="1"/>
  <c r="BV30" i="1"/>
  <c r="BZ30" i="1" s="1"/>
  <c r="CA30" i="1" s="1"/>
  <c r="BU30" i="1"/>
  <c r="DK17" i="1"/>
  <c r="BL17" i="1" s="1"/>
  <c r="BN17" i="1" s="1"/>
  <c r="W17" i="1"/>
  <c r="W19" i="1"/>
  <c r="DK19" i="1"/>
  <c r="BL19" i="1" s="1"/>
  <c r="BN19" i="1" s="1"/>
  <c r="AE19" i="1"/>
  <c r="W22" i="1"/>
  <c r="DK22" i="1"/>
  <c r="BL22" i="1" s="1"/>
  <c r="BN22" i="1" s="1"/>
  <c r="W26" i="1"/>
  <c r="DK26" i="1"/>
  <c r="BL26" i="1" s="1"/>
  <c r="BN26" i="1" s="1"/>
  <c r="AE29" i="1"/>
  <c r="DK24" i="1"/>
  <c r="BL24" i="1" s="1"/>
  <c r="BN24" i="1" s="1"/>
  <c r="W24" i="1"/>
  <c r="BU17" i="1"/>
  <c r="BW17" i="1"/>
  <c r="BO19" i="1"/>
  <c r="AE21" i="1"/>
  <c r="BW24" i="1"/>
  <c r="BU24" i="1"/>
  <c r="AE25" i="1"/>
  <c r="AF30" i="1"/>
  <c r="AE31" i="1"/>
  <c r="X31" i="1"/>
  <c r="Y31" i="1" s="1"/>
  <c r="DK21" i="1"/>
  <c r="BL21" i="1" s="1"/>
  <c r="BN21" i="1" s="1"/>
  <c r="W21" i="1"/>
  <c r="BO17" i="1"/>
  <c r="BW20" i="1"/>
  <c r="BU20" i="1"/>
  <c r="BV17" i="1"/>
  <c r="BZ17" i="1" s="1"/>
  <c r="CA17" i="1" s="1"/>
  <c r="BO18" i="1"/>
  <c r="O18" i="1"/>
  <c r="AI18" i="1"/>
  <c r="BW19" i="1"/>
  <c r="BU19" i="1"/>
  <c r="BV20" i="1"/>
  <c r="BZ20" i="1" s="1"/>
  <c r="CA20" i="1" s="1"/>
  <c r="BU21" i="1"/>
  <c r="BW21" i="1"/>
  <c r="AE22" i="1"/>
  <c r="BW23" i="1"/>
  <c r="BU23" i="1"/>
  <c r="BV24" i="1"/>
  <c r="BZ24" i="1" s="1"/>
  <c r="CA24" i="1" s="1"/>
  <c r="BO25" i="1"/>
  <c r="BU25" i="1"/>
  <c r="BW25" i="1"/>
  <c r="AE26" i="1"/>
  <c r="W27" i="1"/>
  <c r="DK27" i="1"/>
  <c r="BL27" i="1" s="1"/>
  <c r="BN27" i="1" s="1"/>
  <c r="AE30" i="1"/>
  <c r="U30" i="1"/>
  <c r="S30" i="1" s="1"/>
  <c r="V30" i="1" s="1"/>
  <c r="P30" i="1" s="1"/>
  <c r="Q30" i="1" s="1"/>
  <c r="DK20" i="1"/>
  <c r="BL20" i="1" s="1"/>
  <c r="BN20" i="1" s="1"/>
  <c r="W20" i="1"/>
  <c r="AI20" i="1"/>
  <c r="O20" i="1"/>
  <c r="BO22" i="1"/>
  <c r="AE23" i="1"/>
  <c r="AI24" i="1"/>
  <c r="O24" i="1"/>
  <c r="BO23" i="1"/>
  <c r="O23" i="1"/>
  <c r="AI23" i="1"/>
  <c r="BO27" i="1"/>
  <c r="BW28" i="1"/>
  <c r="BU28" i="1"/>
  <c r="BO20" i="1"/>
  <c r="BO24" i="1"/>
  <c r="AE27" i="1"/>
  <c r="AI28" i="1"/>
  <c r="R28" i="1"/>
  <c r="O28" i="1"/>
  <c r="R18" i="1"/>
  <c r="W18" i="1"/>
  <c r="DK18" i="1"/>
  <c r="BL18" i="1" s="1"/>
  <c r="BN18" i="1" s="1"/>
  <c r="R20" i="1"/>
  <c r="R24" i="1"/>
  <c r="DK28" i="1"/>
  <c r="BL28" i="1" s="1"/>
  <c r="BN28" i="1" s="1"/>
  <c r="AI29" i="1"/>
  <c r="AX29" i="1"/>
  <c r="O29" i="1"/>
  <c r="AH30" i="1"/>
  <c r="BW31" i="1"/>
  <c r="BV31" i="1"/>
  <c r="BZ31" i="1" s="1"/>
  <c r="CA31" i="1" s="1"/>
  <c r="BU31" i="1"/>
  <c r="AJ32" i="1"/>
  <c r="AI32" i="1"/>
  <c r="R32" i="1"/>
  <c r="AX32" i="1"/>
  <c r="O32" i="1"/>
  <c r="X32" i="1"/>
  <c r="Y32" i="1" s="1"/>
  <c r="U32" i="1" s="1"/>
  <c r="S32" i="1" s="1"/>
  <c r="V32" i="1" s="1"/>
  <c r="P32" i="1" s="1"/>
  <c r="Q32" i="1" s="1"/>
  <c r="W28" i="1"/>
  <c r="AI30" i="1"/>
  <c r="DK30" i="1"/>
  <c r="BL30" i="1" s="1"/>
  <c r="BN30" i="1" s="1"/>
  <c r="R31" i="1"/>
  <c r="AI31" i="1"/>
  <c r="X18" i="1" l="1"/>
  <c r="Y18" i="1" s="1"/>
  <c r="X20" i="1"/>
  <c r="Y20" i="1" s="1"/>
  <c r="X24" i="1"/>
  <c r="Y24" i="1" s="1"/>
  <c r="X22" i="1"/>
  <c r="Y22" i="1" s="1"/>
  <c r="Z31" i="1"/>
  <c r="AD31" i="1" s="1"/>
  <c r="AG31" i="1"/>
  <c r="BO28" i="1"/>
  <c r="U31" i="1"/>
  <c r="S31" i="1" s="1"/>
  <c r="V31" i="1" s="1"/>
  <c r="P31" i="1" s="1"/>
  <c r="Q31" i="1" s="1"/>
  <c r="AF32" i="1"/>
  <c r="X25" i="1"/>
  <c r="Y25" i="1" s="1"/>
  <c r="BO21" i="1"/>
  <c r="X19" i="1"/>
  <c r="Y19" i="1" s="1"/>
  <c r="X17" i="1"/>
  <c r="Y17" i="1" s="1"/>
  <c r="AF31" i="1"/>
  <c r="BO30" i="1"/>
  <c r="BO29" i="1"/>
  <c r="X26" i="1"/>
  <c r="Y26" i="1" s="1"/>
  <c r="X28" i="1"/>
  <c r="Y28" i="1" s="1"/>
  <c r="Z32" i="1"/>
  <c r="AD32" i="1" s="1"/>
  <c r="AG32" i="1"/>
  <c r="AH32" i="1" s="1"/>
  <c r="BO26" i="1"/>
  <c r="X27" i="1"/>
  <c r="Y27" i="1" s="1"/>
  <c r="X21" i="1"/>
  <c r="Y21" i="1" s="1"/>
  <c r="X23" i="1"/>
  <c r="Y23" i="1" s="1"/>
  <c r="X29" i="1"/>
  <c r="Y29" i="1" s="1"/>
  <c r="AG22" i="1" l="1"/>
  <c r="Z22" i="1"/>
  <c r="AD22" i="1" s="1"/>
  <c r="AF22" i="1"/>
  <c r="U22" i="1"/>
  <c r="S22" i="1" s="1"/>
  <c r="V22" i="1" s="1"/>
  <c r="P22" i="1" s="1"/>
  <c r="Q22" i="1" s="1"/>
  <c r="AG25" i="1"/>
  <c r="Z25" i="1"/>
  <c r="AD25" i="1" s="1"/>
  <c r="U25" i="1"/>
  <c r="S25" i="1" s="1"/>
  <c r="V25" i="1" s="1"/>
  <c r="P25" i="1" s="1"/>
  <c r="Q25" i="1" s="1"/>
  <c r="AF25" i="1"/>
  <c r="AG24" i="1"/>
  <c r="Z24" i="1"/>
  <c r="AD24" i="1" s="1"/>
  <c r="AF24" i="1"/>
  <c r="U24" i="1"/>
  <c r="S24" i="1" s="1"/>
  <c r="V24" i="1" s="1"/>
  <c r="P24" i="1" s="1"/>
  <c r="Q24" i="1" s="1"/>
  <c r="AG20" i="1"/>
  <c r="Z20" i="1"/>
  <c r="AD20" i="1" s="1"/>
  <c r="U20" i="1"/>
  <c r="S20" i="1" s="1"/>
  <c r="V20" i="1" s="1"/>
  <c r="P20" i="1" s="1"/>
  <c r="Q20" i="1" s="1"/>
  <c r="AF20" i="1"/>
  <c r="AG26" i="1"/>
  <c r="Z26" i="1"/>
  <c r="AD26" i="1" s="1"/>
  <c r="AF26" i="1"/>
  <c r="U26" i="1"/>
  <c r="S26" i="1" s="1"/>
  <c r="V26" i="1" s="1"/>
  <c r="P26" i="1" s="1"/>
  <c r="Q26" i="1" s="1"/>
  <c r="AG29" i="1"/>
  <c r="Z29" i="1"/>
  <c r="AD29" i="1" s="1"/>
  <c r="AF29" i="1"/>
  <c r="U29" i="1"/>
  <c r="S29" i="1" s="1"/>
  <c r="V29" i="1" s="1"/>
  <c r="P29" i="1" s="1"/>
  <c r="Q29" i="1" s="1"/>
  <c r="Z28" i="1"/>
  <c r="AD28" i="1" s="1"/>
  <c r="AG28" i="1"/>
  <c r="AH28" i="1" s="1"/>
  <c r="AF28" i="1"/>
  <c r="U28" i="1"/>
  <c r="S28" i="1" s="1"/>
  <c r="V28" i="1" s="1"/>
  <c r="P28" i="1" s="1"/>
  <c r="Q28" i="1" s="1"/>
  <c r="AG27" i="1"/>
  <c r="Z27" i="1"/>
  <c r="AD27" i="1" s="1"/>
  <c r="U27" i="1"/>
  <c r="S27" i="1" s="1"/>
  <c r="V27" i="1" s="1"/>
  <c r="P27" i="1" s="1"/>
  <c r="Q27" i="1" s="1"/>
  <c r="AF27" i="1"/>
  <c r="AG17" i="1"/>
  <c r="AF17" i="1"/>
  <c r="Z17" i="1"/>
  <c r="AD17" i="1" s="1"/>
  <c r="U17" i="1"/>
  <c r="S17" i="1" s="1"/>
  <c r="V17" i="1" s="1"/>
  <c r="P17" i="1" s="1"/>
  <c r="Q17" i="1" s="1"/>
  <c r="AG21" i="1"/>
  <c r="Z21" i="1"/>
  <c r="AD21" i="1" s="1"/>
  <c r="AF21" i="1"/>
  <c r="U21" i="1"/>
  <c r="S21" i="1" s="1"/>
  <c r="V21" i="1" s="1"/>
  <c r="P21" i="1" s="1"/>
  <c r="Q21" i="1" s="1"/>
  <c r="AG18" i="1"/>
  <c r="AF18" i="1"/>
  <c r="Z18" i="1"/>
  <c r="AD18" i="1" s="1"/>
  <c r="U18" i="1"/>
  <c r="S18" i="1" s="1"/>
  <c r="V18" i="1" s="1"/>
  <c r="P18" i="1" s="1"/>
  <c r="Q18" i="1" s="1"/>
  <c r="AG23" i="1"/>
  <c r="Z23" i="1"/>
  <c r="AD23" i="1" s="1"/>
  <c r="AF23" i="1"/>
  <c r="U23" i="1"/>
  <c r="S23" i="1" s="1"/>
  <c r="V23" i="1" s="1"/>
  <c r="P23" i="1" s="1"/>
  <c r="Q23" i="1" s="1"/>
  <c r="AG19" i="1"/>
  <c r="AF19" i="1"/>
  <c r="Z19" i="1"/>
  <c r="AD19" i="1" s="1"/>
  <c r="U19" i="1"/>
  <c r="S19" i="1" s="1"/>
  <c r="V19" i="1" s="1"/>
  <c r="P19" i="1" s="1"/>
  <c r="Q19" i="1" s="1"/>
  <c r="AH31" i="1"/>
  <c r="AH23" i="1" l="1"/>
  <c r="AH21" i="1"/>
  <c r="AH27" i="1"/>
  <c r="AH29" i="1"/>
  <c r="AH20" i="1"/>
  <c r="AH25" i="1"/>
  <c r="AH19" i="1"/>
  <c r="AH18" i="1"/>
  <c r="AH17" i="1"/>
  <c r="AH26" i="1"/>
  <c r="AH24" i="1"/>
  <c r="AH22" i="1"/>
</calcChain>
</file>

<file path=xl/sharedStrings.xml><?xml version="1.0" encoding="utf-8"?>
<sst xmlns="http://schemas.openxmlformats.org/spreadsheetml/2006/main" count="1129" uniqueCount="491">
  <si>
    <t>File opened</t>
  </si>
  <si>
    <t>2023-08-01 08:21:59</t>
  </si>
  <si>
    <t>Console s/n</t>
  </si>
  <si>
    <t>68C-812020</t>
  </si>
  <si>
    <t>Console ver</t>
  </si>
  <si>
    <t>Bluestem v.2.1.08</t>
  </si>
  <si>
    <t>Scripts ver</t>
  </si>
  <si>
    <t>2022.05  2.1.08, Aug 2022</t>
  </si>
  <si>
    <t>Head s/n</t>
  </si>
  <si>
    <t>68H-712010</t>
  </si>
  <si>
    <t>Head ver</t>
  </si>
  <si>
    <t>1.4.22</t>
  </si>
  <si>
    <t>Head cal</t>
  </si>
  <si>
    <t>{"co2bspan2a": "0.0997196", "ssa_ref": "36366.5", "flowbzero": "0.31044", "oxygen": "21", "flowmeterzero": "2.49942", "chamberpressurezero": "2.74571", "h2obspan2": "0", "co2aspan2b": "0.321419", "h2obspanconc1": "20", "co2bspanconc2": "305.4", "h2obspan1": "1.0274", "co2aspan2": "-0.0323824", "h2oaspan2a": "0.0720706", "co2bspan1": "1.00317", "h2obspan2b": "0.106528", "h2oaspanconc1": "12.13", "h2oaspan2b": "0.0728571", "co2bspan2": "-0.0310097", "h2oaspan2": "0", "ssb_ref": "29674.1", "co2aspan2a": "0.323557", "h2oaspanconc2": "0", "co2bzero": "0.935737", "co2azero": "0.927705", "co2aspanconc1": "2486", "h2obzero": "1.08076", "co2bspanconc1": "400", "h2obspanconc2": "20", "h2oaspan1": "1.01091", "tazero": "0.146376", "h2obspan2a": "0.0707434", "tbzero": "0.233871", "co2bspan2b": "0.0998971", "flowazero": "0.33", "co2aspan1": "1.00387", "h2oazero": "1.06659", "co2aspanconc2": "305.4"}</t>
  </si>
  <si>
    <t>CO2 rangematch</t>
  </si>
  <si>
    <t>Fri Jul 21 11:06</t>
  </si>
  <si>
    <t>H2O rangematch</t>
  </si>
  <si>
    <t>Wed Jul 19 11:15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</si>
  <si>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</si>
  <si>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</si>
  <si>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</si>
  <si>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</si>
  <si>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</si>
  <si>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</si>
  <si>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</si>
  <si>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</si>
  <si>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</si>
  <si>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08:21:59</t>
  </si>
  <si>
    <t>Stability Definition:	ΔH2O (Meas2): Slp&lt;0.1 Per=20	ΔCO2 (Meas2): Slp&lt;1 Per=20	F (FlrLS): Slp&lt;1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</si>
  <si>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</si>
  <si>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</si>
  <si>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</si>
  <si>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</si>
  <si>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</si>
  <si>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</si>
  <si>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</si>
  <si>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</si>
  <si>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</si>
  <si>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</si>
  <si>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</si>
  <si>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</si>
  <si>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</si>
  <si>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</si>
  <si>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</si>
  <si>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</si>
  <si>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</si>
  <si>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</si>
  <si>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</si>
  <si>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</si>
  <si>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</si>
  <si>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</si>
  <si>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</si>
  <si>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</si>
  <si>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</si>
  <si>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</si>
  <si>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</si>
  <si>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</si>
  <si>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</si>
  <si>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</si>
  <si>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</si>
  <si>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</si>
  <si>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</si>
  <si>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</si>
  <si>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</si>
  <si>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</si>
  <si>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</si>
  <si>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</si>
  <si>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</si>
  <si>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</si>
  <si>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</si>
  <si>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</si>
  <si>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</si>
  <si>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</si>
  <si>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</si>
  <si>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</si>
  <si>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</si>
  <si>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</si>
  <si>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</si>
  <si>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</si>
  <si>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</si>
  <si>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</si>
  <si>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2.37713 205.921 364.684 601.938 864.775 1065.77 1260.09 1392.74</t>
  </si>
  <si>
    <t>Fs_true</t>
  </si>
  <si>
    <t>1.36377 230.226 386.189 587.469 812.096 1001.77 1201.83 1400.6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</si>
  <si>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</si>
  <si>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</si>
  <si>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</si>
  <si>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</si>
  <si>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</si>
  <si>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</si>
  <si>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</si>
  <si>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</si>
  <si>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</si>
  <si>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</si>
  <si>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</si>
  <si>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</si>
  <si>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</si>
  <si>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</si>
  <si>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</si>
  <si>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</si>
  <si>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</si>
  <si>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</si>
  <si>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</si>
  <si>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</si>
  <si>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</si>
  <si>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</si>
  <si>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</si>
  <si>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</si>
  <si>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</si>
  <si>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</si>
  <si>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</si>
  <si>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</si>
  <si>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</si>
  <si>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Air.temp</t>
  </si>
  <si>
    <t>Ex.int</t>
  </si>
  <si>
    <t>Water.pot</t>
  </si>
  <si>
    <t>Measure.height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</si>
  <si>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</si>
  <si>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</si>
  <si>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</si>
  <si>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</si>
  <si>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</si>
  <si>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</si>
  <si>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</si>
  <si>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</si>
  <si>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</si>
  <si>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</si>
  <si>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</si>
  <si>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</si>
  <si>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</si>
  <si>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</si>
  <si>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</si>
  <si>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</si>
  <si>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</si>
  <si>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</si>
  <si>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</si>
  <si>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</si>
  <si>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</si>
  <si>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</si>
  <si>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</si>
  <si>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</si>
  <si>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</si>
  <si>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</si>
  <si>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</si>
  <si>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</si>
  <si>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</si>
  <si>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</si>
  <si>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</si>
  <si>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</si>
  <si>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</si>
  <si>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</si>
  <si>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</si>
  <si>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</si>
  <si>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</si>
  <si>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</si>
  <si>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</si>
  <si>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</si>
  <si>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</si>
  <si>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</si>
  <si>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</si>
  <si>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</si>
  <si>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</si>
  <si>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</si>
  <si>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</si>
  <si>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</si>
  <si>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</si>
  <si>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</si>
  <si>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</si>
  <si>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</si>
  <si>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</si>
  <si>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</si>
  <si>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</si>
  <si>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</si>
  <si>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</si>
  <si>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</si>
  <si>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</si>
  <si>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</si>
  <si>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</si>
  <si>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</si>
  <si>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</si>
  <si>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</si>
  <si>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</si>
  <si>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</si>
  <si>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</si>
  <si>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</si>
  <si>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</si>
  <si>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</si>
  <si>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</si>
  <si>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</si>
  <si>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</si>
  <si>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</si>
  <si>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</si>
  <si>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</si>
  <si>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</si>
  <si>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</si>
  <si>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</si>
  <si>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</si>
  <si>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</si>
  <si>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</si>
  <si>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</si>
  <si>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</si>
  <si>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</si>
  <si>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</si>
  <si>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</si>
  <si>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</si>
  <si>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</si>
  <si>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</si>
  <si>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</si>
  <si>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</si>
  <si>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</si>
  <si>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</si>
  <si>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</si>
  <si>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</si>
  <si>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</si>
  <si>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</si>
  <si>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</si>
  <si>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</si>
  <si>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</si>
  <si>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</si>
  <si>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</si>
  <si>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</si>
  <si>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</si>
  <si>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</si>
  <si>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</si>
  <si>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</si>
  <si>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</si>
  <si>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</si>
  <si>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</si>
  <si>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</si>
  <si>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</si>
  <si>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</si>
  <si>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</si>
  <si>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</si>
  <si>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</si>
  <si>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</si>
  <si>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</si>
  <si>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</si>
  <si>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</si>
  <si>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</si>
  <si>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</si>
  <si>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</si>
  <si>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</si>
  <si>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</si>
  <si>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</si>
  <si>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</si>
  <si>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</si>
  <si>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</si>
  <si>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</si>
  <si>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</si>
  <si>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</si>
  <si>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</si>
  <si>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</si>
  <si>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</si>
  <si>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</si>
  <si>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</si>
  <si>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</si>
  <si>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</si>
  <si>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</si>
  <si>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</si>
  <si>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</si>
  <si>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</si>
  <si>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</si>
  <si>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</si>
  <si>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</si>
  <si>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</si>
  <si>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</si>
  <si>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</si>
  <si>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</si>
  <si>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</si>
  <si>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</si>
  <si>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</si>
  <si>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</si>
  <si>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</si>
  <si>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</si>
  <si>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</si>
  <si>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</si>
  <si>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</si>
  <si>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</si>
  <si>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</si>
  <si>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</si>
  <si>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</si>
  <si>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</si>
  <si>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</si>
  <si>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</si>
  <si>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</si>
  <si>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</si>
  <si>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</si>
  <si>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</si>
  <si>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</si>
  <si>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</si>
  <si>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</si>
  <si>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</si>
  <si>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</si>
  <si>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</si>
  <si>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</si>
  <si>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</si>
  <si>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</si>
  <si>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</si>
  <si>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</si>
  <si>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</si>
  <si>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</si>
  <si>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</si>
  <si>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</si>
  <si>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</si>
  <si>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</si>
  <si>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</si>
  <si>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</si>
  <si>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</si>
  <si>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</si>
  <si>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</si>
  <si>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</si>
  <si>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</si>
  <si>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</si>
  <si>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</si>
  <si>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</si>
  <si>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</si>
  <si>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</si>
  <si>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</si>
  <si>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</si>
  <si>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</si>
  <si>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</si>
  <si>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</si>
  <si>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</si>
  <si>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</si>
  <si>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</si>
  <si>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</si>
  <si>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</si>
  <si>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</si>
  <si>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</si>
  <si>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</si>
  <si>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</si>
  <si>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</si>
  <si>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</si>
  <si>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</si>
  <si>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</si>
  <si>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</si>
  <si>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AccH2O_hum</t>
  </si>
  <si>
    <t>AccH2O_des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</si>
  <si>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</si>
  <si>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</si>
  <si>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</si>
  <si>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</si>
  <si>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</si>
  <si>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</si>
  <si>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</si>
  <si>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</si>
  <si>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</si>
  <si>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</si>
  <si>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</si>
  <si>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</si>
  <si>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</si>
  <si>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</si>
  <si>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</si>
  <si>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</si>
  <si>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</si>
  <si>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</si>
  <si>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</si>
  <si>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</si>
  <si>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</si>
  <si>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</si>
  <si>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</si>
  <si>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</si>
  <si>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</si>
  <si>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</si>
  <si>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</si>
  <si>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</si>
  <si>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</si>
  <si>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</si>
  <si>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</si>
  <si>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</si>
  <si>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</si>
  <si>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</si>
  <si>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</si>
  <si>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</si>
  <si>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</si>
  <si>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</si>
  <si>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</si>
  <si>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</si>
  <si>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</si>
  <si>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</si>
  <si>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</si>
  <si>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</si>
  <si>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</si>
  <si>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</si>
  <si>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</si>
  <si>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</si>
  <si>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</si>
  <si>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</si>
  <si>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</si>
  <si>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</si>
  <si>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</si>
  <si>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</si>
  <si>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</si>
  <si>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</si>
  <si>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</si>
  <si>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</si>
  <si>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</si>
  <si>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</si>
  <si>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</si>
  <si>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</si>
  <si>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</si>
  <si>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</si>
  <si>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</si>
  <si>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</si>
  <si>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</si>
  <si>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</si>
  <si>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</si>
  <si>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</si>
  <si>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</si>
  <si>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</si>
  <si>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</si>
  <si>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</si>
  <si>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</si>
  <si>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</si>
  <si>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</si>
  <si>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</si>
  <si>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</si>
  <si>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</si>
  <si>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</si>
  <si>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</si>
  <si>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</si>
  <si>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</si>
  <si>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</si>
  <si>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</si>
  <si>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</si>
  <si>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</si>
  <si>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</si>
  <si>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</si>
  <si>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</si>
  <si>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</si>
  <si>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</si>
  <si>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</si>
  <si>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</si>
  <si>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</si>
  <si>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20230801 08:50:15</t>
  </si>
  <si>
    <t>08:50:15</t>
  </si>
  <si>
    <t>Excised</t>
  </si>
  <si>
    <t>-</t>
  </si>
  <si>
    <t>0: Broadleaf</t>
  </si>
  <si>
    <t>08:50:35</t>
  </si>
  <si>
    <t>2/3</t>
  </si>
  <si>
    <t>11111111</t>
  </si>
  <si>
    <t>oooooooo</t>
  </si>
  <si>
    <t>on</t>
  </si>
  <si>
    <t>20230801 09:11:56</t>
  </si>
  <si>
    <t>09:11:56</t>
  </si>
  <si>
    <t>09:12:20</t>
  </si>
  <si>
    <t>3/3</t>
  </si>
  <si>
    <t>20230801 09:50:11</t>
  </si>
  <si>
    <t>09:50:11</t>
  </si>
  <si>
    <t>09:50:36</t>
  </si>
  <si>
    <t>20230801 10:11:45</t>
  </si>
  <si>
    <t>10:11:45</t>
  </si>
  <si>
    <t>10:12:08</t>
  </si>
  <si>
    <t>20230801 10:49:36</t>
  </si>
  <si>
    <t>10:49:36</t>
  </si>
  <si>
    <t>10:50:03</t>
  </si>
  <si>
    <t>20230801 11:12:29</t>
  </si>
  <si>
    <t>11:12:29</t>
  </si>
  <si>
    <t>11:12:53</t>
  </si>
  <si>
    <t>20230801 11:49:25</t>
  </si>
  <si>
    <t>11:49:25</t>
  </si>
  <si>
    <t>11:49:45</t>
  </si>
  <si>
    <t>20230801 12:11:09</t>
  </si>
  <si>
    <t>12:11:09</t>
  </si>
  <si>
    <t>12:11:30</t>
  </si>
  <si>
    <t>20230801 12:49:04</t>
  </si>
  <si>
    <t>12:49:04</t>
  </si>
  <si>
    <t>12:49:24</t>
  </si>
  <si>
    <t>20230801 13:10:54</t>
  </si>
  <si>
    <t>13:10:54</t>
  </si>
  <si>
    <t>13:11:14</t>
  </si>
  <si>
    <t>20230801 13:49:11</t>
  </si>
  <si>
    <t>13:49:11</t>
  </si>
  <si>
    <t>13:49:37</t>
  </si>
  <si>
    <t>20230801 14:10:52</t>
  </si>
  <si>
    <t>14:10:52</t>
  </si>
  <si>
    <t>14:11:16</t>
  </si>
  <si>
    <t>20230801 14:49:16</t>
  </si>
  <si>
    <t>14:49:16</t>
  </si>
  <si>
    <t>14:49:34</t>
  </si>
  <si>
    <t>20230801 15:10:58</t>
  </si>
  <si>
    <t>15:10:58</t>
  </si>
  <si>
    <t>15:11:30</t>
  </si>
  <si>
    <t>20230801 15:49:45</t>
  </si>
  <si>
    <t>15:49:45</t>
  </si>
  <si>
    <t>15:50:05</t>
  </si>
  <si>
    <t>20230801 16:11:55</t>
  </si>
  <si>
    <t>16:11:55</t>
  </si>
  <si>
    <t>16:12:14</t>
  </si>
  <si>
    <t>Intact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</si>
</sst>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M32"/>
  <sheetViews>
    <sheetView tabSelected="1" topLeftCell="AN1" workbookViewId="0">
      <selection activeCell="BG33" sqref="BG33"/>
    </sheetView>
  </sheetViews>
  <sheetFormatPr baseColWidth="10" defaultColWidth="8.83203125" defaultRowHeight="15" x14ac:dyDescent="0.2"/>
  <sheetData>
    <row r="2" spans="1:299" x14ac:dyDescent="0.2">
      <c r="A2" t="s">
        <v>29</v>
      </c>
      <c r="B2" t="s">
        <v>30</v>
      </c>
      <c r="C2" t="s">
        <v>32</v>
      </c>
    </row>
    <row r="3" spans="1:299" x14ac:dyDescent="0.2">
      <c r="B3" t="s">
        <v>31</v>
      </c>
      <c r="C3">
        <v>21</v>
      </c>
    </row>
    <row r="4" spans="1:299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99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99" x14ac:dyDescent="0.2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99" x14ac:dyDescent="0.2">
      <c r="B7">
        <v>0</v>
      </c>
      <c r="C7">
        <v>1</v>
      </c>
      <c r="D7">
        <v>0</v>
      </c>
      <c r="E7">
        <v>0</v>
      </c>
    </row>
    <row r="8" spans="1:299" x14ac:dyDescent="0.2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99" x14ac:dyDescent="0.2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99" x14ac:dyDescent="0.2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99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99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99" x14ac:dyDescent="0.2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99" x14ac:dyDescent="0.2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90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91</v>
      </c>
      <c r="CU14" t="s">
        <v>91</v>
      </c>
      <c r="CV14" t="s">
        <v>91</v>
      </c>
      <c r="CW14" t="s">
        <v>92</v>
      </c>
      <c r="CX14" t="s">
        <v>92</v>
      </c>
      <c r="CY14" t="s">
        <v>92</v>
      </c>
      <c r="CZ14" t="s">
        <v>92</v>
      </c>
      <c r="DA14" t="s">
        <v>92</v>
      </c>
      <c r="DB14" t="s">
        <v>92</v>
      </c>
      <c r="DC14" t="s">
        <v>92</v>
      </c>
      <c r="DD14" t="s">
        <v>92</v>
      </c>
      <c r="DE14" t="s">
        <v>92</v>
      </c>
      <c r="DF14" t="s">
        <v>92</v>
      </c>
      <c r="DG14" t="s">
        <v>92</v>
      </c>
      <c r="DH14" t="s">
        <v>92</v>
      </c>
      <c r="DI14" t="s">
        <v>92</v>
      </c>
      <c r="DJ14" t="s">
        <v>93</v>
      </c>
      <c r="DK14" t="s">
        <v>93</v>
      </c>
      <c r="DL14" t="s">
        <v>93</v>
      </c>
      <c r="DM14" t="s">
        <v>93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97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104</v>
      </c>
      <c r="JO14" t="s">
        <v>104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  <c r="JV14" t="s">
        <v>105</v>
      </c>
      <c r="JW14" t="s">
        <v>105</v>
      </c>
      <c r="JX14" t="s">
        <v>106</v>
      </c>
      <c r="JY14" t="s">
        <v>106</v>
      </c>
      <c r="JZ14" t="s">
        <v>106</v>
      </c>
      <c r="KA14" t="s">
        <v>106</v>
      </c>
      <c r="KB14" t="s">
        <v>106</v>
      </c>
      <c r="KC14" t="s">
        <v>106</v>
      </c>
      <c r="KD14" t="s">
        <v>106</v>
      </c>
      <c r="KE14" t="s">
        <v>106</v>
      </c>
      <c r="KF14" t="s">
        <v>106</v>
      </c>
      <c r="KG14" t="s">
        <v>106</v>
      </c>
      <c r="KH14" t="s">
        <v>106</v>
      </c>
      <c r="KI14" t="s">
        <v>106</v>
      </c>
      <c r="KJ14" t="s">
        <v>106</v>
      </c>
      <c r="KK14" t="s">
        <v>106</v>
      </c>
      <c r="KL14" t="s">
        <v>106</v>
      </c>
      <c r="KM14" t="s">
        <v>106</v>
      </c>
    </row>
    <row r="15" spans="1:299" x14ac:dyDescent="0.2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  <c r="AJ15" t="s">
        <v>142</v>
      </c>
      <c r="AK15" t="s">
        <v>143</v>
      </c>
      <c r="AL15" t="s">
        <v>144</v>
      </c>
      <c r="AM15" t="s">
        <v>145</v>
      </c>
      <c r="AN15" t="s">
        <v>146</v>
      </c>
      <c r="AO15" t="s">
        <v>147</v>
      </c>
      <c r="AP15" t="s">
        <v>148</v>
      </c>
      <c r="AQ15" t="s">
        <v>149</v>
      </c>
      <c r="AR15" t="s">
        <v>150</v>
      </c>
      <c r="AS15" t="s">
        <v>151</v>
      </c>
      <c r="AT15" t="s">
        <v>152</v>
      </c>
      <c r="AU15" t="s">
        <v>89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192</v>
      </c>
      <c r="CJ15" t="s">
        <v>193</v>
      </c>
      <c r="CK15" t="s">
        <v>194</v>
      </c>
      <c r="CL15" t="s">
        <v>195</v>
      </c>
      <c r="CM15" t="s">
        <v>196</v>
      </c>
      <c r="CN15" t="s">
        <v>197</v>
      </c>
      <c r="CO15" t="s">
        <v>198</v>
      </c>
      <c r="CP15" t="s">
        <v>199</v>
      </c>
      <c r="CQ15" t="s">
        <v>200</v>
      </c>
      <c r="CR15" t="s">
        <v>201</v>
      </c>
      <c r="CS15" t="s">
        <v>202</v>
      </c>
      <c r="CT15" t="s">
        <v>203</v>
      </c>
      <c r="CU15" t="s">
        <v>204</v>
      </c>
      <c r="CV15" t="s">
        <v>205</v>
      </c>
      <c r="CW15" t="s">
        <v>185</v>
      </c>
      <c r="CX15" t="s">
        <v>206</v>
      </c>
      <c r="CY15" t="s">
        <v>207</v>
      </c>
      <c r="CZ15" t="s">
        <v>208</v>
      </c>
      <c r="DA15" t="s">
        <v>159</v>
      </c>
      <c r="DB15" t="s">
        <v>209</v>
      </c>
      <c r="DC15" t="s">
        <v>210</v>
      </c>
      <c r="DD15" t="s">
        <v>211</v>
      </c>
      <c r="DE15" t="s">
        <v>212</v>
      </c>
      <c r="DF15" t="s">
        <v>213</v>
      </c>
      <c r="DG15" t="s">
        <v>214</v>
      </c>
      <c r="DH15" t="s">
        <v>215</v>
      </c>
      <c r="DI15" t="s">
        <v>216</v>
      </c>
      <c r="DJ15" t="s">
        <v>217</v>
      </c>
      <c r="DK15" t="s">
        <v>218</v>
      </c>
      <c r="DL15" t="s">
        <v>219</v>
      </c>
      <c r="DM15" t="s">
        <v>220</v>
      </c>
      <c r="DN15" t="s">
        <v>221</v>
      </c>
      <c r="DO15" t="s">
        <v>222</v>
      </c>
      <c r="DP15" t="s">
        <v>223</v>
      </c>
      <c r="DQ15" t="s">
        <v>224</v>
      </c>
      <c r="DR15" t="s">
        <v>225</v>
      </c>
      <c r="DS15" t="s">
        <v>117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261</v>
      </c>
      <c r="FD15" t="s">
        <v>262</v>
      </c>
      <c r="FE15" t="s">
        <v>263</v>
      </c>
      <c r="FF15" t="s">
        <v>264</v>
      </c>
      <c r="FG15" t="s">
        <v>265</v>
      </c>
      <c r="FH15" t="s">
        <v>266</v>
      </c>
      <c r="FI15" t="s">
        <v>267</v>
      </c>
      <c r="FJ15" t="s">
        <v>268</v>
      </c>
      <c r="FK15" t="s">
        <v>269</v>
      </c>
      <c r="FL15" t="s">
        <v>270</v>
      </c>
      <c r="FM15" t="s">
        <v>271</v>
      </c>
      <c r="FN15" t="s">
        <v>272</v>
      </c>
      <c r="FO15" t="s">
        <v>273</v>
      </c>
      <c r="FP15" t="s">
        <v>274</v>
      </c>
      <c r="FQ15" t="s">
        <v>275</v>
      </c>
      <c r="FR15" t="s">
        <v>108</v>
      </c>
      <c r="FS15" t="s">
        <v>111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  <c r="JY15" t="s">
        <v>385</v>
      </c>
      <c r="JZ15" t="s">
        <v>386</v>
      </c>
      <c r="KA15" t="s">
        <v>387</v>
      </c>
      <c r="KB15" t="s">
        <v>388</v>
      </c>
      <c r="KC15" t="s">
        <v>389</v>
      </c>
      <c r="KD15" t="s">
        <v>390</v>
      </c>
      <c r="KE15" t="s">
        <v>391</v>
      </c>
      <c r="KF15" t="s">
        <v>392</v>
      </c>
      <c r="KG15" t="s">
        <v>393</v>
      </c>
      <c r="KH15" t="s">
        <v>394</v>
      </c>
      <c r="KI15" t="s">
        <v>395</v>
      </c>
      <c r="KJ15" t="s">
        <v>396</v>
      </c>
      <c r="KK15" t="s">
        <v>397</v>
      </c>
      <c r="KL15" t="s">
        <v>398</v>
      </c>
      <c r="KM15" t="s">
        <v>399</v>
      </c>
    </row>
    <row r="16" spans="1:299" x14ac:dyDescent="0.2">
      <c r="B16" t="s">
        <v>400</v>
      </c>
      <c r="C16" t="s">
        <v>400</v>
      </c>
      <c r="F16" t="s">
        <v>400</v>
      </c>
      <c r="K16" t="s">
        <v>400</v>
      </c>
      <c r="L16" t="s">
        <v>401</v>
      </c>
      <c r="M16" t="s">
        <v>402</v>
      </c>
      <c r="N16" t="s">
        <v>403</v>
      </c>
      <c r="O16" t="s">
        <v>404</v>
      </c>
      <c r="P16" t="s">
        <v>404</v>
      </c>
      <c r="Q16" t="s">
        <v>233</v>
      </c>
      <c r="R16" t="s">
        <v>233</v>
      </c>
      <c r="S16" t="s">
        <v>401</v>
      </c>
      <c r="T16" t="s">
        <v>401</v>
      </c>
      <c r="U16" t="s">
        <v>401</v>
      </c>
      <c r="V16" t="s">
        <v>401</v>
      </c>
      <c r="W16" t="s">
        <v>405</v>
      </c>
      <c r="X16" t="s">
        <v>406</v>
      </c>
      <c r="Y16" t="s">
        <v>406</v>
      </c>
      <c r="Z16" t="s">
        <v>407</v>
      </c>
      <c r="AA16" t="s">
        <v>408</v>
      </c>
      <c r="AB16" t="s">
        <v>407</v>
      </c>
      <c r="AC16" t="s">
        <v>407</v>
      </c>
      <c r="AD16" t="s">
        <v>407</v>
      </c>
      <c r="AE16" t="s">
        <v>405</v>
      </c>
      <c r="AF16" t="s">
        <v>405</v>
      </c>
      <c r="AG16" t="s">
        <v>405</v>
      </c>
      <c r="AH16" t="s">
        <v>405</v>
      </c>
      <c r="AI16" t="s">
        <v>403</v>
      </c>
      <c r="AJ16" t="s">
        <v>402</v>
      </c>
      <c r="AK16" t="s">
        <v>403</v>
      </c>
      <c r="AL16" t="s">
        <v>404</v>
      </c>
      <c r="AM16" t="s">
        <v>404</v>
      </c>
      <c r="AN16" t="s">
        <v>409</v>
      </c>
      <c r="AO16" t="s">
        <v>410</v>
      </c>
      <c r="AP16" t="s">
        <v>402</v>
      </c>
      <c r="AQ16" t="s">
        <v>411</v>
      </c>
      <c r="AR16" t="s">
        <v>411</v>
      </c>
      <c r="AS16" t="s">
        <v>412</v>
      </c>
      <c r="AT16" t="s">
        <v>410</v>
      </c>
      <c r="AU16" t="s">
        <v>413</v>
      </c>
      <c r="AV16" t="s">
        <v>408</v>
      </c>
      <c r="AX16" t="s">
        <v>408</v>
      </c>
      <c r="AY16" t="s">
        <v>413</v>
      </c>
      <c r="BE16" t="s">
        <v>403</v>
      </c>
      <c r="BL16" t="s">
        <v>403</v>
      </c>
      <c r="BM16" t="s">
        <v>403</v>
      </c>
      <c r="BN16" t="s">
        <v>403</v>
      </c>
      <c r="BO16" t="s">
        <v>414</v>
      </c>
      <c r="CC16" t="s">
        <v>415</v>
      </c>
      <c r="CE16" t="s">
        <v>415</v>
      </c>
      <c r="CF16" t="s">
        <v>403</v>
      </c>
      <c r="CI16" t="s">
        <v>415</v>
      </c>
      <c r="CJ16" t="s">
        <v>408</v>
      </c>
      <c r="CM16" t="s">
        <v>416</v>
      </c>
      <c r="CN16" t="s">
        <v>416</v>
      </c>
      <c r="CP16" t="s">
        <v>417</v>
      </c>
      <c r="CQ16" t="s">
        <v>415</v>
      </c>
      <c r="CS16" t="s">
        <v>415</v>
      </c>
      <c r="CT16" t="s">
        <v>403</v>
      </c>
      <c r="CX16" t="s">
        <v>415</v>
      </c>
      <c r="CZ16" t="s">
        <v>418</v>
      </c>
      <c r="DC16" t="s">
        <v>415</v>
      </c>
      <c r="DD16" t="s">
        <v>415</v>
      </c>
      <c r="DF16" t="s">
        <v>415</v>
      </c>
      <c r="DH16" t="s">
        <v>415</v>
      </c>
      <c r="DJ16" t="s">
        <v>403</v>
      </c>
      <c r="DK16" t="s">
        <v>403</v>
      </c>
      <c r="DM16" t="s">
        <v>419</v>
      </c>
      <c r="DN16" t="s">
        <v>420</v>
      </c>
      <c r="DQ16" t="s">
        <v>401</v>
      </c>
      <c r="DS16" t="s">
        <v>400</v>
      </c>
      <c r="DT16" t="s">
        <v>404</v>
      </c>
      <c r="DU16" t="s">
        <v>404</v>
      </c>
      <c r="DV16" t="s">
        <v>411</v>
      </c>
      <c r="DW16" t="s">
        <v>411</v>
      </c>
      <c r="DX16" t="s">
        <v>404</v>
      </c>
      <c r="DY16" t="s">
        <v>411</v>
      </c>
      <c r="DZ16" t="s">
        <v>413</v>
      </c>
      <c r="EA16" t="s">
        <v>407</v>
      </c>
      <c r="EB16" t="s">
        <v>407</v>
      </c>
      <c r="EC16" t="s">
        <v>406</v>
      </c>
      <c r="ED16" t="s">
        <v>406</v>
      </c>
      <c r="EE16" t="s">
        <v>406</v>
      </c>
      <c r="EF16" t="s">
        <v>406</v>
      </c>
      <c r="EG16" t="s">
        <v>406</v>
      </c>
      <c r="EH16" t="s">
        <v>421</v>
      </c>
      <c r="EI16" t="s">
        <v>403</v>
      </c>
      <c r="EJ16" t="s">
        <v>403</v>
      </c>
      <c r="EK16" t="s">
        <v>404</v>
      </c>
      <c r="EL16" t="s">
        <v>404</v>
      </c>
      <c r="EM16" t="s">
        <v>404</v>
      </c>
      <c r="EN16" t="s">
        <v>411</v>
      </c>
      <c r="EO16" t="s">
        <v>404</v>
      </c>
      <c r="EP16" t="s">
        <v>411</v>
      </c>
      <c r="EQ16" t="s">
        <v>407</v>
      </c>
      <c r="ER16" t="s">
        <v>407</v>
      </c>
      <c r="ES16" t="s">
        <v>406</v>
      </c>
      <c r="ET16" t="s">
        <v>406</v>
      </c>
      <c r="EU16" t="s">
        <v>403</v>
      </c>
      <c r="EZ16" t="s">
        <v>403</v>
      </c>
      <c r="FC16" t="s">
        <v>406</v>
      </c>
      <c r="FD16" t="s">
        <v>406</v>
      </c>
      <c r="FE16" t="s">
        <v>406</v>
      </c>
      <c r="FF16" t="s">
        <v>406</v>
      </c>
      <c r="FG16" t="s">
        <v>406</v>
      </c>
      <c r="FH16" t="s">
        <v>403</v>
      </c>
      <c r="FI16" t="s">
        <v>403</v>
      </c>
      <c r="FJ16" t="s">
        <v>403</v>
      </c>
      <c r="FK16" t="s">
        <v>400</v>
      </c>
      <c r="FN16" t="s">
        <v>422</v>
      </c>
      <c r="FO16" t="s">
        <v>422</v>
      </c>
      <c r="FQ16" t="s">
        <v>400</v>
      </c>
      <c r="FR16" t="s">
        <v>423</v>
      </c>
      <c r="FT16" t="s">
        <v>400</v>
      </c>
      <c r="FU16" t="s">
        <v>400</v>
      </c>
      <c r="FW16" t="s">
        <v>424</v>
      </c>
      <c r="FX16" t="s">
        <v>425</v>
      </c>
      <c r="FY16" t="s">
        <v>424</v>
      </c>
      <c r="FZ16" t="s">
        <v>425</v>
      </c>
      <c r="GA16" t="s">
        <v>424</v>
      </c>
      <c r="GB16" t="s">
        <v>425</v>
      </c>
      <c r="GC16" t="s">
        <v>408</v>
      </c>
      <c r="GD16" t="s">
        <v>408</v>
      </c>
      <c r="GE16" t="s">
        <v>404</v>
      </c>
      <c r="GF16" t="s">
        <v>426</v>
      </c>
      <c r="GG16" t="s">
        <v>404</v>
      </c>
      <c r="GJ16" t="s">
        <v>427</v>
      </c>
      <c r="GM16" t="s">
        <v>411</v>
      </c>
      <c r="GN16" t="s">
        <v>428</v>
      </c>
      <c r="GO16" t="s">
        <v>411</v>
      </c>
      <c r="GT16" t="s">
        <v>429</v>
      </c>
      <c r="GU16" t="s">
        <v>429</v>
      </c>
      <c r="HH16" t="s">
        <v>429</v>
      </c>
      <c r="HI16" t="s">
        <v>429</v>
      </c>
      <c r="HJ16" t="s">
        <v>430</v>
      </c>
      <c r="HK16" t="s">
        <v>430</v>
      </c>
      <c r="HL16" t="s">
        <v>406</v>
      </c>
      <c r="HM16" t="s">
        <v>406</v>
      </c>
      <c r="HN16" t="s">
        <v>408</v>
      </c>
      <c r="HO16" t="s">
        <v>406</v>
      </c>
      <c r="HP16" t="s">
        <v>411</v>
      </c>
      <c r="HQ16" t="s">
        <v>408</v>
      </c>
      <c r="HR16" t="s">
        <v>408</v>
      </c>
      <c r="HT16" t="s">
        <v>429</v>
      </c>
      <c r="HU16" t="s">
        <v>429</v>
      </c>
      <c r="HV16" t="s">
        <v>429</v>
      </c>
      <c r="HW16" t="s">
        <v>429</v>
      </c>
      <c r="HX16" t="s">
        <v>429</v>
      </c>
      <c r="HY16" t="s">
        <v>429</v>
      </c>
      <c r="HZ16" t="s">
        <v>429</v>
      </c>
      <c r="IA16" t="s">
        <v>431</v>
      </c>
      <c r="IB16" t="s">
        <v>431</v>
      </c>
      <c r="IC16" t="s">
        <v>431</v>
      </c>
      <c r="ID16" t="s">
        <v>432</v>
      </c>
      <c r="IE16" t="s">
        <v>429</v>
      </c>
      <c r="IF16" t="s">
        <v>429</v>
      </c>
      <c r="IG16" t="s">
        <v>429</v>
      </c>
      <c r="IH16" t="s">
        <v>429</v>
      </c>
      <c r="II16" t="s">
        <v>429</v>
      </c>
      <c r="IJ16" t="s">
        <v>429</v>
      </c>
      <c r="IK16" t="s">
        <v>429</v>
      </c>
      <c r="IL16" t="s">
        <v>429</v>
      </c>
      <c r="IM16" t="s">
        <v>429</v>
      </c>
      <c r="IN16" t="s">
        <v>429</v>
      </c>
      <c r="IO16" t="s">
        <v>429</v>
      </c>
      <c r="IP16" t="s">
        <v>429</v>
      </c>
      <c r="IW16" t="s">
        <v>429</v>
      </c>
      <c r="IX16" t="s">
        <v>408</v>
      </c>
      <c r="IY16" t="s">
        <v>408</v>
      </c>
      <c r="IZ16" t="s">
        <v>424</v>
      </c>
      <c r="JA16" t="s">
        <v>425</v>
      </c>
      <c r="JB16" t="s">
        <v>425</v>
      </c>
      <c r="JF16" t="s">
        <v>425</v>
      </c>
      <c r="JJ16" t="s">
        <v>404</v>
      </c>
      <c r="JK16" t="s">
        <v>404</v>
      </c>
      <c r="JL16" t="s">
        <v>411</v>
      </c>
      <c r="JM16" t="s">
        <v>411</v>
      </c>
      <c r="JN16" t="s">
        <v>433</v>
      </c>
      <c r="JO16" t="s">
        <v>433</v>
      </c>
      <c r="JP16" t="s">
        <v>429</v>
      </c>
      <c r="JQ16" t="s">
        <v>429</v>
      </c>
      <c r="JR16" t="s">
        <v>429</v>
      </c>
      <c r="JS16" t="s">
        <v>429</v>
      </c>
      <c r="JT16" t="s">
        <v>429</v>
      </c>
      <c r="JU16" t="s">
        <v>429</v>
      </c>
      <c r="JV16" t="s">
        <v>406</v>
      </c>
      <c r="JW16" t="s">
        <v>429</v>
      </c>
      <c r="JY16" t="s">
        <v>413</v>
      </c>
      <c r="JZ16" t="s">
        <v>413</v>
      </c>
      <c r="KA16" t="s">
        <v>406</v>
      </c>
      <c r="KB16" t="s">
        <v>406</v>
      </c>
      <c r="KC16" t="s">
        <v>406</v>
      </c>
      <c r="KD16" t="s">
        <v>406</v>
      </c>
      <c r="KE16" t="s">
        <v>406</v>
      </c>
      <c r="KF16" t="s">
        <v>408</v>
      </c>
      <c r="KG16" t="s">
        <v>408</v>
      </c>
      <c r="KH16" t="s">
        <v>408</v>
      </c>
      <c r="KI16" t="s">
        <v>406</v>
      </c>
      <c r="KJ16" t="s">
        <v>404</v>
      </c>
      <c r="KK16" t="s">
        <v>411</v>
      </c>
      <c r="KL16" t="s">
        <v>408</v>
      </c>
      <c r="KM16" t="s">
        <v>408</v>
      </c>
    </row>
    <row r="17" spans="1:299" x14ac:dyDescent="0.2">
      <c r="A17">
        <v>1</v>
      </c>
      <c r="B17">
        <v>1690905015</v>
      </c>
      <c r="C17">
        <v>0</v>
      </c>
      <c r="D17" t="s">
        <v>434</v>
      </c>
      <c r="E17" t="s">
        <v>435</v>
      </c>
      <c r="F17">
        <v>4</v>
      </c>
      <c r="G17">
        <v>17.600000000000001</v>
      </c>
      <c r="H17" t="s">
        <v>490</v>
      </c>
      <c r="I17">
        <v>180</v>
      </c>
      <c r="J17">
        <v>162</v>
      </c>
      <c r="K17">
        <v>1690905006.5</v>
      </c>
      <c r="L17">
        <f t="shared" ref="L17:L32" si="0">(M17)/1000</f>
        <v>6.0797771168427054E-4</v>
      </c>
      <c r="M17">
        <f t="shared" ref="M17:M32" si="1">IF(DR17, AP17, AJ17)</f>
        <v>0.60797771168427051</v>
      </c>
      <c r="N17">
        <f t="shared" ref="N17:N32" si="2">IF(DR17, AK17, AI17)</f>
        <v>5.6137333364341542</v>
      </c>
      <c r="O17">
        <f t="shared" ref="O17:O32" si="3">DT17 - IF(AW17&gt;1, N17*DN17*100/(AY17*EH17), 0)</f>
        <v>416.80775</v>
      </c>
      <c r="P17">
        <f t="shared" ref="P17:P32" si="4">((V17-L17/2)*O17-N17)/(V17+L17/2)</f>
        <v>180.5605280291654</v>
      </c>
      <c r="Q17">
        <f t="shared" ref="Q17:Q32" si="5">P17*(EA17+EB17)/1000</f>
        <v>18.308200887992545</v>
      </c>
      <c r="R17">
        <f t="shared" ref="R17:R32" si="6">(DT17 - IF(AW17&gt;1, N17*DN17*100/(AY17*EH17), 0))*(EA17+EB17)/1000</f>
        <v>42.262836191083593</v>
      </c>
      <c r="S17">
        <f t="shared" ref="S17:S32" si="7">2/((1/U17-1/T17)+SIGN(U17)*SQRT((1/U17-1/T17)*(1/U17-1/T17) + 4*DO17/((DO17+1)*(DO17+1))*(2*1/U17*1/T17-1/T17*1/T17)))</f>
        <v>3.944086045054513E-2</v>
      </c>
      <c r="T17">
        <f t="shared" ref="T17:T32" si="8">IF(LEFT(DP17,1)&lt;&gt;"0",IF(LEFT(DP17,1)="1",3,DQ17),$D$5+$E$5*(EH17*EA17/($K$5*1000))+$F$5*(EH17*EA17/($K$5*1000))*MAX(MIN(DN17,$J$5),$I$5)*MAX(MIN(DN17,$J$5),$I$5)+$G$5*MAX(MIN(DN17,$J$5),$I$5)*(EH17*EA17/($K$5*1000))+$H$5*(EH17*EA17/($K$5*1000))*(EH17*EA17/($K$5*1000)))</f>
        <v>3.8413358861403788</v>
      </c>
      <c r="U17">
        <f t="shared" ref="U17:U32" si="9">L17*(1000-(1000*0.61365*EXP(17.502*Y17/(240.97+Y17))/(EA17+EB17)+DV17)/2)/(1000*0.61365*EXP(17.502*Y17/(240.97+Y17))/(EA17+EB17)-DV17)</f>
        <v>3.9217260594741975E-2</v>
      </c>
      <c r="V17">
        <f t="shared" ref="V17:V32" si="10">1/((DO17+1)/(S17/1.6)+1/(T17/1.37)) + DO17/((DO17+1)/(S17/1.6) + DO17/(T17/1.37))</f>
        <v>2.4530771568201031E-2</v>
      </c>
      <c r="W17">
        <f t="shared" ref="W17:W32" si="11">(DJ17*DM17)</f>
        <v>321.51153440079315</v>
      </c>
      <c r="X17">
        <f t="shared" ref="X17:X32" si="12">(EC17+(W17+2*0.95*0.0000000567*(((EC17+$B$7)+273)^4-(EC17+273)^4)-44100*L17)/(1.84*29.3*T17+8*0.95*0.0000000567*(EC17+273)^3))</f>
        <v>27.245684824045313</v>
      </c>
      <c r="Y17">
        <f t="shared" ref="Y17:Y32" si="13">($C$7*ED17+$D$7*EE17+$E$7*X17)</f>
        <v>25.202175</v>
      </c>
      <c r="Z17">
        <f t="shared" ref="Z17:Z32" si="14">0.61365*EXP(17.502*Y17/(240.97+Y17))</f>
        <v>3.2182062501981346</v>
      </c>
      <c r="AA17">
        <f t="shared" ref="AA17:AA32" si="15">(AB17/AC17*100)</f>
        <v>50.219059673442246</v>
      </c>
      <c r="AB17">
        <f t="shared" ref="AB17:AB32" si="16">DV17*(EA17+EB17)/1000</f>
        <v>1.6842771842547974</v>
      </c>
      <c r="AC17">
        <f t="shared" ref="AC17:AC32" si="17">0.61365*EXP(17.502*EC17/(240.97+EC17))</f>
        <v>3.353860456980057</v>
      </c>
      <c r="AD17">
        <f t="shared" ref="AD17:AD32" si="18">(Z17-DV17*(EA17+EB17)/1000)</f>
        <v>1.5339290659433371</v>
      </c>
      <c r="AE17">
        <f t="shared" ref="AE17:AE32" si="19">(-L17*44100)</f>
        <v>-26.811817085276331</v>
      </c>
      <c r="AF17">
        <f t="shared" ref="AF17:AF32" si="20">2*29.3*T17*0.92*(EC17-Y17)</f>
        <v>144.01194300604288</v>
      </c>
      <c r="AG17">
        <f t="shared" ref="AG17:AG32" si="21">2*0.95*0.0000000567*(((EC17+$B$7)+273)^4-(Y17+273)^4)</f>
        <v>7.9740451559429006</v>
      </c>
      <c r="AH17">
        <f t="shared" ref="AH17:AH32" si="22">W17+AG17+AE17+AF17</f>
        <v>446.68570547750261</v>
      </c>
      <c r="AI17">
        <f t="shared" ref="AI17:AI32" si="23">DZ17*AW17*(DU17-DT17*(1000-AW17*DW17)/(1000-AW17*DV17))/(100*DN17)</f>
        <v>5.0002296184316011</v>
      </c>
      <c r="AJ17">
        <f t="shared" ref="AJ17:AJ32" si="24">1000*DZ17*AW17*(DV17-DW17)/(100*DN17*(1000-AW17*DV17))</f>
        <v>0.70899436902062141</v>
      </c>
      <c r="AK17">
        <f t="shared" ref="AK17:AK32" si="25">(AL17 - AM17 - EA17*1000/(8.314*(EC17+273.15)) * AO17/DZ17 * AN17) * DZ17/(100*DN17) * (1000 - DW17)/1000</f>
        <v>5.6137333364341542</v>
      </c>
      <c r="AL17">
        <v>426.876114419619</v>
      </c>
      <c r="AM17">
        <v>423.453436363636</v>
      </c>
      <c r="AN17">
        <v>-1.9400114053867099E-4</v>
      </c>
      <c r="AO17">
        <v>66.8962345933395</v>
      </c>
      <c r="AP17">
        <f t="shared" ref="AP17:AP32" si="26">(AR17 - AQ17 + EA17*1000/(8.314*(EC17+273.15)) * AT17/DZ17 * AS17) * DZ17/(100*DN17) * 1000/(1000 - AR17)</f>
        <v>0.60797771168427051</v>
      </c>
      <c r="AQ17">
        <v>16.1948223962737</v>
      </c>
      <c r="AR17">
        <v>16.553595757575799</v>
      </c>
      <c r="AS17">
        <v>-3.0430044132127498E-6</v>
      </c>
      <c r="AT17">
        <v>77.474469191189399</v>
      </c>
      <c r="AU17">
        <v>0</v>
      </c>
      <c r="AV17">
        <v>0</v>
      </c>
      <c r="AW17">
        <f t="shared" ref="AW17:AW32" si="27">IF(AU17*$H$13&gt;=AY17,1,(AY17/(AY17-AU17*$H$13)))</f>
        <v>1</v>
      </c>
      <c r="AX17">
        <f t="shared" ref="AX17:AX32" si="28">(AW17-1)*100</f>
        <v>0</v>
      </c>
      <c r="AY17">
        <f t="shared" ref="AY17:AY32" si="29">MAX(0,($B$13+$C$13*EH17)/(1+$D$13*EH17)*EA17/(EC17+273)*$E$13)</f>
        <v>53781.275186912382</v>
      </c>
      <c r="AZ17" t="s">
        <v>437</v>
      </c>
      <c r="BA17">
        <v>0</v>
      </c>
      <c r="BB17">
        <v>0</v>
      </c>
      <c r="BC17">
        <v>0</v>
      </c>
      <c r="BD17" t="e">
        <f t="shared" ref="BD17:BD32" si="30">1-BB17/BC17</f>
        <v>#DIV/0!</v>
      </c>
      <c r="BE17">
        <v>0</v>
      </c>
      <c r="BF17" t="s">
        <v>437</v>
      </c>
      <c r="BG17">
        <v>0</v>
      </c>
      <c r="BH17">
        <v>0</v>
      </c>
      <c r="BI17">
        <v>0</v>
      </c>
      <c r="BJ17" t="e">
        <f t="shared" ref="BJ17:BJ32" si="31">1-BH17/BI17</f>
        <v>#DIV/0!</v>
      </c>
      <c r="BK17">
        <v>0.5</v>
      </c>
      <c r="BL17">
        <f t="shared" ref="BL17:BL32" si="32">DK17</f>
        <v>1681.2080991713954</v>
      </c>
      <c r="BM17">
        <f t="shared" ref="BM17:BM32" si="33">N17</f>
        <v>5.6137333364341542</v>
      </c>
      <c r="BN17" t="e">
        <f t="shared" ref="BN17:BN32" si="34">BJ17*BK17*BL17</f>
        <v>#DIV/0!</v>
      </c>
      <c r="BO17">
        <f t="shared" ref="BO17:BO32" si="35">(BM17-BE17)/BL17</f>
        <v>3.3391067644754709E-3</v>
      </c>
      <c r="BP17" t="e">
        <f t="shared" ref="BP17:BP32" si="36">(BC17-BI17)/BI17</f>
        <v>#DIV/0!</v>
      </c>
      <c r="BQ17" t="e">
        <f t="shared" ref="BQ17:BQ32" si="37">BB17/(BD17+BB17/BI17)</f>
        <v>#DIV/0!</v>
      </c>
      <c r="BR17" t="s">
        <v>437</v>
      </c>
      <c r="BS17">
        <v>0</v>
      </c>
      <c r="BT17" t="e">
        <f t="shared" ref="BT17:BT32" si="38">IF(BS17&lt;&gt;0, BS17, BQ17)</f>
        <v>#DIV/0!</v>
      </c>
      <c r="BU17" t="e">
        <f t="shared" ref="BU17:BU32" si="39">1-BT17/BI17</f>
        <v>#DIV/0!</v>
      </c>
      <c r="BV17" t="e">
        <f t="shared" ref="BV17:BV32" si="40">(BI17-BH17)/(BI17-BT17)</f>
        <v>#DIV/0!</v>
      </c>
      <c r="BW17" t="e">
        <f t="shared" ref="BW17:BW32" si="41">(BC17-BI17)/(BC17-BT17)</f>
        <v>#DIV/0!</v>
      </c>
      <c r="BX17" t="e">
        <f t="shared" ref="BX17:BX32" si="42">(BI17-BH17)/(BI17-BB17)</f>
        <v>#DIV/0!</v>
      </c>
      <c r="BY17" t="e">
        <f t="shared" ref="BY17:BY32" si="43">(BC17-BI17)/(BC17-BB17)</f>
        <v>#DIV/0!</v>
      </c>
      <c r="BZ17" t="e">
        <f t="shared" ref="BZ17:BZ32" si="44">(BV17*BT17/BH17)</f>
        <v>#DIV/0!</v>
      </c>
      <c r="CA17" t="e">
        <f t="shared" ref="CA17:CA32" si="45">(1-BZ17)</f>
        <v>#DIV/0!</v>
      </c>
      <c r="DJ17">
        <f t="shared" ref="DJ17:DJ32" si="46">$B$11*EI17+$C$11*EJ17+$F$11*EU17*(1-EX17)</f>
        <v>2000.0137500000001</v>
      </c>
      <c r="DK17">
        <f t="shared" ref="DK17:DK32" si="47">DJ17*DL17</f>
        <v>1681.2080991713954</v>
      </c>
      <c r="DL17">
        <f t="shared" ref="DL17:DL32" si="48">($B$11*$D$9+$C$11*$D$9+$F$11*((FH17+EZ17)/MAX(FH17+EZ17+FI17, 0.1)*$I$9+FI17/MAX(FH17+EZ17+FI17, 0.1)*$J$9))/($B$11+$C$11+$F$11)</f>
        <v>0.84059827047258817</v>
      </c>
      <c r="DM17">
        <f t="shared" ref="DM17:DM32" si="49">($B$11*$K$9+$C$11*$K$9+$F$11*((FH17+EZ17)/MAX(FH17+EZ17+FI17, 0.1)*$P$9+FI17/MAX(FH17+EZ17+FI17, 0.1)*$Q$9))/($B$11+$C$11+$F$11)</f>
        <v>0.16075466201209523</v>
      </c>
      <c r="DN17">
        <v>3</v>
      </c>
      <c r="DO17">
        <v>0.5</v>
      </c>
      <c r="DP17" t="s">
        <v>438</v>
      </c>
      <c r="DQ17">
        <v>2</v>
      </c>
      <c r="DR17" t="b">
        <v>1</v>
      </c>
      <c r="DS17">
        <v>1690905006.5</v>
      </c>
      <c r="DT17">
        <v>416.80775</v>
      </c>
      <c r="DU17">
        <v>419.98525000000001</v>
      </c>
      <c r="DV17">
        <v>16.61080625</v>
      </c>
      <c r="DW17">
        <v>16.19246875</v>
      </c>
      <c r="DX17">
        <v>416.75675000000001</v>
      </c>
      <c r="DY17">
        <v>16.540806249999999</v>
      </c>
      <c r="DZ17">
        <v>499.99156249999999</v>
      </c>
      <c r="EA17">
        <v>101.29649999999999</v>
      </c>
      <c r="EB17">
        <v>9.9974012500000001E-2</v>
      </c>
      <c r="EC17">
        <v>25.897568750000001</v>
      </c>
      <c r="ED17">
        <v>25.202175</v>
      </c>
      <c r="EE17">
        <v>999.9</v>
      </c>
      <c r="EF17">
        <v>0</v>
      </c>
      <c r="EG17">
        <v>0</v>
      </c>
      <c r="EH17">
        <v>10004.071875</v>
      </c>
      <c r="EI17">
        <v>0</v>
      </c>
      <c r="EJ17">
        <v>1.7667893750000001</v>
      </c>
      <c r="EK17">
        <v>-3.5178968749999999</v>
      </c>
      <c r="EL17">
        <v>423.47887500000002</v>
      </c>
      <c r="EM17">
        <v>426.89768750000002</v>
      </c>
      <c r="EN17">
        <v>0.36451543749999998</v>
      </c>
      <c r="EO17">
        <v>419.98525000000001</v>
      </c>
      <c r="EP17">
        <v>16.19246875</v>
      </c>
      <c r="EQ17">
        <v>1.677165</v>
      </c>
      <c r="ER17">
        <v>1.6402393749999999</v>
      </c>
      <c r="ES17">
        <v>14.686674999999999</v>
      </c>
      <c r="ET17">
        <v>14.342124999999999</v>
      </c>
      <c r="EU17">
        <v>2000.0137500000001</v>
      </c>
      <c r="EV17">
        <v>0.98000706250000003</v>
      </c>
      <c r="EW17">
        <v>1.9993168749999998E-2</v>
      </c>
      <c r="EX17">
        <v>0</v>
      </c>
      <c r="EY17">
        <v>209.56337500000001</v>
      </c>
      <c r="EZ17">
        <v>4.9995099999999999</v>
      </c>
      <c r="FA17">
        <v>4329.4037500000004</v>
      </c>
      <c r="FB17">
        <v>16366.456249999999</v>
      </c>
      <c r="FC17">
        <v>39.327750000000002</v>
      </c>
      <c r="FD17">
        <v>40.323812500000003</v>
      </c>
      <c r="FE17">
        <v>40.492125000000001</v>
      </c>
      <c r="FF17">
        <v>39.311999999999998</v>
      </c>
      <c r="FG17">
        <v>41.061999999999998</v>
      </c>
      <c r="FH17">
        <v>1955.130625</v>
      </c>
      <c r="FI17">
        <v>39.884999999999998</v>
      </c>
      <c r="FJ17">
        <v>0</v>
      </c>
      <c r="FK17">
        <v>1690905014.7</v>
      </c>
      <c r="FL17">
        <v>0</v>
      </c>
      <c r="FM17">
        <v>209.54176000000001</v>
      </c>
      <c r="FN17">
        <v>-2.3277692329583202</v>
      </c>
      <c r="FO17">
        <v>-47.320769250399898</v>
      </c>
      <c r="FP17">
        <v>4328.7619999999997</v>
      </c>
      <c r="FQ17">
        <v>15</v>
      </c>
      <c r="FR17">
        <v>1690905035</v>
      </c>
      <c r="FS17" t="s">
        <v>439</v>
      </c>
      <c r="FT17">
        <v>1690905033</v>
      </c>
      <c r="FU17">
        <v>1690905035</v>
      </c>
      <c r="FV17">
        <v>1</v>
      </c>
      <c r="FW17">
        <v>0.33900000000000002</v>
      </c>
      <c r="FX17">
        <v>5.8999999999999997E-2</v>
      </c>
      <c r="FY17">
        <v>5.0999999999999997E-2</v>
      </c>
      <c r="FZ17">
        <v>7.0000000000000007E-2</v>
      </c>
      <c r="GA17">
        <v>420</v>
      </c>
      <c r="GB17">
        <v>16</v>
      </c>
      <c r="GC17">
        <v>0.46</v>
      </c>
      <c r="GD17">
        <v>0.2</v>
      </c>
      <c r="GE17">
        <v>-3.5145576190476202</v>
      </c>
      <c r="GF17">
        <v>5.9633766233763298E-2</v>
      </c>
      <c r="GG17">
        <v>4.7083571081212999E-2</v>
      </c>
      <c r="GH17">
        <v>1</v>
      </c>
      <c r="GI17">
        <v>209.62955882352901</v>
      </c>
      <c r="GJ17">
        <v>-1.41951107523774</v>
      </c>
      <c r="GK17">
        <v>0.22067705858754799</v>
      </c>
      <c r="GL17">
        <v>0</v>
      </c>
      <c r="GM17">
        <v>0.36613200000000001</v>
      </c>
      <c r="GN17">
        <v>-3.4457766233766597E-2</v>
      </c>
      <c r="GO17">
        <v>4.3376149909280601E-3</v>
      </c>
      <c r="GP17">
        <v>1</v>
      </c>
      <c r="GQ17">
        <v>2</v>
      </c>
      <c r="GR17">
        <v>3</v>
      </c>
      <c r="GS17" t="s">
        <v>440</v>
      </c>
      <c r="GT17">
        <v>3.12262</v>
      </c>
      <c r="GU17">
        <v>2.89412</v>
      </c>
      <c r="GV17">
        <v>0.10517700000000001</v>
      </c>
      <c r="GW17">
        <v>0.105644</v>
      </c>
      <c r="GX17">
        <v>9.3293500000000001E-2</v>
      </c>
      <c r="GY17">
        <v>9.0698500000000001E-2</v>
      </c>
      <c r="GZ17">
        <v>29486.3</v>
      </c>
      <c r="HA17">
        <v>22719.200000000001</v>
      </c>
      <c r="HB17">
        <v>30675.4</v>
      </c>
      <c r="HC17">
        <v>23873.5</v>
      </c>
      <c r="HD17">
        <v>36811.300000000003</v>
      </c>
      <c r="HE17">
        <v>30275.8</v>
      </c>
      <c r="HF17">
        <v>43397.9</v>
      </c>
      <c r="HG17">
        <v>36025.1</v>
      </c>
      <c r="HH17">
        <v>2.1690200000000002</v>
      </c>
      <c r="HI17">
        <v>2.2699199999999999</v>
      </c>
      <c r="HJ17">
        <v>0.18332899999999999</v>
      </c>
      <c r="HK17">
        <v>0</v>
      </c>
      <c r="HL17">
        <v>22.205400000000001</v>
      </c>
      <c r="HM17">
        <v>999.9</v>
      </c>
      <c r="HN17">
        <v>64.876000000000005</v>
      </c>
      <c r="HO17">
        <v>24.844000000000001</v>
      </c>
      <c r="HP17">
        <v>20.176300000000001</v>
      </c>
      <c r="HQ17">
        <v>62.030099999999997</v>
      </c>
      <c r="HR17">
        <v>19.9559</v>
      </c>
      <c r="HS17">
        <v>1</v>
      </c>
      <c r="HT17">
        <v>-0.31881399999999999</v>
      </c>
      <c r="HU17">
        <v>-1.4361699999999999</v>
      </c>
      <c r="HV17">
        <v>20.3569</v>
      </c>
      <c r="HW17">
        <v>5.2448399999999999</v>
      </c>
      <c r="HX17">
        <v>11.920199999999999</v>
      </c>
      <c r="HY17">
        <v>4.9695499999999999</v>
      </c>
      <c r="HZ17">
        <v>3.2902499999999999</v>
      </c>
      <c r="IA17">
        <v>9999</v>
      </c>
      <c r="IB17">
        <v>9999</v>
      </c>
      <c r="IC17">
        <v>9999</v>
      </c>
      <c r="ID17">
        <v>999.9</v>
      </c>
      <c r="IE17">
        <v>4.9716199999999997</v>
      </c>
      <c r="IF17">
        <v>1.87287</v>
      </c>
      <c r="IG17">
        <v>1.8797600000000001</v>
      </c>
      <c r="IH17">
        <v>1.87592</v>
      </c>
      <c r="II17">
        <v>1.87548</v>
      </c>
      <c r="IJ17">
        <v>1.87551</v>
      </c>
      <c r="IK17">
        <v>1.8745099999999999</v>
      </c>
      <c r="IL17">
        <v>1.8748499999999999</v>
      </c>
      <c r="IM17">
        <v>0</v>
      </c>
      <c r="IN17">
        <v>0</v>
      </c>
      <c r="IO17">
        <v>0</v>
      </c>
      <c r="IP17">
        <v>0</v>
      </c>
      <c r="IQ17" t="s">
        <v>441</v>
      </c>
      <c r="IR17" t="s">
        <v>442</v>
      </c>
      <c r="IS17" t="s">
        <v>443</v>
      </c>
      <c r="IT17" t="s">
        <v>443</v>
      </c>
      <c r="IU17" t="s">
        <v>443</v>
      </c>
      <c r="IV17" t="s">
        <v>443</v>
      </c>
      <c r="IW17">
        <v>0</v>
      </c>
      <c r="IX17">
        <v>100</v>
      </c>
      <c r="IY17">
        <v>100</v>
      </c>
      <c r="IZ17">
        <v>5.0999999999999997E-2</v>
      </c>
      <c r="JA17">
        <v>7.0000000000000007E-2</v>
      </c>
      <c r="JB17">
        <v>-0.63120267919250606</v>
      </c>
      <c r="JC17">
        <v>1.2895252552789099E-3</v>
      </c>
      <c r="JD17">
        <v>-1.3413235761916901E-6</v>
      </c>
      <c r="JE17">
        <v>5.15758973323309E-10</v>
      </c>
      <c r="JF17">
        <v>-0.109914347275406</v>
      </c>
      <c r="JG17">
        <v>6.5251638908432196E-4</v>
      </c>
      <c r="JH17">
        <v>5.4169000468764204E-4</v>
      </c>
      <c r="JI17">
        <v>-7.2718995916457801E-6</v>
      </c>
      <c r="JJ17">
        <v>20</v>
      </c>
      <c r="JK17">
        <v>2004</v>
      </c>
      <c r="JL17">
        <v>0</v>
      </c>
      <c r="JM17">
        <v>19</v>
      </c>
      <c r="JN17">
        <v>997.2</v>
      </c>
      <c r="JO17">
        <v>997.1</v>
      </c>
      <c r="JP17">
        <v>1.1035200000000001</v>
      </c>
      <c r="JQ17">
        <v>2.5354000000000001</v>
      </c>
      <c r="JR17">
        <v>1.64551</v>
      </c>
      <c r="JS17">
        <v>2.3779300000000001</v>
      </c>
      <c r="JT17">
        <v>1.64917</v>
      </c>
      <c r="JU17">
        <v>2.4694799999999999</v>
      </c>
      <c r="JV17">
        <v>28.584700000000002</v>
      </c>
      <c r="JW17">
        <v>15.8482</v>
      </c>
      <c r="JX17">
        <v>18</v>
      </c>
      <c r="JY17">
        <v>510.53</v>
      </c>
      <c r="JZ17">
        <v>670.41800000000001</v>
      </c>
      <c r="KA17">
        <v>24.999600000000001</v>
      </c>
      <c r="KB17">
        <v>23.227599999999999</v>
      </c>
      <c r="KC17">
        <v>29.999700000000001</v>
      </c>
      <c r="KD17">
        <v>23.524699999999999</v>
      </c>
      <c r="KE17">
        <v>23.495999999999999</v>
      </c>
      <c r="KF17">
        <v>22.141999999999999</v>
      </c>
      <c r="KG17">
        <v>16.950500000000002</v>
      </c>
      <c r="KH17">
        <v>94.057199999999995</v>
      </c>
      <c r="KI17">
        <v>25</v>
      </c>
      <c r="KJ17">
        <v>420</v>
      </c>
      <c r="KK17">
        <v>16.2422</v>
      </c>
      <c r="KL17">
        <v>101.843</v>
      </c>
      <c r="KM17">
        <v>100.92700000000001</v>
      </c>
    </row>
    <row r="18" spans="1:299" x14ac:dyDescent="0.2">
      <c r="A18">
        <v>2</v>
      </c>
      <c r="B18">
        <v>1690906316.0999999</v>
      </c>
      <c r="C18">
        <v>1301.0999999046301</v>
      </c>
      <c r="D18" t="s">
        <v>444</v>
      </c>
      <c r="E18" t="s">
        <v>445</v>
      </c>
      <c r="F18">
        <v>4</v>
      </c>
      <c r="G18">
        <v>17.899999999999999</v>
      </c>
      <c r="H18" t="s">
        <v>436</v>
      </c>
      <c r="I18">
        <v>40</v>
      </c>
      <c r="J18">
        <v>162</v>
      </c>
      <c r="K18">
        <v>1690906308.0999999</v>
      </c>
      <c r="L18">
        <f t="shared" si="0"/>
        <v>7.2143510223662767E-4</v>
      </c>
      <c r="M18">
        <f t="shared" si="1"/>
        <v>0.72143510223662766</v>
      </c>
      <c r="N18">
        <f t="shared" si="2"/>
        <v>3.7190874338170916</v>
      </c>
      <c r="O18">
        <f t="shared" si="3"/>
        <v>417.50806666666699</v>
      </c>
      <c r="P18">
        <f t="shared" si="4"/>
        <v>245.51793944065693</v>
      </c>
      <c r="Q18">
        <f t="shared" si="5"/>
        <v>24.904635669055924</v>
      </c>
      <c r="R18">
        <f t="shared" si="6"/>
        <v>42.350820933549265</v>
      </c>
      <c r="S18">
        <f t="shared" si="7"/>
        <v>3.6991699882277976E-2</v>
      </c>
      <c r="T18">
        <f t="shared" si="8"/>
        <v>3.841076933153309</v>
      </c>
      <c r="U18">
        <f t="shared" si="9"/>
        <v>3.6794919635509502E-2</v>
      </c>
      <c r="V18">
        <f t="shared" si="10"/>
        <v>2.3014417251208796E-2</v>
      </c>
      <c r="W18">
        <f t="shared" si="11"/>
        <v>321.51170016599843</v>
      </c>
      <c r="X18">
        <f t="shared" si="12"/>
        <v>29.213063774760808</v>
      </c>
      <c r="Y18">
        <f t="shared" si="13"/>
        <v>28.073340000000002</v>
      </c>
      <c r="Z18">
        <f t="shared" si="14"/>
        <v>3.8110946951476041</v>
      </c>
      <c r="AA18">
        <f t="shared" si="15"/>
        <v>49.809153219814085</v>
      </c>
      <c r="AB18">
        <f t="shared" si="16"/>
        <v>1.8779975972211427</v>
      </c>
      <c r="AC18">
        <f t="shared" si="17"/>
        <v>3.770386516978721</v>
      </c>
      <c r="AD18">
        <f t="shared" si="18"/>
        <v>1.9330970979264614</v>
      </c>
      <c r="AE18">
        <f t="shared" si="19"/>
        <v>-31.815288008635282</v>
      </c>
      <c r="AF18">
        <f t="shared" si="20"/>
        <v>-38.141400649512512</v>
      </c>
      <c r="AG18">
        <f t="shared" si="21"/>
        <v>-2.1640793963936629</v>
      </c>
      <c r="AH18">
        <f t="shared" si="22"/>
        <v>249.39093211145698</v>
      </c>
      <c r="AI18">
        <f t="shared" si="23"/>
        <v>3.8722879522280147</v>
      </c>
      <c r="AJ18">
        <f t="shared" si="24"/>
        <v>0.65361089857248422</v>
      </c>
      <c r="AK18">
        <f t="shared" si="25"/>
        <v>3.7190874338170916</v>
      </c>
      <c r="AL18">
        <v>427.75097615288399</v>
      </c>
      <c r="AM18">
        <v>425.47633939393899</v>
      </c>
      <c r="AN18">
        <v>3.7264057947471001E-4</v>
      </c>
      <c r="AO18">
        <v>66.9028928669496</v>
      </c>
      <c r="AP18">
        <f t="shared" si="26"/>
        <v>0.72143510223662766</v>
      </c>
      <c r="AQ18">
        <v>18.1361092503655</v>
      </c>
      <c r="AR18">
        <v>18.5608781818182</v>
      </c>
      <c r="AS18">
        <v>8.1640465104111604E-6</v>
      </c>
      <c r="AT18">
        <v>77.479356332239803</v>
      </c>
      <c r="AU18">
        <v>0</v>
      </c>
      <c r="AV18">
        <v>0</v>
      </c>
      <c r="AW18">
        <f t="shared" si="27"/>
        <v>1</v>
      </c>
      <c r="AX18">
        <f t="shared" si="28"/>
        <v>0</v>
      </c>
      <c r="AY18">
        <f t="shared" si="29"/>
        <v>53421.166476942104</v>
      </c>
      <c r="AZ18" t="s">
        <v>437</v>
      </c>
      <c r="BA18">
        <v>0</v>
      </c>
      <c r="BB18">
        <v>0</v>
      </c>
      <c r="BC18">
        <v>0</v>
      </c>
      <c r="BD18" t="e">
        <f t="shared" si="30"/>
        <v>#DIV/0!</v>
      </c>
      <c r="BE18">
        <v>0</v>
      </c>
      <c r="BF18" t="s">
        <v>437</v>
      </c>
      <c r="BG18">
        <v>0</v>
      </c>
      <c r="BH18">
        <v>0</v>
      </c>
      <c r="BI18">
        <v>0</v>
      </c>
      <c r="BJ18" t="e">
        <f t="shared" si="31"/>
        <v>#DIV/0!</v>
      </c>
      <c r="BK18">
        <v>0.5</v>
      </c>
      <c r="BL18">
        <f t="shared" si="32"/>
        <v>1681.2048402932608</v>
      </c>
      <c r="BM18">
        <f t="shared" si="33"/>
        <v>3.7190874338170916</v>
      </c>
      <c r="BN18" t="e">
        <f t="shared" si="34"/>
        <v>#DIV/0!</v>
      </c>
      <c r="BO18">
        <f t="shared" si="35"/>
        <v>2.2121560351731754E-3</v>
      </c>
      <c r="BP18" t="e">
        <f t="shared" si="36"/>
        <v>#DIV/0!</v>
      </c>
      <c r="BQ18" t="e">
        <f t="shared" si="37"/>
        <v>#DIV/0!</v>
      </c>
      <c r="BR18" t="s">
        <v>437</v>
      </c>
      <c r="BS18">
        <v>0</v>
      </c>
      <c r="BT18" t="e">
        <f t="shared" si="38"/>
        <v>#DIV/0!</v>
      </c>
      <c r="BU18" t="e">
        <f t="shared" si="39"/>
        <v>#DIV/0!</v>
      </c>
      <c r="BV18" t="e">
        <f t="shared" si="40"/>
        <v>#DIV/0!</v>
      </c>
      <c r="BW18" t="e">
        <f t="shared" si="41"/>
        <v>#DIV/0!</v>
      </c>
      <c r="BX18" t="e">
        <f t="shared" si="42"/>
        <v>#DIV/0!</v>
      </c>
      <c r="BY18" t="e">
        <f t="shared" si="43"/>
        <v>#DIV/0!</v>
      </c>
      <c r="BZ18" t="e">
        <f t="shared" si="44"/>
        <v>#DIV/0!</v>
      </c>
      <c r="CA18" t="e">
        <f t="shared" si="45"/>
        <v>#DIV/0!</v>
      </c>
      <c r="DJ18">
        <f t="shared" si="46"/>
        <v>2000.00933333333</v>
      </c>
      <c r="DK18">
        <f t="shared" si="47"/>
        <v>1681.2048402932608</v>
      </c>
      <c r="DL18">
        <f t="shared" si="48"/>
        <v>0.84059849735364411</v>
      </c>
      <c r="DM18">
        <f t="shared" si="49"/>
        <v>0.16075509989253331</v>
      </c>
      <c r="DN18">
        <v>3</v>
      </c>
      <c r="DO18">
        <v>0.5</v>
      </c>
      <c r="DP18" t="s">
        <v>438</v>
      </c>
      <c r="DQ18">
        <v>2</v>
      </c>
      <c r="DR18" t="b">
        <v>1</v>
      </c>
      <c r="DS18">
        <v>1690906308.0999999</v>
      </c>
      <c r="DT18">
        <v>417.50806666666699</v>
      </c>
      <c r="DU18">
        <v>419.995133333333</v>
      </c>
      <c r="DV18">
        <v>18.513906666666699</v>
      </c>
      <c r="DW18">
        <v>18.129006666666701</v>
      </c>
      <c r="DX18">
        <v>417.53106666666702</v>
      </c>
      <c r="DY18">
        <v>18.452906666666699</v>
      </c>
      <c r="DZ18">
        <v>500.00779999999997</v>
      </c>
      <c r="EA18">
        <v>101.337133333333</v>
      </c>
      <c r="EB18">
        <v>9.9998820000000002E-2</v>
      </c>
      <c r="EC18">
        <v>27.889153333333301</v>
      </c>
      <c r="ED18">
        <v>28.073340000000002</v>
      </c>
      <c r="EE18">
        <v>999.9</v>
      </c>
      <c r="EF18">
        <v>0</v>
      </c>
      <c r="EG18">
        <v>0</v>
      </c>
      <c r="EH18">
        <v>9999.0833333333303</v>
      </c>
      <c r="EI18">
        <v>0</v>
      </c>
      <c r="EJ18">
        <v>136.96946666666699</v>
      </c>
      <c r="EK18">
        <v>-2.4139166666666698</v>
      </c>
      <c r="EL18">
        <v>425.47493333333301</v>
      </c>
      <c r="EM18">
        <v>427.74973333333298</v>
      </c>
      <c r="EN18">
        <v>0.42384613333333299</v>
      </c>
      <c r="EO18">
        <v>419.995133333333</v>
      </c>
      <c r="EP18">
        <v>18.129006666666701</v>
      </c>
      <c r="EQ18">
        <v>1.8800933333333301</v>
      </c>
      <c r="ER18">
        <v>1.83714333333333</v>
      </c>
      <c r="ES18">
        <v>16.469093333333301</v>
      </c>
      <c r="ET18">
        <v>16.106446666666699</v>
      </c>
      <c r="EU18">
        <v>2000.00933333333</v>
      </c>
      <c r="EV18">
        <v>0.98000180000000003</v>
      </c>
      <c r="EW18">
        <v>1.99980066666667E-2</v>
      </c>
      <c r="EX18">
        <v>0</v>
      </c>
      <c r="EY18">
        <v>191.698466666667</v>
      </c>
      <c r="EZ18">
        <v>4.9995099999999999</v>
      </c>
      <c r="FA18">
        <v>4142.1953333333304</v>
      </c>
      <c r="FB18">
        <v>16366.393333333301</v>
      </c>
      <c r="FC18">
        <v>43.432866666666698</v>
      </c>
      <c r="FD18">
        <v>44.75</v>
      </c>
      <c r="FE18">
        <v>44.345599999999997</v>
      </c>
      <c r="FF18">
        <v>44.186999999999998</v>
      </c>
      <c r="FG18">
        <v>45.186999999999998</v>
      </c>
      <c r="FH18">
        <v>1955.1093333333299</v>
      </c>
      <c r="FI18">
        <v>39.9</v>
      </c>
      <c r="FJ18">
        <v>0</v>
      </c>
      <c r="FK18">
        <v>1690906316.0999999</v>
      </c>
      <c r="FL18">
        <v>0</v>
      </c>
      <c r="FM18">
        <v>191.72469230769201</v>
      </c>
      <c r="FN18">
        <v>1.8461544232582601E-3</v>
      </c>
      <c r="FO18">
        <v>-2.2201709395881299</v>
      </c>
      <c r="FP18">
        <v>4142.0546153846199</v>
      </c>
      <c r="FQ18">
        <v>15</v>
      </c>
      <c r="FR18">
        <v>1690906340.0999999</v>
      </c>
      <c r="FS18" t="s">
        <v>446</v>
      </c>
      <c r="FT18">
        <v>1690906340.0999999</v>
      </c>
      <c r="FU18">
        <v>1690906337.0999999</v>
      </c>
      <c r="FV18">
        <v>2</v>
      </c>
      <c r="FW18">
        <v>-7.3999999999999996E-2</v>
      </c>
      <c r="FX18">
        <v>-3.5000000000000003E-2</v>
      </c>
      <c r="FY18">
        <v>-2.3E-2</v>
      </c>
      <c r="FZ18">
        <v>6.0999999999999999E-2</v>
      </c>
      <c r="GA18">
        <v>420</v>
      </c>
      <c r="GB18">
        <v>18</v>
      </c>
      <c r="GC18">
        <v>0.3</v>
      </c>
      <c r="GD18">
        <v>0.24</v>
      </c>
      <c r="GE18">
        <v>-2.42130714285714</v>
      </c>
      <c r="GF18">
        <v>0.113282337662334</v>
      </c>
      <c r="GG18">
        <v>2.5757349231933398E-2</v>
      </c>
      <c r="GH18">
        <v>1</v>
      </c>
      <c r="GI18">
        <v>191.69761764705899</v>
      </c>
      <c r="GJ18">
        <v>0.10519480461562</v>
      </c>
      <c r="GK18">
        <v>0.16521020740183601</v>
      </c>
      <c r="GL18">
        <v>1</v>
      </c>
      <c r="GM18">
        <v>0.42594414285714299</v>
      </c>
      <c r="GN18">
        <v>-4.32404415584417E-2</v>
      </c>
      <c r="GO18">
        <v>4.5131435489996997E-3</v>
      </c>
      <c r="GP18">
        <v>1</v>
      </c>
      <c r="GQ18">
        <v>3</v>
      </c>
      <c r="GR18">
        <v>3</v>
      </c>
      <c r="GS18" t="s">
        <v>447</v>
      </c>
      <c r="GT18">
        <v>3.1230699999999998</v>
      </c>
      <c r="GU18">
        <v>2.8940700000000001</v>
      </c>
      <c r="GV18">
        <v>0.10441300000000001</v>
      </c>
      <c r="GW18">
        <v>0.104736</v>
      </c>
      <c r="GX18">
        <v>0.100115</v>
      </c>
      <c r="GY18">
        <v>9.7529900000000003E-2</v>
      </c>
      <c r="GZ18">
        <v>29289.3</v>
      </c>
      <c r="HA18">
        <v>22559.9</v>
      </c>
      <c r="HB18">
        <v>30465.5</v>
      </c>
      <c r="HC18">
        <v>23702.3</v>
      </c>
      <c r="HD18">
        <v>36293.5</v>
      </c>
      <c r="HE18">
        <v>29833.1</v>
      </c>
      <c r="HF18">
        <v>43111.199999999997</v>
      </c>
      <c r="HG18">
        <v>35766.1</v>
      </c>
      <c r="HH18">
        <v>2.1219000000000001</v>
      </c>
      <c r="HI18">
        <v>2.1823999999999999</v>
      </c>
      <c r="HJ18">
        <v>0.14944399999999999</v>
      </c>
      <c r="HK18">
        <v>0</v>
      </c>
      <c r="HL18">
        <v>25.6174</v>
      </c>
      <c r="HM18">
        <v>999.9</v>
      </c>
      <c r="HN18">
        <v>65.956999999999994</v>
      </c>
      <c r="HO18">
        <v>26.766999999999999</v>
      </c>
      <c r="HP18">
        <v>22.979199999999999</v>
      </c>
      <c r="HQ18">
        <v>62.059199999999997</v>
      </c>
      <c r="HR18">
        <v>19.723600000000001</v>
      </c>
      <c r="HS18">
        <v>1</v>
      </c>
      <c r="HT18">
        <v>5.4420700000000002E-3</v>
      </c>
      <c r="HU18">
        <v>1.0165</v>
      </c>
      <c r="HV18">
        <v>20.357299999999999</v>
      </c>
      <c r="HW18">
        <v>5.24125</v>
      </c>
      <c r="HX18">
        <v>11.9261</v>
      </c>
      <c r="HY18">
        <v>4.9696499999999997</v>
      </c>
      <c r="HZ18">
        <v>3.2900800000000001</v>
      </c>
      <c r="IA18">
        <v>9999</v>
      </c>
      <c r="IB18">
        <v>9999</v>
      </c>
      <c r="IC18">
        <v>9999</v>
      </c>
      <c r="ID18">
        <v>999.9</v>
      </c>
      <c r="IE18">
        <v>4.9716300000000002</v>
      </c>
      <c r="IF18">
        <v>1.8730500000000001</v>
      </c>
      <c r="IG18">
        <v>1.87988</v>
      </c>
      <c r="IH18">
        <v>1.8760699999999999</v>
      </c>
      <c r="II18">
        <v>1.87564</v>
      </c>
      <c r="IJ18">
        <v>1.87564</v>
      </c>
      <c r="IK18">
        <v>1.87469</v>
      </c>
      <c r="IL18">
        <v>1.875</v>
      </c>
      <c r="IM18">
        <v>0</v>
      </c>
      <c r="IN18">
        <v>0</v>
      </c>
      <c r="IO18">
        <v>0</v>
      </c>
      <c r="IP18">
        <v>0</v>
      </c>
      <c r="IQ18" t="s">
        <v>441</v>
      </c>
      <c r="IR18" t="s">
        <v>442</v>
      </c>
      <c r="IS18" t="s">
        <v>443</v>
      </c>
      <c r="IT18" t="s">
        <v>443</v>
      </c>
      <c r="IU18" t="s">
        <v>443</v>
      </c>
      <c r="IV18" t="s">
        <v>443</v>
      </c>
      <c r="IW18">
        <v>0</v>
      </c>
      <c r="IX18">
        <v>100</v>
      </c>
      <c r="IY18">
        <v>100</v>
      </c>
      <c r="IZ18">
        <v>-2.3E-2</v>
      </c>
      <c r="JA18">
        <v>6.0999999999999999E-2</v>
      </c>
      <c r="JB18">
        <v>-0.29217622643147401</v>
      </c>
      <c r="JC18">
        <v>1.2895252552789099E-3</v>
      </c>
      <c r="JD18">
        <v>-1.3413235761916901E-6</v>
      </c>
      <c r="JE18">
        <v>5.15758973323309E-10</v>
      </c>
      <c r="JF18">
        <v>-5.08393406928535E-2</v>
      </c>
      <c r="JG18">
        <v>6.5251638908432196E-4</v>
      </c>
      <c r="JH18">
        <v>5.4169000468764204E-4</v>
      </c>
      <c r="JI18">
        <v>-7.2718995916457801E-6</v>
      </c>
      <c r="JJ18">
        <v>20</v>
      </c>
      <c r="JK18">
        <v>2004</v>
      </c>
      <c r="JL18">
        <v>0</v>
      </c>
      <c r="JM18">
        <v>19</v>
      </c>
      <c r="JN18">
        <v>21.4</v>
      </c>
      <c r="JO18">
        <v>21.4</v>
      </c>
      <c r="JP18">
        <v>1.10107</v>
      </c>
      <c r="JQ18">
        <v>2.5439500000000002</v>
      </c>
      <c r="JR18">
        <v>1.64551</v>
      </c>
      <c r="JS18">
        <v>2.3767100000000001</v>
      </c>
      <c r="JT18">
        <v>1.64917</v>
      </c>
      <c r="JU18">
        <v>2.34375</v>
      </c>
      <c r="JV18">
        <v>30.976900000000001</v>
      </c>
      <c r="JW18">
        <v>15.5768</v>
      </c>
      <c r="JX18">
        <v>18</v>
      </c>
      <c r="JY18">
        <v>515.14700000000005</v>
      </c>
      <c r="JZ18">
        <v>641.65800000000002</v>
      </c>
      <c r="KA18">
        <v>25.000299999999999</v>
      </c>
      <c r="KB18">
        <v>27.4636</v>
      </c>
      <c r="KC18">
        <v>30.001100000000001</v>
      </c>
      <c r="KD18">
        <v>27.183299999999999</v>
      </c>
      <c r="KE18">
        <v>27.166799999999999</v>
      </c>
      <c r="KF18">
        <v>22.081199999999999</v>
      </c>
      <c r="KG18">
        <v>19.285599999999999</v>
      </c>
      <c r="KH18">
        <v>90.333500000000001</v>
      </c>
      <c r="KI18">
        <v>25</v>
      </c>
      <c r="KJ18">
        <v>420</v>
      </c>
      <c r="KK18">
        <v>18.100100000000001</v>
      </c>
      <c r="KL18">
        <v>101.16</v>
      </c>
      <c r="KM18">
        <v>100.202</v>
      </c>
    </row>
    <row r="19" spans="1:299" x14ac:dyDescent="0.2">
      <c r="A19">
        <v>3</v>
      </c>
      <c r="B19">
        <v>1690908611.0999999</v>
      </c>
      <c r="C19">
        <v>3596.0999999046298</v>
      </c>
      <c r="D19" t="s">
        <v>448</v>
      </c>
      <c r="E19" t="s">
        <v>449</v>
      </c>
      <c r="F19">
        <v>4</v>
      </c>
      <c r="G19">
        <v>20.399999999999999</v>
      </c>
      <c r="H19" t="s">
        <v>490</v>
      </c>
      <c r="I19">
        <v>140</v>
      </c>
      <c r="J19">
        <v>162</v>
      </c>
      <c r="K19">
        <v>1690908602.5999999</v>
      </c>
      <c r="L19">
        <f t="shared" si="0"/>
        <v>8.4962743344037543E-4</v>
      </c>
      <c r="M19">
        <f t="shared" si="1"/>
        <v>0.84962743344037539</v>
      </c>
      <c r="N19">
        <f t="shared" si="2"/>
        <v>4.1094275605178909</v>
      </c>
      <c r="O19">
        <f t="shared" si="3"/>
        <v>417.13381249999998</v>
      </c>
      <c r="P19">
        <f t="shared" si="4"/>
        <v>261.40182511206064</v>
      </c>
      <c r="Q19">
        <f t="shared" si="5"/>
        <v>26.504453824328415</v>
      </c>
      <c r="R19">
        <f t="shared" si="6"/>
        <v>42.294669776053588</v>
      </c>
      <c r="S19">
        <f t="shared" si="7"/>
        <v>4.5436058085579559E-2</v>
      </c>
      <c r="T19">
        <f t="shared" si="8"/>
        <v>3.8424169495694311</v>
      </c>
      <c r="U19">
        <f t="shared" si="9"/>
        <v>4.5139673945684841E-2</v>
      </c>
      <c r="V19">
        <f t="shared" si="10"/>
        <v>2.8238763791693256E-2</v>
      </c>
      <c r="W19">
        <f t="shared" si="11"/>
        <v>321.51365775336154</v>
      </c>
      <c r="X19">
        <f t="shared" si="12"/>
        <v>28.886239029727708</v>
      </c>
      <c r="Y19">
        <f t="shared" si="13"/>
        <v>27.587018749999999</v>
      </c>
      <c r="Z19">
        <f t="shared" si="14"/>
        <v>3.7044313069303838</v>
      </c>
      <c r="AA19">
        <f t="shared" si="15"/>
        <v>49.888719647996361</v>
      </c>
      <c r="AB19">
        <f t="shared" si="16"/>
        <v>1.8482399230600781</v>
      </c>
      <c r="AC19">
        <f t="shared" si="17"/>
        <v>3.7047251084029522</v>
      </c>
      <c r="AD19">
        <f t="shared" si="18"/>
        <v>1.8561913838703057</v>
      </c>
      <c r="AE19">
        <f t="shared" si="19"/>
        <v>-37.46856981472056</v>
      </c>
      <c r="AF19">
        <f t="shared" si="20"/>
        <v>0.2809504188812873</v>
      </c>
      <c r="AG19">
        <f t="shared" si="21"/>
        <v>1.5872670647767206E-2</v>
      </c>
      <c r="AH19">
        <f t="shared" si="22"/>
        <v>284.34191102816999</v>
      </c>
      <c r="AI19">
        <f t="shared" si="23"/>
        <v>4.4373874580928909</v>
      </c>
      <c r="AJ19">
        <f t="shared" si="24"/>
        <v>0.8335912618590875</v>
      </c>
      <c r="AK19">
        <f t="shared" si="25"/>
        <v>4.1094275605178909</v>
      </c>
      <c r="AL19">
        <v>427.58435946773699</v>
      </c>
      <c r="AM19">
        <v>425.07527878787897</v>
      </c>
      <c r="AN19">
        <v>-2.0250103362796999E-4</v>
      </c>
      <c r="AO19">
        <v>66.9536091449813</v>
      </c>
      <c r="AP19">
        <f t="shared" si="26"/>
        <v>0.84962743344037539</v>
      </c>
      <c r="AQ19">
        <v>17.733389001487001</v>
      </c>
      <c r="AR19">
        <v>18.233899393939399</v>
      </c>
      <c r="AS19">
        <v>-4.6824650919311596E-6</v>
      </c>
      <c r="AT19">
        <v>77.480214283004699</v>
      </c>
      <c r="AU19">
        <v>0</v>
      </c>
      <c r="AV19">
        <v>0</v>
      </c>
      <c r="AW19">
        <f t="shared" si="27"/>
        <v>1</v>
      </c>
      <c r="AX19">
        <f t="shared" si="28"/>
        <v>0</v>
      </c>
      <c r="AY19">
        <f t="shared" si="29"/>
        <v>53499.616414693519</v>
      </c>
      <c r="AZ19" t="s">
        <v>437</v>
      </c>
      <c r="BA19">
        <v>0</v>
      </c>
      <c r="BB19">
        <v>0</v>
      </c>
      <c r="BC19">
        <v>0</v>
      </c>
      <c r="BD19" t="e">
        <f t="shared" si="30"/>
        <v>#DIV/0!</v>
      </c>
      <c r="BE19">
        <v>0</v>
      </c>
      <c r="BF19" t="s">
        <v>437</v>
      </c>
      <c r="BG19">
        <v>0</v>
      </c>
      <c r="BH19">
        <v>0</v>
      </c>
      <c r="BI19">
        <v>0</v>
      </c>
      <c r="BJ19" t="e">
        <f t="shared" si="31"/>
        <v>#DIV/0!</v>
      </c>
      <c r="BK19">
        <v>0.5</v>
      </c>
      <c r="BL19">
        <f t="shared" si="32"/>
        <v>1681.2177190431926</v>
      </c>
      <c r="BM19">
        <f t="shared" si="33"/>
        <v>4.1094275605178909</v>
      </c>
      <c r="BN19" t="e">
        <f t="shared" si="34"/>
        <v>#DIV/0!</v>
      </c>
      <c r="BO19">
        <f t="shared" si="35"/>
        <v>2.4443161132376304E-3</v>
      </c>
      <c r="BP19" t="e">
        <f t="shared" si="36"/>
        <v>#DIV/0!</v>
      </c>
      <c r="BQ19" t="e">
        <f t="shared" si="37"/>
        <v>#DIV/0!</v>
      </c>
      <c r="BR19" t="s">
        <v>437</v>
      </c>
      <c r="BS19">
        <v>0</v>
      </c>
      <c r="BT19" t="e">
        <f t="shared" si="38"/>
        <v>#DIV/0!</v>
      </c>
      <c r="BU19" t="e">
        <f t="shared" si="39"/>
        <v>#DIV/0!</v>
      </c>
      <c r="BV19" t="e">
        <f t="shared" si="40"/>
        <v>#DIV/0!</v>
      </c>
      <c r="BW19" t="e">
        <f t="shared" si="41"/>
        <v>#DIV/0!</v>
      </c>
      <c r="BX19" t="e">
        <f t="shared" si="42"/>
        <v>#DIV/0!</v>
      </c>
      <c r="BY19" t="e">
        <f t="shared" si="43"/>
        <v>#DIV/0!</v>
      </c>
      <c r="BZ19" t="e">
        <f t="shared" si="44"/>
        <v>#DIV/0!</v>
      </c>
      <c r="CA19" t="e">
        <f t="shared" si="45"/>
        <v>#DIV/0!</v>
      </c>
      <c r="DJ19">
        <f t="shared" si="46"/>
        <v>2000.0250000000001</v>
      </c>
      <c r="DK19">
        <f t="shared" si="47"/>
        <v>1681.2177190431926</v>
      </c>
      <c r="DL19">
        <f t="shared" si="48"/>
        <v>0.84059835204219568</v>
      </c>
      <c r="DM19">
        <f t="shared" si="49"/>
        <v>0.16075481944143774</v>
      </c>
      <c r="DN19">
        <v>3</v>
      </c>
      <c r="DO19">
        <v>0.5</v>
      </c>
      <c r="DP19" t="s">
        <v>438</v>
      </c>
      <c r="DQ19">
        <v>2</v>
      </c>
      <c r="DR19" t="b">
        <v>1</v>
      </c>
      <c r="DS19">
        <v>1690908602.5999999</v>
      </c>
      <c r="DT19">
        <v>417.13381249999998</v>
      </c>
      <c r="DU19">
        <v>420.00487500000003</v>
      </c>
      <c r="DV19">
        <v>18.228381250000002</v>
      </c>
      <c r="DW19">
        <v>17.737343750000001</v>
      </c>
      <c r="DX19">
        <v>417.35581250000001</v>
      </c>
      <c r="DY19">
        <v>18.176381249999999</v>
      </c>
      <c r="DZ19">
        <v>500.00024999999999</v>
      </c>
      <c r="EA19">
        <v>101.29356249999999</v>
      </c>
      <c r="EB19">
        <v>9.9967606249999993E-2</v>
      </c>
      <c r="EC19">
        <v>27.588374999999999</v>
      </c>
      <c r="ED19">
        <v>27.587018749999999</v>
      </c>
      <c r="EE19">
        <v>999.9</v>
      </c>
      <c r="EF19">
        <v>0</v>
      </c>
      <c r="EG19">
        <v>0</v>
      </c>
      <c r="EH19">
        <v>10008.44375</v>
      </c>
      <c r="EI19">
        <v>0</v>
      </c>
      <c r="EJ19">
        <v>18.208562499999999</v>
      </c>
      <c r="EK19">
        <v>-2.6732399999999998</v>
      </c>
      <c r="EL19">
        <v>425.08431250000001</v>
      </c>
      <c r="EM19">
        <v>427.58918749999998</v>
      </c>
      <c r="EN19">
        <v>0.50053993750000003</v>
      </c>
      <c r="EO19">
        <v>420.00487500000003</v>
      </c>
      <c r="EP19">
        <v>17.737343750000001</v>
      </c>
      <c r="EQ19">
        <v>1.8473787500000001</v>
      </c>
      <c r="ER19">
        <v>1.7966787500000001</v>
      </c>
      <c r="ES19">
        <v>16.193549999999998</v>
      </c>
      <c r="ET19">
        <v>15.75790625</v>
      </c>
      <c r="EU19">
        <v>2000.0250000000001</v>
      </c>
      <c r="EV19">
        <v>0.98000343749999996</v>
      </c>
      <c r="EW19">
        <v>1.9996393750000001E-2</v>
      </c>
      <c r="EX19">
        <v>0</v>
      </c>
      <c r="EY19">
        <v>199.21843749999999</v>
      </c>
      <c r="EZ19">
        <v>4.9995099999999999</v>
      </c>
      <c r="FA19">
        <v>4437.7518749999999</v>
      </c>
      <c r="FB19">
        <v>16366.53125</v>
      </c>
      <c r="FC19">
        <v>43.511625000000002</v>
      </c>
      <c r="FD19">
        <v>43.936999999999998</v>
      </c>
      <c r="FE19">
        <v>44.378875000000001</v>
      </c>
      <c r="FF19">
        <v>43.5</v>
      </c>
      <c r="FG19">
        <v>45.128875000000001</v>
      </c>
      <c r="FH19">
        <v>1955.1343750000001</v>
      </c>
      <c r="FI19">
        <v>39.890625</v>
      </c>
      <c r="FJ19">
        <v>0</v>
      </c>
      <c r="FK19">
        <v>1690908611.0999999</v>
      </c>
      <c r="FL19">
        <v>0</v>
      </c>
      <c r="FM19">
        <v>199.17375999999999</v>
      </c>
      <c r="FN19">
        <v>-0.82838460684537496</v>
      </c>
      <c r="FO19">
        <v>-75.189999987325393</v>
      </c>
      <c r="FP19">
        <v>4436.4596000000001</v>
      </c>
      <c r="FQ19">
        <v>15</v>
      </c>
      <c r="FR19">
        <v>1690908636.0999999</v>
      </c>
      <c r="FS19" t="s">
        <v>450</v>
      </c>
      <c r="FT19">
        <v>1690908630.0999999</v>
      </c>
      <c r="FU19">
        <v>1690908636.0999999</v>
      </c>
      <c r="FV19">
        <v>3</v>
      </c>
      <c r="FW19">
        <v>-0.19900000000000001</v>
      </c>
      <c r="FX19">
        <v>-3.0000000000000001E-3</v>
      </c>
      <c r="FY19">
        <v>-0.222</v>
      </c>
      <c r="FZ19">
        <v>5.1999999999999998E-2</v>
      </c>
      <c r="GA19">
        <v>420</v>
      </c>
      <c r="GB19">
        <v>18</v>
      </c>
      <c r="GC19">
        <v>0.36</v>
      </c>
      <c r="GD19">
        <v>0.12</v>
      </c>
      <c r="GE19">
        <v>-2.6714169999999999</v>
      </c>
      <c r="GF19">
        <v>-3.3991578947368602E-2</v>
      </c>
      <c r="GG19">
        <v>1.7441355193906199E-2</v>
      </c>
      <c r="GH19">
        <v>1</v>
      </c>
      <c r="GI19">
        <v>199.27455882352899</v>
      </c>
      <c r="GJ19">
        <v>-1.1755996948942999</v>
      </c>
      <c r="GK19">
        <v>0.20688760676732501</v>
      </c>
      <c r="GL19">
        <v>0</v>
      </c>
      <c r="GM19">
        <v>0.49979594999999999</v>
      </c>
      <c r="GN19">
        <v>2.7697037593985001E-2</v>
      </c>
      <c r="GO19">
        <v>2.7830608235358402E-3</v>
      </c>
      <c r="GP19">
        <v>1</v>
      </c>
      <c r="GQ19">
        <v>2</v>
      </c>
      <c r="GR19">
        <v>3</v>
      </c>
      <c r="GS19" t="s">
        <v>440</v>
      </c>
      <c r="GT19">
        <v>3.1229200000000001</v>
      </c>
      <c r="GU19">
        <v>2.89425</v>
      </c>
      <c r="GV19">
        <v>0.104339</v>
      </c>
      <c r="GW19">
        <v>0.104688</v>
      </c>
      <c r="GX19">
        <v>9.8957500000000004E-2</v>
      </c>
      <c r="GY19">
        <v>9.5902200000000007E-2</v>
      </c>
      <c r="GZ19">
        <v>29303.8</v>
      </c>
      <c r="HA19">
        <v>22558.799999999999</v>
      </c>
      <c r="HB19">
        <v>30476.9</v>
      </c>
      <c r="HC19">
        <v>23698.799999999999</v>
      </c>
      <c r="HD19">
        <v>36362</v>
      </c>
      <c r="HE19">
        <v>29885.200000000001</v>
      </c>
      <c r="HF19">
        <v>43136.6</v>
      </c>
      <c r="HG19">
        <v>35763.300000000003</v>
      </c>
      <c r="HH19">
        <v>2.1241300000000001</v>
      </c>
      <c r="HI19">
        <v>2.1731799999999999</v>
      </c>
      <c r="HJ19">
        <v>0.13589899999999999</v>
      </c>
      <c r="HK19">
        <v>0</v>
      </c>
      <c r="HL19">
        <v>25.366700000000002</v>
      </c>
      <c r="HM19">
        <v>999.9</v>
      </c>
      <c r="HN19">
        <v>55.195</v>
      </c>
      <c r="HO19">
        <v>28.56</v>
      </c>
      <c r="HP19">
        <v>21.365600000000001</v>
      </c>
      <c r="HQ19">
        <v>62.220300000000002</v>
      </c>
      <c r="HR19">
        <v>19.651399999999999</v>
      </c>
      <c r="HS19">
        <v>1</v>
      </c>
      <c r="HT19">
        <v>4.6671799999999999E-3</v>
      </c>
      <c r="HU19">
        <v>0.15881000000000001</v>
      </c>
      <c r="HV19">
        <v>20.3597</v>
      </c>
      <c r="HW19">
        <v>5.2454400000000003</v>
      </c>
      <c r="HX19">
        <v>11.9261</v>
      </c>
      <c r="HY19">
        <v>4.9698000000000002</v>
      </c>
      <c r="HZ19">
        <v>3.2900999999999998</v>
      </c>
      <c r="IA19">
        <v>9999</v>
      </c>
      <c r="IB19">
        <v>9999</v>
      </c>
      <c r="IC19">
        <v>9999</v>
      </c>
      <c r="ID19">
        <v>999.9</v>
      </c>
      <c r="IE19">
        <v>4.9716199999999997</v>
      </c>
      <c r="IF19">
        <v>1.87317</v>
      </c>
      <c r="IG19">
        <v>1.88002</v>
      </c>
      <c r="IH19">
        <v>1.87622</v>
      </c>
      <c r="II19">
        <v>1.8757600000000001</v>
      </c>
      <c r="IJ19">
        <v>1.8757600000000001</v>
      </c>
      <c r="IK19">
        <v>1.8747799999999999</v>
      </c>
      <c r="IL19">
        <v>1.8751199999999999</v>
      </c>
      <c r="IM19">
        <v>0</v>
      </c>
      <c r="IN19">
        <v>0</v>
      </c>
      <c r="IO19">
        <v>0</v>
      </c>
      <c r="IP19">
        <v>0</v>
      </c>
      <c r="IQ19" t="s">
        <v>441</v>
      </c>
      <c r="IR19" t="s">
        <v>442</v>
      </c>
      <c r="IS19" t="s">
        <v>443</v>
      </c>
      <c r="IT19" t="s">
        <v>443</v>
      </c>
      <c r="IU19" t="s">
        <v>443</v>
      </c>
      <c r="IV19" t="s">
        <v>443</v>
      </c>
      <c r="IW19">
        <v>0</v>
      </c>
      <c r="IX19">
        <v>100</v>
      </c>
      <c r="IY19">
        <v>100</v>
      </c>
      <c r="IZ19">
        <v>-0.222</v>
      </c>
      <c r="JA19">
        <v>5.1999999999999998E-2</v>
      </c>
      <c r="JB19">
        <v>-0.36609505330148501</v>
      </c>
      <c r="JC19">
        <v>1.2895252552789099E-3</v>
      </c>
      <c r="JD19">
        <v>-1.3413235761916901E-6</v>
      </c>
      <c r="JE19">
        <v>5.15758973323309E-10</v>
      </c>
      <c r="JF19">
        <v>-8.5640054995543793E-2</v>
      </c>
      <c r="JG19">
        <v>6.5251638908432196E-4</v>
      </c>
      <c r="JH19">
        <v>5.4169000468764204E-4</v>
      </c>
      <c r="JI19">
        <v>-7.2718995916457801E-6</v>
      </c>
      <c r="JJ19">
        <v>20</v>
      </c>
      <c r="JK19">
        <v>2004</v>
      </c>
      <c r="JL19">
        <v>0</v>
      </c>
      <c r="JM19">
        <v>19</v>
      </c>
      <c r="JN19">
        <v>37.9</v>
      </c>
      <c r="JO19">
        <v>37.9</v>
      </c>
      <c r="JP19">
        <v>1.10229</v>
      </c>
      <c r="JQ19">
        <v>2.5500500000000001</v>
      </c>
      <c r="JR19">
        <v>1.64551</v>
      </c>
      <c r="JS19">
        <v>2.36938</v>
      </c>
      <c r="JT19">
        <v>1.64917</v>
      </c>
      <c r="JU19">
        <v>2.3950200000000001</v>
      </c>
      <c r="JV19">
        <v>32.244599999999998</v>
      </c>
      <c r="JW19">
        <v>15.182700000000001</v>
      </c>
      <c r="JX19">
        <v>18</v>
      </c>
      <c r="JY19">
        <v>516.39300000000003</v>
      </c>
      <c r="JZ19">
        <v>633.62099999999998</v>
      </c>
      <c r="KA19">
        <v>25.001799999999999</v>
      </c>
      <c r="KB19">
        <v>27.2332</v>
      </c>
      <c r="KC19">
        <v>30.001000000000001</v>
      </c>
      <c r="KD19">
        <v>27.165900000000001</v>
      </c>
      <c r="KE19">
        <v>27.1434</v>
      </c>
      <c r="KF19">
        <v>22.110499999999998</v>
      </c>
      <c r="KG19">
        <v>9.1303300000000007</v>
      </c>
      <c r="KH19">
        <v>61.466799999999999</v>
      </c>
      <c r="KI19">
        <v>25</v>
      </c>
      <c r="KJ19">
        <v>420</v>
      </c>
      <c r="KK19">
        <v>17.783200000000001</v>
      </c>
      <c r="KL19">
        <v>101.211</v>
      </c>
      <c r="KM19">
        <v>100.19199999999999</v>
      </c>
    </row>
    <row r="20" spans="1:299" x14ac:dyDescent="0.2">
      <c r="A20">
        <v>4</v>
      </c>
      <c r="B20">
        <v>1690909905.0999999</v>
      </c>
      <c r="C20">
        <v>4890.0999999046298</v>
      </c>
      <c r="D20" t="s">
        <v>451</v>
      </c>
      <c r="E20" t="s">
        <v>452</v>
      </c>
      <c r="F20">
        <v>4</v>
      </c>
      <c r="G20">
        <v>20</v>
      </c>
      <c r="H20" t="s">
        <v>436</v>
      </c>
      <c r="I20">
        <v>40</v>
      </c>
      <c r="J20">
        <v>162</v>
      </c>
      <c r="K20">
        <v>1690909896.5999999</v>
      </c>
      <c r="L20">
        <f t="shared" si="0"/>
        <v>3.7258848359757743E-4</v>
      </c>
      <c r="M20">
        <f t="shared" si="1"/>
        <v>0.37258848359757746</v>
      </c>
      <c r="N20">
        <f t="shared" si="2"/>
        <v>1.8388239776690398</v>
      </c>
      <c r="O20">
        <f t="shared" si="3"/>
        <v>418.73218750000001</v>
      </c>
      <c r="P20">
        <f t="shared" si="4"/>
        <v>296.85547148389026</v>
      </c>
      <c r="Q20">
        <f t="shared" si="5"/>
        <v>30.103844655174562</v>
      </c>
      <c r="R20">
        <f t="shared" si="6"/>
        <v>42.463252105850103</v>
      </c>
      <c r="S20">
        <f t="shared" si="7"/>
        <v>2.597347646038797E-2</v>
      </c>
      <c r="T20">
        <f t="shared" si="8"/>
        <v>3.8408556537998955</v>
      </c>
      <c r="U20">
        <f t="shared" si="9"/>
        <v>2.5876290963207437E-2</v>
      </c>
      <c r="V20">
        <f t="shared" si="10"/>
        <v>1.6181383142776312E-2</v>
      </c>
      <c r="W20">
        <f t="shared" si="11"/>
        <v>321.50793581586277</v>
      </c>
      <c r="X20">
        <f t="shared" si="12"/>
        <v>28.043028453624775</v>
      </c>
      <c r="Y20">
        <f t="shared" si="13"/>
        <v>25.042537500000002</v>
      </c>
      <c r="Z20">
        <f t="shared" si="14"/>
        <v>3.1877503430764036</v>
      </c>
      <c r="AA20">
        <f t="shared" si="15"/>
        <v>50.294494591705842</v>
      </c>
      <c r="AB20">
        <f t="shared" si="16"/>
        <v>1.7632214810462552</v>
      </c>
      <c r="AC20">
        <f t="shared" si="17"/>
        <v>3.5057942133830116</v>
      </c>
      <c r="AD20">
        <f t="shared" si="18"/>
        <v>1.4245288620301484</v>
      </c>
      <c r="AE20">
        <f t="shared" si="19"/>
        <v>-16.431152126653163</v>
      </c>
      <c r="AF20">
        <f t="shared" si="20"/>
        <v>332.40530334898358</v>
      </c>
      <c r="AG20">
        <f t="shared" si="21"/>
        <v>18.462609526789397</v>
      </c>
      <c r="AH20">
        <f t="shared" si="22"/>
        <v>655.94469656498256</v>
      </c>
      <c r="AI20">
        <f t="shared" si="23"/>
        <v>1.9602440588401142</v>
      </c>
      <c r="AJ20">
        <f t="shared" si="24"/>
        <v>0.38083423573716191</v>
      </c>
      <c r="AK20">
        <f t="shared" si="25"/>
        <v>1.8388239776690398</v>
      </c>
      <c r="AL20">
        <v>427.32811521886799</v>
      </c>
      <c r="AM20">
        <v>426.20390303030302</v>
      </c>
      <c r="AN20">
        <v>3.0580749215720503E-4</v>
      </c>
      <c r="AO20">
        <v>66.954292836028401</v>
      </c>
      <c r="AP20">
        <f t="shared" si="26"/>
        <v>0.37258848359757746</v>
      </c>
      <c r="AQ20">
        <v>17.149218169178202</v>
      </c>
      <c r="AR20">
        <v>17.368963030303</v>
      </c>
      <c r="AS20">
        <v>-1.22501525252554E-5</v>
      </c>
      <c r="AT20">
        <v>77.479662098379194</v>
      </c>
      <c r="AU20">
        <v>0</v>
      </c>
      <c r="AV20">
        <v>0</v>
      </c>
      <c r="AW20">
        <f t="shared" si="27"/>
        <v>1</v>
      </c>
      <c r="AX20">
        <f t="shared" si="28"/>
        <v>0</v>
      </c>
      <c r="AY20">
        <f t="shared" si="29"/>
        <v>53637.56672811068</v>
      </c>
      <c r="AZ20" t="s">
        <v>437</v>
      </c>
      <c r="BA20">
        <v>0</v>
      </c>
      <c r="BB20">
        <v>0</v>
      </c>
      <c r="BC20">
        <v>0</v>
      </c>
      <c r="BD20" t="e">
        <f t="shared" si="30"/>
        <v>#DIV/0!</v>
      </c>
      <c r="BE20">
        <v>0</v>
      </c>
      <c r="BF20" t="s">
        <v>437</v>
      </c>
      <c r="BG20">
        <v>0</v>
      </c>
      <c r="BH20">
        <v>0</v>
      </c>
      <c r="BI20">
        <v>0</v>
      </c>
      <c r="BJ20" t="e">
        <f t="shared" si="31"/>
        <v>#DIV/0!</v>
      </c>
      <c r="BK20">
        <v>0.5</v>
      </c>
      <c r="BL20">
        <f t="shared" si="32"/>
        <v>1681.1877752931932</v>
      </c>
      <c r="BM20">
        <f t="shared" si="33"/>
        <v>1.8388239776690398</v>
      </c>
      <c r="BN20" t="e">
        <f t="shared" si="34"/>
        <v>#DIV/0!</v>
      </c>
      <c r="BO20">
        <f t="shared" si="35"/>
        <v>1.0937647802895518E-3</v>
      </c>
      <c r="BP20" t="e">
        <f t="shared" si="36"/>
        <v>#DIV/0!</v>
      </c>
      <c r="BQ20" t="e">
        <f t="shared" si="37"/>
        <v>#DIV/0!</v>
      </c>
      <c r="BR20" t="s">
        <v>437</v>
      </c>
      <c r="BS20">
        <v>0</v>
      </c>
      <c r="BT20" t="e">
        <f t="shared" si="38"/>
        <v>#DIV/0!</v>
      </c>
      <c r="BU20" t="e">
        <f t="shared" si="39"/>
        <v>#DIV/0!</v>
      </c>
      <c r="BV20" t="e">
        <f t="shared" si="40"/>
        <v>#DIV/0!</v>
      </c>
      <c r="BW20" t="e">
        <f t="shared" si="41"/>
        <v>#DIV/0!</v>
      </c>
      <c r="BX20" t="e">
        <f t="shared" si="42"/>
        <v>#DIV/0!</v>
      </c>
      <c r="BY20" t="e">
        <f t="shared" si="43"/>
        <v>#DIV/0!</v>
      </c>
      <c r="BZ20" t="e">
        <f t="shared" si="44"/>
        <v>#DIV/0!</v>
      </c>
      <c r="CA20" t="e">
        <f t="shared" si="45"/>
        <v>#DIV/0!</v>
      </c>
      <c r="DJ20">
        <f t="shared" si="46"/>
        <v>1999.9893750000001</v>
      </c>
      <c r="DK20">
        <f t="shared" si="47"/>
        <v>1681.1877752931932</v>
      </c>
      <c r="DL20">
        <f t="shared" si="48"/>
        <v>0.8405983533253486</v>
      </c>
      <c r="DM20">
        <f t="shared" si="49"/>
        <v>0.16075482191792281</v>
      </c>
      <c r="DN20">
        <v>3</v>
      </c>
      <c r="DO20">
        <v>0.5</v>
      </c>
      <c r="DP20" t="s">
        <v>438</v>
      </c>
      <c r="DQ20">
        <v>2</v>
      </c>
      <c r="DR20" t="b">
        <v>1</v>
      </c>
      <c r="DS20">
        <v>1690909896.5999999</v>
      </c>
      <c r="DT20">
        <v>418.73218750000001</v>
      </c>
      <c r="DU20">
        <v>420.00400000000002</v>
      </c>
      <c r="DV20">
        <v>17.3872125</v>
      </c>
      <c r="DW20">
        <v>17.162687500000001</v>
      </c>
      <c r="DX20">
        <v>419.03218750000002</v>
      </c>
      <c r="DY20">
        <v>17.336212499999998</v>
      </c>
      <c r="DZ20">
        <v>500.00568750000002</v>
      </c>
      <c r="EA20">
        <v>101.30912499999999</v>
      </c>
      <c r="EB20">
        <v>9.9969818749999995E-2</v>
      </c>
      <c r="EC20">
        <v>26.647831249999999</v>
      </c>
      <c r="ED20">
        <v>25.042537500000002</v>
      </c>
      <c r="EE20">
        <v>999.9</v>
      </c>
      <c r="EF20">
        <v>0</v>
      </c>
      <c r="EG20">
        <v>0</v>
      </c>
      <c r="EH20">
        <v>10001.012500000001</v>
      </c>
      <c r="EI20">
        <v>0</v>
      </c>
      <c r="EJ20">
        <v>15.218993749999999</v>
      </c>
      <c r="EK20">
        <v>-1.1941999999999999</v>
      </c>
      <c r="EL20">
        <v>426.21912500000002</v>
      </c>
      <c r="EM20">
        <v>427.33806249999998</v>
      </c>
      <c r="EN20">
        <v>0.22159300000000001</v>
      </c>
      <c r="EO20">
        <v>420.00400000000002</v>
      </c>
      <c r="EP20">
        <v>17.162687500000001</v>
      </c>
      <c r="EQ20">
        <v>1.7611887500000001</v>
      </c>
      <c r="ER20">
        <v>1.73873875</v>
      </c>
      <c r="ES20">
        <v>15.446506250000001</v>
      </c>
      <c r="ET20">
        <v>15.246656249999999</v>
      </c>
      <c r="EU20">
        <v>1999.9893750000001</v>
      </c>
      <c r="EV20">
        <v>0.98000525000000005</v>
      </c>
      <c r="EW20">
        <v>1.9994375000000002E-2</v>
      </c>
      <c r="EX20">
        <v>0</v>
      </c>
      <c r="EY20">
        <v>191.5919375</v>
      </c>
      <c r="EZ20">
        <v>4.9995099999999999</v>
      </c>
      <c r="FA20">
        <v>4018.5174999999999</v>
      </c>
      <c r="FB20">
        <v>16366.24375</v>
      </c>
      <c r="FC20">
        <v>41.706687500000001</v>
      </c>
      <c r="FD20">
        <v>42.452750000000002</v>
      </c>
      <c r="FE20">
        <v>42.686999999999998</v>
      </c>
      <c r="FF20">
        <v>41.843499999999999</v>
      </c>
      <c r="FG20">
        <v>43.375</v>
      </c>
      <c r="FH20">
        <v>1955.099375</v>
      </c>
      <c r="FI20">
        <v>39.89</v>
      </c>
      <c r="FJ20">
        <v>0</v>
      </c>
      <c r="FK20">
        <v>1690909905.3</v>
      </c>
      <c r="FL20">
        <v>0</v>
      </c>
      <c r="FM20">
        <v>191.58284615384599</v>
      </c>
      <c r="FN20">
        <v>-0.40731625099467</v>
      </c>
      <c r="FO20">
        <v>-26.928546981253</v>
      </c>
      <c r="FP20">
        <v>4017.6361538461501</v>
      </c>
      <c r="FQ20">
        <v>15</v>
      </c>
      <c r="FR20">
        <v>1690909928.0999999</v>
      </c>
      <c r="FS20" t="s">
        <v>453</v>
      </c>
      <c r="FT20">
        <v>1690909928.0999999</v>
      </c>
      <c r="FU20">
        <v>1690909923.0999999</v>
      </c>
      <c r="FV20">
        <v>4</v>
      </c>
      <c r="FW20">
        <v>-7.8E-2</v>
      </c>
      <c r="FX20">
        <v>7.0000000000000001E-3</v>
      </c>
      <c r="FY20">
        <v>-0.3</v>
      </c>
      <c r="FZ20">
        <v>5.0999999999999997E-2</v>
      </c>
      <c r="GA20">
        <v>420</v>
      </c>
      <c r="GB20">
        <v>17</v>
      </c>
      <c r="GC20">
        <v>0.28000000000000003</v>
      </c>
      <c r="GD20">
        <v>0.13</v>
      </c>
      <c r="GE20">
        <v>-1.19322476190476</v>
      </c>
      <c r="GF20">
        <v>-6.2278441558443198E-2</v>
      </c>
      <c r="GG20">
        <v>2.6619184921700598E-2</v>
      </c>
      <c r="GH20">
        <v>1</v>
      </c>
      <c r="GI20">
        <v>191.63073529411801</v>
      </c>
      <c r="GJ20">
        <v>-0.36496562813142502</v>
      </c>
      <c r="GK20">
        <v>0.200500302012906</v>
      </c>
      <c r="GL20">
        <v>1</v>
      </c>
      <c r="GM20">
        <v>0.21225495238095199</v>
      </c>
      <c r="GN20">
        <v>0.16033418181818199</v>
      </c>
      <c r="GO20">
        <v>1.88992692211358E-2</v>
      </c>
      <c r="GP20">
        <v>0</v>
      </c>
      <c r="GQ20">
        <v>2</v>
      </c>
      <c r="GR20">
        <v>3</v>
      </c>
      <c r="GS20" t="s">
        <v>440</v>
      </c>
      <c r="GT20">
        <v>3.1226400000000001</v>
      </c>
      <c r="GU20">
        <v>2.8940700000000001</v>
      </c>
      <c r="GV20">
        <v>0.10485700000000001</v>
      </c>
      <c r="GW20">
        <v>0.104889</v>
      </c>
      <c r="GX20">
        <v>9.5785899999999993E-2</v>
      </c>
      <c r="GY20">
        <v>9.3847799999999995E-2</v>
      </c>
      <c r="GZ20">
        <v>29360.3</v>
      </c>
      <c r="HA20">
        <v>22613.7</v>
      </c>
      <c r="HB20">
        <v>30548.5</v>
      </c>
      <c r="HC20">
        <v>23757.200000000001</v>
      </c>
      <c r="HD20">
        <v>36579.9</v>
      </c>
      <c r="HE20">
        <v>30028.7</v>
      </c>
      <c r="HF20">
        <v>43242.1</v>
      </c>
      <c r="HG20">
        <v>35853.599999999999</v>
      </c>
      <c r="HH20">
        <v>2.1353499999999999</v>
      </c>
      <c r="HI20">
        <v>2.1877</v>
      </c>
      <c r="HJ20">
        <v>8.1487000000000004E-2</v>
      </c>
      <c r="HK20">
        <v>0</v>
      </c>
      <c r="HL20">
        <v>23.679500000000001</v>
      </c>
      <c r="HM20">
        <v>999.9</v>
      </c>
      <c r="HN20">
        <v>54.584000000000003</v>
      </c>
      <c r="HO20">
        <v>28.631</v>
      </c>
      <c r="HP20">
        <v>21.2121</v>
      </c>
      <c r="HQ20">
        <v>62.150399999999998</v>
      </c>
      <c r="HR20">
        <v>20.228400000000001</v>
      </c>
      <c r="HS20">
        <v>1</v>
      </c>
      <c r="HT20">
        <v>-8.9621400000000004E-2</v>
      </c>
      <c r="HU20">
        <v>-0.28253800000000001</v>
      </c>
      <c r="HV20">
        <v>20.3626</v>
      </c>
      <c r="HW20">
        <v>5.2464899999999997</v>
      </c>
      <c r="HX20">
        <v>11.9259</v>
      </c>
      <c r="HY20">
        <v>4.9697500000000003</v>
      </c>
      <c r="HZ20">
        <v>3.2901799999999999</v>
      </c>
      <c r="IA20">
        <v>9999</v>
      </c>
      <c r="IB20">
        <v>9999</v>
      </c>
      <c r="IC20">
        <v>9999</v>
      </c>
      <c r="ID20">
        <v>999.9</v>
      </c>
      <c r="IE20">
        <v>4.9715999999999996</v>
      </c>
      <c r="IF20">
        <v>1.8730800000000001</v>
      </c>
      <c r="IG20">
        <v>1.8798900000000001</v>
      </c>
      <c r="IH20">
        <v>1.87612</v>
      </c>
      <c r="II20">
        <v>1.87564</v>
      </c>
      <c r="IJ20">
        <v>1.8756699999999999</v>
      </c>
      <c r="IK20">
        <v>1.87469</v>
      </c>
      <c r="IL20">
        <v>1.8750100000000001</v>
      </c>
      <c r="IM20">
        <v>0</v>
      </c>
      <c r="IN20">
        <v>0</v>
      </c>
      <c r="IO20">
        <v>0</v>
      </c>
      <c r="IP20">
        <v>0</v>
      </c>
      <c r="IQ20" t="s">
        <v>441</v>
      </c>
      <c r="IR20" t="s">
        <v>442</v>
      </c>
      <c r="IS20" t="s">
        <v>443</v>
      </c>
      <c r="IT20" t="s">
        <v>443</v>
      </c>
      <c r="IU20" t="s">
        <v>443</v>
      </c>
      <c r="IV20" t="s">
        <v>443</v>
      </c>
      <c r="IW20">
        <v>0</v>
      </c>
      <c r="IX20">
        <v>100</v>
      </c>
      <c r="IY20">
        <v>100</v>
      </c>
      <c r="IZ20">
        <v>-0.3</v>
      </c>
      <c r="JA20">
        <v>5.0999999999999997E-2</v>
      </c>
      <c r="JB20">
        <v>-0.56523230192840801</v>
      </c>
      <c r="JC20">
        <v>1.2895252552789099E-3</v>
      </c>
      <c r="JD20">
        <v>-1.3413235761916901E-6</v>
      </c>
      <c r="JE20">
        <v>5.15758973323309E-10</v>
      </c>
      <c r="JF20">
        <v>-8.8152459445825601E-2</v>
      </c>
      <c r="JG20">
        <v>6.5251638908432196E-4</v>
      </c>
      <c r="JH20">
        <v>5.4169000468764204E-4</v>
      </c>
      <c r="JI20">
        <v>-7.2718995916457801E-6</v>
      </c>
      <c r="JJ20">
        <v>20</v>
      </c>
      <c r="JK20">
        <v>2004</v>
      </c>
      <c r="JL20">
        <v>0</v>
      </c>
      <c r="JM20">
        <v>19</v>
      </c>
      <c r="JN20">
        <v>21.2</v>
      </c>
      <c r="JO20">
        <v>21.1</v>
      </c>
      <c r="JP20">
        <v>1.10107</v>
      </c>
      <c r="JQ20">
        <v>2.5585900000000001</v>
      </c>
      <c r="JR20">
        <v>1.64551</v>
      </c>
      <c r="JS20">
        <v>2.36816</v>
      </c>
      <c r="JT20">
        <v>1.64917</v>
      </c>
      <c r="JU20">
        <v>2.47681</v>
      </c>
      <c r="JV20">
        <v>31.936499999999999</v>
      </c>
      <c r="JW20">
        <v>14.928800000000001</v>
      </c>
      <c r="JX20">
        <v>18</v>
      </c>
      <c r="JY20">
        <v>516.80899999999997</v>
      </c>
      <c r="JZ20">
        <v>637.01499999999999</v>
      </c>
      <c r="KA20">
        <v>25.0001</v>
      </c>
      <c r="KB20">
        <v>26.267600000000002</v>
      </c>
      <c r="KC20">
        <v>29.9999</v>
      </c>
      <c r="KD20">
        <v>26.431799999999999</v>
      </c>
      <c r="KE20">
        <v>26.4011</v>
      </c>
      <c r="KF20">
        <v>22.078199999999999</v>
      </c>
      <c r="KG20">
        <v>13.7569</v>
      </c>
      <c r="KH20">
        <v>58.884900000000002</v>
      </c>
      <c r="KI20">
        <v>25</v>
      </c>
      <c r="KJ20">
        <v>420</v>
      </c>
      <c r="KK20">
        <v>17.083400000000001</v>
      </c>
      <c r="KL20">
        <v>101.45399999999999</v>
      </c>
      <c r="KM20">
        <v>100.44199999999999</v>
      </c>
    </row>
    <row r="21" spans="1:299" x14ac:dyDescent="0.2">
      <c r="A21">
        <v>5</v>
      </c>
      <c r="B21">
        <v>1690912176.0999999</v>
      </c>
      <c r="C21">
        <v>7161.0999999046298</v>
      </c>
      <c r="D21" t="s">
        <v>454</v>
      </c>
      <c r="E21" t="s">
        <v>455</v>
      </c>
      <c r="F21">
        <v>4</v>
      </c>
      <c r="G21">
        <v>22.6</v>
      </c>
      <c r="H21" t="s">
        <v>490</v>
      </c>
      <c r="I21">
        <v>310</v>
      </c>
      <c r="J21">
        <v>162</v>
      </c>
      <c r="K21">
        <v>1690912168.0999999</v>
      </c>
      <c r="L21">
        <f t="shared" si="0"/>
        <v>8.2520972957072938E-4</v>
      </c>
      <c r="M21">
        <f t="shared" si="1"/>
        <v>0.82520972957072936</v>
      </c>
      <c r="N21">
        <f t="shared" si="2"/>
        <v>4.8710072317856419</v>
      </c>
      <c r="O21">
        <f t="shared" si="3"/>
        <v>416.89813333333302</v>
      </c>
      <c r="P21">
        <f t="shared" si="4"/>
        <v>231.69344874158364</v>
      </c>
      <c r="Q21">
        <f t="shared" si="5"/>
        <v>23.483483486404808</v>
      </c>
      <c r="R21">
        <f t="shared" si="6"/>
        <v>42.25505935891055</v>
      </c>
      <c r="S21">
        <f t="shared" si="7"/>
        <v>4.4638342438442481E-2</v>
      </c>
      <c r="T21">
        <f t="shared" si="8"/>
        <v>3.8404285640658795</v>
      </c>
      <c r="U21">
        <f t="shared" si="9"/>
        <v>4.4352091636101806E-2</v>
      </c>
      <c r="V21">
        <f t="shared" si="10"/>
        <v>2.7745622553423832E-2</v>
      </c>
      <c r="W21">
        <f t="shared" si="11"/>
        <v>321.51631396600033</v>
      </c>
      <c r="X21">
        <f t="shared" si="12"/>
        <v>28.634760399244577</v>
      </c>
      <c r="Y21">
        <f t="shared" si="13"/>
        <v>27.358633333333302</v>
      </c>
      <c r="Z21">
        <f t="shared" si="14"/>
        <v>3.655245727124373</v>
      </c>
      <c r="AA21">
        <f t="shared" si="15"/>
        <v>49.881844155968516</v>
      </c>
      <c r="AB21">
        <f t="shared" si="16"/>
        <v>1.8203704327712078</v>
      </c>
      <c r="AC21">
        <f t="shared" si="17"/>
        <v>3.6493647409653653</v>
      </c>
      <c r="AD21">
        <f t="shared" si="18"/>
        <v>1.8348752943531652</v>
      </c>
      <c r="AE21">
        <f t="shared" si="19"/>
        <v>-36.391749074069168</v>
      </c>
      <c r="AF21">
        <f t="shared" si="20"/>
        <v>-5.6909819780358584</v>
      </c>
      <c r="AG21">
        <f t="shared" si="21"/>
        <v>-0.32090720642515164</v>
      </c>
      <c r="AH21">
        <f t="shared" si="22"/>
        <v>279.11267570747015</v>
      </c>
      <c r="AI21">
        <f t="shared" si="23"/>
        <v>4.8370720886290295</v>
      </c>
      <c r="AJ21">
        <f t="shared" si="24"/>
        <v>0.82730001771003736</v>
      </c>
      <c r="AK21">
        <f t="shared" si="25"/>
        <v>4.8710072317856419</v>
      </c>
      <c r="AL21">
        <v>427.49703942808901</v>
      </c>
      <c r="AM21">
        <v>424.522715151515</v>
      </c>
      <c r="AN21">
        <v>-2.6289238566731401E-5</v>
      </c>
      <c r="AO21">
        <v>66.951406164723096</v>
      </c>
      <c r="AP21">
        <f t="shared" si="26"/>
        <v>0.82520972957072936</v>
      </c>
      <c r="AQ21">
        <v>17.472024247499501</v>
      </c>
      <c r="AR21">
        <v>17.958243030302999</v>
      </c>
      <c r="AS21">
        <v>-4.3818926278986601E-7</v>
      </c>
      <c r="AT21">
        <v>77.480535757140899</v>
      </c>
      <c r="AU21">
        <v>0</v>
      </c>
      <c r="AV21">
        <v>0</v>
      </c>
      <c r="AW21">
        <f t="shared" si="27"/>
        <v>1</v>
      </c>
      <c r="AX21">
        <f t="shared" si="28"/>
        <v>0</v>
      </c>
      <c r="AY21">
        <f t="shared" si="29"/>
        <v>53506.10575428811</v>
      </c>
      <c r="AZ21" t="s">
        <v>437</v>
      </c>
      <c r="BA21">
        <v>0</v>
      </c>
      <c r="BB21">
        <v>0</v>
      </c>
      <c r="BC21">
        <v>0</v>
      </c>
      <c r="BD21" t="e">
        <f t="shared" si="30"/>
        <v>#DIV/0!</v>
      </c>
      <c r="BE21">
        <v>0</v>
      </c>
      <c r="BF21" t="s">
        <v>437</v>
      </c>
      <c r="BG21">
        <v>0</v>
      </c>
      <c r="BH21">
        <v>0</v>
      </c>
      <c r="BI21">
        <v>0</v>
      </c>
      <c r="BJ21" t="e">
        <f t="shared" si="31"/>
        <v>#DIV/0!</v>
      </c>
      <c r="BK21">
        <v>0.5</v>
      </c>
      <c r="BL21">
        <f t="shared" si="32"/>
        <v>1681.2289402932647</v>
      </c>
      <c r="BM21">
        <f t="shared" si="33"/>
        <v>4.8710072317856419</v>
      </c>
      <c r="BN21" t="e">
        <f t="shared" si="34"/>
        <v>#DIV/0!</v>
      </c>
      <c r="BO21">
        <f t="shared" si="35"/>
        <v>2.8972896641524439E-3</v>
      </c>
      <c r="BP21" t="e">
        <f t="shared" si="36"/>
        <v>#DIV/0!</v>
      </c>
      <c r="BQ21" t="e">
        <f t="shared" si="37"/>
        <v>#DIV/0!</v>
      </c>
      <c r="BR21" t="s">
        <v>437</v>
      </c>
      <c r="BS21">
        <v>0</v>
      </c>
      <c r="BT21" t="e">
        <f t="shared" si="38"/>
        <v>#DIV/0!</v>
      </c>
      <c r="BU21" t="e">
        <f t="shared" si="39"/>
        <v>#DIV/0!</v>
      </c>
      <c r="BV21" t="e">
        <f t="shared" si="40"/>
        <v>#DIV/0!</v>
      </c>
      <c r="BW21" t="e">
        <f t="shared" si="41"/>
        <v>#DIV/0!</v>
      </c>
      <c r="BX21" t="e">
        <f t="shared" si="42"/>
        <v>#DIV/0!</v>
      </c>
      <c r="BY21" t="e">
        <f t="shared" si="43"/>
        <v>#DIV/0!</v>
      </c>
      <c r="BZ21" t="e">
        <f t="shared" si="44"/>
        <v>#DIV/0!</v>
      </c>
      <c r="CA21" t="e">
        <f t="shared" si="45"/>
        <v>#DIV/0!</v>
      </c>
      <c r="DJ21">
        <f t="shared" si="46"/>
        <v>2000.038</v>
      </c>
      <c r="DK21">
        <f t="shared" si="47"/>
        <v>1681.2289402932647</v>
      </c>
      <c r="DL21">
        <f t="shared" si="48"/>
        <v>0.84059849877515558</v>
      </c>
      <c r="DM21">
        <f t="shared" si="49"/>
        <v>0.16075510263605008</v>
      </c>
      <c r="DN21">
        <v>3</v>
      </c>
      <c r="DO21">
        <v>0.5</v>
      </c>
      <c r="DP21" t="s">
        <v>438</v>
      </c>
      <c r="DQ21">
        <v>2</v>
      </c>
      <c r="DR21" t="b">
        <v>1</v>
      </c>
      <c r="DS21">
        <v>1690912168.0999999</v>
      </c>
      <c r="DT21">
        <v>416.89813333333302</v>
      </c>
      <c r="DU21">
        <v>420.00720000000001</v>
      </c>
      <c r="DV21">
        <v>17.960193333333301</v>
      </c>
      <c r="DW21">
        <v>17.472746666666701</v>
      </c>
      <c r="DX21">
        <v>417.209133333333</v>
      </c>
      <c r="DY21">
        <v>17.897193333333298</v>
      </c>
      <c r="DZ21">
        <v>500.01873333333299</v>
      </c>
      <c r="EA21">
        <v>101.255866666667</v>
      </c>
      <c r="EB21">
        <v>9.9970600000000007E-2</v>
      </c>
      <c r="EC21">
        <v>27.331146666666701</v>
      </c>
      <c r="ED21">
        <v>27.358633333333302</v>
      </c>
      <c r="EE21">
        <v>999.9</v>
      </c>
      <c r="EF21">
        <v>0</v>
      </c>
      <c r="EG21">
        <v>0</v>
      </c>
      <c r="EH21">
        <v>10004.66</v>
      </c>
      <c r="EI21">
        <v>0</v>
      </c>
      <c r="EJ21">
        <v>30.8024666666667</v>
      </c>
      <c r="EK21">
        <v>-3.0993386666666698</v>
      </c>
      <c r="EL21">
        <v>424.53213333333298</v>
      </c>
      <c r="EM21">
        <v>427.47640000000001</v>
      </c>
      <c r="EN21">
        <v>0.48640593333333298</v>
      </c>
      <c r="EO21">
        <v>420.00720000000001</v>
      </c>
      <c r="EP21">
        <v>17.472746666666701</v>
      </c>
      <c r="EQ21">
        <v>1.8184673333333301</v>
      </c>
      <c r="ER21">
        <v>1.76921666666667</v>
      </c>
      <c r="ES21">
        <v>15.946453333333301</v>
      </c>
      <c r="ET21">
        <v>15.517426666666699</v>
      </c>
      <c r="EU21">
        <v>2000.038</v>
      </c>
      <c r="EV21">
        <v>0.97999840000000005</v>
      </c>
      <c r="EW21">
        <v>2.0001153333333299E-2</v>
      </c>
      <c r="EX21">
        <v>0</v>
      </c>
      <c r="EY21">
        <v>202.94206666666699</v>
      </c>
      <c r="EZ21">
        <v>4.9995099999999999</v>
      </c>
      <c r="FA21">
        <v>4308.8813333333301</v>
      </c>
      <c r="FB21">
        <v>16366.606666666699</v>
      </c>
      <c r="FC21">
        <v>42.936999999999998</v>
      </c>
      <c r="FD21">
        <v>44.345599999999997</v>
      </c>
      <c r="FE21">
        <v>44.0041333333333</v>
      </c>
      <c r="FF21">
        <v>43.370800000000003</v>
      </c>
      <c r="FG21">
        <v>44.5914</v>
      </c>
      <c r="FH21">
        <v>1955.1373333333299</v>
      </c>
      <c r="FI21">
        <v>39.900666666666702</v>
      </c>
      <c r="FJ21">
        <v>0</v>
      </c>
      <c r="FK21">
        <v>1690912176.3</v>
      </c>
      <c r="FL21">
        <v>0</v>
      </c>
      <c r="FM21">
        <v>202.93119999999999</v>
      </c>
      <c r="FN21">
        <v>-0.93038461556954699</v>
      </c>
      <c r="FO21">
        <v>-242.58846221980701</v>
      </c>
      <c r="FP21">
        <v>4305.6171999999997</v>
      </c>
      <c r="FQ21">
        <v>15</v>
      </c>
      <c r="FR21">
        <v>1690912203.0999999</v>
      </c>
      <c r="FS21" t="s">
        <v>456</v>
      </c>
      <c r="FT21">
        <v>1690912203.0999999</v>
      </c>
      <c r="FU21">
        <v>1690912194.0999999</v>
      </c>
      <c r="FV21">
        <v>5</v>
      </c>
      <c r="FW21">
        <v>-1.0999999999999999E-2</v>
      </c>
      <c r="FX21">
        <v>7.0000000000000001E-3</v>
      </c>
      <c r="FY21">
        <v>-0.311</v>
      </c>
      <c r="FZ21">
        <v>6.3E-2</v>
      </c>
      <c r="GA21">
        <v>420</v>
      </c>
      <c r="GB21">
        <v>17</v>
      </c>
      <c r="GC21">
        <v>0.27</v>
      </c>
      <c r="GD21">
        <v>0.13</v>
      </c>
      <c r="GE21">
        <v>-3.0987328571428598</v>
      </c>
      <c r="GF21">
        <v>-9.7080779220781496E-2</v>
      </c>
      <c r="GG21">
        <v>2.8041970269555599E-2</v>
      </c>
      <c r="GH21">
        <v>1</v>
      </c>
      <c r="GI21">
        <v>202.99082352941201</v>
      </c>
      <c r="GJ21">
        <v>-0.91495798356341496</v>
      </c>
      <c r="GK21">
        <v>0.18916324580640301</v>
      </c>
      <c r="GL21">
        <v>1</v>
      </c>
      <c r="GM21">
        <v>0.48578680952380998</v>
      </c>
      <c r="GN21">
        <v>1.10760000000001E-2</v>
      </c>
      <c r="GO21">
        <v>1.9541392361331401E-3</v>
      </c>
      <c r="GP21">
        <v>1</v>
      </c>
      <c r="GQ21">
        <v>3</v>
      </c>
      <c r="GR21">
        <v>3</v>
      </c>
      <c r="GS21" t="s">
        <v>447</v>
      </c>
      <c r="GT21">
        <v>3.1230699999999998</v>
      </c>
      <c r="GU21">
        <v>2.8940600000000001</v>
      </c>
      <c r="GV21">
        <v>0.10473300000000001</v>
      </c>
      <c r="GW21">
        <v>0.10511</v>
      </c>
      <c r="GX21">
        <v>9.8249400000000001E-2</v>
      </c>
      <c r="GY21">
        <v>9.5268199999999997E-2</v>
      </c>
      <c r="GZ21">
        <v>29415.7</v>
      </c>
      <c r="HA21">
        <v>22652</v>
      </c>
      <c r="HB21">
        <v>30597.5</v>
      </c>
      <c r="HC21">
        <v>23799</v>
      </c>
      <c r="HD21">
        <v>36532.800000000003</v>
      </c>
      <c r="HE21">
        <v>30033.7</v>
      </c>
      <c r="HF21">
        <v>43307.9</v>
      </c>
      <c r="HG21">
        <v>35918.6</v>
      </c>
      <c r="HH21">
        <v>2.14547</v>
      </c>
      <c r="HI21">
        <v>2.1989800000000002</v>
      </c>
      <c r="HJ21">
        <v>0.161972</v>
      </c>
      <c r="HK21">
        <v>0</v>
      </c>
      <c r="HL21">
        <v>24.7011</v>
      </c>
      <c r="HM21">
        <v>999.9</v>
      </c>
      <c r="HN21">
        <v>50.988999999999997</v>
      </c>
      <c r="HO21">
        <v>29.507000000000001</v>
      </c>
      <c r="HP21">
        <v>20.854099999999999</v>
      </c>
      <c r="HQ21">
        <v>61.842399999999998</v>
      </c>
      <c r="HR21">
        <v>20.500800000000002</v>
      </c>
      <c r="HS21">
        <v>1</v>
      </c>
      <c r="HT21">
        <v>-0.16749</v>
      </c>
      <c r="HU21">
        <v>3.1789199999999997E-2</v>
      </c>
      <c r="HV21">
        <v>20.360700000000001</v>
      </c>
      <c r="HW21">
        <v>5.2461900000000004</v>
      </c>
      <c r="HX21">
        <v>11.922499999999999</v>
      </c>
      <c r="HY21">
        <v>4.9698000000000002</v>
      </c>
      <c r="HZ21">
        <v>3.2900800000000001</v>
      </c>
      <c r="IA21">
        <v>9999</v>
      </c>
      <c r="IB21">
        <v>9999</v>
      </c>
      <c r="IC21">
        <v>9999</v>
      </c>
      <c r="ID21">
        <v>999.9</v>
      </c>
      <c r="IE21">
        <v>4.9716500000000003</v>
      </c>
      <c r="IF21">
        <v>1.8733</v>
      </c>
      <c r="IG21">
        <v>1.8800399999999999</v>
      </c>
      <c r="IH21">
        <v>1.8763399999999999</v>
      </c>
      <c r="II21">
        <v>1.8757699999999999</v>
      </c>
      <c r="IJ21">
        <v>1.8757600000000001</v>
      </c>
      <c r="IK21">
        <v>1.8748499999999999</v>
      </c>
      <c r="IL21">
        <v>1.8751500000000001</v>
      </c>
      <c r="IM21">
        <v>0</v>
      </c>
      <c r="IN21">
        <v>0</v>
      </c>
      <c r="IO21">
        <v>0</v>
      </c>
      <c r="IP21">
        <v>0</v>
      </c>
      <c r="IQ21" t="s">
        <v>441</v>
      </c>
      <c r="IR21" t="s">
        <v>442</v>
      </c>
      <c r="IS21" t="s">
        <v>443</v>
      </c>
      <c r="IT21" t="s">
        <v>443</v>
      </c>
      <c r="IU21" t="s">
        <v>443</v>
      </c>
      <c r="IV21" t="s">
        <v>443</v>
      </c>
      <c r="IW21">
        <v>0</v>
      </c>
      <c r="IX21">
        <v>100</v>
      </c>
      <c r="IY21">
        <v>100</v>
      </c>
      <c r="IZ21">
        <v>-0.311</v>
      </c>
      <c r="JA21">
        <v>6.3E-2</v>
      </c>
      <c r="JB21">
        <v>-0.643433631237323</v>
      </c>
      <c r="JC21">
        <v>1.2895252552789099E-3</v>
      </c>
      <c r="JD21">
        <v>-1.3413235761916901E-6</v>
      </c>
      <c r="JE21">
        <v>5.15758973323309E-10</v>
      </c>
      <c r="JF21">
        <v>-8.1541909051034103E-2</v>
      </c>
      <c r="JG21">
        <v>6.5251638908432196E-4</v>
      </c>
      <c r="JH21">
        <v>5.4169000468764204E-4</v>
      </c>
      <c r="JI21">
        <v>-7.2718995916457801E-6</v>
      </c>
      <c r="JJ21">
        <v>20</v>
      </c>
      <c r="JK21">
        <v>2004</v>
      </c>
      <c r="JL21">
        <v>0</v>
      </c>
      <c r="JM21">
        <v>19</v>
      </c>
      <c r="JN21">
        <v>37.5</v>
      </c>
      <c r="JO21">
        <v>37.5</v>
      </c>
      <c r="JP21">
        <v>1.09741</v>
      </c>
      <c r="JQ21">
        <v>2.5634800000000002</v>
      </c>
      <c r="JR21">
        <v>1.64551</v>
      </c>
      <c r="JS21">
        <v>2.36816</v>
      </c>
      <c r="JT21">
        <v>1.64917</v>
      </c>
      <c r="JU21">
        <v>2.48291</v>
      </c>
      <c r="JV21">
        <v>33.941299999999998</v>
      </c>
      <c r="JW21">
        <v>14.4648</v>
      </c>
      <c r="JX21">
        <v>18</v>
      </c>
      <c r="JY21">
        <v>513.85699999999997</v>
      </c>
      <c r="JZ21">
        <v>634.34199999999998</v>
      </c>
      <c r="KA21">
        <v>24.999500000000001</v>
      </c>
      <c r="KB21">
        <v>25.378900000000002</v>
      </c>
      <c r="KC21">
        <v>30.0001</v>
      </c>
      <c r="KD21">
        <v>25.423100000000002</v>
      </c>
      <c r="KE21">
        <v>25.396000000000001</v>
      </c>
      <c r="KF21">
        <v>22.007999999999999</v>
      </c>
      <c r="KG21">
        <v>6.6672200000000004</v>
      </c>
      <c r="KH21">
        <v>53.684100000000001</v>
      </c>
      <c r="KI21">
        <v>25</v>
      </c>
      <c r="KJ21">
        <v>420</v>
      </c>
      <c r="KK21">
        <v>17.434200000000001</v>
      </c>
      <c r="KL21">
        <v>101.61199999999999</v>
      </c>
      <c r="KM21">
        <v>100.622</v>
      </c>
    </row>
    <row r="22" spans="1:299" x14ac:dyDescent="0.2">
      <c r="A22">
        <v>6</v>
      </c>
      <c r="B22">
        <v>1690913549</v>
      </c>
      <c r="C22">
        <v>8534</v>
      </c>
      <c r="D22" t="s">
        <v>457</v>
      </c>
      <c r="E22" t="s">
        <v>458</v>
      </c>
      <c r="F22">
        <v>4</v>
      </c>
      <c r="G22">
        <v>21.4</v>
      </c>
      <c r="H22" t="s">
        <v>436</v>
      </c>
      <c r="I22">
        <v>40</v>
      </c>
      <c r="J22">
        <v>162</v>
      </c>
      <c r="K22">
        <v>1690913540.5</v>
      </c>
      <c r="L22">
        <f t="shared" si="0"/>
        <v>3.1541949886400566E-4</v>
      </c>
      <c r="M22">
        <f t="shared" si="1"/>
        <v>0.31541949886400567</v>
      </c>
      <c r="N22">
        <f t="shared" si="2"/>
        <v>1.1386640017183982</v>
      </c>
      <c r="O22">
        <f t="shared" si="3"/>
        <v>419.14056249999999</v>
      </c>
      <c r="P22">
        <f t="shared" si="4"/>
        <v>289.07397532325592</v>
      </c>
      <c r="Q22">
        <f t="shared" si="5"/>
        <v>29.315637903412529</v>
      </c>
      <c r="R22">
        <f t="shared" si="6"/>
        <v>42.505981201325156</v>
      </c>
      <c r="S22">
        <f t="shared" si="7"/>
        <v>1.5410486839230814E-2</v>
      </c>
      <c r="T22">
        <f t="shared" si="8"/>
        <v>3.8392786135924348</v>
      </c>
      <c r="U22">
        <f t="shared" si="9"/>
        <v>1.5376204848339596E-2</v>
      </c>
      <c r="V22">
        <f t="shared" si="10"/>
        <v>9.6132017158528909E-3</v>
      </c>
      <c r="W22">
        <f t="shared" si="11"/>
        <v>321.5090938161465</v>
      </c>
      <c r="X22">
        <f t="shared" si="12"/>
        <v>30.636435014314134</v>
      </c>
      <c r="Y22">
        <f t="shared" si="13"/>
        <v>29.110568749999999</v>
      </c>
      <c r="Z22">
        <f t="shared" si="14"/>
        <v>4.0475764274258728</v>
      </c>
      <c r="AA22">
        <f t="shared" si="15"/>
        <v>49.79527357594349</v>
      </c>
      <c r="AB22">
        <f t="shared" si="16"/>
        <v>2.029590312592493</v>
      </c>
      <c r="AC22">
        <f t="shared" si="17"/>
        <v>4.0758693884814905</v>
      </c>
      <c r="AD22">
        <f t="shared" si="18"/>
        <v>2.0179861148333798</v>
      </c>
      <c r="AE22">
        <f t="shared" si="19"/>
        <v>-13.909999899902649</v>
      </c>
      <c r="AF22">
        <f t="shared" si="20"/>
        <v>24.947942452872237</v>
      </c>
      <c r="AG22">
        <f t="shared" si="21"/>
        <v>1.433025637993691</v>
      </c>
      <c r="AH22">
        <f t="shared" si="22"/>
        <v>333.98006200710978</v>
      </c>
      <c r="AI22">
        <f t="shared" si="23"/>
        <v>1.3197020160376789</v>
      </c>
      <c r="AJ22">
        <f t="shared" si="24"/>
        <v>0.25628129538545996</v>
      </c>
      <c r="AK22">
        <f t="shared" si="25"/>
        <v>1.1386640017183982</v>
      </c>
      <c r="AL22">
        <v>428.51491798607799</v>
      </c>
      <c r="AM22">
        <v>427.81719393939397</v>
      </c>
      <c r="AN22">
        <v>1.2942207585619E-4</v>
      </c>
      <c r="AO22">
        <v>66.956841605204403</v>
      </c>
      <c r="AP22">
        <f t="shared" si="26"/>
        <v>0.31541949886400567</v>
      </c>
      <c r="AQ22">
        <v>19.859153811491801</v>
      </c>
      <c r="AR22">
        <v>20.044719393939399</v>
      </c>
      <c r="AS22">
        <v>-1.79567685629775E-5</v>
      </c>
      <c r="AT22">
        <v>77.479665743976796</v>
      </c>
      <c r="AU22">
        <v>0</v>
      </c>
      <c r="AV22">
        <v>0</v>
      </c>
      <c r="AW22">
        <f t="shared" si="27"/>
        <v>1</v>
      </c>
      <c r="AX22">
        <f t="shared" si="28"/>
        <v>0</v>
      </c>
      <c r="AY22">
        <f t="shared" si="29"/>
        <v>53148.818923695297</v>
      </c>
      <c r="AZ22" t="s">
        <v>437</v>
      </c>
      <c r="BA22">
        <v>0</v>
      </c>
      <c r="BB22">
        <v>0</v>
      </c>
      <c r="BC22">
        <v>0</v>
      </c>
      <c r="BD22" t="e">
        <f t="shared" si="30"/>
        <v>#DIV/0!</v>
      </c>
      <c r="BE22">
        <v>0</v>
      </c>
      <c r="BF22" t="s">
        <v>437</v>
      </c>
      <c r="BG22">
        <v>0</v>
      </c>
      <c r="BH22">
        <v>0</v>
      </c>
      <c r="BI22">
        <v>0</v>
      </c>
      <c r="BJ22" t="e">
        <f t="shared" si="31"/>
        <v>#DIV/0!</v>
      </c>
      <c r="BK22">
        <v>0.5</v>
      </c>
      <c r="BL22">
        <f t="shared" si="32"/>
        <v>1681.1883752933402</v>
      </c>
      <c r="BM22">
        <f t="shared" si="33"/>
        <v>1.1386640017183982</v>
      </c>
      <c r="BN22" t="e">
        <f t="shared" si="34"/>
        <v>#DIV/0!</v>
      </c>
      <c r="BO22">
        <f t="shared" si="35"/>
        <v>6.7729709439593268E-4</v>
      </c>
      <c r="BP22" t="e">
        <f t="shared" si="36"/>
        <v>#DIV/0!</v>
      </c>
      <c r="BQ22" t="e">
        <f t="shared" si="37"/>
        <v>#DIV/0!</v>
      </c>
      <c r="BR22" t="s">
        <v>437</v>
      </c>
      <c r="BS22">
        <v>0</v>
      </c>
      <c r="BT22" t="e">
        <f t="shared" si="38"/>
        <v>#DIV/0!</v>
      </c>
      <c r="BU22" t="e">
        <f t="shared" si="39"/>
        <v>#DIV/0!</v>
      </c>
      <c r="BV22" t="e">
        <f t="shared" si="40"/>
        <v>#DIV/0!</v>
      </c>
      <c r="BW22" t="e">
        <f t="shared" si="41"/>
        <v>#DIV/0!</v>
      </c>
      <c r="BX22" t="e">
        <f t="shared" si="42"/>
        <v>#DIV/0!</v>
      </c>
      <c r="BY22" t="e">
        <f t="shared" si="43"/>
        <v>#DIV/0!</v>
      </c>
      <c r="BZ22" t="e">
        <f t="shared" si="44"/>
        <v>#DIV/0!</v>
      </c>
      <c r="CA22" t="e">
        <f t="shared" si="45"/>
        <v>#DIV/0!</v>
      </c>
      <c r="DJ22">
        <f t="shared" si="46"/>
        <v>1999.9893750000001</v>
      </c>
      <c r="DK22">
        <f t="shared" si="47"/>
        <v>1681.1883752933402</v>
      </c>
      <c r="DL22">
        <f t="shared" si="48"/>
        <v>0.84059865332701589</v>
      </c>
      <c r="DM22">
        <f t="shared" si="49"/>
        <v>0.16075540092114063</v>
      </c>
      <c r="DN22">
        <v>3</v>
      </c>
      <c r="DO22">
        <v>0.5</v>
      </c>
      <c r="DP22" t="s">
        <v>438</v>
      </c>
      <c r="DQ22">
        <v>2</v>
      </c>
      <c r="DR22" t="b">
        <v>1</v>
      </c>
      <c r="DS22">
        <v>1690913540.5</v>
      </c>
      <c r="DT22">
        <v>419.14056249999999</v>
      </c>
      <c r="DU22">
        <v>419.99681249999998</v>
      </c>
      <c r="DV22">
        <v>20.013268750000002</v>
      </c>
      <c r="DW22">
        <v>19.862581250000002</v>
      </c>
      <c r="DX22">
        <v>419.53256249999998</v>
      </c>
      <c r="DY22">
        <v>19.955268749999998</v>
      </c>
      <c r="DZ22">
        <v>500.0128125</v>
      </c>
      <c r="EA22">
        <v>101.31218749999999</v>
      </c>
      <c r="EB22">
        <v>0.10004745</v>
      </c>
      <c r="EC22">
        <v>29.231100000000001</v>
      </c>
      <c r="ED22">
        <v>29.110568749999999</v>
      </c>
      <c r="EE22">
        <v>999.9</v>
      </c>
      <c r="EF22">
        <v>0</v>
      </c>
      <c r="EG22">
        <v>0</v>
      </c>
      <c r="EH22">
        <v>9994.7587500000009</v>
      </c>
      <c r="EI22">
        <v>0</v>
      </c>
      <c r="EJ22">
        <v>176.96812499999999</v>
      </c>
      <c r="EK22">
        <v>-0.775556625</v>
      </c>
      <c r="EL22">
        <v>427.79943750000001</v>
      </c>
      <c r="EM22">
        <v>428.50793750000003</v>
      </c>
      <c r="EN22">
        <v>0.18957493750000001</v>
      </c>
      <c r="EO22">
        <v>419.99681249999998</v>
      </c>
      <c r="EP22">
        <v>19.862581250000002</v>
      </c>
      <c r="EQ22">
        <v>2.0315281249999999</v>
      </c>
      <c r="ER22">
        <v>2.012321875</v>
      </c>
      <c r="ES22">
        <v>17.692231249999999</v>
      </c>
      <c r="ET22">
        <v>17.5416375</v>
      </c>
      <c r="EU22">
        <v>1999.9893750000001</v>
      </c>
      <c r="EV22">
        <v>0.97999268750000001</v>
      </c>
      <c r="EW22">
        <v>2.0007012500000001E-2</v>
      </c>
      <c r="EX22">
        <v>0</v>
      </c>
      <c r="EY22">
        <v>189.20056249999999</v>
      </c>
      <c r="EZ22">
        <v>4.9995099999999999</v>
      </c>
      <c r="FA22">
        <v>4271.1506250000002</v>
      </c>
      <c r="FB22">
        <v>16366.1875</v>
      </c>
      <c r="FC22">
        <v>47.269374999999997</v>
      </c>
      <c r="FD22">
        <v>49.311999999999998</v>
      </c>
      <c r="FE22">
        <v>48.375</v>
      </c>
      <c r="FF22">
        <v>48.25</v>
      </c>
      <c r="FG22">
        <v>48.921500000000002</v>
      </c>
      <c r="FH22">
        <v>1955.079375</v>
      </c>
      <c r="FI22">
        <v>39.909999999999997</v>
      </c>
      <c r="FJ22">
        <v>0</v>
      </c>
      <c r="FK22">
        <v>1690913549.0999999</v>
      </c>
      <c r="FL22">
        <v>0</v>
      </c>
      <c r="FM22">
        <v>189.22203999999999</v>
      </c>
      <c r="FN22">
        <v>-0.183384607967358</v>
      </c>
      <c r="FO22">
        <v>-131.26153981693901</v>
      </c>
      <c r="FP22">
        <v>4264.0164000000004</v>
      </c>
      <c r="FQ22">
        <v>15</v>
      </c>
      <c r="FR22">
        <v>1690913573</v>
      </c>
      <c r="FS22" t="s">
        <v>459</v>
      </c>
      <c r="FT22">
        <v>1690913573</v>
      </c>
      <c r="FU22">
        <v>1690913567</v>
      </c>
      <c r="FV22">
        <v>6</v>
      </c>
      <c r="FW22">
        <v>-8.1000000000000003E-2</v>
      </c>
      <c r="FX22">
        <v>-3.6999999999999998E-2</v>
      </c>
      <c r="FY22">
        <v>-0.39200000000000002</v>
      </c>
      <c r="FZ22">
        <v>5.8000000000000003E-2</v>
      </c>
      <c r="GA22">
        <v>420</v>
      </c>
      <c r="GB22">
        <v>20</v>
      </c>
      <c r="GC22">
        <v>0.4</v>
      </c>
      <c r="GD22">
        <v>0.24</v>
      </c>
      <c r="GE22">
        <v>-0.777401952380952</v>
      </c>
      <c r="GF22">
        <v>-3.74674285714299E-2</v>
      </c>
      <c r="GG22">
        <v>2.2620343866015399E-2</v>
      </c>
      <c r="GH22">
        <v>1</v>
      </c>
      <c r="GI22">
        <v>189.24664705882401</v>
      </c>
      <c r="GJ22">
        <v>0.121191755335906</v>
      </c>
      <c r="GK22">
        <v>0.16030832101131501</v>
      </c>
      <c r="GL22">
        <v>1</v>
      </c>
      <c r="GM22">
        <v>0.19290085714285701</v>
      </c>
      <c r="GN22">
        <v>-4.9087246753246903E-2</v>
      </c>
      <c r="GO22">
        <v>5.7543658563010396E-3</v>
      </c>
      <c r="GP22">
        <v>1</v>
      </c>
      <c r="GQ22">
        <v>3</v>
      </c>
      <c r="GR22">
        <v>3</v>
      </c>
      <c r="GS22" t="s">
        <v>447</v>
      </c>
      <c r="GT22">
        <v>3.1236600000000001</v>
      </c>
      <c r="GU22">
        <v>2.8942100000000002</v>
      </c>
      <c r="GV22">
        <v>0.10397000000000001</v>
      </c>
      <c r="GW22">
        <v>0.10390099999999999</v>
      </c>
      <c r="GX22">
        <v>0.104987</v>
      </c>
      <c r="GY22">
        <v>0.10315100000000001</v>
      </c>
      <c r="GZ22">
        <v>29167.7</v>
      </c>
      <c r="HA22">
        <v>22460</v>
      </c>
      <c r="HB22">
        <v>30339.3</v>
      </c>
      <c r="HC22">
        <v>23590.1</v>
      </c>
      <c r="HD22">
        <v>35965.699999999997</v>
      </c>
      <c r="HE22">
        <v>29513.8</v>
      </c>
      <c r="HF22">
        <v>42950.9</v>
      </c>
      <c r="HG22">
        <v>35601.699999999997</v>
      </c>
      <c r="HH22">
        <v>2.09205</v>
      </c>
      <c r="HI22">
        <v>2.0960800000000002</v>
      </c>
      <c r="HJ22">
        <v>5.91502E-2</v>
      </c>
      <c r="HK22">
        <v>0</v>
      </c>
      <c r="HL22">
        <v>28.139500000000002</v>
      </c>
      <c r="HM22">
        <v>999.9</v>
      </c>
      <c r="HN22">
        <v>53.052</v>
      </c>
      <c r="HO22">
        <v>31.401</v>
      </c>
      <c r="HP22">
        <v>24.169</v>
      </c>
      <c r="HQ22">
        <v>62.272500000000001</v>
      </c>
      <c r="HR22">
        <v>19.959900000000001</v>
      </c>
      <c r="HS22">
        <v>1</v>
      </c>
      <c r="HT22">
        <v>0.23055400000000001</v>
      </c>
      <c r="HU22">
        <v>2.6558099999999998</v>
      </c>
      <c r="HV22">
        <v>20.334399999999999</v>
      </c>
      <c r="HW22">
        <v>5.2430500000000002</v>
      </c>
      <c r="HX22">
        <v>11.9261</v>
      </c>
      <c r="HY22">
        <v>4.9696999999999996</v>
      </c>
      <c r="HZ22">
        <v>3.29</v>
      </c>
      <c r="IA22">
        <v>9999</v>
      </c>
      <c r="IB22">
        <v>9999</v>
      </c>
      <c r="IC22">
        <v>9999</v>
      </c>
      <c r="ID22">
        <v>999.9</v>
      </c>
      <c r="IE22">
        <v>4.9715600000000002</v>
      </c>
      <c r="IF22">
        <v>1.87347</v>
      </c>
      <c r="IG22">
        <v>1.8801699999999999</v>
      </c>
      <c r="IH22">
        <v>1.8765099999999999</v>
      </c>
      <c r="II22">
        <v>1.87592</v>
      </c>
      <c r="IJ22">
        <v>1.87592</v>
      </c>
      <c r="IK22">
        <v>1.8750100000000001</v>
      </c>
      <c r="IL22">
        <v>1.8753299999999999</v>
      </c>
      <c r="IM22">
        <v>0</v>
      </c>
      <c r="IN22">
        <v>0</v>
      </c>
      <c r="IO22">
        <v>0</v>
      </c>
      <c r="IP22">
        <v>0</v>
      </c>
      <c r="IQ22" t="s">
        <v>441</v>
      </c>
      <c r="IR22" t="s">
        <v>442</v>
      </c>
      <c r="IS22" t="s">
        <v>443</v>
      </c>
      <c r="IT22" t="s">
        <v>443</v>
      </c>
      <c r="IU22" t="s">
        <v>443</v>
      </c>
      <c r="IV22" t="s">
        <v>443</v>
      </c>
      <c r="IW22">
        <v>0</v>
      </c>
      <c r="IX22">
        <v>100</v>
      </c>
      <c r="IY22">
        <v>100</v>
      </c>
      <c r="IZ22">
        <v>-0.39200000000000002</v>
      </c>
      <c r="JA22">
        <v>5.8000000000000003E-2</v>
      </c>
      <c r="JB22">
        <v>-0.65441974023251004</v>
      </c>
      <c r="JC22">
        <v>1.2895252552789099E-3</v>
      </c>
      <c r="JD22">
        <v>-1.3413235761916901E-6</v>
      </c>
      <c r="JE22">
        <v>5.15758973323309E-10</v>
      </c>
      <c r="JF22">
        <v>-7.4048513562753202E-2</v>
      </c>
      <c r="JG22">
        <v>6.5251638908432196E-4</v>
      </c>
      <c r="JH22">
        <v>5.4169000468764204E-4</v>
      </c>
      <c r="JI22">
        <v>-7.2718995916457801E-6</v>
      </c>
      <c r="JJ22">
        <v>20</v>
      </c>
      <c r="JK22">
        <v>2004</v>
      </c>
      <c r="JL22">
        <v>0</v>
      </c>
      <c r="JM22">
        <v>19</v>
      </c>
      <c r="JN22">
        <v>22.4</v>
      </c>
      <c r="JO22">
        <v>22.6</v>
      </c>
      <c r="JP22">
        <v>1.09497</v>
      </c>
      <c r="JQ22">
        <v>2.5708000000000002</v>
      </c>
      <c r="JR22">
        <v>1.64551</v>
      </c>
      <c r="JS22">
        <v>2.3584000000000001</v>
      </c>
      <c r="JT22">
        <v>1.64917</v>
      </c>
      <c r="JU22">
        <v>2.49878</v>
      </c>
      <c r="JV22">
        <v>37.027000000000001</v>
      </c>
      <c r="JW22">
        <v>14.193300000000001</v>
      </c>
      <c r="JX22">
        <v>18</v>
      </c>
      <c r="JY22">
        <v>523.33500000000004</v>
      </c>
      <c r="JZ22">
        <v>604.51800000000003</v>
      </c>
      <c r="KA22">
        <v>24.997599999999998</v>
      </c>
      <c r="KB22">
        <v>30.568999999999999</v>
      </c>
      <c r="KC22">
        <v>30</v>
      </c>
      <c r="KD22">
        <v>30.284400000000002</v>
      </c>
      <c r="KE22">
        <v>30.258700000000001</v>
      </c>
      <c r="KF22">
        <v>21.962800000000001</v>
      </c>
      <c r="KG22">
        <v>12.023400000000001</v>
      </c>
      <c r="KH22">
        <v>57.814500000000002</v>
      </c>
      <c r="KI22">
        <v>25</v>
      </c>
      <c r="KJ22">
        <v>420</v>
      </c>
      <c r="KK22">
        <v>19.863399999999999</v>
      </c>
      <c r="KL22">
        <v>100.76600000000001</v>
      </c>
      <c r="KM22">
        <v>99.736400000000003</v>
      </c>
    </row>
    <row r="23" spans="1:299" x14ac:dyDescent="0.2">
      <c r="A23">
        <v>7</v>
      </c>
      <c r="B23">
        <v>1690915765.0999999</v>
      </c>
      <c r="C23">
        <v>10750.0999999046</v>
      </c>
      <c r="D23" t="s">
        <v>460</v>
      </c>
      <c r="E23" t="s">
        <v>461</v>
      </c>
      <c r="F23">
        <v>4</v>
      </c>
      <c r="G23">
        <v>21.1</v>
      </c>
      <c r="H23" t="s">
        <v>490</v>
      </c>
      <c r="I23">
        <v>190</v>
      </c>
      <c r="J23">
        <v>109</v>
      </c>
      <c r="K23">
        <v>1690915757.0999999</v>
      </c>
      <c r="L23">
        <f t="shared" si="0"/>
        <v>2.0625508076946571E-4</v>
      </c>
      <c r="M23">
        <f t="shared" si="1"/>
        <v>0.20625508076946572</v>
      </c>
      <c r="N23">
        <f t="shared" si="2"/>
        <v>1.9010908119835688</v>
      </c>
      <c r="O23">
        <f t="shared" si="3"/>
        <v>418.84559999999999</v>
      </c>
      <c r="P23">
        <f t="shared" si="4"/>
        <v>138.13529449449098</v>
      </c>
      <c r="Q23">
        <f t="shared" si="5"/>
        <v>14.00075753031987</v>
      </c>
      <c r="R23">
        <f t="shared" si="6"/>
        <v>42.452261818395833</v>
      </c>
      <c r="S23">
        <f t="shared" si="7"/>
        <v>1.1178747348385181E-2</v>
      </c>
      <c r="T23">
        <f t="shared" si="8"/>
        <v>3.8389861459660501</v>
      </c>
      <c r="U23">
        <f t="shared" si="9"/>
        <v>1.1160694772245466E-2</v>
      </c>
      <c r="V23">
        <f t="shared" si="10"/>
        <v>6.97705372144108E-3</v>
      </c>
      <c r="W23">
        <f t="shared" si="11"/>
        <v>321.51279436587265</v>
      </c>
      <c r="X23">
        <f t="shared" si="12"/>
        <v>28.503660244866918</v>
      </c>
      <c r="Y23">
        <f t="shared" si="13"/>
        <v>27.25872</v>
      </c>
      <c r="Z23">
        <f t="shared" si="14"/>
        <v>3.6339080232183298</v>
      </c>
      <c r="AA23">
        <f t="shared" si="15"/>
        <v>50.380897115283588</v>
      </c>
      <c r="AB23">
        <f t="shared" si="16"/>
        <v>1.8111243081901021</v>
      </c>
      <c r="AC23">
        <f t="shared" si="17"/>
        <v>3.5948631562590383</v>
      </c>
      <c r="AD23">
        <f t="shared" si="18"/>
        <v>1.8227837150282278</v>
      </c>
      <c r="AE23">
        <f t="shared" si="19"/>
        <v>-9.0958490619334373</v>
      </c>
      <c r="AF23">
        <f t="shared" si="20"/>
        <v>-38.115120270019105</v>
      </c>
      <c r="AG23">
        <f t="shared" si="21"/>
        <v>-2.1462448689016296</v>
      </c>
      <c r="AH23">
        <f t="shared" si="22"/>
        <v>272.15558016501848</v>
      </c>
      <c r="AI23">
        <f t="shared" si="23"/>
        <v>1.8171290392369588</v>
      </c>
      <c r="AJ23">
        <f t="shared" si="24"/>
        <v>0.20945122337827499</v>
      </c>
      <c r="AK23">
        <f t="shared" si="25"/>
        <v>1.9010908119835688</v>
      </c>
      <c r="AL23">
        <v>427.55955895757103</v>
      </c>
      <c r="AM23">
        <v>426.39892727272701</v>
      </c>
      <c r="AN23">
        <v>-1.07047117662907E-4</v>
      </c>
      <c r="AO23">
        <v>67.011762894259803</v>
      </c>
      <c r="AP23">
        <f t="shared" si="26"/>
        <v>0.20625508076946572</v>
      </c>
      <c r="AQ23">
        <v>17.7439249114286</v>
      </c>
      <c r="AR23">
        <v>17.865444848484799</v>
      </c>
      <c r="AS23">
        <v>2.7319862304108801E-6</v>
      </c>
      <c r="AT23">
        <v>77.459999999999994</v>
      </c>
      <c r="AU23">
        <v>0</v>
      </c>
      <c r="AV23">
        <v>0</v>
      </c>
      <c r="AW23">
        <f t="shared" si="27"/>
        <v>1</v>
      </c>
      <c r="AX23">
        <f t="shared" si="28"/>
        <v>0</v>
      </c>
      <c r="AY23">
        <f t="shared" si="29"/>
        <v>53523.88881061539</v>
      </c>
      <c r="AZ23" t="s">
        <v>437</v>
      </c>
      <c r="BA23">
        <v>0</v>
      </c>
      <c r="BB23">
        <v>0</v>
      </c>
      <c r="BC23">
        <v>0</v>
      </c>
      <c r="BD23" t="e">
        <f t="shared" si="30"/>
        <v>#DIV/0!</v>
      </c>
      <c r="BE23">
        <v>0</v>
      </c>
      <c r="BF23" t="s">
        <v>437</v>
      </c>
      <c r="BG23">
        <v>0</v>
      </c>
      <c r="BH23">
        <v>0</v>
      </c>
      <c r="BI23">
        <v>0</v>
      </c>
      <c r="BJ23" t="e">
        <f t="shared" si="31"/>
        <v>#DIV/0!</v>
      </c>
      <c r="BK23">
        <v>0.5</v>
      </c>
      <c r="BL23">
        <f t="shared" si="32"/>
        <v>1681.2129802931956</v>
      </c>
      <c r="BM23">
        <f t="shared" si="33"/>
        <v>1.9010908119835688</v>
      </c>
      <c r="BN23" t="e">
        <f t="shared" si="34"/>
        <v>#DIV/0!</v>
      </c>
      <c r="BO23">
        <f t="shared" si="35"/>
        <v>1.1307852332022963E-3</v>
      </c>
      <c r="BP23" t="e">
        <f t="shared" si="36"/>
        <v>#DIV/0!</v>
      </c>
      <c r="BQ23" t="e">
        <f t="shared" si="37"/>
        <v>#DIV/0!</v>
      </c>
      <c r="BR23" t="s">
        <v>437</v>
      </c>
      <c r="BS23">
        <v>0</v>
      </c>
      <c r="BT23" t="e">
        <f t="shared" si="38"/>
        <v>#DIV/0!</v>
      </c>
      <c r="BU23" t="e">
        <f t="shared" si="39"/>
        <v>#DIV/0!</v>
      </c>
      <c r="BV23" t="e">
        <f t="shared" si="40"/>
        <v>#DIV/0!</v>
      </c>
      <c r="BW23" t="e">
        <f t="shared" si="41"/>
        <v>#DIV/0!</v>
      </c>
      <c r="BX23" t="e">
        <f t="shared" si="42"/>
        <v>#DIV/0!</v>
      </c>
      <c r="BY23" t="e">
        <f t="shared" si="43"/>
        <v>#DIV/0!</v>
      </c>
      <c r="BZ23" t="e">
        <f t="shared" si="44"/>
        <v>#DIV/0!</v>
      </c>
      <c r="CA23" t="e">
        <f t="shared" si="45"/>
        <v>#DIV/0!</v>
      </c>
      <c r="DJ23">
        <f t="shared" si="46"/>
        <v>2000.01933333333</v>
      </c>
      <c r="DK23">
        <f t="shared" si="47"/>
        <v>1681.2129802931956</v>
      </c>
      <c r="DL23">
        <f t="shared" si="48"/>
        <v>0.84059836436241042</v>
      </c>
      <c r="DM23">
        <f t="shared" si="49"/>
        <v>0.16075484321945213</v>
      </c>
      <c r="DN23">
        <v>3</v>
      </c>
      <c r="DO23">
        <v>0.5</v>
      </c>
      <c r="DP23" t="s">
        <v>438</v>
      </c>
      <c r="DQ23">
        <v>2</v>
      </c>
      <c r="DR23" t="b">
        <v>1</v>
      </c>
      <c r="DS23">
        <v>1690915757.0999999</v>
      </c>
      <c r="DT23">
        <v>418.84559999999999</v>
      </c>
      <c r="DU23">
        <v>419.98846666666702</v>
      </c>
      <c r="DV23">
        <v>17.869046666666701</v>
      </c>
      <c r="DW23">
        <v>17.745626666666698</v>
      </c>
      <c r="DX23">
        <v>419.18560000000002</v>
      </c>
      <c r="DY23">
        <v>17.816046666666701</v>
      </c>
      <c r="DZ23">
        <v>500.020733333333</v>
      </c>
      <c r="EA23">
        <v>101.25539999999999</v>
      </c>
      <c r="EB23">
        <v>9.9996399999999999E-2</v>
      </c>
      <c r="EC23">
        <v>27.074560000000002</v>
      </c>
      <c r="ED23">
        <v>27.25872</v>
      </c>
      <c r="EE23">
        <v>999.9</v>
      </c>
      <c r="EF23">
        <v>0</v>
      </c>
      <c r="EG23">
        <v>0</v>
      </c>
      <c r="EH23">
        <v>9999.26</v>
      </c>
      <c r="EI23">
        <v>0</v>
      </c>
      <c r="EJ23">
        <v>3.2866733333333298</v>
      </c>
      <c r="EK23">
        <v>-1.1950906666666701</v>
      </c>
      <c r="EL23">
        <v>426.40893333333298</v>
      </c>
      <c r="EM23">
        <v>427.57613333333302</v>
      </c>
      <c r="EN23">
        <v>0.11400426666666701</v>
      </c>
      <c r="EO23">
        <v>419.98846666666702</v>
      </c>
      <c r="EP23">
        <v>17.745626666666698</v>
      </c>
      <c r="EQ23">
        <v>1.80838266666667</v>
      </c>
      <c r="ER23">
        <v>1.79683866666667</v>
      </c>
      <c r="ES23">
        <v>15.8594333333333</v>
      </c>
      <c r="ET23">
        <v>15.7593266666667</v>
      </c>
      <c r="EU23">
        <v>2000.01933333333</v>
      </c>
      <c r="EV23">
        <v>0.98000379999999998</v>
      </c>
      <c r="EW23">
        <v>1.9996006666666701E-2</v>
      </c>
      <c r="EX23">
        <v>0</v>
      </c>
      <c r="EY23">
        <v>286.48419999999999</v>
      </c>
      <c r="EZ23">
        <v>4.9995099999999999</v>
      </c>
      <c r="FA23">
        <v>5940.1566666666704</v>
      </c>
      <c r="FB23">
        <v>16366.506666666701</v>
      </c>
      <c r="FC23">
        <v>43.328800000000001</v>
      </c>
      <c r="FD23">
        <v>44.125</v>
      </c>
      <c r="FE23">
        <v>44.453800000000001</v>
      </c>
      <c r="FF23">
        <v>43.125</v>
      </c>
      <c r="FG23">
        <v>44.875</v>
      </c>
      <c r="FH23">
        <v>1955.1279999999999</v>
      </c>
      <c r="FI23">
        <v>39.8913333333333</v>
      </c>
      <c r="FJ23">
        <v>0</v>
      </c>
      <c r="FK23">
        <v>1690915765.5</v>
      </c>
      <c r="FL23">
        <v>0</v>
      </c>
      <c r="FM23">
        <v>286.47572000000002</v>
      </c>
      <c r="FN23">
        <v>-0.35546154260905899</v>
      </c>
      <c r="FO23">
        <v>-39.408461453355898</v>
      </c>
      <c r="FP23">
        <v>5939.5259999999998</v>
      </c>
      <c r="FQ23">
        <v>15</v>
      </c>
      <c r="FR23">
        <v>1690915785.0999999</v>
      </c>
      <c r="FS23" t="s">
        <v>462</v>
      </c>
      <c r="FT23">
        <v>1690915785.0999999</v>
      </c>
      <c r="FU23">
        <v>1690915783.0999999</v>
      </c>
      <c r="FV23">
        <v>7</v>
      </c>
      <c r="FW23">
        <v>5.0999999999999997E-2</v>
      </c>
      <c r="FX23">
        <v>1.2E-2</v>
      </c>
      <c r="FY23">
        <v>-0.34</v>
      </c>
      <c r="FZ23">
        <v>5.2999999999999999E-2</v>
      </c>
      <c r="GA23">
        <v>420</v>
      </c>
      <c r="GB23">
        <v>18</v>
      </c>
      <c r="GC23">
        <v>0.4</v>
      </c>
      <c r="GD23">
        <v>0.13</v>
      </c>
      <c r="GE23">
        <v>-1.19870285714286</v>
      </c>
      <c r="GF23">
        <v>0.147495584415584</v>
      </c>
      <c r="GG23">
        <v>2.8411813462320398E-2</v>
      </c>
      <c r="GH23">
        <v>1</v>
      </c>
      <c r="GI23">
        <v>286.45129411764702</v>
      </c>
      <c r="GJ23">
        <v>0.139373566027471</v>
      </c>
      <c r="GK23">
        <v>0.23821894642531399</v>
      </c>
      <c r="GL23">
        <v>1</v>
      </c>
      <c r="GM23">
        <v>0.11685980952381</v>
      </c>
      <c r="GN23">
        <v>-7.7534805194801404E-3</v>
      </c>
      <c r="GO23">
        <v>1.15025713714019E-2</v>
      </c>
      <c r="GP23">
        <v>1</v>
      </c>
      <c r="GQ23">
        <v>3</v>
      </c>
      <c r="GR23">
        <v>3</v>
      </c>
      <c r="GS23" t="s">
        <v>447</v>
      </c>
      <c r="GT23">
        <v>3.12297</v>
      </c>
      <c r="GU23">
        <v>2.8940999999999999</v>
      </c>
      <c r="GV23">
        <v>0.104751</v>
      </c>
      <c r="GW23">
        <v>0.104759</v>
      </c>
      <c r="GX23">
        <v>9.7643900000000006E-2</v>
      </c>
      <c r="GY23">
        <v>9.597E-2</v>
      </c>
      <c r="GZ23">
        <v>29354.6</v>
      </c>
      <c r="HA23">
        <v>22605.4</v>
      </c>
      <c r="HB23">
        <v>30539.8</v>
      </c>
      <c r="HC23">
        <v>23745.9</v>
      </c>
      <c r="HD23">
        <v>36493.300000000003</v>
      </c>
      <c r="HE23">
        <v>29944.5</v>
      </c>
      <c r="HF23">
        <v>43229.8</v>
      </c>
      <c r="HG23">
        <v>35838.5</v>
      </c>
      <c r="HH23">
        <v>2.1348199999999999</v>
      </c>
      <c r="HI23">
        <v>2.14967</v>
      </c>
      <c r="HJ23">
        <v>0.19428100000000001</v>
      </c>
      <c r="HK23">
        <v>0</v>
      </c>
      <c r="HL23">
        <v>24.0779</v>
      </c>
      <c r="HM23">
        <v>999.9</v>
      </c>
      <c r="HN23">
        <v>44.366</v>
      </c>
      <c r="HO23">
        <v>33.162999999999997</v>
      </c>
      <c r="HP23">
        <v>22.341100000000001</v>
      </c>
      <c r="HQ23">
        <v>62.383600000000001</v>
      </c>
      <c r="HR23">
        <v>20.9175</v>
      </c>
      <c r="HS23">
        <v>1</v>
      </c>
      <c r="HT23">
        <v>-7.3084300000000005E-2</v>
      </c>
      <c r="HU23">
        <v>-0.250384</v>
      </c>
      <c r="HV23">
        <v>20.360399999999998</v>
      </c>
      <c r="HW23">
        <v>5.24634</v>
      </c>
      <c r="HX23">
        <v>11.9261</v>
      </c>
      <c r="HY23">
        <v>4.9696499999999997</v>
      </c>
      <c r="HZ23">
        <v>3.2900299999999998</v>
      </c>
      <c r="IA23">
        <v>9999</v>
      </c>
      <c r="IB23">
        <v>9999</v>
      </c>
      <c r="IC23">
        <v>9999</v>
      </c>
      <c r="ID23">
        <v>999.9</v>
      </c>
      <c r="IE23">
        <v>4.9716300000000002</v>
      </c>
      <c r="IF23">
        <v>1.8733200000000001</v>
      </c>
      <c r="IG23">
        <v>1.8800399999999999</v>
      </c>
      <c r="IH23">
        <v>1.8763700000000001</v>
      </c>
      <c r="II23">
        <v>1.87588</v>
      </c>
      <c r="IJ23">
        <v>1.8757999999999999</v>
      </c>
      <c r="IK23">
        <v>1.87493</v>
      </c>
      <c r="IL23">
        <v>1.8751599999999999</v>
      </c>
      <c r="IM23">
        <v>0</v>
      </c>
      <c r="IN23">
        <v>0</v>
      </c>
      <c r="IO23">
        <v>0</v>
      </c>
      <c r="IP23">
        <v>0</v>
      </c>
      <c r="IQ23" t="s">
        <v>441</v>
      </c>
      <c r="IR23" t="s">
        <v>442</v>
      </c>
      <c r="IS23" t="s">
        <v>443</v>
      </c>
      <c r="IT23" t="s">
        <v>443</v>
      </c>
      <c r="IU23" t="s">
        <v>443</v>
      </c>
      <c r="IV23" t="s">
        <v>443</v>
      </c>
      <c r="IW23">
        <v>0</v>
      </c>
      <c r="IX23">
        <v>100</v>
      </c>
      <c r="IY23">
        <v>100</v>
      </c>
      <c r="IZ23">
        <v>-0.34</v>
      </c>
      <c r="JA23">
        <v>5.2999999999999999E-2</v>
      </c>
      <c r="JB23">
        <v>-0.73508766237011003</v>
      </c>
      <c r="JC23">
        <v>1.2895252552789099E-3</v>
      </c>
      <c r="JD23">
        <v>-1.3413235761916901E-6</v>
      </c>
      <c r="JE23">
        <v>5.15758973323309E-10</v>
      </c>
      <c r="JF23">
        <v>-9.8859752721056501E-2</v>
      </c>
      <c r="JG23">
        <v>6.5251638908432196E-4</v>
      </c>
      <c r="JH23">
        <v>5.4169000468764204E-4</v>
      </c>
      <c r="JI23">
        <v>-7.2718995916457801E-6</v>
      </c>
      <c r="JJ23">
        <v>20</v>
      </c>
      <c r="JK23">
        <v>2004</v>
      </c>
      <c r="JL23">
        <v>0</v>
      </c>
      <c r="JM23">
        <v>19</v>
      </c>
      <c r="JN23">
        <v>36.5</v>
      </c>
      <c r="JO23">
        <v>36.6</v>
      </c>
      <c r="JP23">
        <v>1.09863</v>
      </c>
      <c r="JQ23">
        <v>2.5891099999999998</v>
      </c>
      <c r="JR23">
        <v>1.64551</v>
      </c>
      <c r="JS23">
        <v>2.3547400000000001</v>
      </c>
      <c r="JT23">
        <v>1.64917</v>
      </c>
      <c r="JU23">
        <v>2.4035600000000001</v>
      </c>
      <c r="JV23">
        <v>35.614800000000002</v>
      </c>
      <c r="JW23">
        <v>13.9131</v>
      </c>
      <c r="JX23">
        <v>18</v>
      </c>
      <c r="JY23">
        <v>519.22400000000005</v>
      </c>
      <c r="JZ23">
        <v>609.16800000000001</v>
      </c>
      <c r="KA23">
        <v>24.998799999999999</v>
      </c>
      <c r="KB23">
        <v>26.4438</v>
      </c>
      <c r="KC23">
        <v>29.999400000000001</v>
      </c>
      <c r="KD23">
        <v>26.7317</v>
      </c>
      <c r="KE23">
        <v>26.700299999999999</v>
      </c>
      <c r="KF23">
        <v>22.034700000000001</v>
      </c>
      <c r="KG23">
        <v>10.044600000000001</v>
      </c>
      <c r="KH23">
        <v>33.447400000000002</v>
      </c>
      <c r="KI23">
        <v>25</v>
      </c>
      <c r="KJ23">
        <v>420</v>
      </c>
      <c r="KK23">
        <v>17.6082</v>
      </c>
      <c r="KL23">
        <v>101.425</v>
      </c>
      <c r="KM23">
        <v>100.398</v>
      </c>
    </row>
    <row r="24" spans="1:299" x14ac:dyDescent="0.2">
      <c r="A24">
        <v>8</v>
      </c>
      <c r="B24">
        <v>1690917069</v>
      </c>
      <c r="C24">
        <v>12054</v>
      </c>
      <c r="D24" t="s">
        <v>463</v>
      </c>
      <c r="E24" t="s">
        <v>464</v>
      </c>
      <c r="F24">
        <v>4</v>
      </c>
      <c r="G24">
        <v>20.7</v>
      </c>
      <c r="H24" t="s">
        <v>436</v>
      </c>
      <c r="I24">
        <v>90</v>
      </c>
      <c r="J24">
        <v>109</v>
      </c>
      <c r="K24">
        <v>1690917060.5</v>
      </c>
      <c r="L24">
        <f t="shared" si="0"/>
        <v>1.5091000649997455E-4</v>
      </c>
      <c r="M24">
        <f t="shared" si="1"/>
        <v>0.15091000649997455</v>
      </c>
      <c r="N24">
        <f t="shared" si="2"/>
        <v>0.53220009037358151</v>
      </c>
      <c r="O24">
        <f t="shared" si="3"/>
        <v>419.6465</v>
      </c>
      <c r="P24">
        <f t="shared" si="4"/>
        <v>299.86771205371889</v>
      </c>
      <c r="Q24">
        <f t="shared" si="5"/>
        <v>30.40186334441815</v>
      </c>
      <c r="R24">
        <f t="shared" si="6"/>
        <v>42.545546029570104</v>
      </c>
      <c r="S24">
        <f t="shared" si="7"/>
        <v>7.8419344213379039E-3</v>
      </c>
      <c r="T24">
        <f t="shared" si="8"/>
        <v>3.839086521449298</v>
      </c>
      <c r="U24">
        <f t="shared" si="9"/>
        <v>7.833046215642011E-3</v>
      </c>
      <c r="V24">
        <f t="shared" si="10"/>
        <v>4.8964515974693201E-3</v>
      </c>
      <c r="W24">
        <f t="shared" si="11"/>
        <v>321.51279251509288</v>
      </c>
      <c r="X24">
        <f t="shared" si="12"/>
        <v>29.408323025533754</v>
      </c>
      <c r="Y24">
        <f t="shared" si="13"/>
        <v>28.021393750000001</v>
      </c>
      <c r="Z24">
        <f t="shared" si="14"/>
        <v>3.799575111560844</v>
      </c>
      <c r="AA24">
        <f t="shared" si="15"/>
        <v>50.191954052541973</v>
      </c>
      <c r="AB24">
        <f t="shared" si="16"/>
        <v>1.9012404805289937</v>
      </c>
      <c r="AC24">
        <f t="shared" si="17"/>
        <v>3.7879387571536585</v>
      </c>
      <c r="AD24">
        <f t="shared" si="18"/>
        <v>1.8983346310318503</v>
      </c>
      <c r="AE24">
        <f t="shared" si="19"/>
        <v>-6.6551312866488779</v>
      </c>
      <c r="AF24">
        <f t="shared" si="20"/>
        <v>-10.889358152241357</v>
      </c>
      <c r="AG24">
        <f t="shared" si="21"/>
        <v>-0.61824956009448717</v>
      </c>
      <c r="AH24">
        <f t="shared" si="22"/>
        <v>303.35005351610812</v>
      </c>
      <c r="AI24">
        <f t="shared" si="23"/>
        <v>0.55523953599400822</v>
      </c>
      <c r="AJ24">
        <f t="shared" si="24"/>
        <v>8.5063757862288439E-2</v>
      </c>
      <c r="AK24">
        <f t="shared" si="25"/>
        <v>0.53220009037358151</v>
      </c>
      <c r="AL24">
        <v>428.06356890050603</v>
      </c>
      <c r="AM24">
        <v>427.73816969696998</v>
      </c>
      <c r="AN24">
        <v>-1.38925715151958E-6</v>
      </c>
      <c r="AO24">
        <v>66.949911901794394</v>
      </c>
      <c r="AP24">
        <f t="shared" si="26"/>
        <v>0.15091000649997455</v>
      </c>
      <c r="AQ24">
        <v>18.677827885591501</v>
      </c>
      <c r="AR24">
        <v>18.766976969697001</v>
      </c>
      <c r="AS24">
        <v>-4.8159172114080303E-5</v>
      </c>
      <c r="AT24">
        <v>77.542868864149099</v>
      </c>
      <c r="AU24">
        <v>0</v>
      </c>
      <c r="AV24">
        <v>0</v>
      </c>
      <c r="AW24">
        <f t="shared" si="27"/>
        <v>1</v>
      </c>
      <c r="AX24">
        <f t="shared" si="28"/>
        <v>0</v>
      </c>
      <c r="AY24">
        <f t="shared" si="29"/>
        <v>53367.422169194935</v>
      </c>
      <c r="AZ24" t="s">
        <v>437</v>
      </c>
      <c r="BA24">
        <v>0</v>
      </c>
      <c r="BB24">
        <v>0</v>
      </c>
      <c r="BC24">
        <v>0</v>
      </c>
      <c r="BD24" t="e">
        <f t="shared" si="30"/>
        <v>#DIV/0!</v>
      </c>
      <c r="BE24">
        <v>0</v>
      </c>
      <c r="BF24" t="s">
        <v>437</v>
      </c>
      <c r="BG24">
        <v>0</v>
      </c>
      <c r="BH24">
        <v>0</v>
      </c>
      <c r="BI24">
        <v>0</v>
      </c>
      <c r="BJ24" t="e">
        <f t="shared" si="31"/>
        <v>#DIV/0!</v>
      </c>
      <c r="BK24">
        <v>0.5</v>
      </c>
      <c r="BL24">
        <f t="shared" si="32"/>
        <v>1681.2106443083383</v>
      </c>
      <c r="BM24">
        <f t="shared" si="33"/>
        <v>0.53220009037358151</v>
      </c>
      <c r="BN24" t="e">
        <f t="shared" si="34"/>
        <v>#DIV/0!</v>
      </c>
      <c r="BO24">
        <f t="shared" si="35"/>
        <v>3.1655764979559258E-4</v>
      </c>
      <c r="BP24" t="e">
        <f t="shared" si="36"/>
        <v>#DIV/0!</v>
      </c>
      <c r="BQ24" t="e">
        <f t="shared" si="37"/>
        <v>#DIV/0!</v>
      </c>
      <c r="BR24" t="s">
        <v>437</v>
      </c>
      <c r="BS24">
        <v>0</v>
      </c>
      <c r="BT24" t="e">
        <f t="shared" si="38"/>
        <v>#DIV/0!</v>
      </c>
      <c r="BU24" t="e">
        <f t="shared" si="39"/>
        <v>#DIV/0!</v>
      </c>
      <c r="BV24" t="e">
        <f t="shared" si="40"/>
        <v>#DIV/0!</v>
      </c>
      <c r="BW24" t="e">
        <f t="shared" si="41"/>
        <v>#DIV/0!</v>
      </c>
      <c r="BX24" t="e">
        <f t="shared" si="42"/>
        <v>#DIV/0!</v>
      </c>
      <c r="BY24" t="e">
        <f t="shared" si="43"/>
        <v>#DIV/0!</v>
      </c>
      <c r="BZ24" t="e">
        <f t="shared" si="44"/>
        <v>#DIV/0!</v>
      </c>
      <c r="CA24" t="e">
        <f t="shared" si="45"/>
        <v>#DIV/0!</v>
      </c>
      <c r="DJ24">
        <f t="shared" si="46"/>
        <v>2000.0162499999999</v>
      </c>
      <c r="DK24">
        <f t="shared" si="47"/>
        <v>1681.2106443083383</v>
      </c>
      <c r="DL24">
        <f t="shared" si="48"/>
        <v>0.84059849229141925</v>
      </c>
      <c r="DM24">
        <f t="shared" si="49"/>
        <v>0.16075509012243921</v>
      </c>
      <c r="DN24">
        <v>3</v>
      </c>
      <c r="DO24">
        <v>0.5</v>
      </c>
      <c r="DP24" t="s">
        <v>438</v>
      </c>
      <c r="DQ24">
        <v>2</v>
      </c>
      <c r="DR24" t="b">
        <v>1</v>
      </c>
      <c r="DS24">
        <v>1690917060.5</v>
      </c>
      <c r="DT24">
        <v>419.6465</v>
      </c>
      <c r="DU24">
        <v>420.00106249999999</v>
      </c>
      <c r="DV24">
        <v>18.752818749999999</v>
      </c>
      <c r="DW24">
        <v>18.702737500000001</v>
      </c>
      <c r="DX24">
        <v>420.03550000000001</v>
      </c>
      <c r="DY24">
        <v>18.714818749999999</v>
      </c>
      <c r="DZ24">
        <v>499.99893750000001</v>
      </c>
      <c r="EA24">
        <v>101.28425</v>
      </c>
      <c r="EB24">
        <v>0.1000008625</v>
      </c>
      <c r="EC24">
        <v>27.968781249999999</v>
      </c>
      <c r="ED24">
        <v>28.021393750000001</v>
      </c>
      <c r="EE24">
        <v>999.9</v>
      </c>
      <c r="EF24">
        <v>0</v>
      </c>
      <c r="EG24">
        <v>0</v>
      </c>
      <c r="EH24">
        <v>9996.7906249999996</v>
      </c>
      <c r="EI24">
        <v>0</v>
      </c>
      <c r="EJ24">
        <v>13.79825625</v>
      </c>
      <c r="EK24">
        <v>-0.30586437500000002</v>
      </c>
      <c r="EL24">
        <v>427.72868749999998</v>
      </c>
      <c r="EM24">
        <v>428.00599999999997</v>
      </c>
      <c r="EN24">
        <v>7.9050106250000002E-2</v>
      </c>
      <c r="EO24">
        <v>420.00106249999999</v>
      </c>
      <c r="EP24">
        <v>18.702737500000001</v>
      </c>
      <c r="EQ24">
        <v>1.9023025</v>
      </c>
      <c r="ER24">
        <v>1.8942937500000001</v>
      </c>
      <c r="ES24">
        <v>16.653749999999999</v>
      </c>
      <c r="ET24">
        <v>16.587399999999999</v>
      </c>
      <c r="EU24">
        <v>2000.0162499999999</v>
      </c>
      <c r="EV24">
        <v>0.98000275000000003</v>
      </c>
      <c r="EW24">
        <v>1.9997625000000002E-2</v>
      </c>
      <c r="EX24">
        <v>0</v>
      </c>
      <c r="EY24">
        <v>271.400125</v>
      </c>
      <c r="EZ24">
        <v>4.9995099999999999</v>
      </c>
      <c r="FA24">
        <v>5676.0668750000004</v>
      </c>
      <c r="FB24">
        <v>16366.45</v>
      </c>
      <c r="FC24">
        <v>46.436999999999998</v>
      </c>
      <c r="FD24">
        <v>47.448812500000003</v>
      </c>
      <c r="FE24">
        <v>47.476374999999997</v>
      </c>
      <c r="FF24">
        <v>46.811999999999998</v>
      </c>
      <c r="FG24">
        <v>47.811999999999998</v>
      </c>
      <c r="FH24">
        <v>1955.12625</v>
      </c>
      <c r="FI24">
        <v>39.9</v>
      </c>
      <c r="FJ24">
        <v>0</v>
      </c>
      <c r="FK24">
        <v>1690917069.3</v>
      </c>
      <c r="FL24">
        <v>0</v>
      </c>
      <c r="FM24">
        <v>271.38346153846197</v>
      </c>
      <c r="FN24">
        <v>-0.65483760026971405</v>
      </c>
      <c r="FO24">
        <v>-23.5668376067906</v>
      </c>
      <c r="FP24">
        <v>5675.7111538461504</v>
      </c>
      <c r="FQ24">
        <v>15</v>
      </c>
      <c r="FR24">
        <v>1690917090</v>
      </c>
      <c r="FS24" t="s">
        <v>465</v>
      </c>
      <c r="FT24">
        <v>1690917090</v>
      </c>
      <c r="FU24">
        <v>1690917085</v>
      </c>
      <c r="FV24">
        <v>8</v>
      </c>
      <c r="FW24">
        <v>-4.9000000000000002E-2</v>
      </c>
      <c r="FX24">
        <v>-2.8000000000000001E-2</v>
      </c>
      <c r="FY24">
        <v>-0.38900000000000001</v>
      </c>
      <c r="FZ24">
        <v>3.7999999999999999E-2</v>
      </c>
      <c r="GA24">
        <v>420</v>
      </c>
      <c r="GB24">
        <v>19</v>
      </c>
      <c r="GC24">
        <v>0.54</v>
      </c>
      <c r="GD24">
        <v>0.12</v>
      </c>
      <c r="GE24">
        <v>-0.29950719999999997</v>
      </c>
      <c r="GF24">
        <v>-0.215611127819549</v>
      </c>
      <c r="GG24">
        <v>3.6151857683388799E-2</v>
      </c>
      <c r="GH24">
        <v>1</v>
      </c>
      <c r="GI24">
        <v>271.39470588235298</v>
      </c>
      <c r="GJ24">
        <v>-0.26792971292947099</v>
      </c>
      <c r="GK24">
        <v>0.19987047709067801</v>
      </c>
      <c r="GL24">
        <v>1</v>
      </c>
      <c r="GM24">
        <v>7.5209175000000003E-2</v>
      </c>
      <c r="GN24">
        <v>0.130841336842105</v>
      </c>
      <c r="GO24">
        <v>1.6508048054838999E-2</v>
      </c>
      <c r="GP24">
        <v>0</v>
      </c>
      <c r="GQ24">
        <v>2</v>
      </c>
      <c r="GR24">
        <v>3</v>
      </c>
      <c r="GS24" t="s">
        <v>440</v>
      </c>
      <c r="GT24">
        <v>3.1229200000000001</v>
      </c>
      <c r="GU24">
        <v>2.8943099999999999</v>
      </c>
      <c r="GV24">
        <v>0.10398</v>
      </c>
      <c r="GW24">
        <v>0.103821</v>
      </c>
      <c r="GX24">
        <v>0.100206</v>
      </c>
      <c r="GY24">
        <v>9.8833799999999999E-2</v>
      </c>
      <c r="GZ24">
        <v>29153.599999999999</v>
      </c>
      <c r="HA24">
        <v>22441.1</v>
      </c>
      <c r="HB24">
        <v>30324.5</v>
      </c>
      <c r="HC24">
        <v>23567.7</v>
      </c>
      <c r="HD24">
        <v>36142.1</v>
      </c>
      <c r="HE24">
        <v>29629.1</v>
      </c>
      <c r="HF24">
        <v>42930.3</v>
      </c>
      <c r="HG24">
        <v>35567.599999999999</v>
      </c>
      <c r="HH24">
        <v>2.0924999999999998</v>
      </c>
      <c r="HI24">
        <v>2.06813</v>
      </c>
      <c r="HJ24">
        <v>0.135772</v>
      </c>
      <c r="HK24">
        <v>0</v>
      </c>
      <c r="HL24">
        <v>25.802600000000002</v>
      </c>
      <c r="HM24">
        <v>999.9</v>
      </c>
      <c r="HN24">
        <v>43.731000000000002</v>
      </c>
      <c r="HO24">
        <v>35.015999999999998</v>
      </c>
      <c r="HP24">
        <v>24.4117</v>
      </c>
      <c r="HQ24">
        <v>62.033700000000003</v>
      </c>
      <c r="HR24">
        <v>20.2484</v>
      </c>
      <c r="HS24">
        <v>1</v>
      </c>
      <c r="HT24">
        <v>0.24359500000000001</v>
      </c>
      <c r="HU24">
        <v>1.3228800000000001</v>
      </c>
      <c r="HV24">
        <v>20.347999999999999</v>
      </c>
      <c r="HW24">
        <v>5.2406499999999996</v>
      </c>
      <c r="HX24">
        <v>11.9261</v>
      </c>
      <c r="HY24">
        <v>4.9694000000000003</v>
      </c>
      <c r="HZ24">
        <v>3.2896999999999998</v>
      </c>
      <c r="IA24">
        <v>9999</v>
      </c>
      <c r="IB24">
        <v>9999</v>
      </c>
      <c r="IC24">
        <v>9999</v>
      </c>
      <c r="ID24">
        <v>999.9</v>
      </c>
      <c r="IE24">
        <v>4.9716199999999997</v>
      </c>
      <c r="IF24">
        <v>1.8736299999999999</v>
      </c>
      <c r="IG24">
        <v>1.88019</v>
      </c>
      <c r="IH24">
        <v>1.8766700000000001</v>
      </c>
      <c r="II24">
        <v>1.8760699999999999</v>
      </c>
      <c r="IJ24">
        <v>1.8759699999999999</v>
      </c>
      <c r="IK24">
        <v>1.8751500000000001</v>
      </c>
      <c r="IL24">
        <v>1.8754599999999999</v>
      </c>
      <c r="IM24">
        <v>0</v>
      </c>
      <c r="IN24">
        <v>0</v>
      </c>
      <c r="IO24">
        <v>0</v>
      </c>
      <c r="IP24">
        <v>0</v>
      </c>
      <c r="IQ24" t="s">
        <v>441</v>
      </c>
      <c r="IR24" t="s">
        <v>442</v>
      </c>
      <c r="IS24" t="s">
        <v>443</v>
      </c>
      <c r="IT24" t="s">
        <v>443</v>
      </c>
      <c r="IU24" t="s">
        <v>443</v>
      </c>
      <c r="IV24" t="s">
        <v>443</v>
      </c>
      <c r="IW24">
        <v>0</v>
      </c>
      <c r="IX24">
        <v>100</v>
      </c>
      <c r="IY24">
        <v>100</v>
      </c>
      <c r="IZ24">
        <v>-0.38900000000000001</v>
      </c>
      <c r="JA24">
        <v>3.7999999999999999E-2</v>
      </c>
      <c r="JB24">
        <v>-0.68358061250123003</v>
      </c>
      <c r="JC24">
        <v>1.2895252552789099E-3</v>
      </c>
      <c r="JD24">
        <v>-1.3413235761916901E-6</v>
      </c>
      <c r="JE24">
        <v>5.15758973323309E-10</v>
      </c>
      <c r="JF24">
        <v>-8.7292677441145397E-2</v>
      </c>
      <c r="JG24">
        <v>6.5251638908432196E-4</v>
      </c>
      <c r="JH24">
        <v>5.4169000468764204E-4</v>
      </c>
      <c r="JI24">
        <v>-7.2718995916457801E-6</v>
      </c>
      <c r="JJ24">
        <v>20</v>
      </c>
      <c r="JK24">
        <v>2004</v>
      </c>
      <c r="JL24">
        <v>0</v>
      </c>
      <c r="JM24">
        <v>19</v>
      </c>
      <c r="JN24">
        <v>21.4</v>
      </c>
      <c r="JO24">
        <v>21.4</v>
      </c>
      <c r="JP24">
        <v>1.09131</v>
      </c>
      <c r="JQ24">
        <v>2.5915499999999998</v>
      </c>
      <c r="JR24">
        <v>1.64551</v>
      </c>
      <c r="JS24">
        <v>2.3584000000000001</v>
      </c>
      <c r="JT24">
        <v>1.64917</v>
      </c>
      <c r="JU24">
        <v>2.4597199999999999</v>
      </c>
      <c r="JV24">
        <v>39.641800000000003</v>
      </c>
      <c r="JW24">
        <v>13.632899999999999</v>
      </c>
      <c r="JX24">
        <v>18</v>
      </c>
      <c r="JY24">
        <v>525.024</v>
      </c>
      <c r="JZ24">
        <v>583.64499999999998</v>
      </c>
      <c r="KA24">
        <v>24.998699999999999</v>
      </c>
      <c r="KB24">
        <v>30.480599999999999</v>
      </c>
      <c r="KC24">
        <v>29.9999</v>
      </c>
      <c r="KD24">
        <v>30.446100000000001</v>
      </c>
      <c r="KE24">
        <v>30.417100000000001</v>
      </c>
      <c r="KF24">
        <v>21.879300000000001</v>
      </c>
      <c r="KG24">
        <v>13.954700000000001</v>
      </c>
      <c r="KH24">
        <v>24.1326</v>
      </c>
      <c r="KI24">
        <v>25</v>
      </c>
      <c r="KJ24">
        <v>420</v>
      </c>
      <c r="KK24">
        <v>18.706700000000001</v>
      </c>
      <c r="KL24">
        <v>100.717</v>
      </c>
      <c r="KM24">
        <v>99.641300000000001</v>
      </c>
    </row>
    <row r="25" spans="1:299" x14ac:dyDescent="0.2">
      <c r="A25">
        <v>9</v>
      </c>
      <c r="B25">
        <v>1690919344.0999999</v>
      </c>
      <c r="C25">
        <v>14329.0999999046</v>
      </c>
      <c r="D25" t="s">
        <v>466</v>
      </c>
      <c r="E25" t="s">
        <v>467</v>
      </c>
      <c r="F25">
        <v>4</v>
      </c>
      <c r="G25">
        <v>21.1</v>
      </c>
      <c r="H25" t="s">
        <v>490</v>
      </c>
      <c r="I25">
        <v>220</v>
      </c>
      <c r="J25">
        <v>109</v>
      </c>
      <c r="K25">
        <v>1690919335.5999999</v>
      </c>
      <c r="L25">
        <f t="shared" si="0"/>
        <v>5.5620652609118359E-4</v>
      </c>
      <c r="M25">
        <f t="shared" si="1"/>
        <v>0.5562065260911836</v>
      </c>
      <c r="N25">
        <f t="shared" si="2"/>
        <v>3.7703703619599129</v>
      </c>
      <c r="O25">
        <f t="shared" si="3"/>
        <v>417.45606249999997</v>
      </c>
      <c r="P25">
        <f t="shared" si="4"/>
        <v>208.29611484490769</v>
      </c>
      <c r="Q25">
        <f t="shared" si="5"/>
        <v>21.104326757557949</v>
      </c>
      <c r="R25">
        <f t="shared" si="6"/>
        <v>42.296176078384107</v>
      </c>
      <c r="S25">
        <f t="shared" si="7"/>
        <v>3.0286400347769766E-2</v>
      </c>
      <c r="T25">
        <f t="shared" si="8"/>
        <v>3.8399230645486901</v>
      </c>
      <c r="U25">
        <f t="shared" si="9"/>
        <v>3.0154316296048003E-2</v>
      </c>
      <c r="V25">
        <f t="shared" si="10"/>
        <v>1.8858266740637061E-2</v>
      </c>
      <c r="W25">
        <f t="shared" si="11"/>
        <v>321.51966731612771</v>
      </c>
      <c r="X25">
        <f t="shared" si="12"/>
        <v>28.66498589244587</v>
      </c>
      <c r="Y25">
        <f t="shared" si="13"/>
        <v>27.36045</v>
      </c>
      <c r="Z25">
        <f t="shared" si="14"/>
        <v>3.6556347083248895</v>
      </c>
      <c r="AA25">
        <f t="shared" si="15"/>
        <v>50.420931104686829</v>
      </c>
      <c r="AB25">
        <f t="shared" si="16"/>
        <v>1.8374347855140061</v>
      </c>
      <c r="AC25">
        <f t="shared" si="17"/>
        <v>3.644190508301044</v>
      </c>
      <c r="AD25">
        <f t="shared" si="18"/>
        <v>1.8181999228108834</v>
      </c>
      <c r="AE25">
        <f t="shared" si="19"/>
        <v>-24.528707800621195</v>
      </c>
      <c r="AF25">
        <f t="shared" si="20"/>
        <v>-11.079340961922762</v>
      </c>
      <c r="AG25">
        <f t="shared" si="21"/>
        <v>-0.62476224201219488</v>
      </c>
      <c r="AH25">
        <f t="shared" si="22"/>
        <v>285.28685631157157</v>
      </c>
      <c r="AI25">
        <f t="shared" si="23"/>
        <v>3.9656378176411393</v>
      </c>
      <c r="AJ25">
        <f t="shared" si="24"/>
        <v>0.58254737958573888</v>
      </c>
      <c r="AK25">
        <f t="shared" si="25"/>
        <v>3.7703703619599129</v>
      </c>
      <c r="AL25">
        <v>427.57605169984902</v>
      </c>
      <c r="AM25">
        <v>425.27051515151499</v>
      </c>
      <c r="AN25">
        <v>4.4825107616941999E-4</v>
      </c>
      <c r="AO25">
        <v>67.013780161192201</v>
      </c>
      <c r="AP25">
        <f t="shared" si="26"/>
        <v>0.5562065260911836</v>
      </c>
      <c r="AQ25">
        <v>17.804636794285699</v>
      </c>
      <c r="AR25">
        <v>18.132233939393899</v>
      </c>
      <c r="AS25">
        <v>9.8139504018595398E-6</v>
      </c>
      <c r="AT25">
        <v>77.459999999999994</v>
      </c>
      <c r="AU25">
        <v>0</v>
      </c>
      <c r="AV25">
        <v>0</v>
      </c>
      <c r="AW25">
        <f t="shared" si="27"/>
        <v>1</v>
      </c>
      <c r="AX25">
        <f t="shared" si="28"/>
        <v>0</v>
      </c>
      <c r="AY25">
        <f t="shared" si="29"/>
        <v>53499.828174407652</v>
      </c>
      <c r="AZ25" t="s">
        <v>437</v>
      </c>
      <c r="BA25">
        <v>0</v>
      </c>
      <c r="BB25">
        <v>0</v>
      </c>
      <c r="BC25">
        <v>0</v>
      </c>
      <c r="BD25" t="e">
        <f t="shared" si="30"/>
        <v>#DIV/0!</v>
      </c>
      <c r="BE25">
        <v>0</v>
      </c>
      <c r="BF25" t="s">
        <v>437</v>
      </c>
      <c r="BG25">
        <v>0</v>
      </c>
      <c r="BH25">
        <v>0</v>
      </c>
      <c r="BI25">
        <v>0</v>
      </c>
      <c r="BJ25" t="e">
        <f t="shared" si="31"/>
        <v>#DIV/0!</v>
      </c>
      <c r="BK25">
        <v>0.5</v>
      </c>
      <c r="BL25">
        <f t="shared" si="32"/>
        <v>1681.2440252933302</v>
      </c>
      <c r="BM25">
        <f t="shared" si="33"/>
        <v>3.7703703619599129</v>
      </c>
      <c r="BN25" t="e">
        <f t="shared" si="34"/>
        <v>#DIV/0!</v>
      </c>
      <c r="BO25">
        <f t="shared" si="35"/>
        <v>2.2426074414165359E-3</v>
      </c>
      <c r="BP25" t="e">
        <f t="shared" si="36"/>
        <v>#DIV/0!</v>
      </c>
      <c r="BQ25" t="e">
        <f t="shared" si="37"/>
        <v>#DIV/0!</v>
      </c>
      <c r="BR25" t="s">
        <v>437</v>
      </c>
      <c r="BS25">
        <v>0</v>
      </c>
      <c r="BT25" t="e">
        <f t="shared" si="38"/>
        <v>#DIV/0!</v>
      </c>
      <c r="BU25" t="e">
        <f t="shared" si="39"/>
        <v>#DIV/0!</v>
      </c>
      <c r="BV25" t="e">
        <f t="shared" si="40"/>
        <v>#DIV/0!</v>
      </c>
      <c r="BW25" t="e">
        <f t="shared" si="41"/>
        <v>#DIV/0!</v>
      </c>
      <c r="BX25" t="e">
        <f t="shared" si="42"/>
        <v>#DIV/0!</v>
      </c>
      <c r="BY25" t="e">
        <f t="shared" si="43"/>
        <v>#DIV/0!</v>
      </c>
      <c r="BZ25" t="e">
        <f t="shared" si="44"/>
        <v>#DIV/0!</v>
      </c>
      <c r="CA25" t="e">
        <f t="shared" si="45"/>
        <v>#DIV/0!</v>
      </c>
      <c r="DJ25">
        <f t="shared" si="46"/>
        <v>2000.055625</v>
      </c>
      <c r="DK25">
        <f t="shared" si="47"/>
        <v>1681.2440252933302</v>
      </c>
      <c r="DL25">
        <f t="shared" si="48"/>
        <v>0.84059863349717101</v>
      </c>
      <c r="DM25">
        <f t="shared" si="49"/>
        <v>0.16075536264954016</v>
      </c>
      <c r="DN25">
        <v>3</v>
      </c>
      <c r="DO25">
        <v>0.5</v>
      </c>
      <c r="DP25" t="s">
        <v>438</v>
      </c>
      <c r="DQ25">
        <v>2</v>
      </c>
      <c r="DR25" t="b">
        <v>1</v>
      </c>
      <c r="DS25">
        <v>1690919335.5999999</v>
      </c>
      <c r="DT25">
        <v>417.45606249999997</v>
      </c>
      <c r="DU25">
        <v>419.98124999999999</v>
      </c>
      <c r="DV25">
        <v>18.135168749999998</v>
      </c>
      <c r="DW25">
        <v>17.79199375</v>
      </c>
      <c r="DX25">
        <v>417.93906249999998</v>
      </c>
      <c r="DY25">
        <v>18.08416875</v>
      </c>
      <c r="DZ25">
        <v>500.02137499999998</v>
      </c>
      <c r="EA25">
        <v>101.218875</v>
      </c>
      <c r="EB25">
        <v>9.9993924999999997E-2</v>
      </c>
      <c r="EC25">
        <v>27.306931250000002</v>
      </c>
      <c r="ED25">
        <v>27.36045</v>
      </c>
      <c r="EE25">
        <v>999.9</v>
      </c>
      <c r="EF25">
        <v>0</v>
      </c>
      <c r="EG25">
        <v>0</v>
      </c>
      <c r="EH25">
        <v>10006.406875000001</v>
      </c>
      <c r="EI25">
        <v>0</v>
      </c>
      <c r="EJ25">
        <v>1.7462037500000001</v>
      </c>
      <c r="EK25">
        <v>-2.431968125</v>
      </c>
      <c r="EL25">
        <v>425.25231250000002</v>
      </c>
      <c r="EM25">
        <v>427.58881250000002</v>
      </c>
      <c r="EN25">
        <v>0.32239612499999998</v>
      </c>
      <c r="EO25">
        <v>419.98124999999999</v>
      </c>
      <c r="EP25">
        <v>17.79199375</v>
      </c>
      <c r="EQ25">
        <v>1.83352</v>
      </c>
      <c r="ER25">
        <v>1.800888125</v>
      </c>
      <c r="ES25">
        <v>16.075524999999999</v>
      </c>
      <c r="ET25">
        <v>15.794487500000001</v>
      </c>
      <c r="EU25">
        <v>2000.055625</v>
      </c>
      <c r="EV25">
        <v>0.97999499999999995</v>
      </c>
      <c r="EW25">
        <v>2.0005206250000001E-2</v>
      </c>
      <c r="EX25">
        <v>0</v>
      </c>
      <c r="EY25">
        <v>343.97025000000002</v>
      </c>
      <c r="EZ25">
        <v>4.9995099999999999</v>
      </c>
      <c r="FA25">
        <v>7045.1393749999997</v>
      </c>
      <c r="FB25">
        <v>16366.75</v>
      </c>
      <c r="FC25">
        <v>43.417625000000001</v>
      </c>
      <c r="FD25">
        <v>44.125</v>
      </c>
      <c r="FE25">
        <v>44.375</v>
      </c>
      <c r="FF25">
        <v>43.561999999999998</v>
      </c>
      <c r="FG25">
        <v>44.980312499999997</v>
      </c>
      <c r="FH25">
        <v>1955.1456250000001</v>
      </c>
      <c r="FI25">
        <v>39.909999999999997</v>
      </c>
      <c r="FJ25">
        <v>0</v>
      </c>
      <c r="FK25">
        <v>1690919344.5</v>
      </c>
      <c r="FL25">
        <v>0</v>
      </c>
      <c r="FM25">
        <v>343.85773076923101</v>
      </c>
      <c r="FN25">
        <v>-4.1073846159554801</v>
      </c>
      <c r="FO25">
        <v>-111.23179467943</v>
      </c>
      <c r="FP25">
        <v>7043.3580769230803</v>
      </c>
      <c r="FQ25">
        <v>15</v>
      </c>
      <c r="FR25">
        <v>1690919364.0999999</v>
      </c>
      <c r="FS25" t="s">
        <v>468</v>
      </c>
      <c r="FT25">
        <v>1690919364.0999999</v>
      </c>
      <c r="FU25">
        <v>1690919364.0999999</v>
      </c>
      <c r="FV25">
        <v>9</v>
      </c>
      <c r="FW25">
        <v>-9.4E-2</v>
      </c>
      <c r="FX25">
        <v>2.5000000000000001E-2</v>
      </c>
      <c r="FY25">
        <v>-0.48299999999999998</v>
      </c>
      <c r="FZ25">
        <v>5.0999999999999997E-2</v>
      </c>
      <c r="GA25">
        <v>420</v>
      </c>
      <c r="GB25">
        <v>18</v>
      </c>
      <c r="GC25">
        <v>0.41</v>
      </c>
      <c r="GD25">
        <v>0.06</v>
      </c>
      <c r="GE25">
        <v>-2.4306744999999998</v>
      </c>
      <c r="GF25">
        <v>4.05563909780062E-4</v>
      </c>
      <c r="GG25">
        <v>2.4539192422531001E-2</v>
      </c>
      <c r="GH25">
        <v>1</v>
      </c>
      <c r="GI25">
        <v>344.01838235294099</v>
      </c>
      <c r="GJ25">
        <v>-2.5187624161338098</v>
      </c>
      <c r="GK25">
        <v>0.368901630017757</v>
      </c>
      <c r="GL25">
        <v>0</v>
      </c>
      <c r="GM25">
        <v>0.32463009999999998</v>
      </c>
      <c r="GN25">
        <v>-5.6966796992481902E-2</v>
      </c>
      <c r="GO25">
        <v>9.9660057841644903E-3</v>
      </c>
      <c r="GP25">
        <v>1</v>
      </c>
      <c r="GQ25">
        <v>2</v>
      </c>
      <c r="GR25">
        <v>3</v>
      </c>
      <c r="GS25" t="s">
        <v>440</v>
      </c>
      <c r="GT25">
        <v>3.1230600000000002</v>
      </c>
      <c r="GU25">
        <v>2.8941599999999998</v>
      </c>
      <c r="GV25">
        <v>0.104435</v>
      </c>
      <c r="GW25">
        <v>0.10467700000000001</v>
      </c>
      <c r="GX25">
        <v>9.8666299999999998E-2</v>
      </c>
      <c r="GY25">
        <v>9.6179100000000003E-2</v>
      </c>
      <c r="GZ25">
        <v>29348.9</v>
      </c>
      <c r="HA25">
        <v>22590</v>
      </c>
      <c r="HB25">
        <v>30524.7</v>
      </c>
      <c r="HC25">
        <v>23729</v>
      </c>
      <c r="HD25">
        <v>36435.800000000003</v>
      </c>
      <c r="HE25">
        <v>29916.3</v>
      </c>
      <c r="HF25">
        <v>43210.8</v>
      </c>
      <c r="HG25">
        <v>35812.6</v>
      </c>
      <c r="HH25">
        <v>2.1316999999999999</v>
      </c>
      <c r="HI25">
        <v>2.1443500000000002</v>
      </c>
      <c r="HJ25">
        <v>0.14257400000000001</v>
      </c>
      <c r="HK25">
        <v>0</v>
      </c>
      <c r="HL25">
        <v>25.002400000000002</v>
      </c>
      <c r="HM25">
        <v>999.9</v>
      </c>
      <c r="HN25">
        <v>41.527000000000001</v>
      </c>
      <c r="HO25">
        <v>33.576000000000001</v>
      </c>
      <c r="HP25">
        <v>21.408200000000001</v>
      </c>
      <c r="HQ25">
        <v>62.171199999999999</v>
      </c>
      <c r="HR25">
        <v>20.7011</v>
      </c>
      <c r="HS25">
        <v>1</v>
      </c>
      <c r="HT25">
        <v>-4.7789600000000002E-2</v>
      </c>
      <c r="HU25">
        <v>0.173404</v>
      </c>
      <c r="HV25">
        <v>20.360399999999998</v>
      </c>
      <c r="HW25">
        <v>5.2418500000000003</v>
      </c>
      <c r="HX25">
        <v>11.9261</v>
      </c>
      <c r="HY25">
        <v>4.9697500000000003</v>
      </c>
      <c r="HZ25">
        <v>3.29</v>
      </c>
      <c r="IA25">
        <v>9999</v>
      </c>
      <c r="IB25">
        <v>9999</v>
      </c>
      <c r="IC25">
        <v>9999</v>
      </c>
      <c r="ID25">
        <v>999.9</v>
      </c>
      <c r="IE25">
        <v>4.9717200000000004</v>
      </c>
      <c r="IF25">
        <v>1.87334</v>
      </c>
      <c r="IG25">
        <v>1.8800600000000001</v>
      </c>
      <c r="IH25">
        <v>1.8763700000000001</v>
      </c>
      <c r="II25">
        <v>1.87592</v>
      </c>
      <c r="IJ25">
        <v>1.8758999999999999</v>
      </c>
      <c r="IK25">
        <v>1.8749100000000001</v>
      </c>
      <c r="IL25">
        <v>1.87527</v>
      </c>
      <c r="IM25">
        <v>0</v>
      </c>
      <c r="IN25">
        <v>0</v>
      </c>
      <c r="IO25">
        <v>0</v>
      </c>
      <c r="IP25">
        <v>0</v>
      </c>
      <c r="IQ25" t="s">
        <v>441</v>
      </c>
      <c r="IR25" t="s">
        <v>442</v>
      </c>
      <c r="IS25" t="s">
        <v>443</v>
      </c>
      <c r="IT25" t="s">
        <v>443</v>
      </c>
      <c r="IU25" t="s">
        <v>443</v>
      </c>
      <c r="IV25" t="s">
        <v>443</v>
      </c>
      <c r="IW25">
        <v>0</v>
      </c>
      <c r="IX25">
        <v>100</v>
      </c>
      <c r="IY25">
        <v>100</v>
      </c>
      <c r="IZ25">
        <v>-0.48299999999999998</v>
      </c>
      <c r="JA25">
        <v>5.0999999999999997E-2</v>
      </c>
      <c r="JB25">
        <v>-0.73216129969922406</v>
      </c>
      <c r="JC25">
        <v>1.2895252552789099E-3</v>
      </c>
      <c r="JD25">
        <v>-1.3413235761916901E-6</v>
      </c>
      <c r="JE25">
        <v>5.15758973323309E-10</v>
      </c>
      <c r="JF25">
        <v>-0.115728620852808</v>
      </c>
      <c r="JG25">
        <v>6.5251638908432196E-4</v>
      </c>
      <c r="JH25">
        <v>5.4169000468764204E-4</v>
      </c>
      <c r="JI25">
        <v>-7.2718995916457801E-6</v>
      </c>
      <c r="JJ25">
        <v>20</v>
      </c>
      <c r="JK25">
        <v>2004</v>
      </c>
      <c r="JL25">
        <v>0</v>
      </c>
      <c r="JM25">
        <v>19</v>
      </c>
      <c r="JN25">
        <v>37.6</v>
      </c>
      <c r="JO25">
        <v>37.700000000000003</v>
      </c>
      <c r="JP25">
        <v>1.10107</v>
      </c>
      <c r="JQ25">
        <v>2.5939899999999998</v>
      </c>
      <c r="JR25">
        <v>1.64551</v>
      </c>
      <c r="JS25">
        <v>2.3571800000000001</v>
      </c>
      <c r="JT25">
        <v>1.64917</v>
      </c>
      <c r="JU25">
        <v>2.33521</v>
      </c>
      <c r="JV25">
        <v>35.290199999999999</v>
      </c>
      <c r="JW25">
        <v>15.664300000000001</v>
      </c>
      <c r="JX25">
        <v>18</v>
      </c>
      <c r="JY25">
        <v>518.96500000000003</v>
      </c>
      <c r="JZ25">
        <v>607.01300000000003</v>
      </c>
      <c r="KA25">
        <v>24.9999</v>
      </c>
      <c r="KB25">
        <v>26.766200000000001</v>
      </c>
      <c r="KC25">
        <v>30.0001</v>
      </c>
      <c r="KD25">
        <v>26.920500000000001</v>
      </c>
      <c r="KE25">
        <v>26.890699999999999</v>
      </c>
      <c r="KF25">
        <v>22.095199999999998</v>
      </c>
      <c r="KG25">
        <v>0</v>
      </c>
      <c r="KH25">
        <v>25.2041</v>
      </c>
      <c r="KI25">
        <v>25</v>
      </c>
      <c r="KJ25">
        <v>420</v>
      </c>
      <c r="KK25">
        <v>18.401800000000001</v>
      </c>
      <c r="KL25">
        <v>101.378</v>
      </c>
      <c r="KM25">
        <v>100.32599999999999</v>
      </c>
    </row>
    <row r="26" spans="1:299" x14ac:dyDescent="0.2">
      <c r="A26">
        <v>10</v>
      </c>
      <c r="B26">
        <v>1690920654</v>
      </c>
      <c r="C26">
        <v>15639</v>
      </c>
      <c r="D26" t="s">
        <v>469</v>
      </c>
      <c r="E26" t="s">
        <v>470</v>
      </c>
      <c r="F26">
        <v>4</v>
      </c>
      <c r="G26">
        <v>20.100000000000001</v>
      </c>
      <c r="H26" t="s">
        <v>436</v>
      </c>
      <c r="I26">
        <v>80</v>
      </c>
      <c r="J26">
        <v>109</v>
      </c>
      <c r="K26">
        <v>1690920646</v>
      </c>
      <c r="L26">
        <f t="shared" si="0"/>
        <v>7.9699561112201865E-4</v>
      </c>
      <c r="M26">
        <f t="shared" si="1"/>
        <v>0.79699561112201867</v>
      </c>
      <c r="N26">
        <f t="shared" si="2"/>
        <v>4.082452849245918</v>
      </c>
      <c r="O26">
        <f t="shared" si="3"/>
        <v>417.32933333333301</v>
      </c>
      <c r="P26">
        <f t="shared" si="4"/>
        <v>258.8349581193811</v>
      </c>
      <c r="Q26">
        <f t="shared" si="5"/>
        <v>26.229249243500252</v>
      </c>
      <c r="R26">
        <f t="shared" si="6"/>
        <v>42.290404588916132</v>
      </c>
      <c r="S26">
        <f t="shared" si="7"/>
        <v>4.4172763749841873E-2</v>
      </c>
      <c r="T26">
        <f t="shared" si="8"/>
        <v>3.8395548041661769</v>
      </c>
      <c r="U26">
        <f t="shared" si="9"/>
        <v>4.3892369416095374E-2</v>
      </c>
      <c r="V26">
        <f t="shared" si="10"/>
        <v>2.745777463530737E-2</v>
      </c>
      <c r="W26">
        <f t="shared" si="11"/>
        <v>321.51378116585238</v>
      </c>
      <c r="X26">
        <f t="shared" si="12"/>
        <v>28.587703358606234</v>
      </c>
      <c r="Y26">
        <f t="shared" si="13"/>
        <v>27.154419999999998</v>
      </c>
      <c r="Z26">
        <f t="shared" si="14"/>
        <v>3.6117495529781443</v>
      </c>
      <c r="AA26">
        <f t="shared" si="15"/>
        <v>50.055090864473208</v>
      </c>
      <c r="AB26">
        <f t="shared" si="16"/>
        <v>1.821022684088784</v>
      </c>
      <c r="AC26">
        <f t="shared" si="17"/>
        <v>3.6380369162035859</v>
      </c>
      <c r="AD26">
        <f t="shared" si="18"/>
        <v>1.7907268688893603</v>
      </c>
      <c r="AE26">
        <f t="shared" si="19"/>
        <v>-35.147506450481025</v>
      </c>
      <c r="AF26">
        <f t="shared" si="20"/>
        <v>25.600142374323511</v>
      </c>
      <c r="AG26">
        <f t="shared" si="21"/>
        <v>1.4420335096749894</v>
      </c>
      <c r="AH26">
        <f t="shared" si="22"/>
        <v>313.40845059936987</v>
      </c>
      <c r="AI26">
        <f t="shared" si="23"/>
        <v>4.1413094855518331</v>
      </c>
      <c r="AJ26">
        <f t="shared" si="24"/>
        <v>0.76358431498093804</v>
      </c>
      <c r="AK26">
        <f t="shared" si="25"/>
        <v>4.082452849245918</v>
      </c>
      <c r="AL26">
        <v>427.46516552890699</v>
      </c>
      <c r="AM26">
        <v>424.97216363636397</v>
      </c>
      <c r="AN26">
        <v>-3.0226053597182998E-5</v>
      </c>
      <c r="AO26">
        <v>66.9846651373486</v>
      </c>
      <c r="AP26">
        <f t="shared" si="26"/>
        <v>0.79699561112201867</v>
      </c>
      <c r="AQ26">
        <v>17.519736385735399</v>
      </c>
      <c r="AR26">
        <v>17.989334545454501</v>
      </c>
      <c r="AS26">
        <v>-1.08025330839011E-7</v>
      </c>
      <c r="AT26">
        <v>77.462825959280195</v>
      </c>
      <c r="AU26">
        <v>0</v>
      </c>
      <c r="AV26">
        <v>0</v>
      </c>
      <c r="AW26">
        <f t="shared" si="27"/>
        <v>1</v>
      </c>
      <c r="AX26">
        <f t="shared" si="28"/>
        <v>0</v>
      </c>
      <c r="AY26">
        <f t="shared" si="29"/>
        <v>53498.201617898114</v>
      </c>
      <c r="AZ26" t="s">
        <v>437</v>
      </c>
      <c r="BA26">
        <v>0</v>
      </c>
      <c r="BB26">
        <v>0</v>
      </c>
      <c r="BC26">
        <v>0</v>
      </c>
      <c r="BD26" t="e">
        <f t="shared" si="30"/>
        <v>#DIV/0!</v>
      </c>
      <c r="BE26">
        <v>0</v>
      </c>
      <c r="BF26" t="s">
        <v>437</v>
      </c>
      <c r="BG26">
        <v>0</v>
      </c>
      <c r="BH26">
        <v>0</v>
      </c>
      <c r="BI26">
        <v>0</v>
      </c>
      <c r="BJ26" t="e">
        <f t="shared" si="31"/>
        <v>#DIV/0!</v>
      </c>
      <c r="BK26">
        <v>0.5</v>
      </c>
      <c r="BL26">
        <f t="shared" si="32"/>
        <v>1681.2185402931877</v>
      </c>
      <c r="BM26">
        <f t="shared" si="33"/>
        <v>4.082452849245918</v>
      </c>
      <c r="BN26" t="e">
        <f t="shared" si="34"/>
        <v>#DIV/0!</v>
      </c>
      <c r="BO26">
        <f t="shared" si="35"/>
        <v>2.4282701810640151E-3</v>
      </c>
      <c r="BP26" t="e">
        <f t="shared" si="36"/>
        <v>#DIV/0!</v>
      </c>
      <c r="BQ26" t="e">
        <f t="shared" si="37"/>
        <v>#DIV/0!</v>
      </c>
      <c r="BR26" t="s">
        <v>437</v>
      </c>
      <c r="BS26">
        <v>0</v>
      </c>
      <c r="BT26" t="e">
        <f t="shared" si="38"/>
        <v>#DIV/0!</v>
      </c>
      <c r="BU26" t="e">
        <f t="shared" si="39"/>
        <v>#DIV/0!</v>
      </c>
      <c r="BV26" t="e">
        <f t="shared" si="40"/>
        <v>#DIV/0!</v>
      </c>
      <c r="BW26" t="e">
        <f t="shared" si="41"/>
        <v>#DIV/0!</v>
      </c>
      <c r="BX26" t="e">
        <f t="shared" si="42"/>
        <v>#DIV/0!</v>
      </c>
      <c r="BY26" t="e">
        <f t="shared" si="43"/>
        <v>#DIV/0!</v>
      </c>
      <c r="BZ26" t="e">
        <f t="shared" si="44"/>
        <v>#DIV/0!</v>
      </c>
      <c r="CA26" t="e">
        <f t="shared" si="45"/>
        <v>#DIV/0!</v>
      </c>
      <c r="DJ26">
        <f t="shared" si="46"/>
        <v>2000.0260000000001</v>
      </c>
      <c r="DK26">
        <f t="shared" si="47"/>
        <v>1681.2185402931877</v>
      </c>
      <c r="DL26">
        <f t="shared" si="48"/>
        <v>0.84059834236814301</v>
      </c>
      <c r="DM26">
        <f t="shared" si="49"/>
        <v>0.16075480077051615</v>
      </c>
      <c r="DN26">
        <v>3</v>
      </c>
      <c r="DO26">
        <v>0.5</v>
      </c>
      <c r="DP26" t="s">
        <v>438</v>
      </c>
      <c r="DQ26">
        <v>2</v>
      </c>
      <c r="DR26" t="b">
        <v>1</v>
      </c>
      <c r="DS26">
        <v>1690920646</v>
      </c>
      <c r="DT26">
        <v>417.32933333333301</v>
      </c>
      <c r="DU26">
        <v>420.005333333333</v>
      </c>
      <c r="DV26">
        <v>17.970179999999999</v>
      </c>
      <c r="DW26">
        <v>17.52026</v>
      </c>
      <c r="DX26">
        <v>417.81033333333301</v>
      </c>
      <c r="DY26">
        <v>17.93618</v>
      </c>
      <c r="DZ26">
        <v>499.99726666666697</v>
      </c>
      <c r="EA26">
        <v>101.23586666666699</v>
      </c>
      <c r="EB26">
        <v>9.9939879999999995E-2</v>
      </c>
      <c r="EC26">
        <v>27.278093333333299</v>
      </c>
      <c r="ED26">
        <v>27.154419999999998</v>
      </c>
      <c r="EE26">
        <v>999.9</v>
      </c>
      <c r="EF26">
        <v>0</v>
      </c>
      <c r="EG26">
        <v>0</v>
      </c>
      <c r="EH26">
        <v>10003.336666666701</v>
      </c>
      <c r="EI26">
        <v>0</v>
      </c>
      <c r="EJ26">
        <v>7.4031700000000003</v>
      </c>
      <c r="EK26">
        <v>-2.6791273333333301</v>
      </c>
      <c r="EL26">
        <v>424.97140000000002</v>
      </c>
      <c r="EM26">
        <v>427.49520000000001</v>
      </c>
      <c r="EN26">
        <v>0.46969300000000003</v>
      </c>
      <c r="EO26">
        <v>420.005333333333</v>
      </c>
      <c r="EP26">
        <v>17.52026</v>
      </c>
      <c r="EQ26">
        <v>1.82122733333333</v>
      </c>
      <c r="ER26">
        <v>1.77367733333333</v>
      </c>
      <c r="ES26">
        <v>15.970166666666699</v>
      </c>
      <c r="ET26">
        <v>15.5567333333333</v>
      </c>
      <c r="EU26">
        <v>2000.0260000000001</v>
      </c>
      <c r="EV26">
        <v>0.98000679999999996</v>
      </c>
      <c r="EW26">
        <v>1.9993426666666699E-2</v>
      </c>
      <c r="EX26">
        <v>0</v>
      </c>
      <c r="EY26">
        <v>313.5772</v>
      </c>
      <c r="EZ26">
        <v>4.9995099999999999</v>
      </c>
      <c r="FA26">
        <v>6388.7446666666701</v>
      </c>
      <c r="FB26">
        <v>16366.553333333301</v>
      </c>
      <c r="FC26">
        <v>43.125</v>
      </c>
      <c r="FD26">
        <v>44.125</v>
      </c>
      <c r="FE26">
        <v>44.186999999999998</v>
      </c>
      <c r="FF26">
        <v>43.375</v>
      </c>
      <c r="FG26">
        <v>44.691200000000002</v>
      </c>
      <c r="FH26">
        <v>1955.136</v>
      </c>
      <c r="FI26">
        <v>39.89</v>
      </c>
      <c r="FJ26">
        <v>0</v>
      </c>
      <c r="FK26">
        <v>1690920654.3</v>
      </c>
      <c r="FL26">
        <v>0</v>
      </c>
      <c r="FM26">
        <v>313.54095999999998</v>
      </c>
      <c r="FN26">
        <v>-0.96176925086866505</v>
      </c>
      <c r="FO26">
        <v>-20.209230836559499</v>
      </c>
      <c r="FP26">
        <v>6388.3720000000003</v>
      </c>
      <c r="FQ26">
        <v>15</v>
      </c>
      <c r="FR26">
        <v>1690920674</v>
      </c>
      <c r="FS26" t="s">
        <v>471</v>
      </c>
      <c r="FT26">
        <v>1690920674</v>
      </c>
      <c r="FU26">
        <v>1690920672</v>
      </c>
      <c r="FV26">
        <v>10</v>
      </c>
      <c r="FW26">
        <v>2E-3</v>
      </c>
      <c r="FX26">
        <v>-1.4E-2</v>
      </c>
      <c r="FY26">
        <v>-0.48099999999999998</v>
      </c>
      <c r="FZ26">
        <v>3.4000000000000002E-2</v>
      </c>
      <c r="GA26">
        <v>420</v>
      </c>
      <c r="GB26">
        <v>18</v>
      </c>
      <c r="GC26">
        <v>0.25</v>
      </c>
      <c r="GD26">
        <v>0.23</v>
      </c>
      <c r="GE26">
        <v>-2.6702495000000002</v>
      </c>
      <c r="GF26">
        <v>-3.2885864661652602E-2</v>
      </c>
      <c r="GG26">
        <v>4.2069233588811698E-2</v>
      </c>
      <c r="GH26">
        <v>1</v>
      </c>
      <c r="GI26">
        <v>313.54164705882403</v>
      </c>
      <c r="GJ26">
        <v>-0.30025974734667499</v>
      </c>
      <c r="GK26">
        <v>0.221961957836567</v>
      </c>
      <c r="GL26">
        <v>1</v>
      </c>
      <c r="GM26">
        <v>0.46978059999999999</v>
      </c>
      <c r="GN26">
        <v>-1.7142857143012701E-4</v>
      </c>
      <c r="GO26">
        <v>7.6348106721778504E-4</v>
      </c>
      <c r="GP26">
        <v>1</v>
      </c>
      <c r="GQ26">
        <v>3</v>
      </c>
      <c r="GR26">
        <v>3</v>
      </c>
      <c r="GS26" t="s">
        <v>447</v>
      </c>
      <c r="GT26">
        <v>3.1225299999999998</v>
      </c>
      <c r="GU26">
        <v>2.8942199999999998</v>
      </c>
      <c r="GV26">
        <v>0.104028</v>
      </c>
      <c r="GW26">
        <v>0.10428900000000001</v>
      </c>
      <c r="GX26">
        <v>9.7674999999999998E-2</v>
      </c>
      <c r="GY26">
        <v>9.4763700000000006E-2</v>
      </c>
      <c r="GZ26">
        <v>29270.7</v>
      </c>
      <c r="HA26">
        <v>22524</v>
      </c>
      <c r="HB26">
        <v>30437.599999999999</v>
      </c>
      <c r="HC26">
        <v>23657.1</v>
      </c>
      <c r="HD26">
        <v>36377.699999999997</v>
      </c>
      <c r="HE26">
        <v>29875.1</v>
      </c>
      <c r="HF26">
        <v>43091.199999999997</v>
      </c>
      <c r="HG26">
        <v>35703.4</v>
      </c>
      <c r="HH26">
        <v>2.1133700000000002</v>
      </c>
      <c r="HI26">
        <v>2.1259299999999999</v>
      </c>
      <c r="HJ26">
        <v>0.15404100000000001</v>
      </c>
      <c r="HK26">
        <v>0</v>
      </c>
      <c r="HL26">
        <v>24.6419</v>
      </c>
      <c r="HM26">
        <v>999.9</v>
      </c>
      <c r="HN26">
        <v>44.238</v>
      </c>
      <c r="HO26">
        <v>31.904</v>
      </c>
      <c r="HP26">
        <v>20.753399999999999</v>
      </c>
      <c r="HQ26">
        <v>61.851300000000002</v>
      </c>
      <c r="HR26">
        <v>20.160299999999999</v>
      </c>
      <c r="HS26">
        <v>1</v>
      </c>
      <c r="HT26">
        <v>8.0701200000000001E-2</v>
      </c>
      <c r="HU26">
        <v>0.55357800000000001</v>
      </c>
      <c r="HV26">
        <v>20.358699999999999</v>
      </c>
      <c r="HW26">
        <v>5.24559</v>
      </c>
      <c r="HX26">
        <v>11.9261</v>
      </c>
      <c r="HY26">
        <v>4.9698000000000002</v>
      </c>
      <c r="HZ26">
        <v>3.29</v>
      </c>
      <c r="IA26">
        <v>9999</v>
      </c>
      <c r="IB26">
        <v>9999</v>
      </c>
      <c r="IC26">
        <v>9999</v>
      </c>
      <c r="ID26">
        <v>999.9</v>
      </c>
      <c r="IE26">
        <v>4.9716500000000003</v>
      </c>
      <c r="IF26">
        <v>1.87321</v>
      </c>
      <c r="IG26">
        <v>1.8800300000000001</v>
      </c>
      <c r="IH26">
        <v>1.87625</v>
      </c>
      <c r="II26">
        <v>1.8757699999999999</v>
      </c>
      <c r="IJ26">
        <v>1.8757600000000001</v>
      </c>
      <c r="IK26">
        <v>1.8748499999999999</v>
      </c>
      <c r="IL26">
        <v>1.8751500000000001</v>
      </c>
      <c r="IM26">
        <v>0</v>
      </c>
      <c r="IN26">
        <v>0</v>
      </c>
      <c r="IO26">
        <v>0</v>
      </c>
      <c r="IP26">
        <v>0</v>
      </c>
      <c r="IQ26" t="s">
        <v>441</v>
      </c>
      <c r="IR26" t="s">
        <v>442</v>
      </c>
      <c r="IS26" t="s">
        <v>443</v>
      </c>
      <c r="IT26" t="s">
        <v>443</v>
      </c>
      <c r="IU26" t="s">
        <v>443</v>
      </c>
      <c r="IV26" t="s">
        <v>443</v>
      </c>
      <c r="IW26">
        <v>0</v>
      </c>
      <c r="IX26">
        <v>100</v>
      </c>
      <c r="IY26">
        <v>100</v>
      </c>
      <c r="IZ26">
        <v>-0.48099999999999998</v>
      </c>
      <c r="JA26">
        <v>3.4000000000000002E-2</v>
      </c>
      <c r="JB26">
        <v>-0.82631733747212999</v>
      </c>
      <c r="JC26">
        <v>1.2895252552789099E-3</v>
      </c>
      <c r="JD26">
        <v>-1.3413235761916901E-6</v>
      </c>
      <c r="JE26">
        <v>5.15758973323309E-10</v>
      </c>
      <c r="JF26">
        <v>-9.0243279180671904E-2</v>
      </c>
      <c r="JG26">
        <v>6.5251638908432196E-4</v>
      </c>
      <c r="JH26">
        <v>5.4169000468764204E-4</v>
      </c>
      <c r="JI26">
        <v>-7.2718995916457801E-6</v>
      </c>
      <c r="JJ26">
        <v>20</v>
      </c>
      <c r="JK26">
        <v>2004</v>
      </c>
      <c r="JL26">
        <v>0</v>
      </c>
      <c r="JM26">
        <v>19</v>
      </c>
      <c r="JN26">
        <v>21.5</v>
      </c>
      <c r="JO26">
        <v>21.5</v>
      </c>
      <c r="JP26">
        <v>1.10107</v>
      </c>
      <c r="JQ26">
        <v>2.5805699999999998</v>
      </c>
      <c r="JR26">
        <v>1.64551</v>
      </c>
      <c r="JS26">
        <v>2.3559600000000001</v>
      </c>
      <c r="JT26">
        <v>1.64917</v>
      </c>
      <c r="JU26">
        <v>2.4133300000000002</v>
      </c>
      <c r="JV26">
        <v>34.304200000000002</v>
      </c>
      <c r="JW26">
        <v>15.2003</v>
      </c>
      <c r="JX26">
        <v>18</v>
      </c>
      <c r="JY26">
        <v>520.91200000000003</v>
      </c>
      <c r="JZ26">
        <v>608.93499999999995</v>
      </c>
      <c r="KA26">
        <v>24.999199999999998</v>
      </c>
      <c r="KB26">
        <v>28.3886</v>
      </c>
      <c r="KC26">
        <v>30.0001</v>
      </c>
      <c r="KD26">
        <v>28.435300000000002</v>
      </c>
      <c r="KE26">
        <v>28.407299999999999</v>
      </c>
      <c r="KF26">
        <v>22.079799999999999</v>
      </c>
      <c r="KG26">
        <v>0.58219100000000001</v>
      </c>
      <c r="KH26">
        <v>32.0503</v>
      </c>
      <c r="KI26">
        <v>25</v>
      </c>
      <c r="KJ26">
        <v>420</v>
      </c>
      <c r="KK26">
        <v>17.523299999999999</v>
      </c>
      <c r="KL26">
        <v>101.09399999999999</v>
      </c>
      <c r="KM26">
        <v>100.021</v>
      </c>
    </row>
    <row r="27" spans="1:299" x14ac:dyDescent="0.2">
      <c r="A27">
        <v>11</v>
      </c>
      <c r="B27">
        <v>1690922951.0999999</v>
      </c>
      <c r="C27">
        <v>17936.0999999046</v>
      </c>
      <c r="D27" t="s">
        <v>472</v>
      </c>
      <c r="E27" t="s">
        <v>473</v>
      </c>
      <c r="F27">
        <v>4</v>
      </c>
      <c r="G27">
        <v>21</v>
      </c>
      <c r="H27" t="s">
        <v>490</v>
      </c>
      <c r="I27">
        <v>300</v>
      </c>
      <c r="J27">
        <v>109</v>
      </c>
      <c r="K27">
        <v>1690922942.5999999</v>
      </c>
      <c r="L27">
        <f t="shared" si="0"/>
        <v>5.6633496558288051E-4</v>
      </c>
      <c r="M27">
        <f t="shared" si="1"/>
        <v>0.56633496558288055</v>
      </c>
      <c r="N27">
        <f t="shared" si="2"/>
        <v>3.1786504460746166</v>
      </c>
      <c r="O27">
        <f t="shared" si="3"/>
        <v>417.79874999999998</v>
      </c>
      <c r="P27">
        <f t="shared" si="4"/>
        <v>245.16605452576596</v>
      </c>
      <c r="Q27">
        <f t="shared" si="5"/>
        <v>24.831903740838051</v>
      </c>
      <c r="R27">
        <f t="shared" si="6"/>
        <v>42.317189315261089</v>
      </c>
      <c r="S27">
        <f t="shared" si="7"/>
        <v>3.1321502430699921E-2</v>
      </c>
      <c r="T27">
        <f t="shared" si="8"/>
        <v>3.8373978371942798</v>
      </c>
      <c r="U27">
        <f t="shared" si="9"/>
        <v>3.1180165820803546E-2</v>
      </c>
      <c r="V27">
        <f t="shared" si="10"/>
        <v>1.9500248847437705E-2</v>
      </c>
      <c r="W27">
        <f t="shared" si="11"/>
        <v>321.51539756599237</v>
      </c>
      <c r="X27">
        <f t="shared" si="12"/>
        <v>28.562342017165609</v>
      </c>
      <c r="Y27">
        <f t="shared" si="13"/>
        <v>27.11136875</v>
      </c>
      <c r="Z27">
        <f t="shared" si="14"/>
        <v>3.602637785053584</v>
      </c>
      <c r="AA27">
        <f t="shared" si="15"/>
        <v>50.023099268263174</v>
      </c>
      <c r="AB27">
        <f t="shared" si="16"/>
        <v>1.8121228286414619</v>
      </c>
      <c r="AC27">
        <f t="shared" si="17"/>
        <v>3.6225720819964295</v>
      </c>
      <c r="AD27">
        <f t="shared" si="18"/>
        <v>1.7905149564121221</v>
      </c>
      <c r="AE27">
        <f t="shared" si="19"/>
        <v>-24.975371982205029</v>
      </c>
      <c r="AF27">
        <f t="shared" si="20"/>
        <v>19.459818578701263</v>
      </c>
      <c r="AG27">
        <f t="shared" si="21"/>
        <v>1.0961366128636816</v>
      </c>
      <c r="AH27">
        <f t="shared" si="22"/>
        <v>317.0959807753523</v>
      </c>
      <c r="AI27">
        <f t="shared" si="23"/>
        <v>3.4247390995349649</v>
      </c>
      <c r="AJ27">
        <f t="shared" si="24"/>
        <v>0.57079344523148434</v>
      </c>
      <c r="AK27">
        <f t="shared" si="25"/>
        <v>3.1786504460746166</v>
      </c>
      <c r="AL27">
        <v>427.522415614294</v>
      </c>
      <c r="AM27">
        <v>425.50132121212101</v>
      </c>
      <c r="AN27">
        <v>1.4706714664415E-2</v>
      </c>
      <c r="AO27">
        <v>66.970159427300104</v>
      </c>
      <c r="AP27">
        <f t="shared" si="26"/>
        <v>0.56633496558288055</v>
      </c>
      <c r="AQ27">
        <v>17.556546633741</v>
      </c>
      <c r="AR27">
        <v>17.8902393939394</v>
      </c>
      <c r="AS27">
        <v>4.8274483786790202E-6</v>
      </c>
      <c r="AT27">
        <v>77.469958248217196</v>
      </c>
      <c r="AU27">
        <v>0</v>
      </c>
      <c r="AV27">
        <v>0</v>
      </c>
      <c r="AW27">
        <f t="shared" si="27"/>
        <v>1</v>
      </c>
      <c r="AX27">
        <f t="shared" si="28"/>
        <v>0</v>
      </c>
      <c r="AY27">
        <f t="shared" si="29"/>
        <v>53468.291501677595</v>
      </c>
      <c r="AZ27" t="s">
        <v>437</v>
      </c>
      <c r="BA27">
        <v>0</v>
      </c>
      <c r="BB27">
        <v>0</v>
      </c>
      <c r="BC27">
        <v>0</v>
      </c>
      <c r="BD27" t="e">
        <f t="shared" si="30"/>
        <v>#DIV/0!</v>
      </c>
      <c r="BE27">
        <v>0</v>
      </c>
      <c r="BF27" t="s">
        <v>437</v>
      </c>
      <c r="BG27">
        <v>0</v>
      </c>
      <c r="BH27">
        <v>0</v>
      </c>
      <c r="BI27">
        <v>0</v>
      </c>
      <c r="BJ27" t="e">
        <f t="shared" si="31"/>
        <v>#DIV/0!</v>
      </c>
      <c r="BK27">
        <v>0.5</v>
      </c>
      <c r="BL27">
        <f t="shared" si="32"/>
        <v>1681.2243002932603</v>
      </c>
      <c r="BM27">
        <f t="shared" si="33"/>
        <v>3.1786504460746166</v>
      </c>
      <c r="BN27" t="e">
        <f t="shared" si="34"/>
        <v>#DIV/0!</v>
      </c>
      <c r="BO27">
        <f t="shared" si="35"/>
        <v>1.8906760064794188E-3</v>
      </c>
      <c r="BP27" t="e">
        <f t="shared" si="36"/>
        <v>#DIV/0!</v>
      </c>
      <c r="BQ27" t="e">
        <f t="shared" si="37"/>
        <v>#DIV/0!</v>
      </c>
      <c r="BR27" t="s">
        <v>437</v>
      </c>
      <c r="BS27">
        <v>0</v>
      </c>
      <c r="BT27" t="e">
        <f t="shared" si="38"/>
        <v>#DIV/0!</v>
      </c>
      <c r="BU27" t="e">
        <f t="shared" si="39"/>
        <v>#DIV/0!</v>
      </c>
      <c r="BV27" t="e">
        <f t="shared" si="40"/>
        <v>#DIV/0!</v>
      </c>
      <c r="BW27" t="e">
        <f t="shared" si="41"/>
        <v>#DIV/0!</v>
      </c>
      <c r="BX27" t="e">
        <f t="shared" si="42"/>
        <v>#DIV/0!</v>
      </c>
      <c r="BY27" t="e">
        <f t="shared" si="43"/>
        <v>#DIV/0!</v>
      </c>
      <c r="BZ27" t="e">
        <f t="shared" si="44"/>
        <v>#DIV/0!</v>
      </c>
      <c r="CA27" t="e">
        <f t="shared" si="45"/>
        <v>#DIV/0!</v>
      </c>
      <c r="DJ27">
        <f t="shared" si="46"/>
        <v>2000.0325</v>
      </c>
      <c r="DK27">
        <f t="shared" si="47"/>
        <v>1681.2243002932603</v>
      </c>
      <c r="DL27">
        <f t="shared" si="48"/>
        <v>0.84059849042116075</v>
      </c>
      <c r="DM27">
        <f t="shared" si="49"/>
        <v>0.16075508651284035</v>
      </c>
      <c r="DN27">
        <v>3</v>
      </c>
      <c r="DO27">
        <v>0.5</v>
      </c>
      <c r="DP27" t="s">
        <v>438</v>
      </c>
      <c r="DQ27">
        <v>2</v>
      </c>
      <c r="DR27" t="b">
        <v>1</v>
      </c>
      <c r="DS27">
        <v>1690922942.5999999</v>
      </c>
      <c r="DT27">
        <v>417.79874999999998</v>
      </c>
      <c r="DU27">
        <v>419.99668750000001</v>
      </c>
      <c r="DV27">
        <v>17.891137499999999</v>
      </c>
      <c r="DW27">
        <v>17.5547875</v>
      </c>
      <c r="DX27">
        <v>418.31274999999999</v>
      </c>
      <c r="DY27">
        <v>17.844137499999999</v>
      </c>
      <c r="DZ27">
        <v>499.99818749999997</v>
      </c>
      <c r="EA27">
        <v>101.18606250000001</v>
      </c>
      <c r="EB27">
        <v>9.9997631249999996E-2</v>
      </c>
      <c r="EC27">
        <v>27.20543125</v>
      </c>
      <c r="ED27">
        <v>27.11136875</v>
      </c>
      <c r="EE27">
        <v>999.9</v>
      </c>
      <c r="EF27">
        <v>0</v>
      </c>
      <c r="EG27">
        <v>0</v>
      </c>
      <c r="EH27">
        <v>10000.112499999999</v>
      </c>
      <c r="EI27">
        <v>0</v>
      </c>
      <c r="EJ27">
        <v>3.295579375</v>
      </c>
      <c r="EK27">
        <v>-2.1653493749999999</v>
      </c>
      <c r="EL27">
        <v>425.43912499999999</v>
      </c>
      <c r="EM27">
        <v>427.501125</v>
      </c>
      <c r="EN27">
        <v>0.32799568750000002</v>
      </c>
      <c r="EO27">
        <v>419.99668750000001</v>
      </c>
      <c r="EP27">
        <v>17.5547875</v>
      </c>
      <c r="EQ27">
        <v>1.8094887500000001</v>
      </c>
      <c r="ER27">
        <v>1.776299375</v>
      </c>
      <c r="ES27">
        <v>15.869</v>
      </c>
      <c r="ET27">
        <v>15.579775</v>
      </c>
      <c r="EU27">
        <v>2000.0325</v>
      </c>
      <c r="EV27">
        <v>0.980000125</v>
      </c>
      <c r="EW27">
        <v>1.999950625E-2</v>
      </c>
      <c r="EX27">
        <v>0</v>
      </c>
      <c r="EY27">
        <v>333.99912499999999</v>
      </c>
      <c r="EZ27">
        <v>4.9995099999999999</v>
      </c>
      <c r="FA27">
        <v>6850.42875</v>
      </c>
      <c r="FB27">
        <v>16366.575000000001</v>
      </c>
      <c r="FC27">
        <v>42.875</v>
      </c>
      <c r="FD27">
        <v>43.761625000000002</v>
      </c>
      <c r="FE27">
        <v>43.936999999999998</v>
      </c>
      <c r="FF27">
        <v>43</v>
      </c>
      <c r="FG27">
        <v>44.448812500000003</v>
      </c>
      <c r="FH27">
        <v>1955.1324999999999</v>
      </c>
      <c r="FI27">
        <v>39.9</v>
      </c>
      <c r="FJ27">
        <v>0</v>
      </c>
      <c r="FK27">
        <v>1690922951.7</v>
      </c>
      <c r="FL27">
        <v>0</v>
      </c>
      <c r="FM27">
        <v>333.90507692307699</v>
      </c>
      <c r="FN27">
        <v>-4.7490598277025704</v>
      </c>
      <c r="FO27">
        <v>-108.901880533116</v>
      </c>
      <c r="FP27">
        <v>6849.1461538461499</v>
      </c>
      <c r="FQ27">
        <v>15</v>
      </c>
      <c r="FR27">
        <v>1690922977.0999999</v>
      </c>
      <c r="FS27" t="s">
        <v>474</v>
      </c>
      <c r="FT27">
        <v>1690922977.0999999</v>
      </c>
      <c r="FU27">
        <v>1690922969.0999999</v>
      </c>
      <c r="FV27">
        <v>11</v>
      </c>
      <c r="FW27">
        <v>-3.3000000000000002E-2</v>
      </c>
      <c r="FX27">
        <v>1.2999999999999999E-2</v>
      </c>
      <c r="FY27">
        <v>-0.51400000000000001</v>
      </c>
      <c r="FZ27">
        <v>4.7E-2</v>
      </c>
      <c r="GA27">
        <v>420</v>
      </c>
      <c r="GB27">
        <v>18</v>
      </c>
      <c r="GC27">
        <v>0.37</v>
      </c>
      <c r="GD27">
        <v>0.14000000000000001</v>
      </c>
      <c r="GE27">
        <v>-2.1657776190476201</v>
      </c>
      <c r="GF27">
        <v>-0.10471090909091001</v>
      </c>
      <c r="GG27">
        <v>3.6856597898026103E-2</v>
      </c>
      <c r="GH27">
        <v>1</v>
      </c>
      <c r="GI27">
        <v>334.09641176470598</v>
      </c>
      <c r="GJ27">
        <v>-2.71248280830538</v>
      </c>
      <c r="GK27">
        <v>0.3687068114407</v>
      </c>
      <c r="GL27">
        <v>0</v>
      </c>
      <c r="GM27">
        <v>0.32824752380952399</v>
      </c>
      <c r="GN27">
        <v>1.05557922077933E-2</v>
      </c>
      <c r="GO27">
        <v>4.2036049225243803E-3</v>
      </c>
      <c r="GP27">
        <v>1</v>
      </c>
      <c r="GQ27">
        <v>2</v>
      </c>
      <c r="GR27">
        <v>3</v>
      </c>
      <c r="GS27" t="s">
        <v>440</v>
      </c>
      <c r="GT27">
        <v>3.1229399999999998</v>
      </c>
      <c r="GU27">
        <v>2.8941499999999998</v>
      </c>
      <c r="GV27">
        <v>0.104544</v>
      </c>
      <c r="GW27">
        <v>0.104702</v>
      </c>
      <c r="GX27">
        <v>9.7717999999999999E-2</v>
      </c>
      <c r="GY27">
        <v>9.5260200000000003E-2</v>
      </c>
      <c r="GZ27">
        <v>29355.599999999999</v>
      </c>
      <c r="HA27">
        <v>22596.1</v>
      </c>
      <c r="HB27">
        <v>30534.2</v>
      </c>
      <c r="HC27">
        <v>23734.9</v>
      </c>
      <c r="HD27">
        <v>36486.5</v>
      </c>
      <c r="HE27">
        <v>29954.3</v>
      </c>
      <c r="HF27">
        <v>43225.2</v>
      </c>
      <c r="HG27">
        <v>35821.4</v>
      </c>
      <c r="HH27">
        <v>2.1332</v>
      </c>
      <c r="HI27">
        <v>2.17103</v>
      </c>
      <c r="HJ27">
        <v>0.15207799999999999</v>
      </c>
      <c r="HK27">
        <v>0</v>
      </c>
      <c r="HL27">
        <v>24.601800000000001</v>
      </c>
      <c r="HM27">
        <v>999.9</v>
      </c>
      <c r="HN27">
        <v>49.713000000000001</v>
      </c>
      <c r="HO27">
        <v>30.021000000000001</v>
      </c>
      <c r="HP27">
        <v>20.955300000000001</v>
      </c>
      <c r="HQ27">
        <v>61.727800000000002</v>
      </c>
      <c r="HR27">
        <v>19.9239</v>
      </c>
      <c r="HS27">
        <v>1</v>
      </c>
      <c r="HT27">
        <v>-6.6227099999999997E-2</v>
      </c>
      <c r="HU27">
        <v>3.3804500000000001E-2</v>
      </c>
      <c r="HV27">
        <v>20.362400000000001</v>
      </c>
      <c r="HW27">
        <v>5.2454400000000003</v>
      </c>
      <c r="HX27">
        <v>11.9261</v>
      </c>
      <c r="HY27">
        <v>4.9696999999999996</v>
      </c>
      <c r="HZ27">
        <v>3.29</v>
      </c>
      <c r="IA27">
        <v>9999</v>
      </c>
      <c r="IB27">
        <v>9999</v>
      </c>
      <c r="IC27">
        <v>9999</v>
      </c>
      <c r="ID27">
        <v>999.9</v>
      </c>
      <c r="IE27">
        <v>4.97159</v>
      </c>
      <c r="IF27">
        <v>1.87317</v>
      </c>
      <c r="IG27">
        <v>1.87992</v>
      </c>
      <c r="IH27">
        <v>1.8761699999999999</v>
      </c>
      <c r="II27">
        <v>1.8757200000000001</v>
      </c>
      <c r="IJ27">
        <v>1.8756200000000001</v>
      </c>
      <c r="IK27">
        <v>1.8747</v>
      </c>
      <c r="IL27">
        <v>1.875</v>
      </c>
      <c r="IM27">
        <v>0</v>
      </c>
      <c r="IN27">
        <v>0</v>
      </c>
      <c r="IO27">
        <v>0</v>
      </c>
      <c r="IP27">
        <v>0</v>
      </c>
      <c r="IQ27" t="s">
        <v>441</v>
      </c>
      <c r="IR27" t="s">
        <v>442</v>
      </c>
      <c r="IS27" t="s">
        <v>443</v>
      </c>
      <c r="IT27" t="s">
        <v>443</v>
      </c>
      <c r="IU27" t="s">
        <v>443</v>
      </c>
      <c r="IV27" t="s">
        <v>443</v>
      </c>
      <c r="IW27">
        <v>0</v>
      </c>
      <c r="IX27">
        <v>100</v>
      </c>
      <c r="IY27">
        <v>100</v>
      </c>
      <c r="IZ27">
        <v>-0.51400000000000001</v>
      </c>
      <c r="JA27">
        <v>4.7E-2</v>
      </c>
      <c r="JB27">
        <v>-0.82412590811645603</v>
      </c>
      <c r="JC27">
        <v>1.2895252552789099E-3</v>
      </c>
      <c r="JD27">
        <v>-1.3413235761916901E-6</v>
      </c>
      <c r="JE27">
        <v>5.15758973323309E-10</v>
      </c>
      <c r="JF27">
        <v>-0.104171809860979</v>
      </c>
      <c r="JG27">
        <v>6.5251638908432196E-4</v>
      </c>
      <c r="JH27">
        <v>5.4169000468764204E-4</v>
      </c>
      <c r="JI27">
        <v>-7.2718995916457801E-6</v>
      </c>
      <c r="JJ27">
        <v>20</v>
      </c>
      <c r="JK27">
        <v>2004</v>
      </c>
      <c r="JL27">
        <v>0</v>
      </c>
      <c r="JM27">
        <v>19</v>
      </c>
      <c r="JN27">
        <v>38</v>
      </c>
      <c r="JO27">
        <v>38</v>
      </c>
      <c r="JP27">
        <v>1.09741</v>
      </c>
      <c r="JQ27">
        <v>2.49634</v>
      </c>
      <c r="JR27">
        <v>1.64551</v>
      </c>
      <c r="JS27">
        <v>2.3596200000000001</v>
      </c>
      <c r="JT27">
        <v>1.64917</v>
      </c>
      <c r="JU27">
        <v>2.4462899999999999</v>
      </c>
      <c r="JV27">
        <v>32.731299999999997</v>
      </c>
      <c r="JW27">
        <v>14.315899999999999</v>
      </c>
      <c r="JX27">
        <v>18</v>
      </c>
      <c r="JY27">
        <v>517.58600000000001</v>
      </c>
      <c r="JZ27">
        <v>625.93399999999997</v>
      </c>
      <c r="KA27">
        <v>24.998799999999999</v>
      </c>
      <c r="KB27">
        <v>26.5182</v>
      </c>
      <c r="KC27">
        <v>30.0001</v>
      </c>
      <c r="KD27">
        <v>26.665199999999999</v>
      </c>
      <c r="KE27">
        <v>26.6388</v>
      </c>
      <c r="KF27">
        <v>22.006699999999999</v>
      </c>
      <c r="KG27">
        <v>9.0609099999999998</v>
      </c>
      <c r="KH27">
        <v>42.821599999999997</v>
      </c>
      <c r="KI27">
        <v>25</v>
      </c>
      <c r="KJ27">
        <v>420</v>
      </c>
      <c r="KK27">
        <v>17.589700000000001</v>
      </c>
      <c r="KL27">
        <v>101.411</v>
      </c>
      <c r="KM27">
        <v>100.351</v>
      </c>
    </row>
    <row r="28" spans="1:299" x14ac:dyDescent="0.2">
      <c r="A28">
        <v>12</v>
      </c>
      <c r="B28">
        <v>1690924252</v>
      </c>
      <c r="C28">
        <v>19237</v>
      </c>
      <c r="D28" t="s">
        <v>475</v>
      </c>
      <c r="E28" t="s">
        <v>476</v>
      </c>
      <c r="F28">
        <v>4</v>
      </c>
      <c r="G28">
        <v>21.5</v>
      </c>
      <c r="H28" t="s">
        <v>436</v>
      </c>
      <c r="I28">
        <v>50</v>
      </c>
      <c r="J28">
        <v>109</v>
      </c>
      <c r="K28">
        <v>1690924244</v>
      </c>
      <c r="L28">
        <f t="shared" si="0"/>
        <v>8.8896139715087641E-5</v>
      </c>
      <c r="M28">
        <f t="shared" si="1"/>
        <v>8.8896139715087641E-2</v>
      </c>
      <c r="N28">
        <f t="shared" si="2"/>
        <v>0.43137098136845248</v>
      </c>
      <c r="O28">
        <f t="shared" si="3"/>
        <v>250.83733333333299</v>
      </c>
      <c r="P28">
        <f t="shared" si="4"/>
        <v>96.517408747320118</v>
      </c>
      <c r="Q28">
        <f t="shared" si="5"/>
        <v>9.7769514014980174</v>
      </c>
      <c r="R28">
        <f t="shared" si="6"/>
        <v>25.40914068778757</v>
      </c>
      <c r="S28">
        <f t="shared" si="7"/>
        <v>4.6352231657281239E-3</v>
      </c>
      <c r="T28">
        <f t="shared" si="8"/>
        <v>3.8358515071552794</v>
      </c>
      <c r="U28">
        <f t="shared" si="9"/>
        <v>4.6321136536292074E-3</v>
      </c>
      <c r="V28">
        <f t="shared" si="10"/>
        <v>2.8953502304283787E-3</v>
      </c>
      <c r="W28">
        <f t="shared" si="11"/>
        <v>321.50861456600444</v>
      </c>
      <c r="X28">
        <f t="shared" si="12"/>
        <v>28.902622543756905</v>
      </c>
      <c r="Y28">
        <f t="shared" si="13"/>
        <v>27.700313333333298</v>
      </c>
      <c r="Z28">
        <f t="shared" si="14"/>
        <v>3.7290442728855391</v>
      </c>
      <c r="AA28">
        <f t="shared" si="15"/>
        <v>50.03051915359238</v>
      </c>
      <c r="AB28">
        <f t="shared" si="16"/>
        <v>1.8384444142126262</v>
      </c>
      <c r="AC28">
        <f t="shared" si="17"/>
        <v>3.6746458867809269</v>
      </c>
      <c r="AD28">
        <f t="shared" si="18"/>
        <v>1.8905998586729129</v>
      </c>
      <c r="AE28">
        <f t="shared" si="19"/>
        <v>-3.9203197614353651</v>
      </c>
      <c r="AF28">
        <f t="shared" si="20"/>
        <v>-51.964308599299194</v>
      </c>
      <c r="AG28">
        <f t="shared" si="21"/>
        <v>-2.9404364779373897</v>
      </c>
      <c r="AH28">
        <f t="shared" si="22"/>
        <v>262.68354972733249</v>
      </c>
      <c r="AI28">
        <f t="shared" si="23"/>
        <v>-1.7477364864952942</v>
      </c>
      <c r="AJ28">
        <f t="shared" si="24"/>
        <v>6.9665926418574733E-2</v>
      </c>
      <c r="AK28">
        <f t="shared" si="25"/>
        <v>0.43137098136845248</v>
      </c>
      <c r="AL28">
        <v>253.88774369138699</v>
      </c>
      <c r="AM28">
        <v>254.33194545454501</v>
      </c>
      <c r="AN28">
        <v>-0.13059196460506201</v>
      </c>
      <c r="AO28">
        <v>66.9264247879387</v>
      </c>
      <c r="AP28">
        <f t="shared" si="26"/>
        <v>8.8896139715087641E-2</v>
      </c>
      <c r="AQ28">
        <v>18.106911386740599</v>
      </c>
      <c r="AR28">
        <v>18.159295151515099</v>
      </c>
      <c r="AS28">
        <v>-2.52615207281852E-6</v>
      </c>
      <c r="AT28">
        <v>77.476439774862101</v>
      </c>
      <c r="AU28">
        <v>0</v>
      </c>
      <c r="AV28">
        <v>0</v>
      </c>
      <c r="AW28">
        <f t="shared" si="27"/>
        <v>1</v>
      </c>
      <c r="AX28">
        <f t="shared" si="28"/>
        <v>0</v>
      </c>
      <c r="AY28">
        <f t="shared" si="29"/>
        <v>53395.257007652712</v>
      </c>
      <c r="AZ28" t="s">
        <v>437</v>
      </c>
      <c r="BA28">
        <v>0</v>
      </c>
      <c r="BB28">
        <v>0</v>
      </c>
      <c r="BC28">
        <v>0</v>
      </c>
      <c r="BD28" t="e">
        <f t="shared" si="30"/>
        <v>#DIV/0!</v>
      </c>
      <c r="BE28">
        <v>0</v>
      </c>
      <c r="BF28" t="s">
        <v>437</v>
      </c>
      <c r="BG28">
        <v>0</v>
      </c>
      <c r="BH28">
        <v>0</v>
      </c>
      <c r="BI28">
        <v>0</v>
      </c>
      <c r="BJ28" t="e">
        <f t="shared" si="31"/>
        <v>#DIV/0!</v>
      </c>
      <c r="BK28">
        <v>0.5</v>
      </c>
      <c r="BL28">
        <f t="shared" si="32"/>
        <v>1681.1886002932663</v>
      </c>
      <c r="BM28">
        <f t="shared" si="33"/>
        <v>0.43137098136845248</v>
      </c>
      <c r="BN28" t="e">
        <f t="shared" si="34"/>
        <v>#DIV/0!</v>
      </c>
      <c r="BO28">
        <f t="shared" si="35"/>
        <v>2.5658690600995282E-4</v>
      </c>
      <c r="BP28" t="e">
        <f t="shared" si="36"/>
        <v>#DIV/0!</v>
      </c>
      <c r="BQ28" t="e">
        <f t="shared" si="37"/>
        <v>#DIV/0!</v>
      </c>
      <c r="BR28" t="s">
        <v>437</v>
      </c>
      <c r="BS28">
        <v>0</v>
      </c>
      <c r="BT28" t="e">
        <f t="shared" si="38"/>
        <v>#DIV/0!</v>
      </c>
      <c r="BU28" t="e">
        <f t="shared" si="39"/>
        <v>#DIV/0!</v>
      </c>
      <c r="BV28" t="e">
        <f t="shared" si="40"/>
        <v>#DIV/0!</v>
      </c>
      <c r="BW28" t="e">
        <f t="shared" si="41"/>
        <v>#DIV/0!</v>
      </c>
      <c r="BX28" t="e">
        <f t="shared" si="42"/>
        <v>#DIV/0!</v>
      </c>
      <c r="BY28" t="e">
        <f t="shared" si="43"/>
        <v>#DIV/0!</v>
      </c>
      <c r="BZ28" t="e">
        <f t="shared" si="44"/>
        <v>#DIV/0!</v>
      </c>
      <c r="CA28" t="e">
        <f t="shared" si="45"/>
        <v>#DIV/0!</v>
      </c>
      <c r="DJ28">
        <f t="shared" si="46"/>
        <v>1999.99</v>
      </c>
      <c r="DK28">
        <f t="shared" si="47"/>
        <v>1681.1886002932663</v>
      </c>
      <c r="DL28">
        <f t="shared" si="48"/>
        <v>0.84059850313914886</v>
      </c>
      <c r="DM28">
        <f t="shared" si="49"/>
        <v>0.1607551110585575</v>
      </c>
      <c r="DN28">
        <v>3</v>
      </c>
      <c r="DO28">
        <v>0.5</v>
      </c>
      <c r="DP28" t="s">
        <v>438</v>
      </c>
      <c r="DQ28">
        <v>2</v>
      </c>
      <c r="DR28" t="b">
        <v>1</v>
      </c>
      <c r="DS28">
        <v>1690924244</v>
      </c>
      <c r="DT28">
        <v>250.83733333333299</v>
      </c>
      <c r="DU28">
        <v>249.79920000000001</v>
      </c>
      <c r="DV28">
        <v>18.149000000000001</v>
      </c>
      <c r="DW28">
        <v>18.107959999999999</v>
      </c>
      <c r="DX28">
        <v>251.238333333333</v>
      </c>
      <c r="DY28">
        <v>18.106000000000002</v>
      </c>
      <c r="DZ28">
        <v>500.01139999999998</v>
      </c>
      <c r="EA28">
        <v>101.19726666666701</v>
      </c>
      <c r="EB28">
        <v>0.10001771333333299</v>
      </c>
      <c r="EC28">
        <v>27.449033333333301</v>
      </c>
      <c r="ED28">
        <v>27.700313333333298</v>
      </c>
      <c r="EE28">
        <v>999.9</v>
      </c>
      <c r="EF28">
        <v>0</v>
      </c>
      <c r="EG28">
        <v>0</v>
      </c>
      <c r="EH28">
        <v>9993.1666666666697</v>
      </c>
      <c r="EI28">
        <v>0</v>
      </c>
      <c r="EJ28">
        <v>4.9710053333333297</v>
      </c>
      <c r="EK28">
        <v>0.82931920000000003</v>
      </c>
      <c r="EL28">
        <v>255.26439999999999</v>
      </c>
      <c r="EM28">
        <v>254.40606666666699</v>
      </c>
      <c r="EN28">
        <v>5.3087853333333303E-2</v>
      </c>
      <c r="EO28">
        <v>249.79920000000001</v>
      </c>
      <c r="EP28">
        <v>18.107959999999999</v>
      </c>
      <c r="EQ28">
        <v>1.8378479999999999</v>
      </c>
      <c r="ER28">
        <v>1.8324753333333299</v>
      </c>
      <c r="ES28">
        <v>16.112473333333298</v>
      </c>
      <c r="ET28">
        <v>16.066600000000001</v>
      </c>
      <c r="EU28">
        <v>1999.99</v>
      </c>
      <c r="EV28">
        <v>0.98000200000000004</v>
      </c>
      <c r="EW28">
        <v>1.9997866666666701E-2</v>
      </c>
      <c r="EX28">
        <v>0</v>
      </c>
      <c r="EY28">
        <v>325.34019999999998</v>
      </c>
      <c r="EZ28">
        <v>4.9995099999999999</v>
      </c>
      <c r="FA28">
        <v>6656.1866666666701</v>
      </c>
      <c r="FB28">
        <v>16366.2266666667</v>
      </c>
      <c r="FC28">
        <v>43.695399999999999</v>
      </c>
      <c r="FD28">
        <v>44.412199999999999</v>
      </c>
      <c r="FE28">
        <v>44.686999999999998</v>
      </c>
      <c r="FF28">
        <v>43.75</v>
      </c>
      <c r="FG28">
        <v>45.25</v>
      </c>
      <c r="FH28">
        <v>1955.09</v>
      </c>
      <c r="FI28">
        <v>39.9</v>
      </c>
      <c r="FJ28">
        <v>0</v>
      </c>
      <c r="FK28">
        <v>1690924252.5</v>
      </c>
      <c r="FL28">
        <v>0</v>
      </c>
      <c r="FM28">
        <v>325.27749999999997</v>
      </c>
      <c r="FN28">
        <v>-2.39852990512159</v>
      </c>
      <c r="FO28">
        <v>-27.017094020300799</v>
      </c>
      <c r="FP28">
        <v>6655.9026923076899</v>
      </c>
      <c r="FQ28">
        <v>15</v>
      </c>
      <c r="FR28">
        <v>1690924276</v>
      </c>
      <c r="FS28" t="s">
        <v>477</v>
      </c>
      <c r="FT28">
        <v>1690924276</v>
      </c>
      <c r="FU28">
        <v>1690924270</v>
      </c>
      <c r="FV28">
        <v>12</v>
      </c>
      <c r="FW28">
        <v>0.21199999999999999</v>
      </c>
      <c r="FX28">
        <v>-1.2E-2</v>
      </c>
      <c r="FY28">
        <v>-0.40100000000000002</v>
      </c>
      <c r="FZ28">
        <v>4.2999999999999997E-2</v>
      </c>
      <c r="GA28">
        <v>246</v>
      </c>
      <c r="GB28">
        <v>18</v>
      </c>
      <c r="GC28">
        <v>0.34</v>
      </c>
      <c r="GD28">
        <v>0.1</v>
      </c>
      <c r="GE28">
        <v>0.84121119047618997</v>
      </c>
      <c r="GF28">
        <v>-0.25050748051948002</v>
      </c>
      <c r="GG28">
        <v>3.1248705680805799E-2</v>
      </c>
      <c r="GH28">
        <v>1</v>
      </c>
      <c r="GI28">
        <v>325.34470588235303</v>
      </c>
      <c r="GJ28">
        <v>-1.4298548491044201</v>
      </c>
      <c r="GK28">
        <v>0.27104238103724498</v>
      </c>
      <c r="GL28">
        <v>0</v>
      </c>
      <c r="GM28">
        <v>5.3139538095238102E-2</v>
      </c>
      <c r="GN28">
        <v>4.8171662337662602E-3</v>
      </c>
      <c r="GO28">
        <v>1.33617069784771E-3</v>
      </c>
      <c r="GP28">
        <v>1</v>
      </c>
      <c r="GQ28">
        <v>2</v>
      </c>
      <c r="GR28">
        <v>3</v>
      </c>
      <c r="GS28" t="s">
        <v>440</v>
      </c>
      <c r="GT28">
        <v>3.1229200000000001</v>
      </c>
      <c r="GU28">
        <v>2.8940700000000001</v>
      </c>
      <c r="GV28">
        <v>6.8706500000000004E-2</v>
      </c>
      <c r="GW28">
        <v>6.8225300000000003E-2</v>
      </c>
      <c r="GX28">
        <v>9.84014E-2</v>
      </c>
      <c r="GY28">
        <v>9.7067700000000007E-2</v>
      </c>
      <c r="GZ28">
        <v>30447.1</v>
      </c>
      <c r="HA28">
        <v>23447.200000000001</v>
      </c>
      <c r="HB28">
        <v>30457.8</v>
      </c>
      <c r="HC28">
        <v>23671.4</v>
      </c>
      <c r="HD28">
        <v>36371.699999999997</v>
      </c>
      <c r="HE28">
        <v>29814</v>
      </c>
      <c r="HF28">
        <v>43121.3</v>
      </c>
      <c r="HG28">
        <v>35724.800000000003</v>
      </c>
      <c r="HH28">
        <v>2.1145299999999998</v>
      </c>
      <c r="HI28">
        <v>2.15002</v>
      </c>
      <c r="HJ28">
        <v>0.16810700000000001</v>
      </c>
      <c r="HK28">
        <v>0</v>
      </c>
      <c r="HL28">
        <v>24.918399999999998</v>
      </c>
      <c r="HM28">
        <v>999.9</v>
      </c>
      <c r="HN28">
        <v>52.466000000000001</v>
      </c>
      <c r="HO28">
        <v>29.497</v>
      </c>
      <c r="HP28">
        <v>21.456099999999999</v>
      </c>
      <c r="HQ28">
        <v>62.067999999999998</v>
      </c>
      <c r="HR28">
        <v>19.7636</v>
      </c>
      <c r="HS28">
        <v>1</v>
      </c>
      <c r="HT28">
        <v>4.8966000000000003E-2</v>
      </c>
      <c r="HU28">
        <v>0.47064</v>
      </c>
      <c r="HV28">
        <v>20.3611</v>
      </c>
      <c r="HW28">
        <v>5.2467899999999998</v>
      </c>
      <c r="HX28">
        <v>11.9261</v>
      </c>
      <c r="HY28">
        <v>4.9697500000000003</v>
      </c>
      <c r="HZ28">
        <v>3.2900299999999998</v>
      </c>
      <c r="IA28">
        <v>9999</v>
      </c>
      <c r="IB28">
        <v>9999</v>
      </c>
      <c r="IC28">
        <v>9999</v>
      </c>
      <c r="ID28">
        <v>999.9</v>
      </c>
      <c r="IE28">
        <v>4.9716100000000001</v>
      </c>
      <c r="IF28">
        <v>1.87313</v>
      </c>
      <c r="IG28">
        <v>1.87991</v>
      </c>
      <c r="IH28">
        <v>1.87612</v>
      </c>
      <c r="II28">
        <v>1.8756900000000001</v>
      </c>
      <c r="IJ28">
        <v>1.87561</v>
      </c>
      <c r="IK28">
        <v>1.87469</v>
      </c>
      <c r="IL28">
        <v>1.875</v>
      </c>
      <c r="IM28">
        <v>0</v>
      </c>
      <c r="IN28">
        <v>0</v>
      </c>
      <c r="IO28">
        <v>0</v>
      </c>
      <c r="IP28">
        <v>0</v>
      </c>
      <c r="IQ28" t="s">
        <v>441</v>
      </c>
      <c r="IR28" t="s">
        <v>442</v>
      </c>
      <c r="IS28" t="s">
        <v>443</v>
      </c>
      <c r="IT28" t="s">
        <v>443</v>
      </c>
      <c r="IU28" t="s">
        <v>443</v>
      </c>
      <c r="IV28" t="s">
        <v>443</v>
      </c>
      <c r="IW28">
        <v>0</v>
      </c>
      <c r="IX28">
        <v>100</v>
      </c>
      <c r="IY28">
        <v>100</v>
      </c>
      <c r="IZ28">
        <v>-0.40100000000000002</v>
      </c>
      <c r="JA28">
        <v>4.2999999999999997E-2</v>
      </c>
      <c r="JB28">
        <v>-0.85715257374752496</v>
      </c>
      <c r="JC28">
        <v>1.2895252552789099E-3</v>
      </c>
      <c r="JD28">
        <v>-1.3413235761916901E-6</v>
      </c>
      <c r="JE28">
        <v>5.15758973323309E-10</v>
      </c>
      <c r="JF28">
        <v>-9.1162879033569899E-2</v>
      </c>
      <c r="JG28">
        <v>6.5251638908432196E-4</v>
      </c>
      <c r="JH28">
        <v>5.4169000468764204E-4</v>
      </c>
      <c r="JI28">
        <v>-7.2718995916457801E-6</v>
      </c>
      <c r="JJ28">
        <v>20</v>
      </c>
      <c r="JK28">
        <v>2004</v>
      </c>
      <c r="JL28">
        <v>0</v>
      </c>
      <c r="JM28">
        <v>19</v>
      </c>
      <c r="JN28">
        <v>21.2</v>
      </c>
      <c r="JO28">
        <v>21.4</v>
      </c>
      <c r="JP28">
        <v>0.72387699999999999</v>
      </c>
      <c r="JQ28">
        <v>2.4414100000000002E-3</v>
      </c>
      <c r="JR28">
        <v>1.64551</v>
      </c>
      <c r="JS28">
        <v>2.36084</v>
      </c>
      <c r="JT28">
        <v>1.64917</v>
      </c>
      <c r="JU28">
        <v>2.4536099999999998</v>
      </c>
      <c r="JV28">
        <v>32.576099999999997</v>
      </c>
      <c r="JW28">
        <v>13.8256</v>
      </c>
      <c r="JX28">
        <v>18</v>
      </c>
      <c r="JY28">
        <v>517.66300000000001</v>
      </c>
      <c r="JZ28">
        <v>623.73699999999997</v>
      </c>
      <c r="KA28">
        <v>25.000599999999999</v>
      </c>
      <c r="KB28">
        <v>27.9528</v>
      </c>
      <c r="KC28">
        <v>30.000399999999999</v>
      </c>
      <c r="KD28">
        <v>27.987100000000002</v>
      </c>
      <c r="KE28">
        <v>27.9588</v>
      </c>
      <c r="KF28">
        <v>100</v>
      </c>
      <c r="KG28">
        <v>9.5578199999999995</v>
      </c>
      <c r="KH28">
        <v>50.166200000000003</v>
      </c>
      <c r="KI28">
        <v>25</v>
      </c>
      <c r="KJ28">
        <v>420</v>
      </c>
      <c r="KK28">
        <v>18.067900000000002</v>
      </c>
      <c r="KL28">
        <v>101.163</v>
      </c>
      <c r="KM28">
        <v>100.081</v>
      </c>
    </row>
    <row r="29" spans="1:299" x14ac:dyDescent="0.2">
      <c r="A29">
        <v>13</v>
      </c>
      <c r="B29">
        <v>1690926556</v>
      </c>
      <c r="C29">
        <v>21541</v>
      </c>
      <c r="D29" t="s">
        <v>478</v>
      </c>
      <c r="E29" t="s">
        <v>479</v>
      </c>
      <c r="F29">
        <v>4</v>
      </c>
      <c r="G29">
        <v>21.3</v>
      </c>
      <c r="H29" t="s">
        <v>490</v>
      </c>
      <c r="I29">
        <v>270</v>
      </c>
      <c r="J29">
        <v>109</v>
      </c>
      <c r="K29">
        <v>1690926548</v>
      </c>
      <c r="L29">
        <f t="shared" si="0"/>
        <v>7.5387803382023701E-4</v>
      </c>
      <c r="M29">
        <f t="shared" si="1"/>
        <v>0.75387803382023699</v>
      </c>
      <c r="N29">
        <f t="shared" si="2"/>
        <v>4.4535752460273095</v>
      </c>
      <c r="O29">
        <f t="shared" si="3"/>
        <v>416.83940000000001</v>
      </c>
      <c r="P29">
        <f t="shared" si="4"/>
        <v>237.81805269754415</v>
      </c>
      <c r="Q29">
        <f t="shared" si="5"/>
        <v>24.078564365839672</v>
      </c>
      <c r="R29">
        <f t="shared" si="6"/>
        <v>42.204089257609319</v>
      </c>
      <c r="S29">
        <f t="shared" si="7"/>
        <v>4.2229059996845876E-2</v>
      </c>
      <c r="T29">
        <f t="shared" si="8"/>
        <v>3.8369145039420482</v>
      </c>
      <c r="U29">
        <f t="shared" si="9"/>
        <v>4.1972546247543624E-2</v>
      </c>
      <c r="V29">
        <f t="shared" si="10"/>
        <v>2.6255758061739954E-2</v>
      </c>
      <c r="W29">
        <f t="shared" si="11"/>
        <v>321.50595533608941</v>
      </c>
      <c r="X29">
        <f t="shared" si="12"/>
        <v>28.403251991036015</v>
      </c>
      <c r="Y29">
        <f t="shared" si="13"/>
        <v>26.949339999999999</v>
      </c>
      <c r="Z29">
        <f t="shared" si="14"/>
        <v>3.5685241264934597</v>
      </c>
      <c r="AA29">
        <f t="shared" si="15"/>
        <v>49.993314673991009</v>
      </c>
      <c r="AB29">
        <f t="shared" si="16"/>
        <v>1.7981859541026193</v>
      </c>
      <c r="AC29">
        <f t="shared" si="17"/>
        <v>3.5968528308808545</v>
      </c>
      <c r="AD29">
        <f t="shared" si="18"/>
        <v>1.7703381723908405</v>
      </c>
      <c r="AE29">
        <f t="shared" si="19"/>
        <v>-33.246021291472452</v>
      </c>
      <c r="AF29">
        <f t="shared" si="20"/>
        <v>27.852435163164138</v>
      </c>
      <c r="AG29">
        <f t="shared" si="21"/>
        <v>1.5668535631162921</v>
      </c>
      <c r="AH29">
        <f t="shared" si="22"/>
        <v>317.67922277089741</v>
      </c>
      <c r="AI29">
        <f t="shared" si="23"/>
        <v>4.9353530036018878</v>
      </c>
      <c r="AJ29">
        <f t="shared" si="24"/>
        <v>0.75675206688396479</v>
      </c>
      <c r="AK29">
        <f t="shared" si="25"/>
        <v>4.4535752460273095</v>
      </c>
      <c r="AL29">
        <v>427.38243051295501</v>
      </c>
      <c r="AM29">
        <v>424.661606060606</v>
      </c>
      <c r="AN29">
        <v>3.1749212397243302E-4</v>
      </c>
      <c r="AO29">
        <v>66.964313308712093</v>
      </c>
      <c r="AP29">
        <f t="shared" si="26"/>
        <v>0.75387803382023699</v>
      </c>
      <c r="AQ29">
        <v>17.330009673821799</v>
      </c>
      <c r="AR29">
        <v>17.773745454545399</v>
      </c>
      <c r="AS29">
        <v>8.45819297584491E-5</v>
      </c>
      <c r="AT29">
        <v>77.476619749125007</v>
      </c>
      <c r="AU29">
        <v>0</v>
      </c>
      <c r="AV29">
        <v>0</v>
      </c>
      <c r="AW29">
        <f t="shared" si="27"/>
        <v>1</v>
      </c>
      <c r="AX29">
        <f t="shared" si="28"/>
        <v>0</v>
      </c>
      <c r="AY29">
        <f t="shared" si="29"/>
        <v>53479.73858703718</v>
      </c>
      <c r="AZ29" t="s">
        <v>437</v>
      </c>
      <c r="BA29">
        <v>0</v>
      </c>
      <c r="BB29">
        <v>0</v>
      </c>
      <c r="BC29">
        <v>0</v>
      </c>
      <c r="BD29" t="e">
        <f t="shared" si="30"/>
        <v>#DIV/0!</v>
      </c>
      <c r="BE29">
        <v>0</v>
      </c>
      <c r="BF29" t="s">
        <v>437</v>
      </c>
      <c r="BG29">
        <v>0</v>
      </c>
      <c r="BH29">
        <v>0</v>
      </c>
      <c r="BI29">
        <v>0</v>
      </c>
      <c r="BJ29" t="e">
        <f t="shared" si="31"/>
        <v>#DIV/0!</v>
      </c>
      <c r="BK29">
        <v>0.5</v>
      </c>
      <c r="BL29">
        <f t="shared" si="32"/>
        <v>1681.1746006922717</v>
      </c>
      <c r="BM29">
        <f t="shared" si="33"/>
        <v>4.4535752460273095</v>
      </c>
      <c r="BN29" t="e">
        <f t="shared" si="34"/>
        <v>#DIV/0!</v>
      </c>
      <c r="BO29">
        <f t="shared" si="35"/>
        <v>2.6490854930793163E-3</v>
      </c>
      <c r="BP29" t="e">
        <f t="shared" si="36"/>
        <v>#DIV/0!</v>
      </c>
      <c r="BQ29" t="e">
        <f t="shared" si="37"/>
        <v>#DIV/0!</v>
      </c>
      <c r="BR29" t="s">
        <v>437</v>
      </c>
      <c r="BS29">
        <v>0</v>
      </c>
      <c r="BT29" t="e">
        <f t="shared" si="38"/>
        <v>#DIV/0!</v>
      </c>
      <c r="BU29" t="e">
        <f t="shared" si="39"/>
        <v>#DIV/0!</v>
      </c>
      <c r="BV29" t="e">
        <f t="shared" si="40"/>
        <v>#DIV/0!</v>
      </c>
      <c r="BW29" t="e">
        <f t="shared" si="41"/>
        <v>#DIV/0!</v>
      </c>
      <c r="BX29" t="e">
        <f t="shared" si="42"/>
        <v>#DIV/0!</v>
      </c>
      <c r="BY29" t="e">
        <f t="shared" si="43"/>
        <v>#DIV/0!</v>
      </c>
      <c r="BZ29" t="e">
        <f t="shared" si="44"/>
        <v>#DIV/0!</v>
      </c>
      <c r="CA29" t="e">
        <f t="shared" si="45"/>
        <v>#DIV/0!</v>
      </c>
      <c r="DJ29">
        <f t="shared" si="46"/>
        <v>1999.9733333333299</v>
      </c>
      <c r="DK29">
        <f t="shared" si="47"/>
        <v>1681.1746006922717</v>
      </c>
      <c r="DL29">
        <f t="shared" si="48"/>
        <v>0.84059850832624827</v>
      </c>
      <c r="DM29">
        <f t="shared" si="49"/>
        <v>0.16075512106965925</v>
      </c>
      <c r="DN29">
        <v>3</v>
      </c>
      <c r="DO29">
        <v>0.5</v>
      </c>
      <c r="DP29" t="s">
        <v>438</v>
      </c>
      <c r="DQ29">
        <v>2</v>
      </c>
      <c r="DR29" t="b">
        <v>1</v>
      </c>
      <c r="DS29">
        <v>1690926548</v>
      </c>
      <c r="DT29">
        <v>416.83940000000001</v>
      </c>
      <c r="DU29">
        <v>419.98973333333299</v>
      </c>
      <c r="DV29">
        <v>17.76024</v>
      </c>
      <c r="DW29">
        <v>17.314273333333301</v>
      </c>
      <c r="DX29">
        <v>417.38339999999999</v>
      </c>
      <c r="DY29">
        <v>17.719239999999999</v>
      </c>
      <c r="DZ29">
        <v>500.02300000000002</v>
      </c>
      <c r="EA29">
        <v>101.1478</v>
      </c>
      <c r="EB29">
        <v>0.100040913333333</v>
      </c>
      <c r="EC29">
        <v>27.0839866666667</v>
      </c>
      <c r="ED29">
        <v>26.949339999999999</v>
      </c>
      <c r="EE29">
        <v>999.9</v>
      </c>
      <c r="EF29">
        <v>0</v>
      </c>
      <c r="EG29">
        <v>0</v>
      </c>
      <c r="EH29">
        <v>10002.0693333333</v>
      </c>
      <c r="EI29">
        <v>0</v>
      </c>
      <c r="EJ29">
        <v>2.185746</v>
      </c>
      <c r="EK29">
        <v>-2.9098626666666698</v>
      </c>
      <c r="EL29">
        <v>424.62006666666701</v>
      </c>
      <c r="EM29">
        <v>427.38966666666698</v>
      </c>
      <c r="EN29">
        <v>0.44316046666666697</v>
      </c>
      <c r="EO29">
        <v>419.98973333333299</v>
      </c>
      <c r="EP29">
        <v>17.314273333333301</v>
      </c>
      <c r="EQ29">
        <v>1.7961246666666699</v>
      </c>
      <c r="ER29">
        <v>1.7513000000000001</v>
      </c>
      <c r="ES29">
        <v>15.753119999999999</v>
      </c>
      <c r="ET29">
        <v>15.358753333333301</v>
      </c>
      <c r="EU29">
        <v>1999.9733333333299</v>
      </c>
      <c r="EV29">
        <v>0.97999946666666704</v>
      </c>
      <c r="EW29">
        <v>2.0000273333333301E-2</v>
      </c>
      <c r="EX29">
        <v>0</v>
      </c>
      <c r="EY29">
        <v>254.271533333333</v>
      </c>
      <c r="EZ29">
        <v>4.9995099999999999</v>
      </c>
      <c r="FA29">
        <v>5313.7433333333302</v>
      </c>
      <c r="FB29">
        <v>16366.1</v>
      </c>
      <c r="FC29">
        <v>43.061999999999998</v>
      </c>
      <c r="FD29">
        <v>43.712200000000003</v>
      </c>
      <c r="FE29">
        <v>44.125</v>
      </c>
      <c r="FF29">
        <v>42.936999999999998</v>
      </c>
      <c r="FG29">
        <v>44.561999999999998</v>
      </c>
      <c r="FH29">
        <v>1955.0726666666701</v>
      </c>
      <c r="FI29">
        <v>39.9</v>
      </c>
      <c r="FJ29">
        <v>0</v>
      </c>
      <c r="FK29">
        <v>1690926556.5</v>
      </c>
      <c r="FL29">
        <v>0</v>
      </c>
      <c r="FM29">
        <v>254.297961538462</v>
      </c>
      <c r="FN29">
        <v>-1.4232820530330901</v>
      </c>
      <c r="FO29">
        <v>-23.284444438118399</v>
      </c>
      <c r="FP29">
        <v>5313.5865384615399</v>
      </c>
      <c r="FQ29">
        <v>15</v>
      </c>
      <c r="FR29">
        <v>1690926574</v>
      </c>
      <c r="FS29" t="s">
        <v>480</v>
      </c>
      <c r="FT29">
        <v>1690926574</v>
      </c>
      <c r="FU29">
        <v>1690926574</v>
      </c>
      <c r="FV29">
        <v>13</v>
      </c>
      <c r="FW29">
        <v>-0.24199999999999999</v>
      </c>
      <c r="FX29">
        <v>8.0000000000000002E-3</v>
      </c>
      <c r="FY29">
        <v>-0.54400000000000004</v>
      </c>
      <c r="FZ29">
        <v>4.1000000000000002E-2</v>
      </c>
      <c r="GA29">
        <v>420</v>
      </c>
      <c r="GB29">
        <v>17</v>
      </c>
      <c r="GC29">
        <v>0.38</v>
      </c>
      <c r="GD29">
        <v>0.14000000000000001</v>
      </c>
      <c r="GE29">
        <v>-2.9108271428571402</v>
      </c>
      <c r="GF29">
        <v>0.135324155844151</v>
      </c>
      <c r="GG29">
        <v>3.5683810407102903E-2</v>
      </c>
      <c r="GH29">
        <v>1</v>
      </c>
      <c r="GI29">
        <v>254.36500000000001</v>
      </c>
      <c r="GJ29">
        <v>-0.81897632129269604</v>
      </c>
      <c r="GK29">
        <v>0.18617780874902501</v>
      </c>
      <c r="GL29">
        <v>1</v>
      </c>
      <c r="GM29">
        <v>0.453216333333333</v>
      </c>
      <c r="GN29">
        <v>-0.16731148051948</v>
      </c>
      <c r="GO29">
        <v>1.9355631289192699E-2</v>
      </c>
      <c r="GP29">
        <v>0</v>
      </c>
      <c r="GQ29">
        <v>2</v>
      </c>
      <c r="GR29">
        <v>3</v>
      </c>
      <c r="GS29" t="s">
        <v>440</v>
      </c>
      <c r="GT29">
        <v>3.1227200000000002</v>
      </c>
      <c r="GU29">
        <v>2.8940399999999999</v>
      </c>
      <c r="GV29">
        <v>0.104268</v>
      </c>
      <c r="GW29">
        <v>0.104606</v>
      </c>
      <c r="GX29">
        <v>9.7182099999999993E-2</v>
      </c>
      <c r="GY29">
        <v>9.4288800000000006E-2</v>
      </c>
      <c r="GZ29">
        <v>29350.3</v>
      </c>
      <c r="HA29">
        <v>22587.3</v>
      </c>
      <c r="HB29">
        <v>30520.3</v>
      </c>
      <c r="HC29">
        <v>23724.1</v>
      </c>
      <c r="HD29">
        <v>36491.9</v>
      </c>
      <c r="HE29">
        <v>29973.1</v>
      </c>
      <c r="HF29">
        <v>43205.1</v>
      </c>
      <c r="HG29">
        <v>35804.199999999997</v>
      </c>
      <c r="HH29">
        <v>2.1312500000000001</v>
      </c>
      <c r="HI29">
        <v>2.17265</v>
      </c>
      <c r="HJ29">
        <v>0.15332899999999999</v>
      </c>
      <c r="HK29">
        <v>0</v>
      </c>
      <c r="HL29">
        <v>24.438800000000001</v>
      </c>
      <c r="HM29">
        <v>999.9</v>
      </c>
      <c r="HN29">
        <v>53.631999999999998</v>
      </c>
      <c r="HO29">
        <v>29.184999999999999</v>
      </c>
      <c r="HP29">
        <v>21.554400000000001</v>
      </c>
      <c r="HQ29">
        <v>61.839100000000002</v>
      </c>
      <c r="HR29">
        <v>19.8918</v>
      </c>
      <c r="HS29">
        <v>1</v>
      </c>
      <c r="HT29">
        <v>-4.8663600000000001E-2</v>
      </c>
      <c r="HU29">
        <v>2.7883999999999999E-2</v>
      </c>
      <c r="HV29">
        <v>20.362500000000001</v>
      </c>
      <c r="HW29">
        <v>5.2469400000000004</v>
      </c>
      <c r="HX29">
        <v>11.9261</v>
      </c>
      <c r="HY29">
        <v>4.9697500000000003</v>
      </c>
      <c r="HZ29">
        <v>3.29</v>
      </c>
      <c r="IA29">
        <v>9999</v>
      </c>
      <c r="IB29">
        <v>9999</v>
      </c>
      <c r="IC29">
        <v>9999</v>
      </c>
      <c r="ID29">
        <v>999.9</v>
      </c>
      <c r="IE29">
        <v>4.9715400000000001</v>
      </c>
      <c r="IF29">
        <v>1.87317</v>
      </c>
      <c r="IG29">
        <v>1.87992</v>
      </c>
      <c r="IH29">
        <v>1.8762000000000001</v>
      </c>
      <c r="II29">
        <v>1.8757600000000001</v>
      </c>
      <c r="IJ29">
        <v>1.8756999999999999</v>
      </c>
      <c r="IK29">
        <v>1.8747</v>
      </c>
      <c r="IL29">
        <v>1.8750500000000001</v>
      </c>
      <c r="IM29">
        <v>0</v>
      </c>
      <c r="IN29">
        <v>0</v>
      </c>
      <c r="IO29">
        <v>0</v>
      </c>
      <c r="IP29">
        <v>0</v>
      </c>
      <c r="IQ29" t="s">
        <v>441</v>
      </c>
      <c r="IR29" t="s">
        <v>442</v>
      </c>
      <c r="IS29" t="s">
        <v>443</v>
      </c>
      <c r="IT29" t="s">
        <v>443</v>
      </c>
      <c r="IU29" t="s">
        <v>443</v>
      </c>
      <c r="IV29" t="s">
        <v>443</v>
      </c>
      <c r="IW29">
        <v>0</v>
      </c>
      <c r="IX29">
        <v>100</v>
      </c>
      <c r="IY29">
        <v>100</v>
      </c>
      <c r="IZ29">
        <v>-0.54400000000000004</v>
      </c>
      <c r="JA29">
        <v>4.1000000000000002E-2</v>
      </c>
      <c r="JB29">
        <v>-0.64565423204627304</v>
      </c>
      <c r="JC29">
        <v>1.2895252552789099E-3</v>
      </c>
      <c r="JD29">
        <v>-1.3413235761916901E-6</v>
      </c>
      <c r="JE29">
        <v>5.15758973323309E-10</v>
      </c>
      <c r="JF29">
        <v>-0.102977770860444</v>
      </c>
      <c r="JG29">
        <v>6.5251638908432196E-4</v>
      </c>
      <c r="JH29">
        <v>5.4169000468764204E-4</v>
      </c>
      <c r="JI29">
        <v>-7.2718995916457801E-6</v>
      </c>
      <c r="JJ29">
        <v>20</v>
      </c>
      <c r="JK29">
        <v>2004</v>
      </c>
      <c r="JL29">
        <v>0</v>
      </c>
      <c r="JM29">
        <v>19</v>
      </c>
      <c r="JN29">
        <v>38</v>
      </c>
      <c r="JO29">
        <v>38.1</v>
      </c>
      <c r="JP29">
        <v>1.09863</v>
      </c>
      <c r="JQ29">
        <v>2.5598100000000001</v>
      </c>
      <c r="JR29">
        <v>1.64551</v>
      </c>
      <c r="JS29">
        <v>2.36328</v>
      </c>
      <c r="JT29">
        <v>1.64917</v>
      </c>
      <c r="JU29">
        <v>2.4389599999999998</v>
      </c>
      <c r="JV29">
        <v>32.598199999999999</v>
      </c>
      <c r="JW29">
        <v>13.2827</v>
      </c>
      <c r="JX29">
        <v>18</v>
      </c>
      <c r="JY29">
        <v>518.19399999999996</v>
      </c>
      <c r="JZ29">
        <v>629.62599999999998</v>
      </c>
      <c r="KA29">
        <v>24.999300000000002</v>
      </c>
      <c r="KB29">
        <v>26.725200000000001</v>
      </c>
      <c r="KC29">
        <v>29.9999</v>
      </c>
      <c r="KD29">
        <v>26.8672</v>
      </c>
      <c r="KE29">
        <v>26.839300000000001</v>
      </c>
      <c r="KF29">
        <v>22.032800000000002</v>
      </c>
      <c r="KG29">
        <v>14.104200000000001</v>
      </c>
      <c r="KH29">
        <v>48.733699999999999</v>
      </c>
      <c r="KI29">
        <v>25</v>
      </c>
      <c r="KJ29">
        <v>420</v>
      </c>
      <c r="KK29">
        <v>17.394300000000001</v>
      </c>
      <c r="KL29">
        <v>101.364</v>
      </c>
      <c r="KM29">
        <v>100.303</v>
      </c>
    </row>
    <row r="30" spans="1:299" x14ac:dyDescent="0.2">
      <c r="A30">
        <v>14</v>
      </c>
      <c r="B30">
        <v>1690927858</v>
      </c>
      <c r="C30">
        <v>22843</v>
      </c>
      <c r="D30" t="s">
        <v>481</v>
      </c>
      <c r="E30" t="s">
        <v>482</v>
      </c>
      <c r="F30">
        <v>4</v>
      </c>
      <c r="G30">
        <v>21.9</v>
      </c>
      <c r="H30" t="s">
        <v>436</v>
      </c>
      <c r="I30">
        <v>60</v>
      </c>
      <c r="J30">
        <v>109</v>
      </c>
      <c r="K30">
        <v>1690927850</v>
      </c>
      <c r="L30">
        <f t="shared" si="0"/>
        <v>2.5837074558235807E-4</v>
      </c>
      <c r="M30">
        <f t="shared" si="1"/>
        <v>0.25837074558235806</v>
      </c>
      <c r="N30">
        <f t="shared" si="2"/>
        <v>1.5930665397336896</v>
      </c>
      <c r="O30">
        <f t="shared" si="3"/>
        <v>419.04346666666697</v>
      </c>
      <c r="P30">
        <f t="shared" si="4"/>
        <v>220.4508285314763</v>
      </c>
      <c r="Q30">
        <f t="shared" si="5"/>
        <v>22.325861110540391</v>
      </c>
      <c r="R30">
        <f t="shared" si="6"/>
        <v>42.438063392188951</v>
      </c>
      <c r="S30">
        <f t="shared" si="7"/>
        <v>1.3523082333840537E-2</v>
      </c>
      <c r="T30">
        <f t="shared" si="8"/>
        <v>3.8348581058787534</v>
      </c>
      <c r="U30">
        <f t="shared" si="9"/>
        <v>1.3496645358872305E-2</v>
      </c>
      <c r="V30">
        <f t="shared" si="10"/>
        <v>8.4377742518128261E-3</v>
      </c>
      <c r="W30">
        <f t="shared" si="11"/>
        <v>321.50484356586821</v>
      </c>
      <c r="X30">
        <f t="shared" si="12"/>
        <v>28.989913858242826</v>
      </c>
      <c r="Y30">
        <f t="shared" si="13"/>
        <v>27.723479999999999</v>
      </c>
      <c r="Z30">
        <f t="shared" si="14"/>
        <v>3.7340947087970227</v>
      </c>
      <c r="AA30">
        <f t="shared" si="15"/>
        <v>49.957104396677238</v>
      </c>
      <c r="AB30">
        <f t="shared" si="16"/>
        <v>1.848817409107872</v>
      </c>
      <c r="AC30">
        <f t="shared" si="17"/>
        <v>3.7008097875881716</v>
      </c>
      <c r="AD30">
        <f t="shared" si="18"/>
        <v>1.8852772996891507</v>
      </c>
      <c r="AE30">
        <f t="shared" si="19"/>
        <v>-11.39414988018199</v>
      </c>
      <c r="AF30">
        <f t="shared" si="20"/>
        <v>-31.670557517010742</v>
      </c>
      <c r="AG30">
        <f t="shared" si="21"/>
        <v>-1.7938568282842879</v>
      </c>
      <c r="AH30">
        <f t="shared" si="22"/>
        <v>276.64627934039117</v>
      </c>
      <c r="AI30">
        <f t="shared" si="23"/>
        <v>1.5115558626984056</v>
      </c>
      <c r="AJ30">
        <f t="shared" si="24"/>
        <v>0.23154178715548962</v>
      </c>
      <c r="AK30">
        <f t="shared" si="25"/>
        <v>1.5930665397336896</v>
      </c>
      <c r="AL30">
        <v>427.74649121027102</v>
      </c>
      <c r="AM30">
        <v>426.77575757575801</v>
      </c>
      <c r="AN30">
        <v>-5.0387089075066898E-4</v>
      </c>
      <c r="AO30">
        <v>66.922929981319598</v>
      </c>
      <c r="AP30">
        <f t="shared" si="26"/>
        <v>0.25837074558235806</v>
      </c>
      <c r="AQ30">
        <v>18.119978274874299</v>
      </c>
      <c r="AR30">
        <v>18.2721745454546</v>
      </c>
      <c r="AS30">
        <v>-1.42196619882375E-6</v>
      </c>
      <c r="AT30">
        <v>77.478115668750405</v>
      </c>
      <c r="AU30">
        <v>0</v>
      </c>
      <c r="AV30">
        <v>0</v>
      </c>
      <c r="AW30">
        <f t="shared" si="27"/>
        <v>1</v>
      </c>
      <c r="AX30">
        <f t="shared" si="28"/>
        <v>0</v>
      </c>
      <c r="AY30">
        <f t="shared" si="29"/>
        <v>53353.993453804753</v>
      </c>
      <c r="AZ30" t="s">
        <v>437</v>
      </c>
      <c r="BA30">
        <v>0</v>
      </c>
      <c r="BB30">
        <v>0</v>
      </c>
      <c r="BC30">
        <v>0</v>
      </c>
      <c r="BD30" t="e">
        <f t="shared" si="30"/>
        <v>#DIV/0!</v>
      </c>
      <c r="BE30">
        <v>0</v>
      </c>
      <c r="BF30" t="s">
        <v>437</v>
      </c>
      <c r="BG30">
        <v>0</v>
      </c>
      <c r="BH30">
        <v>0</v>
      </c>
      <c r="BI30">
        <v>0</v>
      </c>
      <c r="BJ30" t="e">
        <f t="shared" si="31"/>
        <v>#DIV/0!</v>
      </c>
      <c r="BK30">
        <v>0.5</v>
      </c>
      <c r="BL30">
        <f t="shared" si="32"/>
        <v>1681.171500293196</v>
      </c>
      <c r="BM30">
        <f t="shared" si="33"/>
        <v>1.5930665397336896</v>
      </c>
      <c r="BN30" t="e">
        <f t="shared" si="34"/>
        <v>#DIV/0!</v>
      </c>
      <c r="BO30">
        <f t="shared" si="35"/>
        <v>9.4759311554821091E-4</v>
      </c>
      <c r="BP30" t="e">
        <f t="shared" si="36"/>
        <v>#DIV/0!</v>
      </c>
      <c r="BQ30" t="e">
        <f t="shared" si="37"/>
        <v>#DIV/0!</v>
      </c>
      <c r="BR30" t="s">
        <v>437</v>
      </c>
      <c r="BS30">
        <v>0</v>
      </c>
      <c r="BT30" t="e">
        <f t="shared" si="38"/>
        <v>#DIV/0!</v>
      </c>
      <c r="BU30" t="e">
        <f t="shared" si="39"/>
        <v>#DIV/0!</v>
      </c>
      <c r="BV30" t="e">
        <f t="shared" si="40"/>
        <v>#DIV/0!</v>
      </c>
      <c r="BW30" t="e">
        <f t="shared" si="41"/>
        <v>#DIV/0!</v>
      </c>
      <c r="BX30" t="e">
        <f t="shared" si="42"/>
        <v>#DIV/0!</v>
      </c>
      <c r="BY30" t="e">
        <f t="shared" si="43"/>
        <v>#DIV/0!</v>
      </c>
      <c r="BZ30" t="e">
        <f t="shared" si="44"/>
        <v>#DIV/0!</v>
      </c>
      <c r="CA30" t="e">
        <f t="shared" si="45"/>
        <v>#DIV/0!</v>
      </c>
      <c r="DJ30">
        <f t="shared" si="46"/>
        <v>1999.97</v>
      </c>
      <c r="DK30">
        <f t="shared" si="47"/>
        <v>1681.171500293196</v>
      </c>
      <c r="DL30">
        <f t="shared" si="48"/>
        <v>0.84059835912198477</v>
      </c>
      <c r="DM30">
        <f t="shared" si="49"/>
        <v>0.16075483310543068</v>
      </c>
      <c r="DN30">
        <v>3</v>
      </c>
      <c r="DO30">
        <v>0.5</v>
      </c>
      <c r="DP30" t="s">
        <v>438</v>
      </c>
      <c r="DQ30">
        <v>2</v>
      </c>
      <c r="DR30" t="b">
        <v>1</v>
      </c>
      <c r="DS30">
        <v>1690927850</v>
      </c>
      <c r="DT30">
        <v>419.04346666666697</v>
      </c>
      <c r="DU30">
        <v>420.0086</v>
      </c>
      <c r="DV30">
        <v>18.255659999999999</v>
      </c>
      <c r="DW30">
        <v>18.1192733333333</v>
      </c>
      <c r="DX30">
        <v>419.549466666667</v>
      </c>
      <c r="DY30">
        <v>18.22166</v>
      </c>
      <c r="DZ30">
        <v>500.00819999999999</v>
      </c>
      <c r="EA30">
        <v>101.17359999999999</v>
      </c>
      <c r="EB30">
        <v>0.100054806666667</v>
      </c>
      <c r="EC30">
        <v>27.5702933333333</v>
      </c>
      <c r="ED30">
        <v>27.723479999999999</v>
      </c>
      <c r="EE30">
        <v>999.9</v>
      </c>
      <c r="EF30">
        <v>0</v>
      </c>
      <c r="EG30">
        <v>0</v>
      </c>
      <c r="EH30">
        <v>9991.7533333333304</v>
      </c>
      <c r="EI30">
        <v>0</v>
      </c>
      <c r="EJ30">
        <v>7.0087080000000004</v>
      </c>
      <c r="EK30">
        <v>-1.0040149333333299</v>
      </c>
      <c r="EL30">
        <v>426.80413333333303</v>
      </c>
      <c r="EM30">
        <v>427.75920000000002</v>
      </c>
      <c r="EN30">
        <v>0.15485460000000001</v>
      </c>
      <c r="EO30">
        <v>420.0086</v>
      </c>
      <c r="EP30">
        <v>18.1192733333333</v>
      </c>
      <c r="EQ30">
        <v>1.84886066666667</v>
      </c>
      <c r="ER30">
        <v>1.833194</v>
      </c>
      <c r="ES30">
        <v>16.206119999999999</v>
      </c>
      <c r="ET30">
        <v>16.072746666666699</v>
      </c>
      <c r="EU30">
        <v>1999.97</v>
      </c>
      <c r="EV30">
        <v>0.98000500000000001</v>
      </c>
      <c r="EW30">
        <v>1.9995300000000001E-2</v>
      </c>
      <c r="EX30">
        <v>0</v>
      </c>
      <c r="EY30">
        <v>241.221133333333</v>
      </c>
      <c r="EZ30">
        <v>4.9995099999999999</v>
      </c>
      <c r="FA30">
        <v>5019.1466666666702</v>
      </c>
      <c r="FB30">
        <v>16366.0933333333</v>
      </c>
      <c r="FC30">
        <v>43.928733333333298</v>
      </c>
      <c r="FD30">
        <v>44.824599999999997</v>
      </c>
      <c r="FE30">
        <v>44.936999999999998</v>
      </c>
      <c r="FF30">
        <v>44.125</v>
      </c>
      <c r="FG30">
        <v>45.436999999999998</v>
      </c>
      <c r="FH30">
        <v>1955.08</v>
      </c>
      <c r="FI30">
        <v>39.89</v>
      </c>
      <c r="FJ30">
        <v>0</v>
      </c>
      <c r="FK30">
        <v>1690927858.5</v>
      </c>
      <c r="FL30">
        <v>0</v>
      </c>
      <c r="FM30">
        <v>241.21053846153899</v>
      </c>
      <c r="FN30">
        <v>-1.0889572545961199</v>
      </c>
      <c r="FO30">
        <v>-40.949401663236003</v>
      </c>
      <c r="FP30">
        <v>5018.9034615384599</v>
      </c>
      <c r="FQ30">
        <v>15</v>
      </c>
      <c r="FR30">
        <v>1690927890</v>
      </c>
      <c r="FS30" t="s">
        <v>483</v>
      </c>
      <c r="FT30">
        <v>1690927890</v>
      </c>
      <c r="FU30">
        <v>1690927875</v>
      </c>
      <c r="FV30">
        <v>14</v>
      </c>
      <c r="FW30">
        <v>3.7999999999999999E-2</v>
      </c>
      <c r="FX30">
        <v>-1.6E-2</v>
      </c>
      <c r="FY30">
        <v>-0.50600000000000001</v>
      </c>
      <c r="FZ30">
        <v>3.4000000000000002E-2</v>
      </c>
      <c r="GA30">
        <v>420</v>
      </c>
      <c r="GB30">
        <v>18</v>
      </c>
      <c r="GC30">
        <v>0.2</v>
      </c>
      <c r="GD30">
        <v>0.27</v>
      </c>
      <c r="GE30">
        <v>-0.99478214285714295</v>
      </c>
      <c r="GF30">
        <v>-6.04537402597407E-2</v>
      </c>
      <c r="GG30">
        <v>2.5355690886129E-2</v>
      </c>
      <c r="GH30">
        <v>1</v>
      </c>
      <c r="GI30">
        <v>241.23273529411799</v>
      </c>
      <c r="GJ30">
        <v>-0.77373567087364004</v>
      </c>
      <c r="GK30">
        <v>0.17274382747524</v>
      </c>
      <c r="GL30">
        <v>1</v>
      </c>
      <c r="GM30">
        <v>0.154264428571429</v>
      </c>
      <c r="GN30">
        <v>3.42070129870155E-3</v>
      </c>
      <c r="GO30">
        <v>1.27148805104318E-3</v>
      </c>
      <c r="GP30">
        <v>1</v>
      </c>
      <c r="GQ30">
        <v>3</v>
      </c>
      <c r="GR30">
        <v>3</v>
      </c>
      <c r="GS30" t="s">
        <v>447</v>
      </c>
      <c r="GT30">
        <v>3.1229499999999999</v>
      </c>
      <c r="GU30">
        <v>2.89412</v>
      </c>
      <c r="GV30">
        <v>0.104222</v>
      </c>
      <c r="GW30">
        <v>0.104168</v>
      </c>
      <c r="GX30">
        <v>9.8663200000000006E-2</v>
      </c>
      <c r="GY30">
        <v>9.6937300000000004E-2</v>
      </c>
      <c r="GZ30">
        <v>29240.799999999999</v>
      </c>
      <c r="HA30">
        <v>22505.7</v>
      </c>
      <c r="HB30">
        <v>30414.3</v>
      </c>
      <c r="HC30">
        <v>23635.9</v>
      </c>
      <c r="HD30">
        <v>36310.699999999997</v>
      </c>
      <c r="HE30">
        <v>29774.5</v>
      </c>
      <c r="HF30">
        <v>43059.1</v>
      </c>
      <c r="HG30">
        <v>35669.800000000003</v>
      </c>
      <c r="HH30">
        <v>2.1136699999999999</v>
      </c>
      <c r="HI30">
        <v>2.14107</v>
      </c>
      <c r="HJ30">
        <v>0.16096199999999999</v>
      </c>
      <c r="HK30">
        <v>0</v>
      </c>
      <c r="HL30">
        <v>25.075900000000001</v>
      </c>
      <c r="HM30">
        <v>999.9</v>
      </c>
      <c r="HN30">
        <v>53.680999999999997</v>
      </c>
      <c r="HO30">
        <v>29.033999999999999</v>
      </c>
      <c r="HP30">
        <v>21.3797</v>
      </c>
      <c r="HQ30">
        <v>62.049100000000003</v>
      </c>
      <c r="HR30">
        <v>19.262799999999999</v>
      </c>
      <c r="HS30">
        <v>1</v>
      </c>
      <c r="HT30">
        <v>0.10349800000000001</v>
      </c>
      <c r="HU30">
        <v>0.55465100000000001</v>
      </c>
      <c r="HV30">
        <v>20.360299999999999</v>
      </c>
      <c r="HW30">
        <v>5.2443900000000001</v>
      </c>
      <c r="HX30">
        <v>11.9261</v>
      </c>
      <c r="HY30">
        <v>4.9697500000000003</v>
      </c>
      <c r="HZ30">
        <v>3.29</v>
      </c>
      <c r="IA30">
        <v>9999</v>
      </c>
      <c r="IB30">
        <v>9999</v>
      </c>
      <c r="IC30">
        <v>9999</v>
      </c>
      <c r="ID30">
        <v>999.9</v>
      </c>
      <c r="IE30">
        <v>4.9716100000000001</v>
      </c>
      <c r="IF30">
        <v>1.8731599999999999</v>
      </c>
      <c r="IG30">
        <v>1.8798900000000001</v>
      </c>
      <c r="IH30">
        <v>1.87615</v>
      </c>
      <c r="II30">
        <v>1.8756999999999999</v>
      </c>
      <c r="IJ30">
        <v>1.87565</v>
      </c>
      <c r="IK30">
        <v>1.87469</v>
      </c>
      <c r="IL30">
        <v>1.8750100000000001</v>
      </c>
      <c r="IM30">
        <v>0</v>
      </c>
      <c r="IN30">
        <v>0</v>
      </c>
      <c r="IO30">
        <v>0</v>
      </c>
      <c r="IP30">
        <v>0</v>
      </c>
      <c r="IQ30" t="s">
        <v>441</v>
      </c>
      <c r="IR30" t="s">
        <v>442</v>
      </c>
      <c r="IS30" t="s">
        <v>443</v>
      </c>
      <c r="IT30" t="s">
        <v>443</v>
      </c>
      <c r="IU30" t="s">
        <v>443</v>
      </c>
      <c r="IV30" t="s">
        <v>443</v>
      </c>
      <c r="IW30">
        <v>0</v>
      </c>
      <c r="IX30">
        <v>100</v>
      </c>
      <c r="IY30">
        <v>100</v>
      </c>
      <c r="IZ30">
        <v>-0.50600000000000001</v>
      </c>
      <c r="JA30">
        <v>3.4000000000000002E-2</v>
      </c>
      <c r="JB30">
        <v>-0.88795261724349805</v>
      </c>
      <c r="JC30">
        <v>1.2895252552789099E-3</v>
      </c>
      <c r="JD30">
        <v>-1.3413235761916901E-6</v>
      </c>
      <c r="JE30">
        <v>5.15758973323309E-10</v>
      </c>
      <c r="JF30">
        <v>-9.5283600201322802E-2</v>
      </c>
      <c r="JG30">
        <v>6.5251638908432196E-4</v>
      </c>
      <c r="JH30">
        <v>5.4169000468764204E-4</v>
      </c>
      <c r="JI30">
        <v>-7.2718995916457801E-6</v>
      </c>
      <c r="JJ30">
        <v>20</v>
      </c>
      <c r="JK30">
        <v>2004</v>
      </c>
      <c r="JL30">
        <v>0</v>
      </c>
      <c r="JM30">
        <v>19</v>
      </c>
      <c r="JN30">
        <v>21.4</v>
      </c>
      <c r="JO30">
        <v>21.4</v>
      </c>
      <c r="JP30">
        <v>1.10107</v>
      </c>
      <c r="JQ30">
        <v>2.5634800000000002</v>
      </c>
      <c r="JR30">
        <v>1.64551</v>
      </c>
      <c r="JS30">
        <v>2.36328</v>
      </c>
      <c r="JT30">
        <v>1.64917</v>
      </c>
      <c r="JU30">
        <v>2.47803</v>
      </c>
      <c r="JV30">
        <v>32.332799999999999</v>
      </c>
      <c r="JW30">
        <v>15.646800000000001</v>
      </c>
      <c r="JX30">
        <v>18</v>
      </c>
      <c r="JY30">
        <v>523.43499999999995</v>
      </c>
      <c r="JZ30">
        <v>624.26499999999999</v>
      </c>
      <c r="KA30">
        <v>25.000800000000002</v>
      </c>
      <c r="KB30">
        <v>28.623699999999999</v>
      </c>
      <c r="KC30">
        <v>30.000499999999999</v>
      </c>
      <c r="KD30">
        <v>28.698</v>
      </c>
      <c r="KE30">
        <v>28.664400000000001</v>
      </c>
      <c r="KF30">
        <v>22.091000000000001</v>
      </c>
      <c r="KG30">
        <v>8.1610899999999997</v>
      </c>
      <c r="KH30">
        <v>49.856900000000003</v>
      </c>
      <c r="KI30">
        <v>25</v>
      </c>
      <c r="KJ30">
        <v>420</v>
      </c>
      <c r="KK30">
        <v>18.067799999999998</v>
      </c>
      <c r="KL30">
        <v>101.018</v>
      </c>
      <c r="KM30">
        <v>99.928299999999993</v>
      </c>
    </row>
    <row r="31" spans="1:299" x14ac:dyDescent="0.2">
      <c r="A31">
        <v>15</v>
      </c>
      <c r="B31">
        <v>1690930185</v>
      </c>
      <c r="C31">
        <v>25170</v>
      </c>
      <c r="D31" t="s">
        <v>484</v>
      </c>
      <c r="E31" t="s">
        <v>485</v>
      </c>
      <c r="F31">
        <v>4</v>
      </c>
      <c r="G31">
        <v>21.7</v>
      </c>
      <c r="H31" t="s">
        <v>490</v>
      </c>
      <c r="I31">
        <v>270</v>
      </c>
      <c r="J31">
        <v>109</v>
      </c>
      <c r="K31">
        <v>1690930176.5</v>
      </c>
      <c r="L31">
        <f t="shared" si="0"/>
        <v>6.5585300882202479E-4</v>
      </c>
      <c r="M31">
        <f t="shared" si="1"/>
        <v>0.6558530088220248</v>
      </c>
      <c r="N31">
        <f t="shared" si="2"/>
        <v>3.7432601939311088</v>
      </c>
      <c r="O31">
        <f t="shared" si="3"/>
        <v>417.42962499999999</v>
      </c>
      <c r="P31">
        <f t="shared" si="4"/>
        <v>241.41612839701898</v>
      </c>
      <c r="Q31">
        <f t="shared" si="5"/>
        <v>24.433020578028625</v>
      </c>
      <c r="R31">
        <f t="shared" si="6"/>
        <v>42.246831995959184</v>
      </c>
      <c r="S31">
        <f t="shared" si="7"/>
        <v>3.6152328819809725E-2</v>
      </c>
      <c r="T31">
        <f t="shared" si="8"/>
        <v>3.8351358432518996</v>
      </c>
      <c r="U31">
        <f t="shared" si="9"/>
        <v>3.596406340500418E-2</v>
      </c>
      <c r="V31">
        <f t="shared" si="10"/>
        <v>2.2494372620295848E-2</v>
      </c>
      <c r="W31">
        <f t="shared" si="11"/>
        <v>321.52224246904206</v>
      </c>
      <c r="X31">
        <f t="shared" si="12"/>
        <v>28.590761546710034</v>
      </c>
      <c r="Y31">
        <f t="shared" si="13"/>
        <v>27.163900000000002</v>
      </c>
      <c r="Z31">
        <f t="shared" si="14"/>
        <v>3.6137586887829385</v>
      </c>
      <c r="AA31">
        <f t="shared" si="15"/>
        <v>50.040915843180336</v>
      </c>
      <c r="AB31">
        <f t="shared" si="16"/>
        <v>1.8176360811569823</v>
      </c>
      <c r="AC31">
        <f t="shared" si="17"/>
        <v>3.632299790142016</v>
      </c>
      <c r="AD31">
        <f t="shared" si="18"/>
        <v>1.7961226076259562</v>
      </c>
      <c r="AE31">
        <f t="shared" si="19"/>
        <v>-28.923117689051292</v>
      </c>
      <c r="AF31">
        <f t="shared" si="20"/>
        <v>18.043673099543945</v>
      </c>
      <c r="AG31">
        <f t="shared" si="21"/>
        <v>1.0174666395754517</v>
      </c>
      <c r="AH31">
        <f t="shared" si="22"/>
        <v>311.66026451911011</v>
      </c>
      <c r="AI31">
        <f t="shared" si="23"/>
        <v>4.0112779242088115</v>
      </c>
      <c r="AJ31">
        <f t="shared" si="24"/>
        <v>0.66879299941263792</v>
      </c>
      <c r="AK31">
        <f t="shared" si="25"/>
        <v>3.7432601939311088</v>
      </c>
      <c r="AL31">
        <v>427.52654153060098</v>
      </c>
      <c r="AM31">
        <v>425.22834545454498</v>
      </c>
      <c r="AN31">
        <v>2.24349415627887E-3</v>
      </c>
      <c r="AO31">
        <v>66.931954334435503</v>
      </c>
      <c r="AP31">
        <f t="shared" si="26"/>
        <v>0.6558530088220248</v>
      </c>
      <c r="AQ31">
        <v>17.565264664041301</v>
      </c>
      <c r="AR31">
        <v>17.951707272727301</v>
      </c>
      <c r="AS31">
        <v>-1.2070475994697101E-6</v>
      </c>
      <c r="AT31">
        <v>77.474452254742204</v>
      </c>
      <c r="AU31">
        <v>0</v>
      </c>
      <c r="AV31">
        <v>0</v>
      </c>
      <c r="AW31">
        <f t="shared" si="27"/>
        <v>1</v>
      </c>
      <c r="AX31">
        <f t="shared" si="28"/>
        <v>0</v>
      </c>
      <c r="AY31">
        <f t="shared" si="29"/>
        <v>53414.645601156793</v>
      </c>
      <c r="AZ31" t="s">
        <v>437</v>
      </c>
      <c r="BA31">
        <v>0</v>
      </c>
      <c r="BB31">
        <v>0</v>
      </c>
      <c r="BC31">
        <v>0</v>
      </c>
      <c r="BD31" t="e">
        <f t="shared" si="30"/>
        <v>#DIV/0!</v>
      </c>
      <c r="BE31">
        <v>0</v>
      </c>
      <c r="BF31" t="s">
        <v>437</v>
      </c>
      <c r="BG31">
        <v>0</v>
      </c>
      <c r="BH31">
        <v>0</v>
      </c>
      <c r="BI31">
        <v>0</v>
      </c>
      <c r="BJ31" t="e">
        <f t="shared" si="31"/>
        <v>#DIV/0!</v>
      </c>
      <c r="BK31">
        <v>0.5</v>
      </c>
      <c r="BL31">
        <f t="shared" si="32"/>
        <v>1681.2586124191926</v>
      </c>
      <c r="BM31">
        <f t="shared" si="33"/>
        <v>3.7432601939311088</v>
      </c>
      <c r="BN31" t="e">
        <f t="shared" si="34"/>
        <v>#DIV/0!</v>
      </c>
      <c r="BO31">
        <f t="shared" si="35"/>
        <v>2.2264630594485794E-3</v>
      </c>
      <c r="BP31" t="e">
        <f t="shared" si="36"/>
        <v>#DIV/0!</v>
      </c>
      <c r="BQ31" t="e">
        <f t="shared" si="37"/>
        <v>#DIV/0!</v>
      </c>
      <c r="BR31" t="s">
        <v>437</v>
      </c>
      <c r="BS31">
        <v>0</v>
      </c>
      <c r="BT31" t="e">
        <f t="shared" si="38"/>
        <v>#DIV/0!</v>
      </c>
      <c r="BU31" t="e">
        <f t="shared" si="39"/>
        <v>#DIV/0!</v>
      </c>
      <c r="BV31" t="e">
        <f t="shared" si="40"/>
        <v>#DIV/0!</v>
      </c>
      <c r="BW31" t="e">
        <f t="shared" si="41"/>
        <v>#DIV/0!</v>
      </c>
      <c r="BX31" t="e">
        <f t="shared" si="42"/>
        <v>#DIV/0!</v>
      </c>
      <c r="BY31" t="e">
        <f t="shared" si="43"/>
        <v>#DIV/0!</v>
      </c>
      <c r="BZ31" t="e">
        <f t="shared" si="44"/>
        <v>#DIV/0!</v>
      </c>
      <c r="CA31" t="e">
        <f t="shared" si="45"/>
        <v>#DIV/0!</v>
      </c>
      <c r="DJ31">
        <f t="shared" si="46"/>
        <v>2000.0731249999999</v>
      </c>
      <c r="DK31">
        <f t="shared" si="47"/>
        <v>1681.2586124191926</v>
      </c>
      <c r="DL31">
        <f t="shared" si="48"/>
        <v>0.84059857182431397</v>
      </c>
      <c r="DM31">
        <f t="shared" si="49"/>
        <v>0.16075524362092614</v>
      </c>
      <c r="DN31">
        <v>3</v>
      </c>
      <c r="DO31">
        <v>0.5</v>
      </c>
      <c r="DP31" t="s">
        <v>438</v>
      </c>
      <c r="DQ31">
        <v>2</v>
      </c>
      <c r="DR31" t="b">
        <v>1</v>
      </c>
      <c r="DS31">
        <v>1690930176.5</v>
      </c>
      <c r="DT31">
        <v>417.42962499999999</v>
      </c>
      <c r="DU31">
        <v>420.00381249999998</v>
      </c>
      <c r="DV31">
        <v>17.959575000000001</v>
      </c>
      <c r="DW31">
        <v>17.565518749999999</v>
      </c>
      <c r="DX31">
        <v>418.03362499999997</v>
      </c>
      <c r="DY31">
        <v>17.920574999999999</v>
      </c>
      <c r="DZ31">
        <v>500.01625000000001</v>
      </c>
      <c r="EA31">
        <v>101.1070625</v>
      </c>
      <c r="EB31">
        <v>0.1000140125</v>
      </c>
      <c r="EC31">
        <v>27.251168750000001</v>
      </c>
      <c r="ED31">
        <v>27.163900000000002</v>
      </c>
      <c r="EE31">
        <v>999.9</v>
      </c>
      <c r="EF31">
        <v>0</v>
      </c>
      <c r="EG31">
        <v>0</v>
      </c>
      <c r="EH31">
        <v>9999.3781249999993</v>
      </c>
      <c r="EI31">
        <v>0</v>
      </c>
      <c r="EJ31">
        <v>2.82276375</v>
      </c>
      <c r="EK31">
        <v>-2.4776474999999998</v>
      </c>
      <c r="EL31">
        <v>425.15893749999998</v>
      </c>
      <c r="EM31">
        <v>427.51325000000003</v>
      </c>
      <c r="EN31">
        <v>0.38732224999999998</v>
      </c>
      <c r="EO31">
        <v>420.00381249999998</v>
      </c>
      <c r="EP31">
        <v>17.565518749999999</v>
      </c>
      <c r="EQ31">
        <v>1.815156875</v>
      </c>
      <c r="ER31">
        <v>1.7759962499999999</v>
      </c>
      <c r="ES31">
        <v>15.917931250000001</v>
      </c>
      <c r="ET31">
        <v>15.5771125</v>
      </c>
      <c r="EU31">
        <v>2000.0731249999999</v>
      </c>
      <c r="EV31">
        <v>0.97999687499999999</v>
      </c>
      <c r="EW31">
        <v>2.0002856249999999E-2</v>
      </c>
      <c r="EX31">
        <v>0</v>
      </c>
      <c r="EY31">
        <v>308.94106249999999</v>
      </c>
      <c r="EZ31">
        <v>4.9995099999999999</v>
      </c>
      <c r="FA31">
        <v>6389.7693749999999</v>
      </c>
      <c r="FB31">
        <v>16366.893749999999</v>
      </c>
      <c r="FC31">
        <v>43.5</v>
      </c>
      <c r="FD31">
        <v>44.375</v>
      </c>
      <c r="FE31">
        <v>44.5895625</v>
      </c>
      <c r="FF31">
        <v>43.527124999999998</v>
      </c>
      <c r="FG31">
        <v>45</v>
      </c>
      <c r="FH31">
        <v>1955.1675</v>
      </c>
      <c r="FI31">
        <v>39.90625</v>
      </c>
      <c r="FJ31">
        <v>0</v>
      </c>
      <c r="FK31">
        <v>1690930185.9000001</v>
      </c>
      <c r="FL31">
        <v>0</v>
      </c>
      <c r="FM31">
        <v>308.83071999999999</v>
      </c>
      <c r="FN31">
        <v>-4.2150769058819098</v>
      </c>
      <c r="FO31">
        <v>-46.240769133987499</v>
      </c>
      <c r="FP31">
        <v>6389.2</v>
      </c>
      <c r="FQ31">
        <v>15</v>
      </c>
      <c r="FR31">
        <v>1690930205</v>
      </c>
      <c r="FS31" t="s">
        <v>486</v>
      </c>
      <c r="FT31">
        <v>1690930205</v>
      </c>
      <c r="FU31">
        <v>1690930204</v>
      </c>
      <c r="FV31">
        <v>15</v>
      </c>
      <c r="FW31">
        <v>-9.7000000000000003E-2</v>
      </c>
      <c r="FX31">
        <v>1.2E-2</v>
      </c>
      <c r="FY31">
        <v>-0.60399999999999998</v>
      </c>
      <c r="FZ31">
        <v>3.9E-2</v>
      </c>
      <c r="GA31">
        <v>420</v>
      </c>
      <c r="GB31">
        <v>18</v>
      </c>
      <c r="GC31">
        <v>0.18</v>
      </c>
      <c r="GD31">
        <v>0.26</v>
      </c>
      <c r="GE31">
        <v>-2.4846004761904799</v>
      </c>
      <c r="GF31">
        <v>6.8501298701227602E-3</v>
      </c>
      <c r="GG31">
        <v>2.3368622119698101E-2</v>
      </c>
      <c r="GH31">
        <v>1</v>
      </c>
      <c r="GI31">
        <v>309.05664705882401</v>
      </c>
      <c r="GJ31">
        <v>-1.7154163437713801</v>
      </c>
      <c r="GK31">
        <v>0.28150299155791197</v>
      </c>
      <c r="GL31">
        <v>0</v>
      </c>
      <c r="GM31">
        <v>0.38816004761904799</v>
      </c>
      <c r="GN31">
        <v>-8.6478701298699293E-3</v>
      </c>
      <c r="GO31">
        <v>1.7921841549772301E-3</v>
      </c>
      <c r="GP31">
        <v>1</v>
      </c>
      <c r="GQ31">
        <v>2</v>
      </c>
      <c r="GR31">
        <v>3</v>
      </c>
      <c r="GS31" t="s">
        <v>440</v>
      </c>
      <c r="GT31">
        <v>3.12269</v>
      </c>
      <c r="GU31">
        <v>2.8939699999999999</v>
      </c>
      <c r="GV31">
        <v>0.104265</v>
      </c>
      <c r="GW31">
        <v>0.104475</v>
      </c>
      <c r="GX31">
        <v>9.7770399999999993E-2</v>
      </c>
      <c r="GY31">
        <v>9.5084500000000002E-2</v>
      </c>
      <c r="GZ31">
        <v>29332</v>
      </c>
      <c r="HA31">
        <v>22572.7</v>
      </c>
      <c r="HB31">
        <v>30502.799999999999</v>
      </c>
      <c r="HC31">
        <v>23706.9</v>
      </c>
      <c r="HD31">
        <v>36447.1</v>
      </c>
      <c r="HE31">
        <v>29924.2</v>
      </c>
      <c r="HF31">
        <v>43180.1</v>
      </c>
      <c r="HG31">
        <v>35777.199999999997</v>
      </c>
      <c r="HH31">
        <v>2.1277300000000001</v>
      </c>
      <c r="HI31">
        <v>2.16805</v>
      </c>
      <c r="HJ31">
        <v>0.15578400000000001</v>
      </c>
      <c r="HK31">
        <v>0</v>
      </c>
      <c r="HL31">
        <v>24.614699999999999</v>
      </c>
      <c r="HM31">
        <v>999.9</v>
      </c>
      <c r="HN31">
        <v>54.438000000000002</v>
      </c>
      <c r="HO31">
        <v>29.003</v>
      </c>
      <c r="HP31">
        <v>21.6571</v>
      </c>
      <c r="HQ31">
        <v>61.745699999999999</v>
      </c>
      <c r="HR31">
        <v>19.899799999999999</v>
      </c>
      <c r="HS31">
        <v>1</v>
      </c>
      <c r="HT31">
        <v>-2.0152400000000001E-2</v>
      </c>
      <c r="HU31">
        <v>0.17726600000000001</v>
      </c>
      <c r="HV31">
        <v>20.363</v>
      </c>
      <c r="HW31">
        <v>5.2421499999999996</v>
      </c>
      <c r="HX31">
        <v>11.9259</v>
      </c>
      <c r="HY31">
        <v>4.9698000000000002</v>
      </c>
      <c r="HZ31">
        <v>3.29</v>
      </c>
      <c r="IA31">
        <v>9999</v>
      </c>
      <c r="IB31">
        <v>9999</v>
      </c>
      <c r="IC31">
        <v>9999</v>
      </c>
      <c r="ID31">
        <v>999.9</v>
      </c>
      <c r="IE31">
        <v>4.9715999999999996</v>
      </c>
      <c r="IF31">
        <v>1.8731500000000001</v>
      </c>
      <c r="IG31">
        <v>1.87988</v>
      </c>
      <c r="IH31">
        <v>1.8761000000000001</v>
      </c>
      <c r="II31">
        <v>1.87564</v>
      </c>
      <c r="IJ31">
        <v>1.8756299999999999</v>
      </c>
      <c r="IK31">
        <v>1.87469</v>
      </c>
      <c r="IL31">
        <v>1.875</v>
      </c>
      <c r="IM31">
        <v>0</v>
      </c>
      <c r="IN31">
        <v>0</v>
      </c>
      <c r="IO31">
        <v>0</v>
      </c>
      <c r="IP31">
        <v>0</v>
      </c>
      <c r="IQ31" t="s">
        <v>441</v>
      </c>
      <c r="IR31" t="s">
        <v>442</v>
      </c>
      <c r="IS31" t="s">
        <v>443</v>
      </c>
      <c r="IT31" t="s">
        <v>443</v>
      </c>
      <c r="IU31" t="s">
        <v>443</v>
      </c>
      <c r="IV31" t="s">
        <v>443</v>
      </c>
      <c r="IW31">
        <v>0</v>
      </c>
      <c r="IX31">
        <v>100</v>
      </c>
      <c r="IY31">
        <v>100</v>
      </c>
      <c r="IZ31">
        <v>-0.60399999999999998</v>
      </c>
      <c r="JA31">
        <v>3.9E-2</v>
      </c>
      <c r="JB31">
        <v>-0.84983269464217503</v>
      </c>
      <c r="JC31">
        <v>1.2895252552789099E-3</v>
      </c>
      <c r="JD31">
        <v>-1.3413235761916901E-6</v>
      </c>
      <c r="JE31">
        <v>5.15758973323309E-10</v>
      </c>
      <c r="JF31">
        <v>-0.11153790180961599</v>
      </c>
      <c r="JG31">
        <v>6.5251638908432196E-4</v>
      </c>
      <c r="JH31">
        <v>5.4169000468764204E-4</v>
      </c>
      <c r="JI31">
        <v>-7.2718995916457801E-6</v>
      </c>
      <c r="JJ31">
        <v>20</v>
      </c>
      <c r="JK31">
        <v>2004</v>
      </c>
      <c r="JL31">
        <v>0</v>
      </c>
      <c r="JM31">
        <v>19</v>
      </c>
      <c r="JN31">
        <v>38.200000000000003</v>
      </c>
      <c r="JO31">
        <v>38.5</v>
      </c>
      <c r="JP31">
        <v>1.09741</v>
      </c>
      <c r="JQ31">
        <v>2.5634800000000002</v>
      </c>
      <c r="JR31">
        <v>1.64429</v>
      </c>
      <c r="JS31">
        <v>2.3645</v>
      </c>
      <c r="JT31">
        <v>1.64917</v>
      </c>
      <c r="JU31">
        <v>2.4584999999999999</v>
      </c>
      <c r="JV31">
        <v>32.332799999999999</v>
      </c>
      <c r="JW31">
        <v>14.7887</v>
      </c>
      <c r="JX31">
        <v>18</v>
      </c>
      <c r="JY31">
        <v>519.42399999999998</v>
      </c>
      <c r="JZ31">
        <v>630.23800000000006</v>
      </c>
      <c r="KA31">
        <v>24.998999999999999</v>
      </c>
      <c r="KB31">
        <v>27.062799999999999</v>
      </c>
      <c r="KC31">
        <v>29.9999</v>
      </c>
      <c r="KD31">
        <v>27.248100000000001</v>
      </c>
      <c r="KE31">
        <v>27.22</v>
      </c>
      <c r="KF31">
        <v>22.011500000000002</v>
      </c>
      <c r="KG31">
        <v>13.8062</v>
      </c>
      <c r="KH31">
        <v>49.562399999999997</v>
      </c>
      <c r="KI31">
        <v>25</v>
      </c>
      <c r="KJ31">
        <v>420</v>
      </c>
      <c r="KK31">
        <v>17.574000000000002</v>
      </c>
      <c r="KL31">
        <v>101.306</v>
      </c>
      <c r="KM31">
        <v>100.229</v>
      </c>
    </row>
    <row r="32" spans="1:299" x14ac:dyDescent="0.2">
      <c r="A32">
        <v>16</v>
      </c>
      <c r="B32">
        <v>1690931515.0999999</v>
      </c>
      <c r="C32">
        <v>26500.0999999046</v>
      </c>
      <c r="D32" t="s">
        <v>487</v>
      </c>
      <c r="E32" t="s">
        <v>488</v>
      </c>
      <c r="F32">
        <v>4</v>
      </c>
      <c r="G32">
        <v>21.7</v>
      </c>
      <c r="H32" t="s">
        <v>436</v>
      </c>
      <c r="I32">
        <v>60</v>
      </c>
      <c r="J32">
        <v>109</v>
      </c>
      <c r="K32">
        <v>1690931506.5999999</v>
      </c>
      <c r="L32">
        <f t="shared" si="0"/>
        <v>2.9484403681605259E-4</v>
      </c>
      <c r="M32">
        <f t="shared" si="1"/>
        <v>0.29484403681605259</v>
      </c>
      <c r="N32">
        <f t="shared" si="2"/>
        <v>1.3588087527725101</v>
      </c>
      <c r="O32">
        <f t="shared" si="3"/>
        <v>419.10531250000003</v>
      </c>
      <c r="P32">
        <f t="shared" si="4"/>
        <v>262.96727779801171</v>
      </c>
      <c r="Q32">
        <f t="shared" si="5"/>
        <v>26.619049009063602</v>
      </c>
      <c r="R32">
        <f t="shared" si="6"/>
        <v>42.424232196545816</v>
      </c>
      <c r="S32">
        <f t="shared" si="7"/>
        <v>1.4982366741320724E-2</v>
      </c>
      <c r="T32">
        <f t="shared" si="8"/>
        <v>3.8345167916107119</v>
      </c>
      <c r="U32">
        <f t="shared" si="9"/>
        <v>1.4949920763106594E-2</v>
      </c>
      <c r="V32">
        <f t="shared" si="10"/>
        <v>9.3466097067279805E-3</v>
      </c>
      <c r="W32">
        <f t="shared" si="11"/>
        <v>321.50899406614661</v>
      </c>
      <c r="X32">
        <f t="shared" si="12"/>
        <v>29.099962846169557</v>
      </c>
      <c r="Y32">
        <f t="shared" si="13"/>
        <v>28.009162499999999</v>
      </c>
      <c r="Z32">
        <f t="shared" si="14"/>
        <v>3.7968671362258841</v>
      </c>
      <c r="AA32">
        <f t="shared" si="15"/>
        <v>49.814398362078407</v>
      </c>
      <c r="AB32">
        <f t="shared" si="16"/>
        <v>1.8562276950547156</v>
      </c>
      <c r="AC32">
        <f t="shared" si="17"/>
        <v>3.7262874913446371</v>
      </c>
      <c r="AD32">
        <f t="shared" si="18"/>
        <v>1.9406394411711685</v>
      </c>
      <c r="AE32">
        <f t="shared" si="19"/>
        <v>-13.00262202358792</v>
      </c>
      <c r="AF32">
        <f t="shared" si="20"/>
        <v>-66.463851910518002</v>
      </c>
      <c r="AG32">
        <f t="shared" si="21"/>
        <v>-3.7725009175084621</v>
      </c>
      <c r="AH32">
        <f t="shared" si="22"/>
        <v>238.2700192145322</v>
      </c>
      <c r="AI32">
        <f t="shared" si="23"/>
        <v>1.3839880019474862</v>
      </c>
      <c r="AJ32">
        <f t="shared" si="24"/>
        <v>0.27224361252267826</v>
      </c>
      <c r="AK32">
        <f t="shared" si="25"/>
        <v>1.3588087527725101</v>
      </c>
      <c r="AL32">
        <v>427.78852569207203</v>
      </c>
      <c r="AM32">
        <v>426.96297575757598</v>
      </c>
      <c r="AN32">
        <v>-8.8517892008366705E-4</v>
      </c>
      <c r="AO32">
        <v>66.9608988636015</v>
      </c>
      <c r="AP32">
        <f t="shared" si="26"/>
        <v>0.29484403681605259</v>
      </c>
      <c r="AQ32">
        <v>18.1787124565273</v>
      </c>
      <c r="AR32">
        <v>18.352355151515201</v>
      </c>
      <c r="AS32">
        <v>1.50633686618613E-6</v>
      </c>
      <c r="AT32">
        <v>77.477939758826807</v>
      </c>
      <c r="AU32">
        <v>0</v>
      </c>
      <c r="AV32">
        <v>0</v>
      </c>
      <c r="AW32">
        <f t="shared" si="27"/>
        <v>1</v>
      </c>
      <c r="AX32">
        <f t="shared" si="28"/>
        <v>0</v>
      </c>
      <c r="AY32">
        <f t="shared" si="29"/>
        <v>53325.541948859398</v>
      </c>
      <c r="AZ32" t="s">
        <v>437</v>
      </c>
      <c r="BA32">
        <v>0</v>
      </c>
      <c r="BB32">
        <v>0</v>
      </c>
      <c r="BC32">
        <v>0</v>
      </c>
      <c r="BD32" t="e">
        <f t="shared" si="30"/>
        <v>#DIV/0!</v>
      </c>
      <c r="BE32">
        <v>0</v>
      </c>
      <c r="BF32" t="s">
        <v>437</v>
      </c>
      <c r="BG32">
        <v>0</v>
      </c>
      <c r="BH32">
        <v>0</v>
      </c>
      <c r="BI32">
        <v>0</v>
      </c>
      <c r="BJ32" t="e">
        <f t="shared" si="31"/>
        <v>#DIV/0!</v>
      </c>
      <c r="BK32">
        <v>0.5</v>
      </c>
      <c r="BL32">
        <f t="shared" si="32"/>
        <v>1681.1878502933403</v>
      </c>
      <c r="BM32">
        <f t="shared" si="33"/>
        <v>1.3588087527725101</v>
      </c>
      <c r="BN32" t="e">
        <f t="shared" si="34"/>
        <v>#DIV/0!</v>
      </c>
      <c r="BO32">
        <f t="shared" si="35"/>
        <v>8.0824326236679609E-4</v>
      </c>
      <c r="BP32" t="e">
        <f t="shared" si="36"/>
        <v>#DIV/0!</v>
      </c>
      <c r="BQ32" t="e">
        <f t="shared" si="37"/>
        <v>#DIV/0!</v>
      </c>
      <c r="BR32" t="s">
        <v>437</v>
      </c>
      <c r="BS32">
        <v>0</v>
      </c>
      <c r="BT32" t="e">
        <f t="shared" si="38"/>
        <v>#DIV/0!</v>
      </c>
      <c r="BU32" t="e">
        <f t="shared" si="39"/>
        <v>#DIV/0!</v>
      </c>
      <c r="BV32" t="e">
        <f t="shared" si="40"/>
        <v>#DIV/0!</v>
      </c>
      <c r="BW32" t="e">
        <f t="shared" si="41"/>
        <v>#DIV/0!</v>
      </c>
      <c r="BX32" t="e">
        <f t="shared" si="42"/>
        <v>#DIV/0!</v>
      </c>
      <c r="BY32" t="e">
        <f t="shared" si="43"/>
        <v>#DIV/0!</v>
      </c>
      <c r="BZ32" t="e">
        <f t="shared" si="44"/>
        <v>#DIV/0!</v>
      </c>
      <c r="CA32" t="e">
        <f t="shared" si="45"/>
        <v>#DIV/0!</v>
      </c>
      <c r="DJ32">
        <f t="shared" si="46"/>
        <v>1999.98875</v>
      </c>
      <c r="DK32">
        <f t="shared" si="47"/>
        <v>1681.1878502933403</v>
      </c>
      <c r="DL32">
        <f t="shared" si="48"/>
        <v>0.84059865351409613</v>
      </c>
      <c r="DM32">
        <f t="shared" si="49"/>
        <v>0.16075540128220553</v>
      </c>
      <c r="DN32">
        <v>3</v>
      </c>
      <c r="DO32">
        <v>0.5</v>
      </c>
      <c r="DP32" t="s">
        <v>438</v>
      </c>
      <c r="DQ32">
        <v>2</v>
      </c>
      <c r="DR32" t="b">
        <v>1</v>
      </c>
      <c r="DS32">
        <v>1690931506.5999999</v>
      </c>
      <c r="DT32">
        <v>419.10531250000003</v>
      </c>
      <c r="DU32">
        <v>420.00412499999999</v>
      </c>
      <c r="DV32">
        <v>18.337512499999999</v>
      </c>
      <c r="DW32">
        <v>18.17716875</v>
      </c>
      <c r="DX32">
        <v>419.76231250000001</v>
      </c>
      <c r="DY32">
        <v>18.3005125</v>
      </c>
      <c r="DZ32">
        <v>500.02199999999999</v>
      </c>
      <c r="EA32">
        <v>101.1256875</v>
      </c>
      <c r="EB32">
        <v>0.10002100625</v>
      </c>
      <c r="EC32">
        <v>27.68765625</v>
      </c>
      <c r="ED32">
        <v>28.009162499999999</v>
      </c>
      <c r="EE32">
        <v>999.9</v>
      </c>
      <c r="EF32">
        <v>0</v>
      </c>
      <c r="EG32">
        <v>0</v>
      </c>
      <c r="EH32">
        <v>9995.1981250000008</v>
      </c>
      <c r="EI32">
        <v>0</v>
      </c>
      <c r="EJ32">
        <v>4.0768956249999997</v>
      </c>
      <c r="EK32">
        <v>-0.84576212500000003</v>
      </c>
      <c r="EL32">
        <v>426.99337500000001</v>
      </c>
      <c r="EM32">
        <v>427.77968750000002</v>
      </c>
      <c r="EN32">
        <v>0.1725090625</v>
      </c>
      <c r="EO32">
        <v>420.00412499999999</v>
      </c>
      <c r="EP32">
        <v>18.17716875</v>
      </c>
      <c r="EQ32">
        <v>1.8556231249999999</v>
      </c>
      <c r="ER32">
        <v>1.838178125</v>
      </c>
      <c r="ES32">
        <v>16.2633875</v>
      </c>
      <c r="ET32">
        <v>16.115275</v>
      </c>
      <c r="EU32">
        <v>1999.98875</v>
      </c>
      <c r="EV32">
        <v>0.97999306249999996</v>
      </c>
      <c r="EW32">
        <v>2.00066375E-2</v>
      </c>
      <c r="EX32">
        <v>0</v>
      </c>
      <c r="EY32">
        <v>299.18006250000002</v>
      </c>
      <c r="EZ32">
        <v>4.9995099999999999</v>
      </c>
      <c r="FA32">
        <v>6177.0856249999997</v>
      </c>
      <c r="FB32">
        <v>16366.1875</v>
      </c>
      <c r="FC32">
        <v>44.503875000000001</v>
      </c>
      <c r="FD32">
        <v>45.311999999999998</v>
      </c>
      <c r="FE32">
        <v>45.542625000000001</v>
      </c>
      <c r="FF32">
        <v>44.625</v>
      </c>
      <c r="FG32">
        <v>46</v>
      </c>
      <c r="FH32">
        <v>1955.0787499999999</v>
      </c>
      <c r="FI32">
        <v>39.909999999999997</v>
      </c>
      <c r="FJ32">
        <v>0</v>
      </c>
      <c r="FK32">
        <v>1690931515.5</v>
      </c>
      <c r="FL32">
        <v>0</v>
      </c>
      <c r="FM32">
        <v>299.15983999999997</v>
      </c>
      <c r="FN32">
        <v>-1.2360769190130201</v>
      </c>
      <c r="FO32">
        <v>-4.9846153790044196</v>
      </c>
      <c r="FP32">
        <v>6176.9387999999999</v>
      </c>
      <c r="FQ32">
        <v>15</v>
      </c>
      <c r="FR32">
        <v>1690931534.0999999</v>
      </c>
      <c r="FS32" t="s">
        <v>489</v>
      </c>
      <c r="FT32">
        <v>1690931534.0999999</v>
      </c>
      <c r="FU32">
        <v>1690931533.0999999</v>
      </c>
      <c r="FV32">
        <v>16</v>
      </c>
      <c r="FW32">
        <v>-5.2999999999999999E-2</v>
      </c>
      <c r="FX32">
        <v>-0.01</v>
      </c>
      <c r="FY32">
        <v>-0.65700000000000003</v>
      </c>
      <c r="FZ32">
        <v>3.6999999999999998E-2</v>
      </c>
      <c r="GA32">
        <v>420</v>
      </c>
      <c r="GB32">
        <v>18</v>
      </c>
      <c r="GC32">
        <v>0.4</v>
      </c>
      <c r="GD32">
        <v>0.17</v>
      </c>
      <c r="GE32">
        <v>-0.83396104761904799</v>
      </c>
      <c r="GF32">
        <v>-0.10842888311688299</v>
      </c>
      <c r="GG32">
        <v>2.3816903544044199E-2</v>
      </c>
      <c r="GH32">
        <v>1</v>
      </c>
      <c r="GI32">
        <v>299.19491176470598</v>
      </c>
      <c r="GJ32">
        <v>-0.46736439733424401</v>
      </c>
      <c r="GK32">
        <v>0.196809458113091</v>
      </c>
      <c r="GL32">
        <v>1</v>
      </c>
      <c r="GM32">
        <v>0.171662571428571</v>
      </c>
      <c r="GN32">
        <v>1.06973766233771E-2</v>
      </c>
      <c r="GO32">
        <v>1.3310492664285001E-3</v>
      </c>
      <c r="GP32">
        <v>1</v>
      </c>
      <c r="GQ32">
        <v>3</v>
      </c>
      <c r="GR32">
        <v>3</v>
      </c>
      <c r="GS32" t="s">
        <v>447</v>
      </c>
      <c r="GT32">
        <v>3.1229399999999998</v>
      </c>
      <c r="GU32">
        <v>2.89418</v>
      </c>
      <c r="GV32">
        <v>0.104286</v>
      </c>
      <c r="GW32">
        <v>0.10417700000000001</v>
      </c>
      <c r="GX32">
        <v>9.8997299999999996E-2</v>
      </c>
      <c r="GY32">
        <v>9.7165600000000005E-2</v>
      </c>
      <c r="GZ32">
        <v>29254.3</v>
      </c>
      <c r="HA32">
        <v>22514.5</v>
      </c>
      <c r="HB32">
        <v>30429.4</v>
      </c>
      <c r="HC32">
        <v>23644.400000000001</v>
      </c>
      <c r="HD32">
        <v>36317.1</v>
      </c>
      <c r="HE32">
        <v>29777.1</v>
      </c>
      <c r="HF32">
        <v>43083.3</v>
      </c>
      <c r="HG32">
        <v>35682.400000000001</v>
      </c>
      <c r="HH32">
        <v>2.1120299999999999</v>
      </c>
      <c r="HI32">
        <v>2.1438999999999999</v>
      </c>
      <c r="HJ32">
        <v>0.15959100000000001</v>
      </c>
      <c r="HK32">
        <v>0</v>
      </c>
      <c r="HL32">
        <v>25.404699999999998</v>
      </c>
      <c r="HM32">
        <v>999.9</v>
      </c>
      <c r="HN32">
        <v>54.194000000000003</v>
      </c>
      <c r="HO32">
        <v>29.225000000000001</v>
      </c>
      <c r="HP32">
        <v>21.8339</v>
      </c>
      <c r="HQ32">
        <v>61.621299999999998</v>
      </c>
      <c r="HR32">
        <v>19.703499999999998</v>
      </c>
      <c r="HS32">
        <v>1</v>
      </c>
      <c r="HT32">
        <v>8.5203299999999996E-2</v>
      </c>
      <c r="HU32">
        <v>0.734676</v>
      </c>
      <c r="HV32">
        <v>20.359500000000001</v>
      </c>
      <c r="HW32">
        <v>5.2418500000000003</v>
      </c>
      <c r="HX32">
        <v>11.9261</v>
      </c>
      <c r="HY32">
        <v>4.9698000000000002</v>
      </c>
      <c r="HZ32">
        <v>3.29</v>
      </c>
      <c r="IA32">
        <v>9999</v>
      </c>
      <c r="IB32">
        <v>9999</v>
      </c>
      <c r="IC32">
        <v>9999</v>
      </c>
      <c r="ID32">
        <v>999.9</v>
      </c>
      <c r="IE32">
        <v>4.9716199999999997</v>
      </c>
      <c r="IF32">
        <v>1.87314</v>
      </c>
      <c r="IG32">
        <v>1.87988</v>
      </c>
      <c r="IH32">
        <v>1.87615</v>
      </c>
      <c r="II32">
        <v>1.87568</v>
      </c>
      <c r="IJ32">
        <v>1.8756200000000001</v>
      </c>
      <c r="IK32">
        <v>1.8747</v>
      </c>
      <c r="IL32">
        <v>1.875</v>
      </c>
      <c r="IM32">
        <v>0</v>
      </c>
      <c r="IN32">
        <v>0</v>
      </c>
      <c r="IO32">
        <v>0</v>
      </c>
      <c r="IP32">
        <v>0</v>
      </c>
      <c r="IQ32" t="s">
        <v>441</v>
      </c>
      <c r="IR32" t="s">
        <v>442</v>
      </c>
      <c r="IS32" t="s">
        <v>443</v>
      </c>
      <c r="IT32" t="s">
        <v>443</v>
      </c>
      <c r="IU32" t="s">
        <v>443</v>
      </c>
      <c r="IV32" t="s">
        <v>443</v>
      </c>
      <c r="IW32">
        <v>0</v>
      </c>
      <c r="IX32">
        <v>100</v>
      </c>
      <c r="IY32">
        <v>100</v>
      </c>
      <c r="IZ32">
        <v>-0.65700000000000003</v>
      </c>
      <c r="JA32">
        <v>3.6999999999999998E-2</v>
      </c>
      <c r="JB32">
        <v>-0.94717732072474903</v>
      </c>
      <c r="JC32">
        <v>1.2895252552789099E-3</v>
      </c>
      <c r="JD32">
        <v>-1.3413235761916901E-6</v>
      </c>
      <c r="JE32">
        <v>5.15758973323309E-10</v>
      </c>
      <c r="JF32">
        <v>-9.9630907021491202E-2</v>
      </c>
      <c r="JG32">
        <v>6.5251638908432196E-4</v>
      </c>
      <c r="JH32">
        <v>5.4169000468764204E-4</v>
      </c>
      <c r="JI32">
        <v>-7.2718995916457801E-6</v>
      </c>
      <c r="JJ32">
        <v>20</v>
      </c>
      <c r="JK32">
        <v>2004</v>
      </c>
      <c r="JL32">
        <v>0</v>
      </c>
      <c r="JM32">
        <v>19</v>
      </c>
      <c r="JN32">
        <v>21.8</v>
      </c>
      <c r="JO32">
        <v>21.9</v>
      </c>
      <c r="JP32">
        <v>1.09619</v>
      </c>
      <c r="JQ32">
        <v>2.5622600000000002</v>
      </c>
      <c r="JR32">
        <v>1.64551</v>
      </c>
      <c r="JS32">
        <v>2.3645</v>
      </c>
      <c r="JT32">
        <v>1.64917</v>
      </c>
      <c r="JU32">
        <v>2.4853499999999999</v>
      </c>
      <c r="JV32">
        <v>32.775799999999997</v>
      </c>
      <c r="JW32">
        <v>14.193300000000001</v>
      </c>
      <c r="JX32">
        <v>18</v>
      </c>
      <c r="JY32">
        <v>520.154</v>
      </c>
      <c r="JZ32">
        <v>623.90599999999995</v>
      </c>
      <c r="KA32">
        <v>25.000800000000002</v>
      </c>
      <c r="KB32">
        <v>28.419499999999999</v>
      </c>
      <c r="KC32">
        <v>30.000699999999998</v>
      </c>
      <c r="KD32">
        <v>28.447399999999998</v>
      </c>
      <c r="KE32">
        <v>28.423400000000001</v>
      </c>
      <c r="KF32">
        <v>21.999099999999999</v>
      </c>
      <c r="KG32">
        <v>10.2254</v>
      </c>
      <c r="KH32">
        <v>49.191499999999998</v>
      </c>
      <c r="KI32">
        <v>25</v>
      </c>
      <c r="KJ32">
        <v>420</v>
      </c>
      <c r="KK32">
        <v>18.2121</v>
      </c>
      <c r="KL32">
        <v>101.072</v>
      </c>
      <c r="KM32">
        <v>99.963899999999995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Marcella Cross</cp:lastModifiedBy>
  <dcterms:created xsi:type="dcterms:W3CDTF">2023-08-01T16:18:48Z</dcterms:created>
  <dcterms:modified xsi:type="dcterms:W3CDTF">2023-08-10T16:06:35Z</dcterms:modified>
</cp:coreProperties>
</file>