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"/>
    </mc:Choice>
  </mc:AlternateContent>
  <xr:revisionPtr revIDLastSave="0" documentId="13_ncr:1_{DC36BAB2-36B8-7E47-A6A0-984B2CFFA6B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2" i="1" l="1"/>
  <c r="AP32" i="1"/>
  <c r="AN32" i="1"/>
  <c r="AM32" i="1"/>
  <c r="AK32" i="1" s="1"/>
  <c r="AC32" i="1"/>
  <c r="AB32" i="1"/>
  <c r="AA32" i="1" s="1"/>
  <c r="T32" i="1"/>
  <c r="AQ31" i="1"/>
  <c r="AP31" i="1"/>
  <c r="AN31" i="1"/>
  <c r="W31" i="1" s="1"/>
  <c r="AM31" i="1"/>
  <c r="AK31" i="1"/>
  <c r="O31" i="1" s="1"/>
  <c r="AC31" i="1"/>
  <c r="AB31" i="1"/>
  <c r="AA31" i="1" s="1"/>
  <c r="T31" i="1"/>
  <c r="R31" i="1"/>
  <c r="AQ30" i="1"/>
  <c r="AP30" i="1"/>
  <c r="AN30" i="1"/>
  <c r="AM30" i="1"/>
  <c r="AK30" i="1" s="1"/>
  <c r="AC30" i="1"/>
  <c r="AB30" i="1"/>
  <c r="T30" i="1"/>
  <c r="AQ29" i="1"/>
  <c r="AP29" i="1"/>
  <c r="AN29" i="1"/>
  <c r="AO29" i="1" s="1"/>
  <c r="AM29" i="1"/>
  <c r="AK29" i="1"/>
  <c r="M29" i="1" s="1"/>
  <c r="L29" i="1" s="1"/>
  <c r="AC29" i="1"/>
  <c r="AB29" i="1"/>
  <c r="AA29" i="1"/>
  <c r="T29" i="1"/>
  <c r="R29" i="1"/>
  <c r="O29" i="1"/>
  <c r="AQ28" i="1"/>
  <c r="AP28" i="1"/>
  <c r="AN28" i="1"/>
  <c r="AO28" i="1" s="1"/>
  <c r="AM28" i="1"/>
  <c r="AK28" i="1" s="1"/>
  <c r="AL28" i="1" s="1"/>
  <c r="AC28" i="1"/>
  <c r="AB28" i="1"/>
  <c r="AA28" i="1" s="1"/>
  <c r="T28" i="1"/>
  <c r="AQ27" i="1"/>
  <c r="AP27" i="1"/>
  <c r="AN27" i="1"/>
  <c r="AO27" i="1" s="1"/>
  <c r="AM27" i="1"/>
  <c r="AK27" i="1" s="1"/>
  <c r="AC27" i="1"/>
  <c r="AB27" i="1"/>
  <c r="AA27" i="1" s="1"/>
  <c r="T27" i="1"/>
  <c r="AQ26" i="1"/>
  <c r="AP26" i="1"/>
  <c r="AN26" i="1"/>
  <c r="AM26" i="1"/>
  <c r="AK26" i="1" s="1"/>
  <c r="AC26" i="1"/>
  <c r="AB26" i="1"/>
  <c r="T26" i="1"/>
  <c r="AQ25" i="1"/>
  <c r="AP25" i="1"/>
  <c r="AN25" i="1"/>
  <c r="AM25" i="1"/>
  <c r="AK25" i="1"/>
  <c r="M25" i="1" s="1"/>
  <c r="L25" i="1" s="1"/>
  <c r="AC25" i="1"/>
  <c r="AB25" i="1"/>
  <c r="T25" i="1"/>
  <c r="AQ24" i="1"/>
  <c r="AP24" i="1"/>
  <c r="AN24" i="1"/>
  <c r="AO24" i="1" s="1"/>
  <c r="AM24" i="1"/>
  <c r="AK24" i="1" s="1"/>
  <c r="AL24" i="1"/>
  <c r="AC24" i="1"/>
  <c r="AB24" i="1"/>
  <c r="T24" i="1"/>
  <c r="AQ23" i="1"/>
  <c r="AP23" i="1"/>
  <c r="AN23" i="1"/>
  <c r="AO23" i="1" s="1"/>
  <c r="AM23" i="1"/>
  <c r="AK23" i="1"/>
  <c r="O23" i="1" s="1"/>
  <c r="AC23" i="1"/>
  <c r="AB23" i="1"/>
  <c r="AA23" i="1" s="1"/>
  <c r="T23" i="1"/>
  <c r="R23" i="1"/>
  <c r="N23" i="1"/>
  <c r="AQ22" i="1"/>
  <c r="AP22" i="1"/>
  <c r="AN22" i="1"/>
  <c r="AO22" i="1" s="1"/>
  <c r="AM22" i="1"/>
  <c r="AK22" i="1" s="1"/>
  <c r="AC22" i="1"/>
  <c r="AB22" i="1"/>
  <c r="AA22" i="1" s="1"/>
  <c r="T22" i="1"/>
  <c r="AQ21" i="1"/>
  <c r="AP21" i="1"/>
  <c r="AN21" i="1"/>
  <c r="AM21" i="1"/>
  <c r="AK21" i="1"/>
  <c r="M21" i="1" s="1"/>
  <c r="L21" i="1" s="1"/>
  <c r="AC21" i="1"/>
  <c r="AB21" i="1"/>
  <c r="AA21" i="1" s="1"/>
  <c r="T21" i="1"/>
  <c r="AQ20" i="1"/>
  <c r="AP20" i="1"/>
  <c r="AN20" i="1"/>
  <c r="AO20" i="1" s="1"/>
  <c r="AM20" i="1"/>
  <c r="AK20" i="1" s="1"/>
  <c r="AL20" i="1" s="1"/>
  <c r="AC20" i="1"/>
  <c r="AB20" i="1"/>
  <c r="T20" i="1"/>
  <c r="AQ19" i="1"/>
  <c r="AP19" i="1"/>
  <c r="AN19" i="1"/>
  <c r="AO19" i="1" s="1"/>
  <c r="AM19" i="1"/>
  <c r="AK19" i="1"/>
  <c r="O19" i="1" s="1"/>
  <c r="AC19" i="1"/>
  <c r="AA19" i="1" s="1"/>
  <c r="AB19" i="1"/>
  <c r="T19" i="1"/>
  <c r="AQ18" i="1"/>
  <c r="AP18" i="1"/>
  <c r="AN18" i="1"/>
  <c r="AM18" i="1"/>
  <c r="AK18" i="1" s="1"/>
  <c r="AC18" i="1"/>
  <c r="AB18" i="1"/>
  <c r="AA18" i="1" s="1"/>
  <c r="T18" i="1"/>
  <c r="AQ17" i="1"/>
  <c r="AP17" i="1"/>
  <c r="AN17" i="1"/>
  <c r="AM17" i="1"/>
  <c r="AK17" i="1" s="1"/>
  <c r="AC17" i="1"/>
  <c r="AB17" i="1"/>
  <c r="AA17" i="1" s="1"/>
  <c r="T17" i="1"/>
  <c r="O27" i="1" l="1"/>
  <c r="R27" i="1"/>
  <c r="N27" i="1"/>
  <c r="AL27" i="1"/>
  <c r="M17" i="1"/>
  <c r="L17" i="1" s="1"/>
  <c r="AE17" i="1" s="1"/>
  <c r="R17" i="1"/>
  <c r="N17" i="1"/>
  <c r="O17" i="1"/>
  <c r="AL17" i="1"/>
  <c r="AA26" i="1"/>
  <c r="N29" i="1"/>
  <c r="AO30" i="1"/>
  <c r="N25" i="1"/>
  <c r="W30" i="1"/>
  <c r="AL21" i="1"/>
  <c r="AA24" i="1"/>
  <c r="O25" i="1"/>
  <c r="AO32" i="1"/>
  <c r="AO31" i="1"/>
  <c r="O21" i="1"/>
  <c r="AL25" i="1"/>
  <c r="R19" i="1"/>
  <c r="N21" i="1"/>
  <c r="R25" i="1"/>
  <c r="AL23" i="1"/>
  <c r="AA20" i="1"/>
  <c r="R21" i="1"/>
  <c r="AA25" i="1"/>
  <c r="AA30" i="1"/>
  <c r="AE21" i="1"/>
  <c r="O28" i="1"/>
  <c r="N28" i="1"/>
  <c r="M28" i="1"/>
  <c r="L28" i="1" s="1"/>
  <c r="R28" i="1"/>
  <c r="M30" i="1"/>
  <c r="L30" i="1" s="1"/>
  <c r="AL30" i="1"/>
  <c r="R30" i="1"/>
  <c r="O30" i="1"/>
  <c r="N30" i="1"/>
  <c r="M18" i="1"/>
  <c r="L18" i="1" s="1"/>
  <c r="AL18" i="1"/>
  <c r="R18" i="1"/>
  <c r="O18" i="1"/>
  <c r="N18" i="1"/>
  <c r="AO25" i="1"/>
  <c r="W25" i="1"/>
  <c r="O32" i="1"/>
  <c r="N32" i="1"/>
  <c r="M32" i="1"/>
  <c r="L32" i="1" s="1"/>
  <c r="AL32" i="1"/>
  <c r="R32" i="1"/>
  <c r="AO18" i="1"/>
  <c r="O24" i="1"/>
  <c r="N24" i="1"/>
  <c r="M24" i="1"/>
  <c r="L24" i="1" s="1"/>
  <c r="R24" i="1"/>
  <c r="M26" i="1"/>
  <c r="L26" i="1" s="1"/>
  <c r="AL26" i="1"/>
  <c r="R26" i="1"/>
  <c r="O26" i="1"/>
  <c r="N26" i="1"/>
  <c r="X30" i="1"/>
  <c r="Y30" i="1" s="1"/>
  <c r="AO17" i="1"/>
  <c r="W17" i="1"/>
  <c r="AE25" i="1"/>
  <c r="AO21" i="1"/>
  <c r="W21" i="1"/>
  <c r="AO26" i="1"/>
  <c r="O20" i="1"/>
  <c r="N20" i="1"/>
  <c r="M20" i="1"/>
  <c r="L20" i="1" s="1"/>
  <c r="R20" i="1"/>
  <c r="M22" i="1"/>
  <c r="L22" i="1" s="1"/>
  <c r="AL22" i="1"/>
  <c r="R22" i="1"/>
  <c r="O22" i="1"/>
  <c r="N22" i="1"/>
  <c r="AE29" i="1"/>
  <c r="X31" i="1"/>
  <c r="Y31" i="1" s="1"/>
  <c r="AF31" i="1" s="1"/>
  <c r="AL29" i="1"/>
  <c r="N19" i="1"/>
  <c r="W18" i="1"/>
  <c r="W22" i="1"/>
  <c r="W26" i="1"/>
  <c r="W29" i="1"/>
  <c r="AL31" i="1"/>
  <c r="AL19" i="1"/>
  <c r="M19" i="1"/>
  <c r="L19" i="1" s="1"/>
  <c r="W20" i="1"/>
  <c r="M23" i="1"/>
  <c r="L23" i="1" s="1"/>
  <c r="W24" i="1"/>
  <c r="M27" i="1"/>
  <c r="L27" i="1" s="1"/>
  <c r="W28" i="1"/>
  <c r="M31" i="1"/>
  <c r="L31" i="1" s="1"/>
  <c r="W32" i="1"/>
  <c r="N31" i="1"/>
  <c r="W19" i="1"/>
  <c r="W23" i="1"/>
  <c r="W27" i="1"/>
  <c r="X25" i="1" l="1"/>
  <c r="Y25" i="1" s="1"/>
  <c r="AE27" i="1"/>
  <c r="AE23" i="1"/>
  <c r="AE26" i="1"/>
  <c r="AE28" i="1"/>
  <c r="X19" i="1"/>
  <c r="Y19" i="1" s="1"/>
  <c r="U19" i="1" s="1"/>
  <c r="S19" i="1" s="1"/>
  <c r="V19" i="1" s="1"/>
  <c r="P19" i="1" s="1"/>
  <c r="Q19" i="1" s="1"/>
  <c r="X17" i="1"/>
  <c r="Y17" i="1" s="1"/>
  <c r="AE19" i="1"/>
  <c r="AE24" i="1"/>
  <c r="X26" i="1"/>
  <c r="Y26" i="1" s="1"/>
  <c r="U26" i="1" s="1"/>
  <c r="S26" i="1" s="1"/>
  <c r="V26" i="1" s="1"/>
  <c r="P26" i="1" s="1"/>
  <c r="Q26" i="1" s="1"/>
  <c r="X27" i="1"/>
  <c r="Y27" i="1" s="1"/>
  <c r="AE18" i="1"/>
  <c r="X24" i="1"/>
  <c r="Y24" i="1" s="1"/>
  <c r="U24" i="1" s="1"/>
  <c r="S24" i="1" s="1"/>
  <c r="V24" i="1" s="1"/>
  <c r="P24" i="1" s="1"/>
  <c r="Q24" i="1" s="1"/>
  <c r="X23" i="1"/>
  <c r="Y23" i="1" s="1"/>
  <c r="U23" i="1" s="1"/>
  <c r="S23" i="1" s="1"/>
  <c r="V23" i="1" s="1"/>
  <c r="P23" i="1" s="1"/>
  <c r="Q23" i="1" s="1"/>
  <c r="Z31" i="1"/>
  <c r="AD31" i="1" s="1"/>
  <c r="AG31" i="1"/>
  <c r="AE22" i="1"/>
  <c r="X21" i="1"/>
  <c r="Y21" i="1" s="1"/>
  <c r="U30" i="1"/>
  <c r="S30" i="1" s="1"/>
  <c r="V30" i="1" s="1"/>
  <c r="P30" i="1" s="1"/>
  <c r="Q30" i="1" s="1"/>
  <c r="AE30" i="1"/>
  <c r="AE31" i="1"/>
  <c r="U31" i="1"/>
  <c r="S31" i="1" s="1"/>
  <c r="V31" i="1" s="1"/>
  <c r="P31" i="1" s="1"/>
  <c r="Q31" i="1" s="1"/>
  <c r="X22" i="1"/>
  <c r="Y22" i="1" s="1"/>
  <c r="X18" i="1"/>
  <c r="Y18" i="1" s="1"/>
  <c r="X20" i="1"/>
  <c r="Y20" i="1" s="1"/>
  <c r="X32" i="1"/>
  <c r="Y32" i="1" s="1"/>
  <c r="Z30" i="1"/>
  <c r="AD30" i="1" s="1"/>
  <c r="AG30" i="1"/>
  <c r="AF30" i="1"/>
  <c r="AE32" i="1"/>
  <c r="U32" i="1"/>
  <c r="S32" i="1" s="1"/>
  <c r="V32" i="1" s="1"/>
  <c r="P32" i="1" s="1"/>
  <c r="Q32" i="1" s="1"/>
  <c r="X28" i="1"/>
  <c r="Y28" i="1" s="1"/>
  <c r="X29" i="1"/>
  <c r="Y29" i="1" s="1"/>
  <c r="AE20" i="1"/>
  <c r="AH30" i="1" l="1"/>
  <c r="AH31" i="1"/>
  <c r="AG21" i="1"/>
  <c r="Z21" i="1"/>
  <c r="AD21" i="1" s="1"/>
  <c r="AF21" i="1"/>
  <c r="U21" i="1"/>
  <c r="S21" i="1" s="1"/>
  <c r="V21" i="1" s="1"/>
  <c r="P21" i="1" s="1"/>
  <c r="Q21" i="1" s="1"/>
  <c r="Z22" i="1"/>
  <c r="AD22" i="1" s="1"/>
  <c r="AG22" i="1"/>
  <c r="AH22" i="1" s="1"/>
  <c r="AF22" i="1"/>
  <c r="Z18" i="1"/>
  <c r="AD18" i="1" s="1"/>
  <c r="AG18" i="1"/>
  <c r="AF18" i="1"/>
  <c r="Z29" i="1"/>
  <c r="AD29" i="1" s="1"/>
  <c r="AG29" i="1"/>
  <c r="AF29" i="1"/>
  <c r="U29" i="1"/>
  <c r="S29" i="1" s="1"/>
  <c r="V29" i="1" s="1"/>
  <c r="P29" i="1" s="1"/>
  <c r="Q29" i="1" s="1"/>
  <c r="U22" i="1"/>
  <c r="S22" i="1" s="1"/>
  <c r="V22" i="1" s="1"/>
  <c r="P22" i="1" s="1"/>
  <c r="Q22" i="1" s="1"/>
  <c r="U18" i="1"/>
  <c r="S18" i="1" s="1"/>
  <c r="V18" i="1" s="1"/>
  <c r="P18" i="1" s="1"/>
  <c r="Q18" i="1" s="1"/>
  <c r="AG32" i="1"/>
  <c r="Z32" i="1"/>
  <c r="AD32" i="1" s="1"/>
  <c r="AF32" i="1"/>
  <c r="AG27" i="1"/>
  <c r="Z27" i="1"/>
  <c r="AD27" i="1" s="1"/>
  <c r="AF27" i="1"/>
  <c r="AG17" i="1"/>
  <c r="Z17" i="1"/>
  <c r="AD17" i="1" s="1"/>
  <c r="AF17" i="1"/>
  <c r="U17" i="1"/>
  <c r="S17" i="1" s="1"/>
  <c r="V17" i="1" s="1"/>
  <c r="P17" i="1" s="1"/>
  <c r="Q17" i="1" s="1"/>
  <c r="AG20" i="1"/>
  <c r="Z20" i="1"/>
  <c r="AD20" i="1" s="1"/>
  <c r="AF20" i="1"/>
  <c r="AG28" i="1"/>
  <c r="Z28" i="1"/>
  <c r="AD28" i="1" s="1"/>
  <c r="AF28" i="1"/>
  <c r="Z26" i="1"/>
  <c r="AD26" i="1" s="1"/>
  <c r="AG26" i="1"/>
  <c r="AF26" i="1"/>
  <c r="U27" i="1"/>
  <c r="S27" i="1" s="1"/>
  <c r="V27" i="1" s="1"/>
  <c r="P27" i="1" s="1"/>
  <c r="Q27" i="1" s="1"/>
  <c r="AG23" i="1"/>
  <c r="Z23" i="1"/>
  <c r="AD23" i="1" s="1"/>
  <c r="AF23" i="1"/>
  <c r="AG19" i="1"/>
  <c r="Z19" i="1"/>
  <c r="AD19" i="1" s="1"/>
  <c r="AF19" i="1"/>
  <c r="Z25" i="1"/>
  <c r="AD25" i="1" s="1"/>
  <c r="AG25" i="1"/>
  <c r="AF25" i="1"/>
  <c r="U25" i="1"/>
  <c r="S25" i="1" s="1"/>
  <c r="V25" i="1" s="1"/>
  <c r="P25" i="1" s="1"/>
  <c r="Q25" i="1" s="1"/>
  <c r="U28" i="1"/>
  <c r="S28" i="1" s="1"/>
  <c r="V28" i="1" s="1"/>
  <c r="P28" i="1" s="1"/>
  <c r="Q28" i="1" s="1"/>
  <c r="U20" i="1"/>
  <c r="S20" i="1" s="1"/>
  <c r="V20" i="1" s="1"/>
  <c r="P20" i="1" s="1"/>
  <c r="Q20" i="1" s="1"/>
  <c r="AG24" i="1"/>
  <c r="Z24" i="1"/>
  <c r="AD24" i="1" s="1"/>
  <c r="AF24" i="1"/>
  <c r="AH29" i="1" l="1"/>
  <c r="AH25" i="1"/>
  <c r="AH19" i="1"/>
  <c r="AH17" i="1"/>
  <c r="AH23" i="1"/>
  <c r="AH28" i="1"/>
  <c r="AH27" i="1"/>
  <c r="AH20" i="1"/>
  <c r="AH26" i="1"/>
  <c r="AH24" i="1"/>
  <c r="AH32" i="1"/>
  <c r="AH18" i="1"/>
  <c r="AH21" i="1"/>
</calcChain>
</file>

<file path=xl/sharedStrings.xml><?xml version="1.0" encoding="utf-8"?>
<sst xmlns="http://schemas.openxmlformats.org/spreadsheetml/2006/main" count="888" uniqueCount="400">
  <si>
    <t>File opened</t>
  </si>
  <si>
    <t>2023-07-19 08:49:58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</si>
  <si>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</si>
  <si>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</si>
  <si>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</si>
  <si>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</si>
  <si>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</si>
  <si>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</si>
  <si>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</si>
  <si>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</si>
  <si>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</si>
  <si>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</si>
  <si>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</si>
  <si>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"2.49693", "flowazero": "0.36448", "flowbzero": "0.37201", "chamberpressurezero": "2.58342", "ssa_ref": "32046.7", "ssb_ref": "34596.6"}</t>
  </si>
  <si>
    <t>CO2 rangematch</t>
  </si>
  <si>
    <t>Mon Oct 10 13:38</t>
  </si>
  <si>
    <t>H2O rangematch</t>
  </si>
  <si>
    <t>Mon Oct 10 13:32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</si>
  <si>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</si>
  <si>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</si>
  <si>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</si>
  <si>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</si>
  <si>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</si>
  <si>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</si>
  <si>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</si>
  <si>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</si>
  <si>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</si>
  <si>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08:49:58</t>
  </si>
  <si>
    <t>Stability Definition:	A (GasEx): Slp&lt;1 Per=10	gsw (GasEx): Slp&lt;1 Per=10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</si>
  <si>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</si>
  <si>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</si>
  <si>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</si>
  <si>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</si>
  <si>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</si>
  <si>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</si>
  <si>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</si>
  <si>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</si>
  <si>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</si>
  <si>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</si>
  <si>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</si>
  <si>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</si>
  <si>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</si>
  <si>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</si>
  <si>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</si>
  <si>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</si>
  <si>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</si>
  <si>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</si>
  <si>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</si>
  <si>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</si>
  <si>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</si>
  <si>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</si>
  <si>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</si>
  <si>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</si>
  <si>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</si>
  <si>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</si>
  <si>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</si>
  <si>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</si>
  <si>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</si>
  <si>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</si>
  <si>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</si>
  <si>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</si>
  <si>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</si>
  <si>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</si>
  <si>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</si>
  <si>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</si>
  <si>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</si>
  <si>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</si>
  <si>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</si>
  <si>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</si>
  <si>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</si>
  <si>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</si>
  <si>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</si>
  <si>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</si>
  <si>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</si>
  <si>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</si>
  <si>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</si>
  <si>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</si>
  <si>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</si>
  <si>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</si>
  <si>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</si>
  <si>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</si>
  <si>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0.344511 194.693 342.829 577.009 851.546 1074.26 1284.75 1474.75</t>
  </si>
  <si>
    <t>Fs_true</t>
  </si>
  <si>
    <t>-2.3801 243.323 392.01 587.627 805.656 1001.48 1201.08 1400.87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</si>
  <si>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</si>
  <si>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</si>
  <si>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</si>
  <si>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</si>
  <si>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</si>
  <si>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</si>
  <si>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</si>
  <si>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</si>
  <si>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</si>
  <si>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</si>
  <si>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</si>
  <si>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</si>
  <si>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</si>
  <si>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</si>
  <si>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</si>
  <si>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</si>
  <si>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</si>
  <si>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</si>
  <si>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</si>
  <si>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</si>
  <si>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</si>
  <si>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</si>
  <si>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</si>
  <si>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</si>
  <si>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</si>
  <si>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Water.pot</t>
  </si>
  <si>
    <t>Ex.int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</si>
  <si>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</si>
  <si>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</si>
  <si>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</si>
  <si>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</si>
  <si>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</si>
  <si>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</si>
  <si>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</si>
  <si>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</si>
  <si>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</si>
  <si>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</si>
  <si>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</si>
  <si>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</si>
  <si>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</si>
  <si>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</si>
  <si>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</si>
  <si>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</si>
  <si>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</si>
  <si>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</si>
  <si>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</si>
  <si>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</si>
  <si>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</si>
  <si>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</si>
  <si>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</si>
  <si>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</si>
  <si>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</si>
  <si>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</si>
  <si>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</si>
  <si>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</si>
  <si>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</si>
  <si>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</si>
  <si>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</si>
  <si>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</si>
  <si>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</si>
  <si>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</si>
  <si>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</si>
  <si>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</si>
  <si>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</si>
  <si>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</si>
  <si>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</si>
  <si>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</si>
  <si>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</si>
  <si>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</si>
  <si>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</si>
  <si>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</si>
  <si>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</si>
  <si>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</si>
  <si>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</si>
  <si>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</si>
  <si>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</si>
  <si>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</si>
  <si>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</si>
  <si>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</si>
  <si>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</si>
  <si>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</si>
  <si>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</si>
  <si>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</si>
  <si>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</si>
  <si>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</si>
  <si>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</si>
  <si>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</si>
  <si>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</si>
  <si>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</si>
  <si>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</si>
  <si>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</si>
  <si>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</si>
  <si>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</si>
  <si>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</si>
  <si>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</si>
  <si>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</si>
  <si>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</si>
  <si>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</si>
  <si>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</si>
  <si>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</si>
  <si>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</si>
  <si>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</si>
  <si>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</si>
  <si>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</si>
  <si>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</si>
  <si>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</si>
  <si>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</si>
  <si>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</si>
  <si>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</si>
  <si>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</si>
  <si>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</si>
  <si>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</si>
  <si>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</si>
  <si>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</si>
  <si>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</si>
  <si>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</si>
  <si>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</si>
  <si>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</si>
  <si>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</si>
  <si>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</si>
  <si>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</si>
  <si>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</si>
  <si>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</si>
  <si>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</si>
  <si>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</si>
  <si>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</si>
  <si>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</si>
  <si>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</si>
  <si>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</si>
  <si>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</si>
  <si>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</si>
  <si>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</si>
  <si>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</si>
  <si>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</si>
  <si>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</si>
  <si>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</si>
  <si>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</si>
  <si>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</si>
  <si>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</si>
  <si>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</si>
  <si>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</si>
  <si>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</si>
  <si>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</si>
  <si>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</si>
  <si>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</si>
  <si>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</si>
  <si>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</si>
  <si>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</si>
  <si>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</si>
  <si>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</si>
  <si>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</si>
  <si>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</si>
  <si>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</si>
  <si>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</si>
  <si>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</si>
  <si>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</si>
  <si>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</si>
  <si>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</si>
  <si>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</si>
  <si>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</si>
  <si>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</si>
  <si>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</si>
  <si>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</si>
  <si>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</si>
  <si>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</si>
  <si>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</si>
  <si>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</si>
  <si>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</si>
  <si>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</si>
  <si>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</si>
  <si>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</si>
  <si>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</si>
  <si>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</si>
  <si>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</si>
  <si>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</si>
  <si>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</si>
  <si>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</si>
  <si>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</si>
  <si>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</si>
  <si>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</si>
  <si>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</si>
  <si>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</si>
  <si>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</si>
  <si>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</si>
  <si>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</si>
  <si>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</si>
  <si>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</si>
  <si>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</si>
  <si>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</si>
  <si>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</si>
  <si>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</si>
  <si>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</si>
  <si>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</si>
  <si>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</si>
  <si>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</si>
  <si>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</si>
  <si>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</si>
  <si>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</si>
  <si>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</si>
  <si>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</si>
  <si>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</si>
  <si>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</si>
  <si>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</si>
  <si>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</si>
  <si>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</si>
  <si>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</si>
  <si>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</si>
  <si>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</si>
  <si>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</si>
  <si>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</si>
  <si>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</si>
  <si>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</si>
  <si>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</si>
  <si>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</si>
  <si>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</si>
  <si>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</si>
  <si>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</si>
  <si>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</si>
  <si>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</si>
  <si>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</si>
  <si>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</si>
  <si>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</si>
  <si>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</si>
  <si>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</si>
  <si>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</si>
  <si>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</si>
  <si>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</si>
  <si>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</si>
  <si>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</si>
  <si>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</si>
  <si>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</si>
  <si>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</si>
  <si>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</si>
  <si>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</si>
  <si>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psi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</si>
  <si>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</si>
  <si>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</si>
  <si>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</si>
  <si>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</si>
  <si>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</si>
  <si>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</si>
  <si>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</si>
  <si>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</si>
  <si>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</si>
  <si>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</si>
  <si>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</si>
  <si>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</si>
  <si>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</si>
  <si>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</si>
  <si>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</si>
  <si>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</si>
  <si>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</si>
  <si>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</si>
  <si>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</si>
  <si>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</si>
  <si>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</si>
  <si>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</si>
  <si>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</si>
  <si>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20230719 08:50:12</t>
  </si>
  <si>
    <t>08:50:12</t>
  </si>
  <si>
    <t>Excised</t>
  </si>
  <si>
    <t>0: Broadleaf</t>
  </si>
  <si>
    <t>08:50:38</t>
  </si>
  <si>
    <t>3/3</t>
  </si>
  <si>
    <t>11111111</t>
  </si>
  <si>
    <t>oooooooo</t>
  </si>
  <si>
    <t>on</t>
  </si>
  <si>
    <t>20230719 09:14:36</t>
  </si>
  <si>
    <t>09:14:36</t>
  </si>
  <si>
    <t>09:14:57</t>
  </si>
  <si>
    <t>20230719 09:50:33</t>
  </si>
  <si>
    <t>09:50:33</t>
  </si>
  <si>
    <t>09:50:54</t>
  </si>
  <si>
    <t>20230719 10:14:05</t>
  </si>
  <si>
    <t>10:14:05</t>
  </si>
  <si>
    <t>10:14:25</t>
  </si>
  <si>
    <t>20230719 10:50:03</t>
  </si>
  <si>
    <t>10:50:03</t>
  </si>
  <si>
    <t>10:50:24</t>
  </si>
  <si>
    <t>20230719 11:12:31</t>
  </si>
  <si>
    <t>11:12:31</t>
  </si>
  <si>
    <t>11:12:53</t>
  </si>
  <si>
    <t>2/3</t>
  </si>
  <si>
    <t>20230719 11:49:51</t>
  </si>
  <si>
    <t>11:49:51</t>
  </si>
  <si>
    <t>11:50:11</t>
  </si>
  <si>
    <t>20230719 12:13:04</t>
  </si>
  <si>
    <t>12:13:04</t>
  </si>
  <si>
    <t>12:13:22</t>
  </si>
  <si>
    <t>20230719 12:50:19</t>
  </si>
  <si>
    <t>12:50:19</t>
  </si>
  <si>
    <t>12:50:41</t>
  </si>
  <si>
    <t>20230719 13:12:49</t>
  </si>
  <si>
    <t>13:12:49</t>
  </si>
  <si>
    <t>13:13:06</t>
  </si>
  <si>
    <t>20230719 13:49:55</t>
  </si>
  <si>
    <t>13:49:55</t>
  </si>
  <si>
    <t>13:50:19</t>
  </si>
  <si>
    <t>20230719 14:13:05</t>
  </si>
  <si>
    <t>14:13:05</t>
  </si>
  <si>
    <t>14:13:22</t>
  </si>
  <si>
    <t>20230719 14:50:13</t>
  </si>
  <si>
    <t>14:50:13</t>
  </si>
  <si>
    <t>14:50:38</t>
  </si>
  <si>
    <t>20230719 15:12:42</t>
  </si>
  <si>
    <t>15:12:42</t>
  </si>
  <si>
    <t>15:13:05</t>
  </si>
  <si>
    <t>20230719 15:50:25</t>
  </si>
  <si>
    <t>15:50:25</t>
  </si>
  <si>
    <t>15:50:43</t>
  </si>
  <si>
    <t>20230719 16:14:00</t>
  </si>
  <si>
    <t>16:14:00</t>
  </si>
  <si>
    <t>16:14:18</t>
  </si>
  <si>
    <t>Measure.height</t>
  </si>
  <si>
    <t>in</t>
  </si>
  <si>
    <t>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</si>
</sst>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K32"/>
  <sheetViews>
    <sheetView tabSelected="1" workbookViewId="0">
      <selection activeCell="I33" sqref="I33"/>
    </sheetView>
  </sheetViews>
  <sheetFormatPr baseColWidth="10" defaultColWidth="8.83203125" defaultRowHeight="15" x14ac:dyDescent="0.2"/>
  <sheetData>
    <row r="2" spans="1:219" x14ac:dyDescent="0.2">
      <c r="A2" t="s">
        <v>29</v>
      </c>
      <c r="B2" t="s">
        <v>30</v>
      </c>
      <c r="C2" t="s">
        <v>32</v>
      </c>
    </row>
    <row r="3" spans="1:219" x14ac:dyDescent="0.2">
      <c r="B3" t="s">
        <v>31</v>
      </c>
      <c r="C3">
        <v>21</v>
      </c>
    </row>
    <row r="4" spans="1:21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I4" t="s">
        <v>41</v>
      </c>
      <c r="J4" t="s">
        <v>42</v>
      </c>
      <c r="K4" t="s">
        <v>43</v>
      </c>
      <c r="L4" t="s">
        <v>44</v>
      </c>
    </row>
    <row r="5" spans="1:21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I5">
        <v>-5.6085859999999996E-3</v>
      </c>
      <c r="J5">
        <v>1</v>
      </c>
      <c r="K5">
        <v>6</v>
      </c>
      <c r="L5">
        <v>96.9</v>
      </c>
    </row>
    <row r="6" spans="1:21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9" x14ac:dyDescent="0.2">
      <c r="B7">
        <v>0</v>
      </c>
      <c r="C7">
        <v>1</v>
      </c>
      <c r="D7">
        <v>0</v>
      </c>
      <c r="E7">
        <v>0</v>
      </c>
    </row>
    <row r="8" spans="1:21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</row>
    <row r="9" spans="1:21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I9">
        <v>0.75</v>
      </c>
      <c r="J9">
        <v>0.84</v>
      </c>
      <c r="K9">
        <v>0.87</v>
      </c>
      <c r="L9">
        <v>0.19109999999999999</v>
      </c>
      <c r="M9">
        <v>0.1512</v>
      </c>
      <c r="N9">
        <v>0.161</v>
      </c>
      <c r="O9">
        <v>0.22620000000000001</v>
      </c>
      <c r="P9">
        <v>0.1575</v>
      </c>
      <c r="Q9">
        <v>0.15959999999999999</v>
      </c>
      <c r="R9">
        <v>0.2175</v>
      </c>
    </row>
    <row r="10" spans="1:21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1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I12" t="s">
        <v>84</v>
      </c>
    </row>
    <row r="13" spans="1:21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I13">
        <v>0</v>
      </c>
    </row>
    <row r="14" spans="1:21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</row>
    <row r="15" spans="1:219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110</v>
      </c>
      <c r="I15" t="s">
        <v>109</v>
      </c>
      <c r="J15" t="s">
        <v>397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117</v>
      </c>
      <c r="R15" t="s">
        <v>118</v>
      </c>
      <c r="S15" t="s">
        <v>119</v>
      </c>
      <c r="T15" t="s">
        <v>120</v>
      </c>
      <c r="U15" t="s">
        <v>121</v>
      </c>
      <c r="V15" t="s">
        <v>122</v>
      </c>
      <c r="W15" t="s">
        <v>123</v>
      </c>
      <c r="X15" t="s">
        <v>124</v>
      </c>
      <c r="Y15" t="s">
        <v>125</v>
      </c>
      <c r="Z15" t="s">
        <v>126</v>
      </c>
      <c r="AA15" t="s">
        <v>127</v>
      </c>
      <c r="AB15" t="s">
        <v>128</v>
      </c>
      <c r="AC15" t="s">
        <v>129</v>
      </c>
      <c r="AD15" t="s">
        <v>130</v>
      </c>
      <c r="AE15" t="s">
        <v>131</v>
      </c>
      <c r="AF15" t="s">
        <v>132</v>
      </c>
      <c r="AG15" t="s">
        <v>133</v>
      </c>
      <c r="AH15" t="s">
        <v>134</v>
      </c>
      <c r="AI15" t="s">
        <v>88</v>
      </c>
      <c r="AJ15" t="s">
        <v>135</v>
      </c>
      <c r="AK15" t="s">
        <v>136</v>
      </c>
      <c r="AL15" t="s">
        <v>137</v>
      </c>
      <c r="AM15" t="s">
        <v>138</v>
      </c>
      <c r="AN15" t="s">
        <v>139</v>
      </c>
      <c r="AO15" t="s">
        <v>140</v>
      </c>
      <c r="AP15" t="s">
        <v>141</v>
      </c>
      <c r="AQ15" t="s">
        <v>142</v>
      </c>
      <c r="AR15" t="s">
        <v>143</v>
      </c>
      <c r="AS15" t="s">
        <v>144</v>
      </c>
      <c r="AT15" t="s">
        <v>145</v>
      </c>
      <c r="AU15" t="s">
        <v>146</v>
      </c>
      <c r="AV15" t="s">
        <v>111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174</v>
      </c>
      <c r="BY15" t="s">
        <v>175</v>
      </c>
      <c r="BZ15" t="s">
        <v>176</v>
      </c>
      <c r="CA15" t="s">
        <v>177</v>
      </c>
      <c r="CB15" t="s">
        <v>178</v>
      </c>
      <c r="CC15" t="s">
        <v>179</v>
      </c>
      <c r="CD15" t="s">
        <v>180</v>
      </c>
      <c r="CE15" t="s">
        <v>181</v>
      </c>
      <c r="CF15" t="s">
        <v>182</v>
      </c>
      <c r="CG15" t="s">
        <v>183</v>
      </c>
      <c r="CH15" t="s">
        <v>184</v>
      </c>
      <c r="CI15" t="s">
        <v>185</v>
      </c>
      <c r="CJ15" t="s">
        <v>186</v>
      </c>
      <c r="CK15" t="s">
        <v>187</v>
      </c>
      <c r="CL15" t="s">
        <v>188</v>
      </c>
      <c r="CM15" t="s">
        <v>189</v>
      </c>
      <c r="CN15" t="s">
        <v>190</v>
      </c>
      <c r="CO15" t="s">
        <v>191</v>
      </c>
      <c r="CP15" t="s">
        <v>103</v>
      </c>
      <c r="CQ15" t="s">
        <v>106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227</v>
      </c>
      <c r="EB15" t="s">
        <v>228</v>
      </c>
      <c r="EC15" t="s">
        <v>229</v>
      </c>
      <c r="ED15" t="s">
        <v>230</v>
      </c>
      <c r="EE15" t="s">
        <v>231</v>
      </c>
      <c r="EF15" t="s">
        <v>232</v>
      </c>
      <c r="EG15" t="s">
        <v>233</v>
      </c>
      <c r="EH15" t="s">
        <v>234</v>
      </c>
      <c r="EI15" t="s">
        <v>235</v>
      </c>
      <c r="EJ15" t="s">
        <v>236</v>
      </c>
      <c r="EK15" t="s">
        <v>237</v>
      </c>
      <c r="EL15" t="s">
        <v>238</v>
      </c>
      <c r="EM15" t="s">
        <v>239</v>
      </c>
      <c r="EN15" t="s">
        <v>240</v>
      </c>
      <c r="EO15" t="s">
        <v>241</v>
      </c>
      <c r="EP15" t="s">
        <v>242</v>
      </c>
      <c r="EQ15" t="s">
        <v>243</v>
      </c>
      <c r="ER15" t="s">
        <v>244</v>
      </c>
      <c r="ES15" t="s">
        <v>245</v>
      </c>
      <c r="ET15" t="s">
        <v>246</v>
      </c>
      <c r="EU15" t="s">
        <v>247</v>
      </c>
      <c r="EV15" t="s">
        <v>248</v>
      </c>
      <c r="EW15" t="s">
        <v>249</v>
      </c>
      <c r="EX15" t="s">
        <v>250</v>
      </c>
      <c r="EY15" t="s">
        <v>251</v>
      </c>
      <c r="EZ15" t="s">
        <v>252</v>
      </c>
      <c r="FA15" t="s">
        <v>253</v>
      </c>
      <c r="FB15" t="s">
        <v>254</v>
      </c>
      <c r="FC15" t="s">
        <v>255</v>
      </c>
      <c r="FD15" t="s">
        <v>256</v>
      </c>
      <c r="FE15" t="s">
        <v>257</v>
      </c>
      <c r="FF15" t="s">
        <v>258</v>
      </c>
      <c r="FG15" t="s">
        <v>259</v>
      </c>
      <c r="FH15" t="s">
        <v>260</v>
      </c>
      <c r="FI15" t="s">
        <v>261</v>
      </c>
      <c r="FJ15" t="s">
        <v>262</v>
      </c>
      <c r="FK15" t="s">
        <v>263</v>
      </c>
      <c r="FL15" t="s">
        <v>264</v>
      </c>
      <c r="FM15" t="s">
        <v>265</v>
      </c>
      <c r="FN15" t="s">
        <v>266</v>
      </c>
      <c r="FO15" t="s">
        <v>267</v>
      </c>
      <c r="FP15" t="s">
        <v>268</v>
      </c>
      <c r="FQ15" t="s">
        <v>269</v>
      </c>
      <c r="FR15" t="s">
        <v>270</v>
      </c>
      <c r="FS15" t="s">
        <v>271</v>
      </c>
      <c r="FT15" t="s">
        <v>272</v>
      </c>
      <c r="FU15" t="s">
        <v>273</v>
      </c>
      <c r="FV15" t="s">
        <v>274</v>
      </c>
      <c r="FW15" t="s">
        <v>275</v>
      </c>
      <c r="FX15" t="s">
        <v>276</v>
      </c>
      <c r="FY15" t="s">
        <v>277</v>
      </c>
      <c r="FZ15" t="s">
        <v>278</v>
      </c>
      <c r="GA15" t="s">
        <v>279</v>
      </c>
      <c r="GB15" t="s">
        <v>280</v>
      </c>
      <c r="GC15" t="s">
        <v>281</v>
      </c>
      <c r="GD15" t="s">
        <v>282</v>
      </c>
      <c r="GE15" t="s">
        <v>283</v>
      </c>
      <c r="GF15" t="s">
        <v>284</v>
      </c>
      <c r="GG15" t="s">
        <v>285</v>
      </c>
      <c r="GH15" t="s">
        <v>286</v>
      </c>
      <c r="GI15" t="s">
        <v>287</v>
      </c>
      <c r="GJ15" t="s">
        <v>288</v>
      </c>
      <c r="GK15" t="s">
        <v>289</v>
      </c>
      <c r="GL15" t="s">
        <v>290</v>
      </c>
      <c r="GM15" t="s">
        <v>291</v>
      </c>
      <c r="GN15" t="s">
        <v>292</v>
      </c>
      <c r="GO15" t="s">
        <v>293</v>
      </c>
      <c r="GP15" t="s">
        <v>294</v>
      </c>
      <c r="GQ15" t="s">
        <v>295</v>
      </c>
      <c r="GR15" t="s">
        <v>296</v>
      </c>
      <c r="GS15" t="s">
        <v>297</v>
      </c>
      <c r="GT15" t="s">
        <v>298</v>
      </c>
      <c r="GU15" t="s">
        <v>299</v>
      </c>
      <c r="GV15" t="s">
        <v>300</v>
      </c>
      <c r="GW15" t="s">
        <v>301</v>
      </c>
      <c r="GX15" t="s">
        <v>302</v>
      </c>
      <c r="GY15" t="s">
        <v>303</v>
      </c>
      <c r="GZ15" t="s">
        <v>304</v>
      </c>
      <c r="HA15" t="s">
        <v>305</v>
      </c>
      <c r="HB15" t="s">
        <v>306</v>
      </c>
      <c r="HC15" t="s">
        <v>307</v>
      </c>
      <c r="HD15" t="s">
        <v>308</v>
      </c>
      <c r="HE15" t="s">
        <v>309</v>
      </c>
      <c r="HF15" t="s">
        <v>310</v>
      </c>
      <c r="HG15" t="s">
        <v>311</v>
      </c>
      <c r="HH15" t="s">
        <v>312</v>
      </c>
      <c r="HI15" t="s">
        <v>313</v>
      </c>
      <c r="HJ15" t="s">
        <v>314</v>
      </c>
      <c r="HK15" t="s">
        <v>315</v>
      </c>
    </row>
    <row r="16" spans="1:219" x14ac:dyDescent="0.2">
      <c r="B16" t="s">
        <v>316</v>
      </c>
      <c r="C16" t="s">
        <v>316</v>
      </c>
      <c r="F16" t="s">
        <v>316</v>
      </c>
      <c r="G16" t="s">
        <v>317</v>
      </c>
      <c r="I16" t="s">
        <v>318</v>
      </c>
      <c r="J16" t="s">
        <v>398</v>
      </c>
      <c r="K16" t="s">
        <v>316</v>
      </c>
      <c r="L16" t="s">
        <v>319</v>
      </c>
      <c r="M16" t="s">
        <v>320</v>
      </c>
      <c r="N16" t="s">
        <v>321</v>
      </c>
      <c r="O16" t="s">
        <v>322</v>
      </c>
      <c r="P16" t="s">
        <v>322</v>
      </c>
      <c r="Q16" t="s">
        <v>154</v>
      </c>
      <c r="R16" t="s">
        <v>154</v>
      </c>
      <c r="S16" t="s">
        <v>319</v>
      </c>
      <c r="T16" t="s">
        <v>319</v>
      </c>
      <c r="U16" t="s">
        <v>319</v>
      </c>
      <c r="V16" t="s">
        <v>319</v>
      </c>
      <c r="W16" t="s">
        <v>323</v>
      </c>
      <c r="X16" t="s">
        <v>324</v>
      </c>
      <c r="Y16" t="s">
        <v>324</v>
      </c>
      <c r="Z16" t="s">
        <v>325</v>
      </c>
      <c r="AA16" t="s">
        <v>326</v>
      </c>
      <c r="AB16" t="s">
        <v>325</v>
      </c>
      <c r="AC16" t="s">
        <v>325</v>
      </c>
      <c r="AD16" t="s">
        <v>325</v>
      </c>
      <c r="AE16" t="s">
        <v>323</v>
      </c>
      <c r="AF16" t="s">
        <v>323</v>
      </c>
      <c r="AG16" t="s">
        <v>323</v>
      </c>
      <c r="AH16" t="s">
        <v>323</v>
      </c>
      <c r="AI16" t="s">
        <v>327</v>
      </c>
      <c r="AJ16" t="s">
        <v>326</v>
      </c>
      <c r="AL16" t="s">
        <v>326</v>
      </c>
      <c r="AM16" t="s">
        <v>327</v>
      </c>
      <c r="AN16" t="s">
        <v>321</v>
      </c>
      <c r="AO16" t="s">
        <v>321</v>
      </c>
      <c r="AQ16" t="s">
        <v>328</v>
      </c>
      <c r="AR16" t="s">
        <v>329</v>
      </c>
      <c r="AU16" t="s">
        <v>319</v>
      </c>
      <c r="AV16" t="s">
        <v>316</v>
      </c>
      <c r="AW16" t="s">
        <v>322</v>
      </c>
      <c r="AX16" t="s">
        <v>322</v>
      </c>
      <c r="AY16" t="s">
        <v>330</v>
      </c>
      <c r="AZ16" t="s">
        <v>330</v>
      </c>
      <c r="BA16" t="s">
        <v>322</v>
      </c>
      <c r="BB16" t="s">
        <v>330</v>
      </c>
      <c r="BC16" t="s">
        <v>327</v>
      </c>
      <c r="BD16" t="s">
        <v>325</v>
      </c>
      <c r="BE16" t="s">
        <v>325</v>
      </c>
      <c r="BF16" t="s">
        <v>324</v>
      </c>
      <c r="BG16" t="s">
        <v>324</v>
      </c>
      <c r="BH16" t="s">
        <v>324</v>
      </c>
      <c r="BI16" t="s">
        <v>324</v>
      </c>
      <c r="BJ16" t="s">
        <v>324</v>
      </c>
      <c r="BK16" t="s">
        <v>331</v>
      </c>
      <c r="BL16" t="s">
        <v>321</v>
      </c>
      <c r="BM16" t="s">
        <v>321</v>
      </c>
      <c r="BN16" t="s">
        <v>322</v>
      </c>
      <c r="BO16" t="s">
        <v>322</v>
      </c>
      <c r="BP16" t="s">
        <v>322</v>
      </c>
      <c r="BQ16" t="s">
        <v>330</v>
      </c>
      <c r="BR16" t="s">
        <v>322</v>
      </c>
      <c r="BS16" t="s">
        <v>330</v>
      </c>
      <c r="BT16" t="s">
        <v>325</v>
      </c>
      <c r="BU16" t="s">
        <v>325</v>
      </c>
      <c r="BV16" t="s">
        <v>324</v>
      </c>
      <c r="BW16" t="s">
        <v>324</v>
      </c>
      <c r="BX16" t="s">
        <v>321</v>
      </c>
      <c r="CC16" t="s">
        <v>321</v>
      </c>
      <c r="CF16" t="s">
        <v>324</v>
      </c>
      <c r="CG16" t="s">
        <v>324</v>
      </c>
      <c r="CH16" t="s">
        <v>324</v>
      </c>
      <c r="CI16" t="s">
        <v>324</v>
      </c>
      <c r="CJ16" t="s">
        <v>324</v>
      </c>
      <c r="CK16" t="s">
        <v>321</v>
      </c>
      <c r="CL16" t="s">
        <v>321</v>
      </c>
      <c r="CM16" t="s">
        <v>321</v>
      </c>
      <c r="CN16" t="s">
        <v>316</v>
      </c>
      <c r="CP16" t="s">
        <v>332</v>
      </c>
      <c r="CR16" t="s">
        <v>316</v>
      </c>
      <c r="CS16" t="s">
        <v>316</v>
      </c>
      <c r="CU16" t="s">
        <v>333</v>
      </c>
      <c r="CV16" t="s">
        <v>334</v>
      </c>
      <c r="CW16" t="s">
        <v>333</v>
      </c>
      <c r="CX16" t="s">
        <v>334</v>
      </c>
      <c r="CY16" t="s">
        <v>333</v>
      </c>
      <c r="CZ16" t="s">
        <v>334</v>
      </c>
      <c r="DA16" t="s">
        <v>326</v>
      </c>
      <c r="DB16" t="s">
        <v>326</v>
      </c>
      <c r="DC16" t="s">
        <v>321</v>
      </c>
      <c r="DD16" t="s">
        <v>335</v>
      </c>
      <c r="DE16" t="s">
        <v>321</v>
      </c>
      <c r="DG16" t="s">
        <v>319</v>
      </c>
      <c r="DH16" t="s">
        <v>336</v>
      </c>
      <c r="DI16" t="s">
        <v>319</v>
      </c>
      <c r="DK16" t="s">
        <v>319</v>
      </c>
      <c r="DL16" t="s">
        <v>336</v>
      </c>
      <c r="DM16" t="s">
        <v>319</v>
      </c>
      <c r="DR16" t="s">
        <v>337</v>
      </c>
      <c r="DS16" t="s">
        <v>337</v>
      </c>
      <c r="EF16" t="s">
        <v>337</v>
      </c>
      <c r="EG16" t="s">
        <v>337</v>
      </c>
      <c r="EH16" t="s">
        <v>338</v>
      </c>
      <c r="EI16" t="s">
        <v>338</v>
      </c>
      <c r="EJ16" t="s">
        <v>324</v>
      </c>
      <c r="EK16" t="s">
        <v>324</v>
      </c>
      <c r="EL16" t="s">
        <v>326</v>
      </c>
      <c r="EM16" t="s">
        <v>324</v>
      </c>
      <c r="EN16" t="s">
        <v>330</v>
      </c>
      <c r="EO16" t="s">
        <v>326</v>
      </c>
      <c r="EP16" t="s">
        <v>326</v>
      </c>
      <c r="ER16" t="s">
        <v>337</v>
      </c>
      <c r="ES16" t="s">
        <v>337</v>
      </c>
      <c r="ET16" t="s">
        <v>337</v>
      </c>
      <c r="EU16" t="s">
        <v>337</v>
      </c>
      <c r="EV16" t="s">
        <v>337</v>
      </c>
      <c r="EW16" t="s">
        <v>337</v>
      </c>
      <c r="EX16" t="s">
        <v>337</v>
      </c>
      <c r="EY16" t="s">
        <v>339</v>
      </c>
      <c r="EZ16" t="s">
        <v>339</v>
      </c>
      <c r="FA16" t="s">
        <v>339</v>
      </c>
      <c r="FB16" t="s">
        <v>340</v>
      </c>
      <c r="FC16" t="s">
        <v>337</v>
      </c>
      <c r="FD16" t="s">
        <v>337</v>
      </c>
      <c r="FE16" t="s">
        <v>337</v>
      </c>
      <c r="FF16" t="s">
        <v>337</v>
      </c>
      <c r="FG16" t="s">
        <v>337</v>
      </c>
      <c r="FH16" t="s">
        <v>337</v>
      </c>
      <c r="FI16" t="s">
        <v>337</v>
      </c>
      <c r="FJ16" t="s">
        <v>337</v>
      </c>
      <c r="FK16" t="s">
        <v>337</v>
      </c>
      <c r="FL16" t="s">
        <v>337</v>
      </c>
      <c r="FM16" t="s">
        <v>337</v>
      </c>
      <c r="FN16" t="s">
        <v>337</v>
      </c>
      <c r="FU16" t="s">
        <v>337</v>
      </c>
      <c r="FV16" t="s">
        <v>326</v>
      </c>
      <c r="FW16" t="s">
        <v>326</v>
      </c>
      <c r="FX16" t="s">
        <v>333</v>
      </c>
      <c r="FY16" t="s">
        <v>334</v>
      </c>
      <c r="FZ16" t="s">
        <v>334</v>
      </c>
      <c r="GD16" t="s">
        <v>334</v>
      </c>
      <c r="GH16" t="s">
        <v>322</v>
      </c>
      <c r="GI16" t="s">
        <v>322</v>
      </c>
      <c r="GJ16" t="s">
        <v>330</v>
      </c>
      <c r="GK16" t="s">
        <v>330</v>
      </c>
      <c r="GL16" t="s">
        <v>341</v>
      </c>
      <c r="GM16" t="s">
        <v>341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324</v>
      </c>
      <c r="GU16" t="s">
        <v>337</v>
      </c>
      <c r="GW16" t="s">
        <v>327</v>
      </c>
      <c r="GX16" t="s">
        <v>327</v>
      </c>
      <c r="GY16" t="s">
        <v>324</v>
      </c>
      <c r="GZ16" t="s">
        <v>324</v>
      </c>
      <c r="HA16" t="s">
        <v>324</v>
      </c>
      <c r="HB16" t="s">
        <v>324</v>
      </c>
      <c r="HC16" t="s">
        <v>324</v>
      </c>
      <c r="HD16" t="s">
        <v>326</v>
      </c>
      <c r="HE16" t="s">
        <v>326</v>
      </c>
      <c r="HF16" t="s">
        <v>326</v>
      </c>
      <c r="HG16" t="s">
        <v>324</v>
      </c>
      <c r="HH16" t="s">
        <v>322</v>
      </c>
      <c r="HI16" t="s">
        <v>330</v>
      </c>
      <c r="HJ16" t="s">
        <v>326</v>
      </c>
      <c r="HK16" t="s">
        <v>326</v>
      </c>
    </row>
    <row r="17" spans="1:219" x14ac:dyDescent="0.2">
      <c r="A17">
        <v>1</v>
      </c>
      <c r="B17">
        <v>1689774612.0999999</v>
      </c>
      <c r="C17">
        <v>0</v>
      </c>
      <c r="D17" t="s">
        <v>342</v>
      </c>
      <c r="E17" t="s">
        <v>343</v>
      </c>
      <c r="F17">
        <v>0</v>
      </c>
      <c r="G17">
        <v>19.600000000000001</v>
      </c>
      <c r="H17" t="s">
        <v>399</v>
      </c>
      <c r="I17">
        <v>160</v>
      </c>
      <c r="J17">
        <v>32</v>
      </c>
      <c r="K17">
        <v>1689774612.0999999</v>
      </c>
      <c r="L17" s="1">
        <f t="shared" ref="L17:L32" si="0">(M17)/1000</f>
        <v>1.6969091937214403E-3</v>
      </c>
      <c r="M17" s="1">
        <f t="shared" ref="M17:M32" si="1">1000*BC17*AK17*(AY17-AZ17)/(100*AR17*(1000-AK17*AY17))</f>
        <v>1.6969091937214402</v>
      </c>
      <c r="N17" s="1">
        <f t="shared" ref="N17:N32" si="2">BC17*AK17*(AX17-AW17*(1000-AK17*AZ17)/(1000-AK17*AY17))/(100*AR17)</f>
        <v>8.7955077889088233</v>
      </c>
      <c r="O17" s="1">
        <f t="shared" ref="O17:O32" si="3">AW17 - IF(AK17&gt;1, N17*AR17*100/(AM17*BK17), 0)</f>
        <v>394.36599999999999</v>
      </c>
      <c r="P17" s="1">
        <f t="shared" ref="P17:P32" si="4">((V17-L17/2)*O17-N17)/(V17+L17/2)</f>
        <v>243.75128746014281</v>
      </c>
      <c r="Q17" s="1">
        <f t="shared" ref="Q17:Q32" si="5">P17*(BD17+BE17)/1000</f>
        <v>24.690541815106915</v>
      </c>
      <c r="R17" s="1">
        <f t="shared" ref="R17:R32" si="6">(AW17 - IF(AK17&gt;1, N17*AR17*100/(AM17*BK17), 0))*(BD17+BE17)/1000</f>
        <v>39.946907829353002</v>
      </c>
      <c r="S17" s="1">
        <f t="shared" ref="S17:S32" si="7">2/((1/U17-1/T17)+SIGN(U17)*SQRT((1/U17-1/T17)*(1/U17-1/T17) + 4*AS17/((AS17+1)*(AS17+1))*(2*1/U17*1/T17-1/T17*1/T17)))</f>
        <v>0.10042005267384667</v>
      </c>
      <c r="T17">
        <f t="shared" ref="T17:T32" si="8">IF(LEFT(AT17,1)&lt;&gt;"0",IF(LEFT(AT17,1)="1",3,AU17),$D$5+$E$5*(BK17*BD17/($L$5*1000))+$F$5*(BK17*BD17/($L$5*1000))*MAX(MIN(AR17,$K$5),$J$5)*MAX(MIN(AR17,$K$5),$J$5)+$G$5*MAX(MIN(AR17,$K$5),$J$5)*(BK17*BD17/($L$5*1000))+$I$5*(BK17*BD17/($L$5*1000))*(BK17*BD17/($L$5*1000)))</f>
        <v>3.83988423075394</v>
      </c>
      <c r="U17">
        <f t="shared" ref="U17:U32" si="9">L17*(1000-(1000*0.61365*EXP(17.502*Y17/(240.97+Y17))/(BD17+BE17)+AY17)/2)/(1000*0.61365*EXP(17.502*Y17/(240.97+Y17))/(BD17+BE17)-AY17)</f>
        <v>9.8983591972731919E-2</v>
      </c>
      <c r="V17">
        <f t="shared" ref="V17:V32" si="10">1/((AS17+1)/(S17/1.6)+1/(T17/1.37)) + AS17/((AS17+1)/(S17/1.6) + AS17/(T17/1.37))</f>
        <v>6.19920934504977E-2</v>
      </c>
      <c r="W17">
        <f t="shared" ref="W17:W32" si="11">(AN17*AQ17)</f>
        <v>130.00867648196055</v>
      </c>
      <c r="X17">
        <f t="shared" ref="X17:X32" si="12">(BF17+(W17+2*0.95*0.0000000567*(((BF17+$B$7)+273)^4-(BF17+273)^4)-44100*L17)/(1.84*29.3*T17+8*0.95*0.0000000567*(BF17+273)^3))</f>
        <v>26.893491202201012</v>
      </c>
      <c r="Y17">
        <f t="shared" ref="Y17:Y32" si="13">($C$7*BG17+$D$7*BH17+$E$7*X17)</f>
        <v>26.364100000000001</v>
      </c>
      <c r="Z17">
        <f t="shared" ref="Z17:Z32" si="14">0.61365*EXP(17.502*Y17/(240.97+Y17))</f>
        <v>3.4476444528357093</v>
      </c>
      <c r="AA17">
        <f t="shared" ref="AA17:AA32" si="15">(AB17/AC17*100)</f>
        <v>50.100628149843182</v>
      </c>
      <c r="AB17">
        <f t="shared" ref="AB17:AB32" si="16">AY17*(BD17+BE17)/1000</f>
        <v>1.7557288240015001</v>
      </c>
      <c r="AC17">
        <f t="shared" ref="AC17:AC32" si="17">0.61365*EXP(17.502*BF17/(240.97+BF17))</f>
        <v>3.5044048125512286</v>
      </c>
      <c r="AD17">
        <f t="shared" ref="AD17:AD32" si="18">(Z17-AY17*(BD17+BE17)/1000)</f>
        <v>1.6919156288342092</v>
      </c>
      <c r="AE17">
        <f t="shared" ref="AE17:AE32" si="19">(-L17*44100)</f>
        <v>-74.833695443115516</v>
      </c>
      <c r="AF17">
        <f t="shared" ref="AF17:AF32" si="20">2*29.3*T17*0.92*(BF17-Y17)</f>
        <v>57.343387305608793</v>
      </c>
      <c r="AG17">
        <f t="shared" ref="AG17:AG32" si="21">2*0.95*0.0000000567*(((BF17+$B$7)+273)^4-(Y17+273)^4)</f>
        <v>3.2068474702971534</v>
      </c>
      <c r="AH17">
        <f t="shared" ref="AH17:AH32" si="22">W17+AG17+AE17+AF17</f>
        <v>115.72521581475098</v>
      </c>
      <c r="AI17">
        <v>0</v>
      </c>
      <c r="AJ17">
        <v>0</v>
      </c>
      <c r="AK17">
        <f t="shared" ref="AK17:AK32" si="23">IF(AI17*$I$13&gt;=AM17,1,(AM17/(AM17-AI17*$I$13)))</f>
        <v>1</v>
      </c>
      <c r="AL17">
        <f t="shared" ref="AL17:AL32" si="24">(AK17-1)*100</f>
        <v>0</v>
      </c>
      <c r="AM17">
        <f t="shared" ref="AM17:AM32" si="25">MAX(0,($B$13+$C$13*BK17)/(1+$D$13*BK17)*BD17/(BF17+273)*$E$13)</f>
        <v>53618.913635755875</v>
      </c>
      <c r="AN17">
        <f t="shared" ref="AN17:AN32" si="26">$B$11*BL17+$C$11*BM17+$F$11*BX17*(1-CA17)</f>
        <v>800.08299999999997</v>
      </c>
      <c r="AO17">
        <f t="shared" ref="AO17:AO32" si="27">AN17*AP17</f>
        <v>673.26942449842511</v>
      </c>
      <c r="AP17">
        <f t="shared" ref="AP17:AP32" si="28">($B$11*$D$9+$C$11*$D$9+$F$11*((CK17+CC17)/MAX(CK17+CC17+CL17, 0.1)*$J$9+CL17/MAX(CK17+CC17+CL17, 0.1)*$K$9))/($B$11+$C$11+$F$11)</f>
        <v>0.84149947505249467</v>
      </c>
      <c r="AQ17">
        <f t="shared" ref="AQ17:AQ32" si="29">($B$11*$L$9+$C$11*$L$9+$F$11*((CK17+CC17)/MAX(CK17+CC17+CL17, 0.1)*$Q$9+CL17/MAX(CK17+CC17+CL17, 0.1)*$R$9))/($B$11+$C$11+$F$11)</f>
        <v>0.16249398685131486</v>
      </c>
      <c r="AR17">
        <v>3</v>
      </c>
      <c r="AS17">
        <v>0.5</v>
      </c>
      <c r="AT17" t="s">
        <v>345</v>
      </c>
      <c r="AU17">
        <v>2</v>
      </c>
      <c r="AV17">
        <v>1689774612.0999999</v>
      </c>
      <c r="AW17">
        <v>394.36599999999999</v>
      </c>
      <c r="AX17">
        <v>400.04199999999997</v>
      </c>
      <c r="AY17">
        <v>17.332999999999998</v>
      </c>
      <c r="AZ17">
        <v>16.332999999999998</v>
      </c>
      <c r="BA17">
        <v>392.262</v>
      </c>
      <c r="BB17">
        <v>17.347999999999999</v>
      </c>
      <c r="BC17">
        <v>500.24900000000002</v>
      </c>
      <c r="BD17">
        <v>101.26300000000001</v>
      </c>
      <c r="BE17">
        <v>3.0995499999999999E-2</v>
      </c>
      <c r="BF17">
        <v>26.641100000000002</v>
      </c>
      <c r="BG17">
        <v>26.364100000000001</v>
      </c>
      <c r="BH17">
        <v>999.9</v>
      </c>
      <c r="BI17">
        <v>0</v>
      </c>
      <c r="BJ17">
        <v>0</v>
      </c>
      <c r="BK17">
        <v>10001.9</v>
      </c>
      <c r="BL17">
        <v>0</v>
      </c>
      <c r="BM17">
        <v>197.44200000000001</v>
      </c>
      <c r="BN17">
        <v>-5.6893599999999998</v>
      </c>
      <c r="BO17">
        <v>401.322</v>
      </c>
      <c r="BP17">
        <v>406.68400000000003</v>
      </c>
      <c r="BQ17">
        <v>1.03504</v>
      </c>
      <c r="BR17">
        <v>400.04199999999997</v>
      </c>
      <c r="BS17">
        <v>16.332999999999998</v>
      </c>
      <c r="BT17">
        <v>1.7587299999999999</v>
      </c>
      <c r="BU17">
        <v>1.6539200000000001</v>
      </c>
      <c r="BV17">
        <v>15.4247</v>
      </c>
      <c r="BW17">
        <v>14.470599999999999</v>
      </c>
      <c r="BX17">
        <v>800.08299999999997</v>
      </c>
      <c r="BY17">
        <v>0.95001999999999998</v>
      </c>
      <c r="BZ17">
        <v>4.99801E-2</v>
      </c>
      <c r="CA17">
        <v>0</v>
      </c>
      <c r="CB17">
        <v>2.3275000000000001</v>
      </c>
      <c r="CC17">
        <v>0</v>
      </c>
      <c r="CD17">
        <v>2305.5500000000002</v>
      </c>
      <c r="CE17">
        <v>7293.02</v>
      </c>
      <c r="CF17">
        <v>36.125</v>
      </c>
      <c r="CG17">
        <v>38.75</v>
      </c>
      <c r="CH17">
        <v>37.186999999999998</v>
      </c>
      <c r="CI17">
        <v>37.686999999999998</v>
      </c>
      <c r="CJ17">
        <v>36.5</v>
      </c>
      <c r="CK17">
        <v>760.09</v>
      </c>
      <c r="CL17">
        <v>39.99</v>
      </c>
      <c r="CM17">
        <v>0</v>
      </c>
      <c r="CN17">
        <v>1689774610.7</v>
      </c>
      <c r="CO17">
        <v>0</v>
      </c>
      <c r="CP17">
        <v>1689774638.5999999</v>
      </c>
      <c r="CQ17" t="s">
        <v>346</v>
      </c>
      <c r="CR17">
        <v>1689774629.0999999</v>
      </c>
      <c r="CS17">
        <v>1689774638.5999999</v>
      </c>
      <c r="CT17">
        <v>1</v>
      </c>
      <c r="CU17">
        <v>1.4E-2</v>
      </c>
      <c r="CV17">
        <v>-3.5999999999999997E-2</v>
      </c>
      <c r="CW17">
        <v>2.1040000000000001</v>
      </c>
      <c r="CX17">
        <v>-1.4999999999999999E-2</v>
      </c>
      <c r="CY17">
        <v>400</v>
      </c>
      <c r="CZ17">
        <v>16</v>
      </c>
      <c r="DA17">
        <v>0.15</v>
      </c>
      <c r="DB17">
        <v>0.11</v>
      </c>
      <c r="DC17">
        <v>8.7524420945332686</v>
      </c>
      <c r="DD17">
        <v>-0.30462831251058609</v>
      </c>
      <c r="DE17">
        <v>4.005368002250638E-2</v>
      </c>
      <c r="DF17">
        <v>1</v>
      </c>
      <c r="DG17">
        <v>1.753434576859619E-3</v>
      </c>
      <c r="DH17">
        <v>1.834225314728744E-4</v>
      </c>
      <c r="DI17">
        <v>1.5523723575333819E-5</v>
      </c>
      <c r="DJ17">
        <v>1</v>
      </c>
      <c r="DK17">
        <v>0.1046441462371609</v>
      </c>
      <c r="DL17">
        <v>5.2967470044769866E-3</v>
      </c>
      <c r="DM17">
        <v>5.7338758342898738E-4</v>
      </c>
      <c r="DN17">
        <v>1</v>
      </c>
      <c r="DO17">
        <v>3</v>
      </c>
      <c r="DP17">
        <v>3</v>
      </c>
      <c r="DQ17" t="s">
        <v>347</v>
      </c>
      <c r="DR17">
        <v>3.1032700000000002</v>
      </c>
      <c r="DS17">
        <v>2.6628699999999998</v>
      </c>
      <c r="DT17">
        <v>9.6232899999999996E-2</v>
      </c>
      <c r="DU17">
        <v>9.8427600000000004E-2</v>
      </c>
      <c r="DV17">
        <v>8.4340999999999999E-2</v>
      </c>
      <c r="DW17">
        <v>8.2652799999999998E-2</v>
      </c>
      <c r="DX17">
        <v>26353.9</v>
      </c>
      <c r="DY17">
        <v>28526.1</v>
      </c>
      <c r="DZ17">
        <v>27609.3</v>
      </c>
      <c r="EA17">
        <v>29740.7</v>
      </c>
      <c r="EB17">
        <v>31647.200000000001</v>
      </c>
      <c r="EC17">
        <v>33631.800000000003</v>
      </c>
      <c r="ED17">
        <v>37869.599999999999</v>
      </c>
      <c r="EE17">
        <v>40752.1</v>
      </c>
      <c r="EF17">
        <v>2.1777000000000002</v>
      </c>
      <c r="EG17">
        <v>2.2176499999999999</v>
      </c>
      <c r="EH17">
        <v>8.2552399999999998E-2</v>
      </c>
      <c r="EI17">
        <v>0</v>
      </c>
      <c r="EJ17">
        <v>25.011199999999999</v>
      </c>
      <c r="EK17">
        <v>999.9</v>
      </c>
      <c r="EL17">
        <v>67.400000000000006</v>
      </c>
      <c r="EM17">
        <v>23.9</v>
      </c>
      <c r="EN17">
        <v>19.813700000000001</v>
      </c>
      <c r="EO17">
        <v>64.307199999999995</v>
      </c>
      <c r="EP17">
        <v>5.4447099999999997</v>
      </c>
      <c r="EQ17">
        <v>1</v>
      </c>
      <c r="ER17">
        <v>-0.19159599999999999</v>
      </c>
      <c r="ES17">
        <v>0.18278900000000001</v>
      </c>
      <c r="ET17">
        <v>20.220400000000001</v>
      </c>
      <c r="EU17">
        <v>5.2589199999999998</v>
      </c>
      <c r="EV17">
        <v>12.0579</v>
      </c>
      <c r="EW17">
        <v>4.9737999999999998</v>
      </c>
      <c r="EX17">
        <v>3.2930000000000001</v>
      </c>
      <c r="EY17">
        <v>5174.6000000000004</v>
      </c>
      <c r="EZ17">
        <v>9999</v>
      </c>
      <c r="FA17">
        <v>9999</v>
      </c>
      <c r="FB17">
        <v>90.5</v>
      </c>
      <c r="FC17">
        <v>4.9719800000000003</v>
      </c>
      <c r="FD17">
        <v>1.87026</v>
      </c>
      <c r="FE17">
        <v>1.87645</v>
      </c>
      <c r="FF17">
        <v>1.86951</v>
      </c>
      <c r="FG17">
        <v>1.8727100000000001</v>
      </c>
      <c r="FH17">
        <v>1.87436</v>
      </c>
      <c r="FI17">
        <v>1.8736299999999999</v>
      </c>
      <c r="FJ17">
        <v>1.8751500000000001</v>
      </c>
      <c r="FK17">
        <v>0</v>
      </c>
      <c r="FL17">
        <v>0</v>
      </c>
      <c r="FM17">
        <v>0</v>
      </c>
      <c r="FN17">
        <v>0</v>
      </c>
      <c r="FO17" t="s">
        <v>348</v>
      </c>
      <c r="FP17" t="s">
        <v>349</v>
      </c>
      <c r="FQ17" t="s">
        <v>350</v>
      </c>
      <c r="FR17" t="s">
        <v>350</v>
      </c>
      <c r="FS17" t="s">
        <v>350</v>
      </c>
      <c r="FT17" t="s">
        <v>350</v>
      </c>
      <c r="FU17">
        <v>0</v>
      </c>
      <c r="FV17">
        <v>100</v>
      </c>
      <c r="FW17">
        <v>100</v>
      </c>
      <c r="FX17">
        <v>2.1040000000000001</v>
      </c>
      <c r="FY17">
        <v>-1.4999999999999999E-2</v>
      </c>
      <c r="FZ17">
        <v>2.09</v>
      </c>
      <c r="GA17">
        <v>0</v>
      </c>
      <c r="GB17">
        <v>0</v>
      </c>
      <c r="GC17">
        <v>0</v>
      </c>
      <c r="GD17">
        <v>0.02</v>
      </c>
      <c r="GE17">
        <v>0</v>
      </c>
      <c r="GF17">
        <v>0</v>
      </c>
      <c r="GG17">
        <v>0</v>
      </c>
      <c r="GH17">
        <v>-1</v>
      </c>
      <c r="GI17">
        <v>-1</v>
      </c>
      <c r="GJ17">
        <v>-1</v>
      </c>
      <c r="GK17">
        <v>-1</v>
      </c>
      <c r="GL17">
        <v>995.6</v>
      </c>
      <c r="GM17">
        <v>995.7</v>
      </c>
      <c r="GN17">
        <v>1.0376000000000001</v>
      </c>
      <c r="GO17">
        <v>2.5158700000000001</v>
      </c>
      <c r="GP17">
        <v>1.39893</v>
      </c>
      <c r="GQ17">
        <v>2.2863799999999999</v>
      </c>
      <c r="GR17">
        <v>1.4489700000000001</v>
      </c>
      <c r="GS17">
        <v>2.31934</v>
      </c>
      <c r="GT17">
        <v>27.954699999999999</v>
      </c>
      <c r="GU17">
        <v>15.970800000000001</v>
      </c>
      <c r="GV17">
        <v>18</v>
      </c>
      <c r="GW17">
        <v>483.75900000000001</v>
      </c>
      <c r="GX17">
        <v>553.98099999999999</v>
      </c>
      <c r="GY17">
        <v>25.0002</v>
      </c>
      <c r="GZ17">
        <v>24.884399999999999</v>
      </c>
      <c r="HA17">
        <v>30.000299999999999</v>
      </c>
      <c r="HB17">
        <v>24.703700000000001</v>
      </c>
      <c r="HC17">
        <v>24.635300000000001</v>
      </c>
      <c r="HD17">
        <v>20.749099999999999</v>
      </c>
      <c r="HE17">
        <v>20.835100000000001</v>
      </c>
      <c r="HF17">
        <v>62.770699999999998</v>
      </c>
      <c r="HG17">
        <v>25</v>
      </c>
      <c r="HH17">
        <v>400</v>
      </c>
      <c r="HI17">
        <v>16.259799999999998</v>
      </c>
      <c r="HJ17">
        <v>102.16200000000001</v>
      </c>
      <c r="HK17">
        <v>101.878</v>
      </c>
    </row>
    <row r="18" spans="1:219" x14ac:dyDescent="0.2">
      <c r="A18">
        <v>2</v>
      </c>
      <c r="B18">
        <v>1689776076.5</v>
      </c>
      <c r="C18">
        <v>1464.400000095367</v>
      </c>
      <c r="D18" t="s">
        <v>351</v>
      </c>
      <c r="E18" t="s">
        <v>352</v>
      </c>
      <c r="F18">
        <v>0</v>
      </c>
      <c r="G18">
        <v>19.7</v>
      </c>
      <c r="H18" t="s">
        <v>344</v>
      </c>
      <c r="I18">
        <v>40</v>
      </c>
      <c r="J18">
        <v>32</v>
      </c>
      <c r="K18">
        <v>1689776076.5</v>
      </c>
      <c r="L18" s="1">
        <f t="shared" si="0"/>
        <v>1.1835661738913432E-3</v>
      </c>
      <c r="M18" s="1">
        <f t="shared" si="1"/>
        <v>1.1835661738913432</v>
      </c>
      <c r="N18" s="1">
        <f t="shared" si="2"/>
        <v>5.3694490371745056</v>
      </c>
      <c r="O18" s="1">
        <f t="shared" si="3"/>
        <v>396.47800000000001</v>
      </c>
      <c r="P18" s="1">
        <f t="shared" si="4"/>
        <v>272.36412229358604</v>
      </c>
      <c r="Q18" s="1">
        <f t="shared" si="5"/>
        <v>27.596759087351117</v>
      </c>
      <c r="R18" s="1">
        <f t="shared" si="6"/>
        <v>40.172353676013003</v>
      </c>
      <c r="S18" s="1">
        <f t="shared" si="7"/>
        <v>7.5011374672633038E-2</v>
      </c>
      <c r="T18">
        <f t="shared" si="8"/>
        <v>3.8451180025874194</v>
      </c>
      <c r="U18">
        <f t="shared" si="9"/>
        <v>7.4207809531983915E-2</v>
      </c>
      <c r="V18">
        <f t="shared" si="10"/>
        <v>4.6451360633676803E-2</v>
      </c>
      <c r="W18">
        <f t="shared" si="11"/>
        <v>129.98700299999999</v>
      </c>
      <c r="X18">
        <f t="shared" si="12"/>
        <v>26.127653430631906</v>
      </c>
      <c r="Y18">
        <f t="shared" si="13"/>
        <v>25.344100000000001</v>
      </c>
      <c r="Z18">
        <f t="shared" si="14"/>
        <v>3.2454961235699207</v>
      </c>
      <c r="AA18">
        <f t="shared" si="15"/>
        <v>50.124291250645761</v>
      </c>
      <c r="AB18">
        <f t="shared" si="16"/>
        <v>1.6686485094980998</v>
      </c>
      <c r="AC18">
        <f t="shared" si="17"/>
        <v>3.3290216537008939</v>
      </c>
      <c r="AD18">
        <f t="shared" si="18"/>
        <v>1.5768476140718208</v>
      </c>
      <c r="AE18">
        <f t="shared" si="19"/>
        <v>-52.195268268608238</v>
      </c>
      <c r="AF18">
        <f t="shared" si="20"/>
        <v>88.723544751350431</v>
      </c>
      <c r="AG18">
        <f t="shared" si="21"/>
        <v>4.9082561349726941</v>
      </c>
      <c r="AH18">
        <f t="shared" si="22"/>
        <v>171.42353561771489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53877.416064332632</v>
      </c>
      <c r="AN18">
        <f t="shared" si="26"/>
        <v>799.94</v>
      </c>
      <c r="AO18">
        <f t="shared" si="27"/>
        <v>673.1499</v>
      </c>
      <c r="AP18">
        <f t="shared" si="28"/>
        <v>0.84150048753656514</v>
      </c>
      <c r="AQ18">
        <f t="shared" si="29"/>
        <v>0.1624959409455709</v>
      </c>
      <c r="AR18">
        <v>3</v>
      </c>
      <c r="AS18">
        <v>0.5</v>
      </c>
      <c r="AT18" t="s">
        <v>345</v>
      </c>
      <c r="AU18">
        <v>2</v>
      </c>
      <c r="AV18">
        <v>1689776076.5</v>
      </c>
      <c r="AW18">
        <v>396.47800000000001</v>
      </c>
      <c r="AX18">
        <v>399.98099999999999</v>
      </c>
      <c r="AY18">
        <v>16.468599999999999</v>
      </c>
      <c r="AZ18">
        <v>15.770200000000001</v>
      </c>
      <c r="BA18">
        <v>394.375</v>
      </c>
      <c r="BB18">
        <v>16.482600000000001</v>
      </c>
      <c r="BC18">
        <v>500.03199999999998</v>
      </c>
      <c r="BD18">
        <v>101.292</v>
      </c>
      <c r="BE18">
        <v>3.1033499999999999E-2</v>
      </c>
      <c r="BF18">
        <v>25.772099999999998</v>
      </c>
      <c r="BG18">
        <v>25.344100000000001</v>
      </c>
      <c r="BH18">
        <v>999.9</v>
      </c>
      <c r="BI18">
        <v>0</v>
      </c>
      <c r="BJ18">
        <v>0</v>
      </c>
      <c r="BK18">
        <v>10018.799999999999</v>
      </c>
      <c r="BL18">
        <v>0</v>
      </c>
      <c r="BM18">
        <v>9.5899099999999997</v>
      </c>
      <c r="BN18">
        <v>-3.5031099999999999</v>
      </c>
      <c r="BO18">
        <v>403.11599999999999</v>
      </c>
      <c r="BP18">
        <v>406.39</v>
      </c>
      <c r="BQ18">
        <v>0.696824</v>
      </c>
      <c r="BR18">
        <v>399.98099999999999</v>
      </c>
      <c r="BS18">
        <v>15.770200000000001</v>
      </c>
      <c r="BT18">
        <v>1.66798</v>
      </c>
      <c r="BU18">
        <v>1.5973999999999999</v>
      </c>
      <c r="BV18">
        <v>14.601599999999999</v>
      </c>
      <c r="BW18">
        <v>13.9337</v>
      </c>
      <c r="BX18">
        <v>799.94</v>
      </c>
      <c r="BY18">
        <v>0.94998199999999999</v>
      </c>
      <c r="BZ18">
        <v>5.0017699999999998E-2</v>
      </c>
      <c r="CA18">
        <v>0</v>
      </c>
      <c r="CB18">
        <v>2.7681</v>
      </c>
      <c r="CC18">
        <v>0</v>
      </c>
      <c r="CD18">
        <v>1883.64</v>
      </c>
      <c r="CE18">
        <v>7291.61</v>
      </c>
      <c r="CF18">
        <v>39.061999999999998</v>
      </c>
      <c r="CG18">
        <v>41.25</v>
      </c>
      <c r="CH18">
        <v>40.25</v>
      </c>
      <c r="CI18">
        <v>41.436999999999998</v>
      </c>
      <c r="CJ18">
        <v>39.186999999999998</v>
      </c>
      <c r="CK18">
        <v>759.93</v>
      </c>
      <c r="CL18">
        <v>40.01</v>
      </c>
      <c r="CM18">
        <v>0</v>
      </c>
      <c r="CN18">
        <v>1689776075.3</v>
      </c>
      <c r="CO18">
        <v>0</v>
      </c>
      <c r="CP18">
        <v>1689776097.5</v>
      </c>
      <c r="CQ18" t="s">
        <v>353</v>
      </c>
      <c r="CR18">
        <v>1689776093.5</v>
      </c>
      <c r="CS18">
        <v>1689776097.5</v>
      </c>
      <c r="CT18">
        <v>2</v>
      </c>
      <c r="CU18">
        <v>-1E-3</v>
      </c>
      <c r="CV18">
        <v>2E-3</v>
      </c>
      <c r="CW18">
        <v>2.1030000000000002</v>
      </c>
      <c r="CX18">
        <v>-1.4E-2</v>
      </c>
      <c r="CY18">
        <v>400</v>
      </c>
      <c r="CZ18">
        <v>16</v>
      </c>
      <c r="DA18">
        <v>0.25</v>
      </c>
      <c r="DB18">
        <v>0.13</v>
      </c>
      <c r="DC18">
        <v>5.4073383168343794</v>
      </c>
      <c r="DD18">
        <v>-0.89399613911968046</v>
      </c>
      <c r="DE18">
        <v>6.8188362133586214E-2</v>
      </c>
      <c r="DF18">
        <v>1</v>
      </c>
      <c r="DG18">
        <v>1.1495774739839399E-3</v>
      </c>
      <c r="DH18">
        <v>1.037110476195529E-4</v>
      </c>
      <c r="DI18">
        <v>8.1111196383616454E-6</v>
      </c>
      <c r="DJ18">
        <v>1</v>
      </c>
      <c r="DK18">
        <v>7.3205161086632914E-2</v>
      </c>
      <c r="DL18">
        <v>6.2042688584834482E-3</v>
      </c>
      <c r="DM18">
        <v>3.5792981038928822E-4</v>
      </c>
      <c r="DN18">
        <v>1</v>
      </c>
      <c r="DO18">
        <v>3</v>
      </c>
      <c r="DP18">
        <v>3</v>
      </c>
      <c r="DQ18" t="s">
        <v>347</v>
      </c>
      <c r="DR18">
        <v>3.10297</v>
      </c>
      <c r="DS18">
        <v>2.6630500000000001</v>
      </c>
      <c r="DT18">
        <v>9.6830399999999997E-2</v>
      </c>
      <c r="DU18">
        <v>9.8614400000000005E-2</v>
      </c>
      <c r="DV18">
        <v>8.13855E-2</v>
      </c>
      <c r="DW18">
        <v>8.0702899999999994E-2</v>
      </c>
      <c r="DX18">
        <v>26328.5</v>
      </c>
      <c r="DY18">
        <v>28530.400000000001</v>
      </c>
      <c r="DZ18">
        <v>27597.5</v>
      </c>
      <c r="EA18">
        <v>29748.799999999999</v>
      </c>
      <c r="EB18">
        <v>31743.9</v>
      </c>
      <c r="EC18">
        <v>33721.4</v>
      </c>
      <c r="ED18">
        <v>37860.699999999997</v>
      </c>
      <c r="EE18">
        <v>40772</v>
      </c>
      <c r="EF18">
        <v>2.1875</v>
      </c>
      <c r="EG18">
        <v>2.2215199999999999</v>
      </c>
      <c r="EH18">
        <v>0.13300799999999999</v>
      </c>
      <c r="EI18">
        <v>0</v>
      </c>
      <c r="EJ18">
        <v>23.159099999999999</v>
      </c>
      <c r="EK18">
        <v>999.9</v>
      </c>
      <c r="EL18">
        <v>64.900000000000006</v>
      </c>
      <c r="EM18">
        <v>24.7</v>
      </c>
      <c r="EN18">
        <v>20.0106</v>
      </c>
      <c r="EO18">
        <v>63.857100000000003</v>
      </c>
      <c r="EP18">
        <v>6.4382999999999999</v>
      </c>
      <c r="EQ18">
        <v>1</v>
      </c>
      <c r="ER18">
        <v>-0.244311</v>
      </c>
      <c r="ES18">
        <v>-0.77467600000000003</v>
      </c>
      <c r="ET18">
        <v>20.2182</v>
      </c>
      <c r="EU18">
        <v>5.2565200000000001</v>
      </c>
      <c r="EV18">
        <v>12.0579</v>
      </c>
      <c r="EW18">
        <v>4.9733999999999998</v>
      </c>
      <c r="EX18">
        <v>3.2930000000000001</v>
      </c>
      <c r="EY18">
        <v>5208.5</v>
      </c>
      <c r="EZ18">
        <v>9999</v>
      </c>
      <c r="FA18">
        <v>9999</v>
      </c>
      <c r="FB18">
        <v>90.9</v>
      </c>
      <c r="FC18">
        <v>4.9719499999999996</v>
      </c>
      <c r="FD18">
        <v>1.87025</v>
      </c>
      <c r="FE18">
        <v>1.87649</v>
      </c>
      <c r="FF18">
        <v>1.86951</v>
      </c>
      <c r="FG18">
        <v>1.8727100000000001</v>
      </c>
      <c r="FH18">
        <v>1.87436</v>
      </c>
      <c r="FI18">
        <v>1.8736299999999999</v>
      </c>
      <c r="FJ18">
        <v>1.8751500000000001</v>
      </c>
      <c r="FK18">
        <v>0</v>
      </c>
      <c r="FL18">
        <v>0</v>
      </c>
      <c r="FM18">
        <v>0</v>
      </c>
      <c r="FN18">
        <v>0</v>
      </c>
      <c r="FO18" t="s">
        <v>348</v>
      </c>
      <c r="FP18" t="s">
        <v>349</v>
      </c>
      <c r="FQ18" t="s">
        <v>350</v>
      </c>
      <c r="FR18" t="s">
        <v>350</v>
      </c>
      <c r="FS18" t="s">
        <v>350</v>
      </c>
      <c r="FT18" t="s">
        <v>350</v>
      </c>
      <c r="FU18">
        <v>0</v>
      </c>
      <c r="FV18">
        <v>100</v>
      </c>
      <c r="FW18">
        <v>100</v>
      </c>
      <c r="FX18">
        <v>2.1030000000000002</v>
      </c>
      <c r="FY18">
        <v>-1.4E-2</v>
      </c>
      <c r="FZ18">
        <v>2.103650000000016</v>
      </c>
      <c r="GA18">
        <v>0</v>
      </c>
      <c r="GB18">
        <v>0</v>
      </c>
      <c r="GC18">
        <v>0</v>
      </c>
      <c r="GD18">
        <v>-1.549523809523734E-2</v>
      </c>
      <c r="GE18">
        <v>0</v>
      </c>
      <c r="GF18">
        <v>0</v>
      </c>
      <c r="GG18">
        <v>0</v>
      </c>
      <c r="GH18">
        <v>-1</v>
      </c>
      <c r="GI18">
        <v>-1</v>
      </c>
      <c r="GJ18">
        <v>-1</v>
      </c>
      <c r="GK18">
        <v>-1</v>
      </c>
      <c r="GL18">
        <v>24.1</v>
      </c>
      <c r="GM18">
        <v>24</v>
      </c>
      <c r="GN18">
        <v>1.0363800000000001</v>
      </c>
      <c r="GO18">
        <v>2.51831</v>
      </c>
      <c r="GP18">
        <v>1.39893</v>
      </c>
      <c r="GQ18">
        <v>2.2851599999999999</v>
      </c>
      <c r="GR18">
        <v>1.4489700000000001</v>
      </c>
      <c r="GS18">
        <v>2.5329600000000001</v>
      </c>
      <c r="GT18">
        <v>28.311199999999999</v>
      </c>
      <c r="GU18">
        <v>15.7606</v>
      </c>
      <c r="GV18">
        <v>18</v>
      </c>
      <c r="GW18">
        <v>482.74799999999999</v>
      </c>
      <c r="GX18">
        <v>549.07000000000005</v>
      </c>
      <c r="GY18">
        <v>25.000399999999999</v>
      </c>
      <c r="GZ18">
        <v>23.985700000000001</v>
      </c>
      <c r="HA18">
        <v>30.000399999999999</v>
      </c>
      <c r="HB18">
        <v>23.979099999999999</v>
      </c>
      <c r="HC18">
        <v>23.941500000000001</v>
      </c>
      <c r="HD18">
        <v>20.7197</v>
      </c>
      <c r="HE18">
        <v>23.354199999999999</v>
      </c>
      <c r="HF18">
        <v>56.468299999999999</v>
      </c>
      <c r="HG18">
        <v>25</v>
      </c>
      <c r="HH18">
        <v>400</v>
      </c>
      <c r="HI18">
        <v>15.7897</v>
      </c>
      <c r="HJ18">
        <v>102.129</v>
      </c>
      <c r="HK18">
        <v>101.919</v>
      </c>
    </row>
    <row r="19" spans="1:219" x14ac:dyDescent="0.2">
      <c r="A19">
        <v>3</v>
      </c>
      <c r="B19">
        <v>1689778233.0999999</v>
      </c>
      <c r="C19">
        <v>3621</v>
      </c>
      <c r="D19" t="s">
        <v>354</v>
      </c>
      <c r="E19" t="s">
        <v>355</v>
      </c>
      <c r="F19">
        <v>0</v>
      </c>
      <c r="G19">
        <v>20</v>
      </c>
      <c r="H19" t="s">
        <v>399</v>
      </c>
      <c r="I19">
        <v>180</v>
      </c>
      <c r="J19">
        <v>32</v>
      </c>
      <c r="K19">
        <v>1689778233.0999999</v>
      </c>
      <c r="L19" s="1">
        <f t="shared" si="0"/>
        <v>1.6799892636864852E-3</v>
      </c>
      <c r="M19" s="1">
        <f t="shared" si="1"/>
        <v>1.6799892636864853</v>
      </c>
      <c r="N19" s="1">
        <f t="shared" si="2"/>
        <v>10.578068542162733</v>
      </c>
      <c r="O19" s="1">
        <f t="shared" si="3"/>
        <v>393.26</v>
      </c>
      <c r="P19" s="1">
        <f t="shared" si="4"/>
        <v>218.41226480361235</v>
      </c>
      <c r="Q19" s="1">
        <f t="shared" si="5"/>
        <v>22.130876853896122</v>
      </c>
      <c r="R19" s="1">
        <f t="shared" si="6"/>
        <v>39.847527058010002</v>
      </c>
      <c r="S19" s="1">
        <f t="shared" si="7"/>
        <v>0.10279327745047763</v>
      </c>
      <c r="T19">
        <f t="shared" si="8"/>
        <v>3.8328754522930004</v>
      </c>
      <c r="U19">
        <f t="shared" si="9"/>
        <v>0.10128595944623628</v>
      </c>
      <c r="V19">
        <f t="shared" si="10"/>
        <v>6.3437309889012056E-2</v>
      </c>
      <c r="W19">
        <f t="shared" si="11"/>
        <v>129.98765298376375</v>
      </c>
      <c r="X19">
        <f t="shared" si="12"/>
        <v>26.740772350486807</v>
      </c>
      <c r="Y19">
        <f t="shared" si="13"/>
        <v>26.017299999999999</v>
      </c>
      <c r="Z19">
        <f t="shared" si="14"/>
        <v>3.3777142048663586</v>
      </c>
      <c r="AA19">
        <f t="shared" si="15"/>
        <v>50.097293004922626</v>
      </c>
      <c r="AB19">
        <f t="shared" si="16"/>
        <v>1.7394966466535502</v>
      </c>
      <c r="AC19">
        <f t="shared" si="17"/>
        <v>3.4722368062534339</v>
      </c>
      <c r="AD19">
        <f t="shared" si="18"/>
        <v>1.6382175582128085</v>
      </c>
      <c r="AE19">
        <f t="shared" si="19"/>
        <v>-74.087526528574003</v>
      </c>
      <c r="AF19">
        <f t="shared" si="20"/>
        <v>96.561928700752986</v>
      </c>
      <c r="AG19">
        <f t="shared" si="21"/>
        <v>5.3963400676532505</v>
      </c>
      <c r="AH19">
        <f t="shared" si="22"/>
        <v>157.85839522359601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53511.477063486236</v>
      </c>
      <c r="AN19">
        <f t="shared" si="26"/>
        <v>799.94399999999996</v>
      </c>
      <c r="AO19">
        <f t="shared" si="27"/>
        <v>673.15326600194999</v>
      </c>
      <c r="AP19">
        <f t="shared" si="28"/>
        <v>0.84150048753656514</v>
      </c>
      <c r="AQ19">
        <f t="shared" si="29"/>
        <v>0.1624959409455709</v>
      </c>
      <c r="AR19">
        <v>3</v>
      </c>
      <c r="AS19">
        <v>0.5</v>
      </c>
      <c r="AT19" t="s">
        <v>345</v>
      </c>
      <c r="AU19">
        <v>2</v>
      </c>
      <c r="AV19">
        <v>1689778233.0999999</v>
      </c>
      <c r="AW19">
        <v>393.26</v>
      </c>
      <c r="AX19">
        <v>400.00400000000002</v>
      </c>
      <c r="AY19">
        <v>17.167300000000001</v>
      </c>
      <c r="AZ19">
        <v>16.176500000000001</v>
      </c>
      <c r="BA19">
        <v>391.036</v>
      </c>
      <c r="BB19">
        <v>17.183299999999999</v>
      </c>
      <c r="BC19">
        <v>499.94400000000002</v>
      </c>
      <c r="BD19">
        <v>101.29300000000001</v>
      </c>
      <c r="BE19">
        <v>3.3163499999999999E-2</v>
      </c>
      <c r="BF19">
        <v>26.4846</v>
      </c>
      <c r="BG19">
        <v>26.017299999999999</v>
      </c>
      <c r="BH19">
        <v>999.9</v>
      </c>
      <c r="BI19">
        <v>0</v>
      </c>
      <c r="BJ19">
        <v>0</v>
      </c>
      <c r="BK19">
        <v>9972.5</v>
      </c>
      <c r="BL19">
        <v>0</v>
      </c>
      <c r="BM19">
        <v>261.53800000000001</v>
      </c>
      <c r="BN19">
        <v>-6.8644400000000001</v>
      </c>
      <c r="BO19">
        <v>400.00700000000001</v>
      </c>
      <c r="BP19">
        <v>406.58100000000002</v>
      </c>
      <c r="BQ19">
        <v>0.99298500000000001</v>
      </c>
      <c r="BR19">
        <v>400.00400000000002</v>
      </c>
      <c r="BS19">
        <v>16.176500000000001</v>
      </c>
      <c r="BT19">
        <v>1.73915</v>
      </c>
      <c r="BU19">
        <v>1.6385700000000001</v>
      </c>
      <c r="BV19">
        <v>15.250400000000001</v>
      </c>
      <c r="BW19">
        <v>14.3264</v>
      </c>
      <c r="BX19">
        <v>799.94399999999996</v>
      </c>
      <c r="BY19">
        <v>0.94998199999999999</v>
      </c>
      <c r="BZ19">
        <v>5.0017699999999998E-2</v>
      </c>
      <c r="CA19">
        <v>0</v>
      </c>
      <c r="CB19">
        <v>2.4386999999999999</v>
      </c>
      <c r="CC19">
        <v>0</v>
      </c>
      <c r="CD19">
        <v>2685.78</v>
      </c>
      <c r="CE19">
        <v>7291.65</v>
      </c>
      <c r="CF19">
        <v>36.811999999999998</v>
      </c>
      <c r="CG19">
        <v>40.061999999999998</v>
      </c>
      <c r="CH19">
        <v>37.875</v>
      </c>
      <c r="CI19">
        <v>39.186999999999998</v>
      </c>
      <c r="CJ19">
        <v>37.186999999999998</v>
      </c>
      <c r="CK19">
        <v>759.93</v>
      </c>
      <c r="CL19">
        <v>40.01</v>
      </c>
      <c r="CM19">
        <v>0</v>
      </c>
      <c r="CN19">
        <v>1689778232.3</v>
      </c>
      <c r="CO19">
        <v>0</v>
      </c>
      <c r="CP19">
        <v>1689778254.0999999</v>
      </c>
      <c r="CQ19" t="s">
        <v>356</v>
      </c>
      <c r="CR19">
        <v>1689778254.0999999</v>
      </c>
      <c r="CS19">
        <v>1689778252.0999999</v>
      </c>
      <c r="CT19">
        <v>3</v>
      </c>
      <c r="CU19">
        <v>0.121</v>
      </c>
      <c r="CV19">
        <v>-2E-3</v>
      </c>
      <c r="CW19">
        <v>2.2240000000000002</v>
      </c>
      <c r="CX19">
        <v>-1.6E-2</v>
      </c>
      <c r="CY19">
        <v>400</v>
      </c>
      <c r="CZ19">
        <v>16</v>
      </c>
      <c r="DA19">
        <v>0.32</v>
      </c>
      <c r="DB19">
        <v>0.1</v>
      </c>
      <c r="DC19">
        <v>10.73372354332801</v>
      </c>
      <c r="DD19">
        <v>4.5068778794380211E-2</v>
      </c>
      <c r="DE19">
        <v>7.4457680740932813E-2</v>
      </c>
      <c r="DF19">
        <v>1</v>
      </c>
      <c r="DG19">
        <v>1.6088675766401271E-3</v>
      </c>
      <c r="DH19">
        <v>2.386427835627441E-4</v>
      </c>
      <c r="DI19">
        <v>2.5747204855212789E-5</v>
      </c>
      <c r="DJ19">
        <v>1</v>
      </c>
      <c r="DK19">
        <v>9.8710135088512244E-2</v>
      </c>
      <c r="DL19">
        <v>3.0338507985481562E-2</v>
      </c>
      <c r="DM19">
        <v>1.8308216846479139E-3</v>
      </c>
      <c r="DN19">
        <v>1</v>
      </c>
      <c r="DO19">
        <v>3</v>
      </c>
      <c r="DP19">
        <v>3</v>
      </c>
      <c r="DQ19" t="s">
        <v>347</v>
      </c>
      <c r="DR19">
        <v>3.1027</v>
      </c>
      <c r="DS19">
        <v>2.6647799999999999</v>
      </c>
      <c r="DT19">
        <v>9.5545500000000005E-2</v>
      </c>
      <c r="DU19">
        <v>9.7953399999999996E-2</v>
      </c>
      <c r="DV19">
        <v>8.3371799999999996E-2</v>
      </c>
      <c r="DW19">
        <v>8.1694799999999998E-2</v>
      </c>
      <c r="DX19">
        <v>26249.3</v>
      </c>
      <c r="DY19">
        <v>28420</v>
      </c>
      <c r="DZ19">
        <v>27486.1</v>
      </c>
      <c r="EA19">
        <v>29620</v>
      </c>
      <c r="EB19">
        <v>31535.7</v>
      </c>
      <c r="EC19">
        <v>33525.9</v>
      </c>
      <c r="ED19">
        <v>37701.5</v>
      </c>
      <c r="EE19">
        <v>40585.800000000003</v>
      </c>
      <c r="EF19">
        <v>2.1587299999999998</v>
      </c>
      <c r="EG19">
        <v>2.1520199999999998</v>
      </c>
      <c r="EH19">
        <v>6.2495500000000002E-2</v>
      </c>
      <c r="EI19">
        <v>0</v>
      </c>
      <c r="EJ19">
        <v>24.992799999999999</v>
      </c>
      <c r="EK19">
        <v>999.9</v>
      </c>
      <c r="EL19">
        <v>60.6</v>
      </c>
      <c r="EM19">
        <v>27.3</v>
      </c>
      <c r="EN19">
        <v>21.7928</v>
      </c>
      <c r="EO19">
        <v>64.574200000000005</v>
      </c>
      <c r="EP19">
        <v>6.1418299999999997</v>
      </c>
      <c r="EQ19">
        <v>1</v>
      </c>
      <c r="ER19">
        <v>-3.9468999999999997E-2</v>
      </c>
      <c r="ES19">
        <v>0.74280800000000002</v>
      </c>
      <c r="ET19">
        <v>20.217500000000001</v>
      </c>
      <c r="EU19">
        <v>5.2581699999999998</v>
      </c>
      <c r="EV19">
        <v>12.0579</v>
      </c>
      <c r="EW19">
        <v>4.9722499999999998</v>
      </c>
      <c r="EX19">
        <v>3.2930000000000001</v>
      </c>
      <c r="EY19">
        <v>5257.6</v>
      </c>
      <c r="EZ19">
        <v>9999</v>
      </c>
      <c r="FA19">
        <v>9999</v>
      </c>
      <c r="FB19">
        <v>91.5</v>
      </c>
      <c r="FC19">
        <v>4.9721700000000002</v>
      </c>
      <c r="FD19">
        <v>1.8707199999999999</v>
      </c>
      <c r="FE19">
        <v>1.8768400000000001</v>
      </c>
      <c r="FF19">
        <v>1.8699600000000001</v>
      </c>
      <c r="FG19">
        <v>1.87313</v>
      </c>
      <c r="FH19">
        <v>1.87469</v>
      </c>
      <c r="FI19">
        <v>1.8740600000000001</v>
      </c>
      <c r="FJ19">
        <v>1.8754599999999999</v>
      </c>
      <c r="FK19">
        <v>0</v>
      </c>
      <c r="FL19">
        <v>0</v>
      </c>
      <c r="FM19">
        <v>0</v>
      </c>
      <c r="FN19">
        <v>0</v>
      </c>
      <c r="FO19" t="s">
        <v>348</v>
      </c>
      <c r="FP19" t="s">
        <v>349</v>
      </c>
      <c r="FQ19" t="s">
        <v>350</v>
      </c>
      <c r="FR19" t="s">
        <v>350</v>
      </c>
      <c r="FS19" t="s">
        <v>350</v>
      </c>
      <c r="FT19" t="s">
        <v>350</v>
      </c>
      <c r="FU19">
        <v>0</v>
      </c>
      <c r="FV19">
        <v>100</v>
      </c>
      <c r="FW19">
        <v>100</v>
      </c>
      <c r="FX19">
        <v>2.2240000000000002</v>
      </c>
      <c r="FY19">
        <v>-1.6E-2</v>
      </c>
      <c r="FZ19">
        <v>2.102750000000015</v>
      </c>
      <c r="GA19">
        <v>0</v>
      </c>
      <c r="GB19">
        <v>0</v>
      </c>
      <c r="GC19">
        <v>0</v>
      </c>
      <c r="GD19">
        <v>-1.383999999999652E-2</v>
      </c>
      <c r="GE19">
        <v>0</v>
      </c>
      <c r="GF19">
        <v>0</v>
      </c>
      <c r="GG19">
        <v>0</v>
      </c>
      <c r="GH19">
        <v>-1</v>
      </c>
      <c r="GI19">
        <v>-1</v>
      </c>
      <c r="GJ19">
        <v>-1</v>
      </c>
      <c r="GK19">
        <v>-1</v>
      </c>
      <c r="GL19">
        <v>35.700000000000003</v>
      </c>
      <c r="GM19">
        <v>35.6</v>
      </c>
      <c r="GN19">
        <v>1.0351600000000001</v>
      </c>
      <c r="GO19">
        <v>2.5451700000000002</v>
      </c>
      <c r="GP19">
        <v>1.39893</v>
      </c>
      <c r="GQ19">
        <v>2.2814899999999998</v>
      </c>
      <c r="GR19">
        <v>1.4489700000000001</v>
      </c>
      <c r="GS19">
        <v>2.4401899999999999</v>
      </c>
      <c r="GT19">
        <v>32.244599999999998</v>
      </c>
      <c r="GU19">
        <v>15.410399999999999</v>
      </c>
      <c r="GV19">
        <v>18</v>
      </c>
      <c r="GW19">
        <v>490.59899999999999</v>
      </c>
      <c r="GX19">
        <v>527.68899999999996</v>
      </c>
      <c r="GY19">
        <v>24.999700000000001</v>
      </c>
      <c r="GZ19">
        <v>26.804400000000001</v>
      </c>
      <c r="HA19">
        <v>30</v>
      </c>
      <c r="HB19">
        <v>26.664100000000001</v>
      </c>
      <c r="HC19">
        <v>26.602599999999999</v>
      </c>
      <c r="HD19">
        <v>20.675599999999999</v>
      </c>
      <c r="HE19">
        <v>27.125</v>
      </c>
      <c r="HF19">
        <v>38.547499999999999</v>
      </c>
      <c r="HG19">
        <v>25</v>
      </c>
      <c r="HH19">
        <v>400</v>
      </c>
      <c r="HI19">
        <v>16.129799999999999</v>
      </c>
      <c r="HJ19">
        <v>101.70699999999999</v>
      </c>
      <c r="HK19">
        <v>101.46299999999999</v>
      </c>
    </row>
    <row r="20" spans="1:219" x14ac:dyDescent="0.2">
      <c r="A20">
        <v>4</v>
      </c>
      <c r="B20">
        <v>1689779645.5</v>
      </c>
      <c r="C20">
        <v>5033.4000000953674</v>
      </c>
      <c r="D20" t="s">
        <v>357</v>
      </c>
      <c r="E20" t="s">
        <v>358</v>
      </c>
      <c r="F20">
        <v>0</v>
      </c>
      <c r="G20">
        <v>20.100000000000001</v>
      </c>
      <c r="H20" t="s">
        <v>344</v>
      </c>
      <c r="I20">
        <v>50</v>
      </c>
      <c r="J20">
        <v>32</v>
      </c>
      <c r="K20">
        <v>1689779645.5</v>
      </c>
      <c r="L20" s="1">
        <f t="shared" si="0"/>
        <v>1.0236150352918737E-3</v>
      </c>
      <c r="M20" s="1">
        <f t="shared" si="1"/>
        <v>1.0236150352918736</v>
      </c>
      <c r="N20" s="1">
        <f t="shared" si="2"/>
        <v>5.5128162319822893</v>
      </c>
      <c r="O20" s="1">
        <f t="shared" si="3"/>
        <v>396.39299999999997</v>
      </c>
      <c r="P20" s="1">
        <f t="shared" si="4"/>
        <v>249.03354116751046</v>
      </c>
      <c r="Q20" s="1">
        <f t="shared" si="5"/>
        <v>25.229674943482998</v>
      </c>
      <c r="R20" s="1">
        <f t="shared" si="6"/>
        <v>40.158713131517693</v>
      </c>
      <c r="S20" s="1">
        <f t="shared" si="7"/>
        <v>6.3946018281202804E-2</v>
      </c>
      <c r="T20">
        <f t="shared" si="8"/>
        <v>3.840117368773222</v>
      </c>
      <c r="U20">
        <f t="shared" si="9"/>
        <v>6.3360292282265904E-2</v>
      </c>
      <c r="V20">
        <f t="shared" si="10"/>
        <v>3.9652360521235497E-2</v>
      </c>
      <c r="W20">
        <f t="shared" si="11"/>
        <v>130.00319647427628</v>
      </c>
      <c r="X20">
        <f t="shared" si="12"/>
        <v>26.180042116754823</v>
      </c>
      <c r="Y20">
        <f t="shared" si="13"/>
        <v>25.388100000000001</v>
      </c>
      <c r="Z20">
        <f t="shared" si="14"/>
        <v>3.2539975646171215</v>
      </c>
      <c r="AA20">
        <f t="shared" si="15"/>
        <v>49.715124692007038</v>
      </c>
      <c r="AB20">
        <f t="shared" si="16"/>
        <v>1.6569510183292797</v>
      </c>
      <c r="AC20">
        <f t="shared" si="17"/>
        <v>3.3328912048282091</v>
      </c>
      <c r="AD20">
        <f t="shared" si="18"/>
        <v>1.5970465462878418</v>
      </c>
      <c r="AE20">
        <f t="shared" si="19"/>
        <v>-45.141423056371629</v>
      </c>
      <c r="AF20">
        <f t="shared" si="20"/>
        <v>83.556665301427302</v>
      </c>
      <c r="AG20">
        <f t="shared" si="21"/>
        <v>4.6299185094702837</v>
      </c>
      <c r="AH20">
        <f t="shared" si="22"/>
        <v>173.04835722880225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53776.226788381326</v>
      </c>
      <c r="AN20">
        <f t="shared" si="26"/>
        <v>800.04499999999996</v>
      </c>
      <c r="AO20">
        <f t="shared" si="27"/>
        <v>673.23780749962498</v>
      </c>
      <c r="AP20">
        <f t="shared" si="28"/>
        <v>0.84149992500374982</v>
      </c>
      <c r="AQ20">
        <f t="shared" si="29"/>
        <v>0.16249485525723714</v>
      </c>
      <c r="AR20">
        <v>3</v>
      </c>
      <c r="AS20">
        <v>0.5</v>
      </c>
      <c r="AT20" t="s">
        <v>345</v>
      </c>
      <c r="AU20">
        <v>2</v>
      </c>
      <c r="AV20">
        <v>1689779645.5</v>
      </c>
      <c r="AW20">
        <v>396.39299999999997</v>
      </c>
      <c r="AX20">
        <v>399.94400000000002</v>
      </c>
      <c r="AY20">
        <v>16.3552</v>
      </c>
      <c r="AZ20">
        <v>15.751099999999999</v>
      </c>
      <c r="BA20">
        <v>394.24</v>
      </c>
      <c r="BB20">
        <v>16.370200000000001</v>
      </c>
      <c r="BC20">
        <v>500.02</v>
      </c>
      <c r="BD20">
        <v>101.279</v>
      </c>
      <c r="BE20">
        <v>3.1348899999999999E-2</v>
      </c>
      <c r="BF20">
        <v>25.791699999999999</v>
      </c>
      <c r="BG20">
        <v>25.388100000000001</v>
      </c>
      <c r="BH20">
        <v>999.9</v>
      </c>
      <c r="BI20">
        <v>0</v>
      </c>
      <c r="BJ20">
        <v>0</v>
      </c>
      <c r="BK20">
        <v>10001.200000000001</v>
      </c>
      <c r="BL20">
        <v>0</v>
      </c>
      <c r="BM20">
        <v>5.4216699999999998</v>
      </c>
      <c r="BN20">
        <v>-3.4799199999999999</v>
      </c>
      <c r="BO20">
        <v>403.05599999999998</v>
      </c>
      <c r="BP20">
        <v>406.34500000000003</v>
      </c>
      <c r="BQ20">
        <v>0.60306199999999999</v>
      </c>
      <c r="BR20">
        <v>399.94400000000002</v>
      </c>
      <c r="BS20">
        <v>15.751099999999999</v>
      </c>
      <c r="BT20">
        <v>1.6563300000000001</v>
      </c>
      <c r="BU20">
        <v>1.5952500000000001</v>
      </c>
      <c r="BV20">
        <v>14.4931</v>
      </c>
      <c r="BW20">
        <v>13.913</v>
      </c>
      <c r="BX20">
        <v>800.04499999999996</v>
      </c>
      <c r="BY20">
        <v>0.95000099999999998</v>
      </c>
      <c r="BZ20">
        <v>4.9999300000000003E-2</v>
      </c>
      <c r="CA20">
        <v>0</v>
      </c>
      <c r="CB20">
        <v>2.7383000000000002</v>
      </c>
      <c r="CC20">
        <v>0</v>
      </c>
      <c r="CD20">
        <v>2188.04</v>
      </c>
      <c r="CE20">
        <v>7292.62</v>
      </c>
      <c r="CF20">
        <v>38.311999999999998</v>
      </c>
      <c r="CG20">
        <v>40.936999999999998</v>
      </c>
      <c r="CH20">
        <v>39.686999999999998</v>
      </c>
      <c r="CI20">
        <v>40.811999999999998</v>
      </c>
      <c r="CJ20">
        <v>38.625</v>
      </c>
      <c r="CK20">
        <v>760.04</v>
      </c>
      <c r="CL20">
        <v>40</v>
      </c>
      <c r="CM20">
        <v>0</v>
      </c>
      <c r="CN20">
        <v>1689779644.7</v>
      </c>
      <c r="CO20">
        <v>0</v>
      </c>
      <c r="CP20">
        <v>1689779665</v>
      </c>
      <c r="CQ20" t="s">
        <v>359</v>
      </c>
      <c r="CR20">
        <v>1689779665</v>
      </c>
      <c r="CS20">
        <v>1689779663.5</v>
      </c>
      <c r="CT20">
        <v>4</v>
      </c>
      <c r="CU20">
        <v>-7.0999999999999994E-2</v>
      </c>
      <c r="CV20">
        <v>1E-3</v>
      </c>
      <c r="CW20">
        <v>2.153</v>
      </c>
      <c r="CX20">
        <v>-1.4999999999999999E-2</v>
      </c>
      <c r="CY20">
        <v>400</v>
      </c>
      <c r="CZ20">
        <v>16</v>
      </c>
      <c r="DA20">
        <v>0.39</v>
      </c>
      <c r="DB20">
        <v>0.12</v>
      </c>
      <c r="DC20">
        <v>5.4451564161146626</v>
      </c>
      <c r="DD20">
        <v>-0.30028769487917267</v>
      </c>
      <c r="DE20">
        <v>4.5906681445658563E-2</v>
      </c>
      <c r="DF20">
        <v>1</v>
      </c>
      <c r="DG20">
        <v>1.0478847793105039E-3</v>
      </c>
      <c r="DH20">
        <v>3.4246587416780972E-5</v>
      </c>
      <c r="DI20">
        <v>5.2769218408016166E-6</v>
      </c>
      <c r="DJ20">
        <v>1</v>
      </c>
      <c r="DK20">
        <v>6.5724124858487304E-2</v>
      </c>
      <c r="DL20">
        <v>-2.022778873500965E-3</v>
      </c>
      <c r="DM20">
        <v>2.9656760832609248E-4</v>
      </c>
      <c r="DN20">
        <v>1</v>
      </c>
      <c r="DO20">
        <v>3</v>
      </c>
      <c r="DP20">
        <v>3</v>
      </c>
      <c r="DQ20" t="s">
        <v>347</v>
      </c>
      <c r="DR20">
        <v>3.1028799999999999</v>
      </c>
      <c r="DS20">
        <v>2.6632099999999999</v>
      </c>
      <c r="DT20">
        <v>9.65916E-2</v>
      </c>
      <c r="DU20">
        <v>9.8386299999999996E-2</v>
      </c>
      <c r="DV20">
        <v>8.0802499999999999E-2</v>
      </c>
      <c r="DW20">
        <v>8.0454999999999999E-2</v>
      </c>
      <c r="DX20">
        <v>26273</v>
      </c>
      <c r="DY20">
        <v>28486.1</v>
      </c>
      <c r="DZ20">
        <v>27534.799999999999</v>
      </c>
      <c r="EA20">
        <v>29697.1</v>
      </c>
      <c r="EB20">
        <v>31692</v>
      </c>
      <c r="EC20">
        <v>33672.699999999997</v>
      </c>
      <c r="ED20">
        <v>37776.699999999997</v>
      </c>
      <c r="EE20">
        <v>40703.800000000003</v>
      </c>
      <c r="EF20">
        <v>2.1855199999999999</v>
      </c>
      <c r="EG20">
        <v>2.1825000000000001</v>
      </c>
      <c r="EH20">
        <v>0.121124</v>
      </c>
      <c r="EI20">
        <v>0</v>
      </c>
      <c r="EJ20">
        <v>23.398800000000001</v>
      </c>
      <c r="EK20">
        <v>999.9</v>
      </c>
      <c r="EL20">
        <v>51.5</v>
      </c>
      <c r="EM20">
        <v>27.9</v>
      </c>
      <c r="EN20">
        <v>19.186</v>
      </c>
      <c r="EO20">
        <v>64.014099999999999</v>
      </c>
      <c r="EP20">
        <v>6.8148999999999997</v>
      </c>
      <c r="EQ20">
        <v>1</v>
      </c>
      <c r="ER20">
        <v>-0.19648599999999999</v>
      </c>
      <c r="ES20">
        <v>-0.61778299999999997</v>
      </c>
      <c r="ET20">
        <v>20.2212</v>
      </c>
      <c r="EU20">
        <v>5.2536800000000001</v>
      </c>
      <c r="EV20">
        <v>12.0579</v>
      </c>
      <c r="EW20">
        <v>4.9732500000000002</v>
      </c>
      <c r="EX20">
        <v>3.2930000000000001</v>
      </c>
      <c r="EY20">
        <v>5289.5</v>
      </c>
      <c r="EZ20">
        <v>9999</v>
      </c>
      <c r="FA20">
        <v>9999</v>
      </c>
      <c r="FB20">
        <v>91.9</v>
      </c>
      <c r="FC20">
        <v>4.9721299999999999</v>
      </c>
      <c r="FD20">
        <v>1.8705499999999999</v>
      </c>
      <c r="FE20">
        <v>1.8766799999999999</v>
      </c>
      <c r="FF20">
        <v>1.86981</v>
      </c>
      <c r="FG20">
        <v>1.8730100000000001</v>
      </c>
      <c r="FH20">
        <v>1.8745400000000001</v>
      </c>
      <c r="FI20">
        <v>1.8739300000000001</v>
      </c>
      <c r="FJ20">
        <v>1.8753299999999999</v>
      </c>
      <c r="FK20">
        <v>0</v>
      </c>
      <c r="FL20">
        <v>0</v>
      </c>
      <c r="FM20">
        <v>0</v>
      </c>
      <c r="FN20">
        <v>0</v>
      </c>
      <c r="FO20" t="s">
        <v>348</v>
      </c>
      <c r="FP20" t="s">
        <v>349</v>
      </c>
      <c r="FQ20" t="s">
        <v>350</v>
      </c>
      <c r="FR20" t="s">
        <v>350</v>
      </c>
      <c r="FS20" t="s">
        <v>350</v>
      </c>
      <c r="FT20" t="s">
        <v>350</v>
      </c>
      <c r="FU20">
        <v>0</v>
      </c>
      <c r="FV20">
        <v>100</v>
      </c>
      <c r="FW20">
        <v>100</v>
      </c>
      <c r="FX20">
        <v>2.153</v>
      </c>
      <c r="FY20">
        <v>-1.4999999999999999E-2</v>
      </c>
      <c r="FZ20">
        <v>2.2242999999999711</v>
      </c>
      <c r="GA20">
        <v>0</v>
      </c>
      <c r="GB20">
        <v>0</v>
      </c>
      <c r="GC20">
        <v>0</v>
      </c>
      <c r="GD20">
        <v>-1.6085000000000349E-2</v>
      </c>
      <c r="GE20">
        <v>0</v>
      </c>
      <c r="GF20">
        <v>0</v>
      </c>
      <c r="GG20">
        <v>0</v>
      </c>
      <c r="GH20">
        <v>-1</v>
      </c>
      <c r="GI20">
        <v>-1</v>
      </c>
      <c r="GJ20">
        <v>-1</v>
      </c>
      <c r="GK20">
        <v>-1</v>
      </c>
      <c r="GL20">
        <v>23.2</v>
      </c>
      <c r="GM20">
        <v>23.2</v>
      </c>
      <c r="GN20">
        <v>1.0388200000000001</v>
      </c>
      <c r="GO20">
        <v>2.5561500000000001</v>
      </c>
      <c r="GP20">
        <v>1.39893</v>
      </c>
      <c r="GQ20">
        <v>2.2778299999999998</v>
      </c>
      <c r="GR20">
        <v>1.4489700000000001</v>
      </c>
      <c r="GS20">
        <v>2.33765</v>
      </c>
      <c r="GT20">
        <v>30.695599999999999</v>
      </c>
      <c r="GU20">
        <v>15.2178</v>
      </c>
      <c r="GV20">
        <v>18</v>
      </c>
      <c r="GW20">
        <v>489.35199999999998</v>
      </c>
      <c r="GX20">
        <v>530.19100000000003</v>
      </c>
      <c r="GY20">
        <v>24.9998</v>
      </c>
      <c r="GZ20">
        <v>24.691299999999998</v>
      </c>
      <c r="HA20">
        <v>29.9998</v>
      </c>
      <c r="HB20">
        <v>24.783200000000001</v>
      </c>
      <c r="HC20">
        <v>24.766200000000001</v>
      </c>
      <c r="HD20">
        <v>20.764900000000001</v>
      </c>
      <c r="HE20">
        <v>17.601900000000001</v>
      </c>
      <c r="HF20">
        <v>25.433499999999999</v>
      </c>
      <c r="HG20">
        <v>25</v>
      </c>
      <c r="HH20">
        <v>400</v>
      </c>
      <c r="HI20">
        <v>15.8049</v>
      </c>
      <c r="HJ20">
        <v>101.9</v>
      </c>
      <c r="HK20">
        <v>101.745</v>
      </c>
    </row>
    <row r="21" spans="1:219" x14ac:dyDescent="0.2">
      <c r="A21">
        <v>5</v>
      </c>
      <c r="B21">
        <v>1689781803.5999999</v>
      </c>
      <c r="C21">
        <v>7191.5</v>
      </c>
      <c r="D21" t="s">
        <v>360</v>
      </c>
      <c r="E21" t="s">
        <v>361</v>
      </c>
      <c r="F21">
        <v>0</v>
      </c>
      <c r="G21">
        <v>20.399999999999999</v>
      </c>
      <c r="H21" t="s">
        <v>399</v>
      </c>
      <c r="I21">
        <v>180</v>
      </c>
      <c r="J21">
        <v>35</v>
      </c>
      <c r="K21">
        <v>1689781803.5999999</v>
      </c>
      <c r="L21" s="1">
        <f t="shared" si="0"/>
        <v>1.3930234245936104E-3</v>
      </c>
      <c r="M21" s="1">
        <f t="shared" si="1"/>
        <v>1.3930234245936104</v>
      </c>
      <c r="N21" s="1">
        <f t="shared" si="2"/>
        <v>9.9117450856365039</v>
      </c>
      <c r="O21" s="1">
        <f t="shared" si="3"/>
        <v>393.74700000000001</v>
      </c>
      <c r="P21" s="1">
        <f t="shared" si="4"/>
        <v>192.68454980927189</v>
      </c>
      <c r="Q21" s="1">
        <f t="shared" si="5"/>
        <v>19.519769084572594</v>
      </c>
      <c r="R21" s="1">
        <f t="shared" si="6"/>
        <v>39.888255313417801</v>
      </c>
      <c r="S21" s="1">
        <f t="shared" si="7"/>
        <v>8.2969379574730023E-2</v>
      </c>
      <c r="T21">
        <f t="shared" si="8"/>
        <v>3.8371310803867256</v>
      </c>
      <c r="U21">
        <f t="shared" si="9"/>
        <v>8.1985454732918767E-2</v>
      </c>
      <c r="V21">
        <f t="shared" si="10"/>
        <v>5.1328338626875719E-2</v>
      </c>
      <c r="W21">
        <f t="shared" si="11"/>
        <v>130.01681897522403</v>
      </c>
      <c r="X21">
        <f t="shared" si="12"/>
        <v>26.652494930954443</v>
      </c>
      <c r="Y21">
        <f t="shared" si="13"/>
        <v>26.138200000000001</v>
      </c>
      <c r="Z21">
        <f t="shared" si="14"/>
        <v>3.401951019275713</v>
      </c>
      <c r="AA21">
        <f t="shared" si="15"/>
        <v>50.087421998778858</v>
      </c>
      <c r="AB21">
        <f t="shared" si="16"/>
        <v>1.7242291926312201</v>
      </c>
      <c r="AC21">
        <f t="shared" si="17"/>
        <v>3.4424394864508239</v>
      </c>
      <c r="AD21">
        <f t="shared" si="18"/>
        <v>1.6777218266444929</v>
      </c>
      <c r="AE21">
        <f t="shared" si="19"/>
        <v>-61.43233302457822</v>
      </c>
      <c r="AF21">
        <f t="shared" si="20"/>
        <v>41.435542384403284</v>
      </c>
      <c r="AG21">
        <f t="shared" si="21"/>
        <v>2.312753800253144</v>
      </c>
      <c r="AH21">
        <f t="shared" si="22"/>
        <v>112.33278213530224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53619.817468167661</v>
      </c>
      <c r="AN21">
        <f t="shared" si="26"/>
        <v>800.13400000000001</v>
      </c>
      <c r="AO21">
        <f t="shared" si="27"/>
        <v>673.3122659975254</v>
      </c>
      <c r="AP21">
        <f t="shared" si="28"/>
        <v>0.84149938135053048</v>
      </c>
      <c r="AQ21">
        <f t="shared" si="29"/>
        <v>0.16249380600652394</v>
      </c>
      <c r="AR21">
        <v>3</v>
      </c>
      <c r="AS21">
        <v>0.5</v>
      </c>
      <c r="AT21" t="s">
        <v>345</v>
      </c>
      <c r="AU21">
        <v>2</v>
      </c>
      <c r="AV21">
        <v>1689781803.5999999</v>
      </c>
      <c r="AW21">
        <v>393.74700000000001</v>
      </c>
      <c r="AX21">
        <v>400.024</v>
      </c>
      <c r="AY21">
        <v>17.020299999999999</v>
      </c>
      <c r="AZ21">
        <v>16.198599999999999</v>
      </c>
      <c r="BA21">
        <v>391.53</v>
      </c>
      <c r="BB21">
        <v>17.036300000000001</v>
      </c>
      <c r="BC21">
        <v>499.93200000000002</v>
      </c>
      <c r="BD21">
        <v>101.27200000000001</v>
      </c>
      <c r="BE21">
        <v>3.2277399999999998E-2</v>
      </c>
      <c r="BF21">
        <v>26.3385</v>
      </c>
      <c r="BG21">
        <v>26.138200000000001</v>
      </c>
      <c r="BH21">
        <v>999.9</v>
      </c>
      <c r="BI21">
        <v>0</v>
      </c>
      <c r="BJ21">
        <v>0</v>
      </c>
      <c r="BK21">
        <v>9990.6200000000008</v>
      </c>
      <c r="BL21">
        <v>0</v>
      </c>
      <c r="BM21">
        <v>300.06900000000002</v>
      </c>
      <c r="BN21">
        <v>-6.3413399999999998</v>
      </c>
      <c r="BO21">
        <v>400.5</v>
      </c>
      <c r="BP21">
        <v>406.61099999999999</v>
      </c>
      <c r="BQ21">
        <v>0.82271399999999995</v>
      </c>
      <c r="BR21">
        <v>400.024</v>
      </c>
      <c r="BS21">
        <v>16.198599999999999</v>
      </c>
      <c r="BT21">
        <v>1.7237800000000001</v>
      </c>
      <c r="BU21">
        <v>1.64046</v>
      </c>
      <c r="BV21">
        <v>15.112299999999999</v>
      </c>
      <c r="BW21">
        <v>14.344200000000001</v>
      </c>
      <c r="BX21">
        <v>800.13400000000001</v>
      </c>
      <c r="BY21">
        <v>0.95001899999999995</v>
      </c>
      <c r="BZ21">
        <v>4.9980499999999997E-2</v>
      </c>
      <c r="CA21">
        <v>0</v>
      </c>
      <c r="CB21">
        <v>2.8393999999999999</v>
      </c>
      <c r="CC21">
        <v>0</v>
      </c>
      <c r="CD21">
        <v>2491.89</v>
      </c>
      <c r="CE21">
        <v>7293.49</v>
      </c>
      <c r="CF21">
        <v>35.375</v>
      </c>
      <c r="CG21">
        <v>38.125</v>
      </c>
      <c r="CH21">
        <v>36.561999999999998</v>
      </c>
      <c r="CI21">
        <v>36.936999999999998</v>
      </c>
      <c r="CJ21">
        <v>35.75</v>
      </c>
      <c r="CK21">
        <v>760.14</v>
      </c>
      <c r="CL21">
        <v>39.99</v>
      </c>
      <c r="CM21">
        <v>0</v>
      </c>
      <c r="CN21">
        <v>1689781802.9000001</v>
      </c>
      <c r="CO21">
        <v>0</v>
      </c>
      <c r="CP21">
        <v>1689781824.5999999</v>
      </c>
      <c r="CQ21" t="s">
        <v>362</v>
      </c>
      <c r="CR21">
        <v>1689781823.5999999</v>
      </c>
      <c r="CS21">
        <v>1689781824.5999999</v>
      </c>
      <c r="CT21">
        <v>5</v>
      </c>
      <c r="CU21">
        <v>6.4000000000000001E-2</v>
      </c>
      <c r="CV21">
        <v>-1E-3</v>
      </c>
      <c r="CW21">
        <v>2.2170000000000001</v>
      </c>
      <c r="CX21">
        <v>-1.6E-2</v>
      </c>
      <c r="CY21">
        <v>400</v>
      </c>
      <c r="CZ21">
        <v>16</v>
      </c>
      <c r="DA21">
        <v>0.17</v>
      </c>
      <c r="DB21">
        <v>0.1</v>
      </c>
      <c r="DC21">
        <v>10.01544527113376</v>
      </c>
      <c r="DD21">
        <v>3.6953789593394973E-2</v>
      </c>
      <c r="DE21">
        <v>5.5884266903031971E-2</v>
      </c>
      <c r="DF21">
        <v>1</v>
      </c>
      <c r="DG21">
        <v>1.366904624240689E-3</v>
      </c>
      <c r="DH21">
        <v>-1.4040232781968749E-4</v>
      </c>
      <c r="DI21">
        <v>1.066060409481184E-5</v>
      </c>
      <c r="DJ21">
        <v>1</v>
      </c>
      <c r="DK21">
        <v>8.0962177553154782E-2</v>
      </c>
      <c r="DL21">
        <v>-4.0505239143853976E-3</v>
      </c>
      <c r="DM21">
        <v>2.529439475482225E-4</v>
      </c>
      <c r="DN21">
        <v>1</v>
      </c>
      <c r="DO21">
        <v>3</v>
      </c>
      <c r="DP21">
        <v>3</v>
      </c>
      <c r="DQ21" t="s">
        <v>347</v>
      </c>
      <c r="DR21">
        <v>3.1027399999999998</v>
      </c>
      <c r="DS21">
        <v>2.66405</v>
      </c>
      <c r="DT21">
        <v>9.5718999999999999E-2</v>
      </c>
      <c r="DU21">
        <v>9.8036300000000007E-2</v>
      </c>
      <c r="DV21">
        <v>8.2912600000000003E-2</v>
      </c>
      <c r="DW21">
        <v>8.1839700000000001E-2</v>
      </c>
      <c r="DX21">
        <v>26227.4</v>
      </c>
      <c r="DY21">
        <v>28419.7</v>
      </c>
      <c r="DZ21">
        <v>27466.6</v>
      </c>
      <c r="EA21">
        <v>29621</v>
      </c>
      <c r="EB21">
        <v>31535.200000000001</v>
      </c>
      <c r="EC21">
        <v>33527.699999999997</v>
      </c>
      <c r="ED21">
        <v>37680.800000000003</v>
      </c>
      <c r="EE21">
        <v>40593.300000000003</v>
      </c>
      <c r="EF21">
        <v>2.16892</v>
      </c>
      <c r="EG21">
        <v>2.1047699999999998</v>
      </c>
      <c r="EH21">
        <v>6.14747E-2</v>
      </c>
      <c r="EI21">
        <v>0</v>
      </c>
      <c r="EJ21">
        <v>25.130600000000001</v>
      </c>
      <c r="EK21">
        <v>999.9</v>
      </c>
      <c r="EL21">
        <v>60.8</v>
      </c>
      <c r="EM21">
        <v>32.6</v>
      </c>
      <c r="EN21">
        <v>29.656199999999998</v>
      </c>
      <c r="EO21">
        <v>63.998600000000003</v>
      </c>
      <c r="EP21">
        <v>8.4775600000000004</v>
      </c>
      <c r="EQ21">
        <v>1</v>
      </c>
      <c r="ER21">
        <v>-7.6237299999999994E-2</v>
      </c>
      <c r="ES21">
        <v>0.33623599999999998</v>
      </c>
      <c r="ET21">
        <v>20.217400000000001</v>
      </c>
      <c r="EU21">
        <v>5.2577199999999999</v>
      </c>
      <c r="EV21">
        <v>12.0579</v>
      </c>
      <c r="EW21">
        <v>4.9731500000000004</v>
      </c>
      <c r="EX21">
        <v>3.2930000000000001</v>
      </c>
      <c r="EY21">
        <v>5337.6</v>
      </c>
      <c r="EZ21">
        <v>9999</v>
      </c>
      <c r="FA21">
        <v>9999</v>
      </c>
      <c r="FB21">
        <v>92.5</v>
      </c>
      <c r="FC21">
        <v>4.97241</v>
      </c>
      <c r="FD21">
        <v>1.8711599999999999</v>
      </c>
      <c r="FE21">
        <v>1.8772800000000001</v>
      </c>
      <c r="FF21">
        <v>1.87039</v>
      </c>
      <c r="FG21">
        <v>1.87344</v>
      </c>
      <c r="FH21">
        <v>1.8748800000000001</v>
      </c>
      <c r="FI21">
        <v>1.87435</v>
      </c>
      <c r="FJ21">
        <v>1.87575</v>
      </c>
      <c r="FK21">
        <v>0</v>
      </c>
      <c r="FL21">
        <v>0</v>
      </c>
      <c r="FM21">
        <v>0</v>
      </c>
      <c r="FN21">
        <v>0</v>
      </c>
      <c r="FO21" t="s">
        <v>348</v>
      </c>
      <c r="FP21" t="s">
        <v>349</v>
      </c>
      <c r="FQ21" t="s">
        <v>350</v>
      </c>
      <c r="FR21" t="s">
        <v>350</v>
      </c>
      <c r="FS21" t="s">
        <v>350</v>
      </c>
      <c r="FT21" t="s">
        <v>350</v>
      </c>
      <c r="FU21">
        <v>0</v>
      </c>
      <c r="FV21">
        <v>100</v>
      </c>
      <c r="FW21">
        <v>100</v>
      </c>
      <c r="FX21">
        <v>2.2170000000000001</v>
      </c>
      <c r="FY21">
        <v>-1.6E-2</v>
      </c>
      <c r="FZ21">
        <v>2.1529999999999632</v>
      </c>
      <c r="GA21">
        <v>0</v>
      </c>
      <c r="GB21">
        <v>0</v>
      </c>
      <c r="GC21">
        <v>0</v>
      </c>
      <c r="GD21">
        <v>-1.5004999999998599E-2</v>
      </c>
      <c r="GE21">
        <v>0</v>
      </c>
      <c r="GF21">
        <v>0</v>
      </c>
      <c r="GG21">
        <v>0</v>
      </c>
      <c r="GH21">
        <v>-1</v>
      </c>
      <c r="GI21">
        <v>-1</v>
      </c>
      <c r="GJ21">
        <v>-1</v>
      </c>
      <c r="GK21">
        <v>-1</v>
      </c>
      <c r="GL21">
        <v>35.6</v>
      </c>
      <c r="GM21">
        <v>35.700000000000003</v>
      </c>
      <c r="GN21">
        <v>1.02539</v>
      </c>
      <c r="GO21">
        <v>2.5622600000000002</v>
      </c>
      <c r="GP21">
        <v>1.39893</v>
      </c>
      <c r="GQ21">
        <v>2.2790499999999998</v>
      </c>
      <c r="GR21">
        <v>1.4489700000000001</v>
      </c>
      <c r="GS21">
        <v>2.3742700000000001</v>
      </c>
      <c r="GT21">
        <v>37.53</v>
      </c>
      <c r="GU21">
        <v>14.9026</v>
      </c>
      <c r="GV21">
        <v>18</v>
      </c>
      <c r="GW21">
        <v>493.09899999999999</v>
      </c>
      <c r="GX21">
        <v>491.31700000000001</v>
      </c>
      <c r="GY21">
        <v>24.999099999999999</v>
      </c>
      <c r="GZ21">
        <v>26.3081</v>
      </c>
      <c r="HA21">
        <v>29.9999</v>
      </c>
      <c r="HB21">
        <v>26.2514</v>
      </c>
      <c r="HC21">
        <v>26.2089</v>
      </c>
      <c r="HD21">
        <v>20.488499999999998</v>
      </c>
      <c r="HE21">
        <v>45.794499999999999</v>
      </c>
      <c r="HF21">
        <v>0</v>
      </c>
      <c r="HG21">
        <v>25</v>
      </c>
      <c r="HH21">
        <v>400</v>
      </c>
      <c r="HI21">
        <v>16.0947</v>
      </c>
      <c r="HJ21">
        <v>101.64400000000001</v>
      </c>
      <c r="HK21">
        <v>101.476</v>
      </c>
    </row>
    <row r="22" spans="1:219" x14ac:dyDescent="0.2">
      <c r="A22">
        <v>6</v>
      </c>
      <c r="B22">
        <v>1689783151.5</v>
      </c>
      <c r="C22">
        <v>8539.4000000953674</v>
      </c>
      <c r="D22" t="s">
        <v>363</v>
      </c>
      <c r="E22" t="s">
        <v>364</v>
      </c>
      <c r="F22">
        <v>0</v>
      </c>
      <c r="G22">
        <v>20.399999999999999</v>
      </c>
      <c r="H22" t="s">
        <v>344</v>
      </c>
      <c r="I22">
        <v>40</v>
      </c>
      <c r="J22">
        <v>35</v>
      </c>
      <c r="K22">
        <v>1689783151.5</v>
      </c>
      <c r="L22" s="1">
        <f t="shared" si="0"/>
        <v>1.1698417456206698E-3</v>
      </c>
      <c r="M22" s="1">
        <f t="shared" si="1"/>
        <v>1.1698417456206698</v>
      </c>
      <c r="N22" s="1">
        <f t="shared" si="2"/>
        <v>7.9492041136949094</v>
      </c>
      <c r="O22" s="1">
        <f t="shared" si="3"/>
        <v>394.91500000000002</v>
      </c>
      <c r="P22" s="1">
        <f t="shared" si="4"/>
        <v>218.54348686742378</v>
      </c>
      <c r="Q22" s="1">
        <f t="shared" si="5"/>
        <v>22.139219772204484</v>
      </c>
      <c r="R22" s="1">
        <f t="shared" si="6"/>
        <v>40.006271070636004</v>
      </c>
      <c r="S22" s="1">
        <f t="shared" si="7"/>
        <v>7.6078496149066921E-2</v>
      </c>
      <c r="T22">
        <f t="shared" si="8"/>
        <v>3.8385083067998726</v>
      </c>
      <c r="U22">
        <f t="shared" si="9"/>
        <v>7.5250634604325503E-2</v>
      </c>
      <c r="V22">
        <f t="shared" si="10"/>
        <v>4.7105275901450534E-2</v>
      </c>
      <c r="W22">
        <f t="shared" si="11"/>
        <v>130.01422651185214</v>
      </c>
      <c r="X22">
        <f t="shared" si="12"/>
        <v>26.239008464401525</v>
      </c>
      <c r="Y22">
        <f t="shared" si="13"/>
        <v>25.142900000000001</v>
      </c>
      <c r="Z22">
        <f t="shared" si="14"/>
        <v>3.2068681223098863</v>
      </c>
      <c r="AA22">
        <f t="shared" si="15"/>
        <v>49.842731352380881</v>
      </c>
      <c r="AB22">
        <f t="shared" si="16"/>
        <v>1.6699172586751201</v>
      </c>
      <c r="AC22">
        <f t="shared" si="17"/>
        <v>3.350372688986579</v>
      </c>
      <c r="AD22">
        <f t="shared" si="18"/>
        <v>1.5369508636347662</v>
      </c>
      <c r="AE22">
        <f t="shared" si="19"/>
        <v>-51.59002098187154</v>
      </c>
      <c r="AF22">
        <f t="shared" si="20"/>
        <v>152.53669746525875</v>
      </c>
      <c r="AG22">
        <f t="shared" si="21"/>
        <v>8.4490271643394479</v>
      </c>
      <c r="AH22">
        <f t="shared" si="22"/>
        <v>239.40993015957881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53728.916505299494</v>
      </c>
      <c r="AN22">
        <f t="shared" si="26"/>
        <v>800.10699999999997</v>
      </c>
      <c r="AO22">
        <f t="shared" si="27"/>
        <v>673.29047549836901</v>
      </c>
      <c r="AP22">
        <f t="shared" si="28"/>
        <v>0.84150054367524474</v>
      </c>
      <c r="AQ22">
        <f t="shared" si="29"/>
        <v>0.1624960492932222</v>
      </c>
      <c r="AR22">
        <v>3</v>
      </c>
      <c r="AS22">
        <v>0.5</v>
      </c>
      <c r="AT22" t="s">
        <v>345</v>
      </c>
      <c r="AU22">
        <v>2</v>
      </c>
      <c r="AV22">
        <v>1689783151.5</v>
      </c>
      <c r="AW22">
        <v>394.91500000000002</v>
      </c>
      <c r="AX22">
        <v>399.96</v>
      </c>
      <c r="AY22">
        <v>16.484300000000001</v>
      </c>
      <c r="AZ22">
        <v>15.7942</v>
      </c>
      <c r="BA22">
        <v>392.79500000000002</v>
      </c>
      <c r="BB22">
        <v>16.500299999999999</v>
      </c>
      <c r="BC22">
        <v>500.17</v>
      </c>
      <c r="BD22">
        <v>101.274</v>
      </c>
      <c r="BE22">
        <v>2.9498400000000001E-2</v>
      </c>
      <c r="BF22">
        <v>25.88</v>
      </c>
      <c r="BG22">
        <v>25.142900000000001</v>
      </c>
      <c r="BH22">
        <v>999.9</v>
      </c>
      <c r="BI22">
        <v>0</v>
      </c>
      <c r="BJ22">
        <v>0</v>
      </c>
      <c r="BK22">
        <v>9995.6200000000008</v>
      </c>
      <c r="BL22">
        <v>0</v>
      </c>
      <c r="BM22">
        <v>8.0630299999999995</v>
      </c>
      <c r="BN22">
        <v>-4.9486699999999999</v>
      </c>
      <c r="BO22">
        <v>401.63200000000001</v>
      </c>
      <c r="BP22">
        <v>406.37900000000002</v>
      </c>
      <c r="BQ22">
        <v>0.68978099999999998</v>
      </c>
      <c r="BR22">
        <v>399.96</v>
      </c>
      <c r="BS22">
        <v>15.7942</v>
      </c>
      <c r="BT22">
        <v>1.6694100000000001</v>
      </c>
      <c r="BU22">
        <v>1.59955</v>
      </c>
      <c r="BV22">
        <v>14.614800000000001</v>
      </c>
      <c r="BW22">
        <v>13.954499999999999</v>
      </c>
      <c r="BX22">
        <v>800.10699999999997</v>
      </c>
      <c r="BY22">
        <v>0.94998199999999999</v>
      </c>
      <c r="BZ22">
        <v>5.0017699999999998E-2</v>
      </c>
      <c r="CA22">
        <v>0</v>
      </c>
      <c r="CB22">
        <v>2.6564000000000001</v>
      </c>
      <c r="CC22">
        <v>0</v>
      </c>
      <c r="CD22">
        <v>2028.32</v>
      </c>
      <c r="CE22">
        <v>7293.13</v>
      </c>
      <c r="CF22">
        <v>38.811999999999998</v>
      </c>
      <c r="CG22">
        <v>41.061999999999998</v>
      </c>
      <c r="CH22">
        <v>40.061999999999998</v>
      </c>
      <c r="CI22">
        <v>41.186999999999998</v>
      </c>
      <c r="CJ22">
        <v>38.936999999999998</v>
      </c>
      <c r="CK22">
        <v>760.09</v>
      </c>
      <c r="CL22">
        <v>40.020000000000003</v>
      </c>
      <c r="CM22">
        <v>0</v>
      </c>
      <c r="CN22">
        <v>1689783150.5</v>
      </c>
      <c r="CO22">
        <v>0</v>
      </c>
      <c r="CP22">
        <v>1689783173.5</v>
      </c>
      <c r="CQ22" t="s">
        <v>365</v>
      </c>
      <c r="CR22">
        <v>1689783170.5</v>
      </c>
      <c r="CS22">
        <v>1689783173.5</v>
      </c>
      <c r="CT22">
        <v>6</v>
      </c>
      <c r="CU22">
        <v>-9.6000000000000002E-2</v>
      </c>
      <c r="CV22">
        <v>0</v>
      </c>
      <c r="CW22">
        <v>2.12</v>
      </c>
      <c r="CX22">
        <v>-1.6E-2</v>
      </c>
      <c r="CY22">
        <v>400</v>
      </c>
      <c r="CZ22">
        <v>16</v>
      </c>
      <c r="DA22">
        <v>0.25</v>
      </c>
      <c r="DB22">
        <v>0.12</v>
      </c>
      <c r="DC22">
        <v>7.9029179420818902</v>
      </c>
      <c r="DD22">
        <v>-1.21759133272485</v>
      </c>
      <c r="DE22">
        <v>6.7318461308371338E-2</v>
      </c>
      <c r="DF22">
        <v>0</v>
      </c>
      <c r="DG22">
        <v>1.1758951170855029E-3</v>
      </c>
      <c r="DH22">
        <v>-9.4388088924365733E-5</v>
      </c>
      <c r="DI22">
        <v>1.217519868942522E-5</v>
      </c>
      <c r="DJ22">
        <v>1</v>
      </c>
      <c r="DK22">
        <v>7.6332102031055032E-2</v>
      </c>
      <c r="DL22">
        <v>-1.3159140852069189E-2</v>
      </c>
      <c r="DM22">
        <v>9.1083370968589989E-4</v>
      </c>
      <c r="DN22">
        <v>1</v>
      </c>
      <c r="DO22">
        <v>2</v>
      </c>
      <c r="DP22">
        <v>3</v>
      </c>
      <c r="DQ22" t="s">
        <v>366</v>
      </c>
      <c r="DR22">
        <v>3.1030500000000001</v>
      </c>
      <c r="DS22">
        <v>2.6613199999999999</v>
      </c>
      <c r="DT22">
        <v>9.6296300000000001E-2</v>
      </c>
      <c r="DU22">
        <v>9.8367099999999999E-2</v>
      </c>
      <c r="DV22">
        <v>8.1257099999999999E-2</v>
      </c>
      <c r="DW22">
        <v>8.0600000000000005E-2</v>
      </c>
      <c r="DX22">
        <v>26247.7</v>
      </c>
      <c r="DY22">
        <v>28463</v>
      </c>
      <c r="DZ22">
        <v>27499.8</v>
      </c>
      <c r="EA22">
        <v>29672.799999999999</v>
      </c>
      <c r="EB22">
        <v>31638.5</v>
      </c>
      <c r="EC22">
        <v>33641.1</v>
      </c>
      <c r="ED22">
        <v>37732</v>
      </c>
      <c r="EE22">
        <v>40672.300000000003</v>
      </c>
      <c r="EF22">
        <v>2.1849500000000002</v>
      </c>
      <c r="EG22">
        <v>2.1469</v>
      </c>
      <c r="EH22">
        <v>9.8813300000000007E-2</v>
      </c>
      <c r="EI22">
        <v>0</v>
      </c>
      <c r="EJ22">
        <v>23.5198</v>
      </c>
      <c r="EK22">
        <v>999.9</v>
      </c>
      <c r="EL22">
        <v>43.7</v>
      </c>
      <c r="EM22">
        <v>32.1</v>
      </c>
      <c r="EN22">
        <v>20.7209</v>
      </c>
      <c r="EO22">
        <v>64.0184</v>
      </c>
      <c r="EP22">
        <v>8.0408600000000003</v>
      </c>
      <c r="EQ22">
        <v>1</v>
      </c>
      <c r="ER22">
        <v>-0.185168</v>
      </c>
      <c r="ES22">
        <v>-0.481076</v>
      </c>
      <c r="ET22">
        <v>20.2197</v>
      </c>
      <c r="EU22">
        <v>5.2572700000000001</v>
      </c>
      <c r="EV22">
        <v>12.0579</v>
      </c>
      <c r="EW22">
        <v>4.9729000000000001</v>
      </c>
      <c r="EX22">
        <v>3.2930000000000001</v>
      </c>
      <c r="EY22">
        <v>5367.1</v>
      </c>
      <c r="EZ22">
        <v>9999</v>
      </c>
      <c r="FA22">
        <v>9999</v>
      </c>
      <c r="FB22">
        <v>92.9</v>
      </c>
      <c r="FC22">
        <v>4.9721599999999997</v>
      </c>
      <c r="FD22">
        <v>1.87073</v>
      </c>
      <c r="FE22">
        <v>1.8768499999999999</v>
      </c>
      <c r="FF22">
        <v>1.8699600000000001</v>
      </c>
      <c r="FG22">
        <v>1.87313</v>
      </c>
      <c r="FH22">
        <v>1.8746700000000001</v>
      </c>
      <c r="FI22">
        <v>1.8740399999999999</v>
      </c>
      <c r="FJ22">
        <v>1.8754599999999999</v>
      </c>
      <c r="FK22">
        <v>0</v>
      </c>
      <c r="FL22">
        <v>0</v>
      </c>
      <c r="FM22">
        <v>0</v>
      </c>
      <c r="FN22">
        <v>0</v>
      </c>
      <c r="FO22" t="s">
        <v>348</v>
      </c>
      <c r="FP22" t="s">
        <v>349</v>
      </c>
      <c r="FQ22" t="s">
        <v>350</v>
      </c>
      <c r="FR22" t="s">
        <v>350</v>
      </c>
      <c r="FS22" t="s">
        <v>350</v>
      </c>
      <c r="FT22" t="s">
        <v>350</v>
      </c>
      <c r="FU22">
        <v>0</v>
      </c>
      <c r="FV22">
        <v>100</v>
      </c>
      <c r="FW22">
        <v>100</v>
      </c>
      <c r="FX22">
        <v>2.12</v>
      </c>
      <c r="FY22">
        <v>-1.6E-2</v>
      </c>
      <c r="FZ22">
        <v>2.2164999999999999</v>
      </c>
      <c r="GA22">
        <v>0</v>
      </c>
      <c r="GB22">
        <v>0</v>
      </c>
      <c r="GC22">
        <v>0</v>
      </c>
      <c r="GD22">
        <v>-1.6320000000000331E-2</v>
      </c>
      <c r="GE22">
        <v>0</v>
      </c>
      <c r="GF22">
        <v>0</v>
      </c>
      <c r="GG22">
        <v>0</v>
      </c>
      <c r="GH22">
        <v>-1</v>
      </c>
      <c r="GI22">
        <v>-1</v>
      </c>
      <c r="GJ22">
        <v>-1</v>
      </c>
      <c r="GK22">
        <v>-1</v>
      </c>
      <c r="GL22">
        <v>22.1</v>
      </c>
      <c r="GM22">
        <v>22.1</v>
      </c>
      <c r="GN22">
        <v>1.0424800000000001</v>
      </c>
      <c r="GO22">
        <v>2.5805699999999998</v>
      </c>
      <c r="GP22">
        <v>1.39893</v>
      </c>
      <c r="GQ22">
        <v>2.2766099999999998</v>
      </c>
      <c r="GR22">
        <v>1.4489700000000001</v>
      </c>
      <c r="GS22">
        <v>2.4255399999999998</v>
      </c>
      <c r="GT22">
        <v>32.9983</v>
      </c>
      <c r="GU22">
        <v>14.5961</v>
      </c>
      <c r="GV22">
        <v>18</v>
      </c>
      <c r="GW22">
        <v>489.791</v>
      </c>
      <c r="GX22">
        <v>506.29</v>
      </c>
      <c r="GY22">
        <v>24.999600000000001</v>
      </c>
      <c r="GZ22">
        <v>24.827100000000002</v>
      </c>
      <c r="HA22">
        <v>30.0001</v>
      </c>
      <c r="HB22">
        <v>24.865300000000001</v>
      </c>
      <c r="HC22">
        <v>24.837900000000001</v>
      </c>
      <c r="HD22">
        <v>20.841000000000001</v>
      </c>
      <c r="HE22">
        <v>21.346399999999999</v>
      </c>
      <c r="HF22">
        <v>0</v>
      </c>
      <c r="HG22">
        <v>25</v>
      </c>
      <c r="HH22">
        <v>400</v>
      </c>
      <c r="HI22">
        <v>15.8652</v>
      </c>
      <c r="HJ22">
        <v>101.776</v>
      </c>
      <c r="HK22">
        <v>101.66500000000001</v>
      </c>
    </row>
    <row r="23" spans="1:219" x14ac:dyDescent="0.2">
      <c r="A23">
        <v>7</v>
      </c>
      <c r="B23">
        <v>1689785391.0999999</v>
      </c>
      <c r="C23">
        <v>10779</v>
      </c>
      <c r="D23" t="s">
        <v>367</v>
      </c>
      <c r="E23" t="s">
        <v>368</v>
      </c>
      <c r="F23">
        <v>0</v>
      </c>
      <c r="G23">
        <v>20.5</v>
      </c>
      <c r="H23" t="s">
        <v>399</v>
      </c>
      <c r="I23">
        <v>170</v>
      </c>
      <c r="J23">
        <v>35</v>
      </c>
      <c r="K23">
        <v>1689785391.0999999</v>
      </c>
      <c r="L23" s="1">
        <f t="shared" si="0"/>
        <v>1.1869982935629364E-3</v>
      </c>
      <c r="M23" s="1">
        <f t="shared" si="1"/>
        <v>1.1869982935629364</v>
      </c>
      <c r="N23" s="1">
        <f t="shared" si="2"/>
        <v>8.3544019441596333</v>
      </c>
      <c r="O23" s="1">
        <f t="shared" si="3"/>
        <v>394.67800000000011</v>
      </c>
      <c r="P23" s="1">
        <f t="shared" si="4"/>
        <v>190.91370301627848</v>
      </c>
      <c r="Q23" s="1">
        <f t="shared" si="5"/>
        <v>19.336730454510896</v>
      </c>
      <c r="R23" s="1">
        <f t="shared" si="6"/>
        <v>39.975035745206412</v>
      </c>
      <c r="S23" s="1">
        <f t="shared" si="7"/>
        <v>6.8911939786502258E-2</v>
      </c>
      <c r="T23">
        <f t="shared" si="8"/>
        <v>3.8433825425574391</v>
      </c>
      <c r="U23">
        <f t="shared" si="9"/>
        <v>6.8232801716100591E-2</v>
      </c>
      <c r="V23">
        <f t="shared" si="10"/>
        <v>4.2705961000406675E-2</v>
      </c>
      <c r="W23">
        <f t="shared" si="11"/>
        <v>129.98957397542847</v>
      </c>
      <c r="X23">
        <f t="shared" si="12"/>
        <v>26.908478491645187</v>
      </c>
      <c r="Y23">
        <f t="shared" si="13"/>
        <v>26.386600000000001</v>
      </c>
      <c r="Z23">
        <f t="shared" si="14"/>
        <v>3.4522248032939697</v>
      </c>
      <c r="AA23">
        <f t="shared" si="15"/>
        <v>49.775293506221665</v>
      </c>
      <c r="AB23">
        <f t="shared" si="16"/>
        <v>1.7353596537859202</v>
      </c>
      <c r="AC23">
        <f t="shared" si="17"/>
        <v>3.4863875861806997</v>
      </c>
      <c r="AD23">
        <f t="shared" si="18"/>
        <v>1.7168651495080496</v>
      </c>
      <c r="AE23">
        <f t="shared" si="19"/>
        <v>-52.346624746125499</v>
      </c>
      <c r="AF23">
        <f t="shared" si="20"/>
        <v>34.603141418937156</v>
      </c>
      <c r="AG23">
        <f t="shared" si="21"/>
        <v>1.932740551948728</v>
      </c>
      <c r="AH23">
        <f t="shared" si="22"/>
        <v>114.17883120018887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53702.271367190515</v>
      </c>
      <c r="AN23">
        <f t="shared" si="26"/>
        <v>799.95600000000002</v>
      </c>
      <c r="AO23">
        <f t="shared" si="27"/>
        <v>673.16334900281265</v>
      </c>
      <c r="AP23">
        <f t="shared" si="28"/>
        <v>0.84150046877929863</v>
      </c>
      <c r="AQ23">
        <f t="shared" si="29"/>
        <v>0.16249590474404652</v>
      </c>
      <c r="AR23">
        <v>3</v>
      </c>
      <c r="AS23">
        <v>0.5</v>
      </c>
      <c r="AT23" t="s">
        <v>345</v>
      </c>
      <c r="AU23">
        <v>2</v>
      </c>
      <c r="AV23">
        <v>1689785391.0999999</v>
      </c>
      <c r="AW23">
        <v>394.67800000000011</v>
      </c>
      <c r="AX23">
        <v>399.971</v>
      </c>
      <c r="AY23">
        <v>17.133400000000002</v>
      </c>
      <c r="AZ23">
        <v>16.433499999999999</v>
      </c>
      <c r="BA23">
        <v>392.45800000000003</v>
      </c>
      <c r="BB23">
        <v>17.153400000000001</v>
      </c>
      <c r="BC23">
        <v>500.06900000000002</v>
      </c>
      <c r="BD23">
        <v>101.252</v>
      </c>
      <c r="BE23">
        <v>3.3188799999999997E-2</v>
      </c>
      <c r="BF23">
        <v>26.553599999999999</v>
      </c>
      <c r="BG23">
        <v>26.386600000000001</v>
      </c>
      <c r="BH23">
        <v>999.9</v>
      </c>
      <c r="BI23">
        <v>0</v>
      </c>
      <c r="BJ23">
        <v>0</v>
      </c>
      <c r="BK23">
        <v>10016.200000000001</v>
      </c>
      <c r="BL23">
        <v>0</v>
      </c>
      <c r="BM23">
        <v>159.72300000000001</v>
      </c>
      <c r="BN23">
        <v>-5.3920599999999999</v>
      </c>
      <c r="BO23">
        <v>401.45800000000003</v>
      </c>
      <c r="BP23">
        <v>406.65300000000002</v>
      </c>
      <c r="BQ23">
        <v>0.70355199999999996</v>
      </c>
      <c r="BR23">
        <v>399.971</v>
      </c>
      <c r="BS23">
        <v>16.433499999999999</v>
      </c>
      <c r="BT23">
        <v>1.73516</v>
      </c>
      <c r="BU23">
        <v>1.6639200000000001</v>
      </c>
      <c r="BV23">
        <v>15.214600000000001</v>
      </c>
      <c r="BW23">
        <v>14.5639</v>
      </c>
      <c r="BX23">
        <v>799.95600000000002</v>
      </c>
      <c r="BY23">
        <v>0.94998199999999999</v>
      </c>
      <c r="BZ23">
        <v>5.0017499999999999E-2</v>
      </c>
      <c r="CA23">
        <v>0</v>
      </c>
      <c r="CB23">
        <v>2.2852000000000001</v>
      </c>
      <c r="CC23">
        <v>0</v>
      </c>
      <c r="CD23">
        <v>2418.36</v>
      </c>
      <c r="CE23">
        <v>7291.75</v>
      </c>
      <c r="CF23">
        <v>36.625</v>
      </c>
      <c r="CG23">
        <v>40.061999999999998</v>
      </c>
      <c r="CH23">
        <v>37.875</v>
      </c>
      <c r="CI23">
        <v>39.061999999999998</v>
      </c>
      <c r="CJ23">
        <v>36.936999999999998</v>
      </c>
      <c r="CK23">
        <v>759.94</v>
      </c>
      <c r="CL23">
        <v>40.01</v>
      </c>
      <c r="CM23">
        <v>0</v>
      </c>
      <c r="CN23">
        <v>1689785390.3</v>
      </c>
      <c r="CO23">
        <v>0</v>
      </c>
      <c r="CP23">
        <v>1689785411.5999999</v>
      </c>
      <c r="CQ23" t="s">
        <v>369</v>
      </c>
      <c r="CR23">
        <v>1689785408.0999999</v>
      </c>
      <c r="CS23">
        <v>1689785411.5999999</v>
      </c>
      <c r="CT23">
        <v>7</v>
      </c>
      <c r="CU23">
        <v>0.1</v>
      </c>
      <c r="CV23">
        <v>-3.0000000000000001E-3</v>
      </c>
      <c r="CW23">
        <v>2.2200000000000002</v>
      </c>
      <c r="CX23">
        <v>-0.02</v>
      </c>
      <c r="CY23">
        <v>400</v>
      </c>
      <c r="CZ23">
        <v>16</v>
      </c>
      <c r="DA23">
        <v>0.34</v>
      </c>
      <c r="DB23">
        <v>0.19</v>
      </c>
      <c r="DC23">
        <v>8.5016757941249725</v>
      </c>
      <c r="DD23">
        <v>-0.2498743106512594</v>
      </c>
      <c r="DE23">
        <v>3.7842054738993443E-2</v>
      </c>
      <c r="DF23">
        <v>1</v>
      </c>
      <c r="DG23">
        <v>1.2227938344408489E-3</v>
      </c>
      <c r="DH23">
        <v>-3.2806299876190901E-4</v>
      </c>
      <c r="DI23">
        <v>2.3935169291856169E-5</v>
      </c>
      <c r="DJ23">
        <v>1</v>
      </c>
      <c r="DK23">
        <v>7.0152777921953749E-2</v>
      </c>
      <c r="DL23">
        <v>-1.8543073635621389E-2</v>
      </c>
      <c r="DM23">
        <v>9.0829067237116099E-4</v>
      </c>
      <c r="DN23">
        <v>1</v>
      </c>
      <c r="DO23">
        <v>3</v>
      </c>
      <c r="DP23">
        <v>3</v>
      </c>
      <c r="DQ23" t="s">
        <v>347</v>
      </c>
      <c r="DR23">
        <v>3.1028500000000001</v>
      </c>
      <c r="DS23">
        <v>2.6651899999999999</v>
      </c>
      <c r="DT23">
        <v>9.5610399999999998E-2</v>
      </c>
      <c r="DU23">
        <v>9.7741599999999998E-2</v>
      </c>
      <c r="DV23">
        <v>8.3094799999999996E-2</v>
      </c>
      <c r="DW23">
        <v>8.2479499999999997E-2</v>
      </c>
      <c r="DX23">
        <v>26165.1</v>
      </c>
      <c r="DY23">
        <v>28358.3</v>
      </c>
      <c r="DZ23">
        <v>27402.3</v>
      </c>
      <c r="EA23">
        <v>29550.5</v>
      </c>
      <c r="EB23">
        <v>31452.400000000001</v>
      </c>
      <c r="EC23">
        <v>33418.699999999997</v>
      </c>
      <c r="ED23">
        <v>37592.300000000003</v>
      </c>
      <c r="EE23">
        <v>40492.1</v>
      </c>
      <c r="EF23">
        <v>2.1566000000000001</v>
      </c>
      <c r="EG23">
        <v>2.1046800000000001</v>
      </c>
      <c r="EH23">
        <v>5.0820400000000002E-2</v>
      </c>
      <c r="EI23">
        <v>0</v>
      </c>
      <c r="EJ23">
        <v>25.554099999999998</v>
      </c>
      <c r="EK23">
        <v>999.9</v>
      </c>
      <c r="EL23">
        <v>49.5</v>
      </c>
      <c r="EM23">
        <v>31.6</v>
      </c>
      <c r="EN23">
        <v>22.819700000000001</v>
      </c>
      <c r="EO23">
        <v>63.935499999999998</v>
      </c>
      <c r="EP23">
        <v>7.0593000000000004</v>
      </c>
      <c r="EQ23">
        <v>1</v>
      </c>
      <c r="ER23">
        <v>1.8495899999999999E-2</v>
      </c>
      <c r="ES23">
        <v>0.755</v>
      </c>
      <c r="ET23">
        <v>20.2178</v>
      </c>
      <c r="EU23">
        <v>5.2580200000000001</v>
      </c>
      <c r="EV23">
        <v>12.0579</v>
      </c>
      <c r="EW23">
        <v>4.9730499999999997</v>
      </c>
      <c r="EX23">
        <v>3.2930799999999998</v>
      </c>
      <c r="EY23">
        <v>5416.7</v>
      </c>
      <c r="EZ23">
        <v>9999</v>
      </c>
      <c r="FA23">
        <v>9999</v>
      </c>
      <c r="FB23">
        <v>93.5</v>
      </c>
      <c r="FC23">
        <v>4.9722999999999997</v>
      </c>
      <c r="FD23">
        <v>1.87094</v>
      </c>
      <c r="FE23">
        <v>1.87714</v>
      </c>
      <c r="FF23">
        <v>1.87025</v>
      </c>
      <c r="FG23">
        <v>1.8733200000000001</v>
      </c>
      <c r="FH23">
        <v>1.87483</v>
      </c>
      <c r="FI23">
        <v>1.8742399999999999</v>
      </c>
      <c r="FJ23">
        <v>1.87561</v>
      </c>
      <c r="FK23">
        <v>0</v>
      </c>
      <c r="FL23">
        <v>0</v>
      </c>
      <c r="FM23">
        <v>0</v>
      </c>
      <c r="FN23">
        <v>0</v>
      </c>
      <c r="FO23" t="s">
        <v>348</v>
      </c>
      <c r="FP23" t="s">
        <v>349</v>
      </c>
      <c r="FQ23" t="s">
        <v>350</v>
      </c>
      <c r="FR23" t="s">
        <v>350</v>
      </c>
      <c r="FS23" t="s">
        <v>350</v>
      </c>
      <c r="FT23" t="s">
        <v>350</v>
      </c>
      <c r="FU23">
        <v>0</v>
      </c>
      <c r="FV23">
        <v>100</v>
      </c>
      <c r="FW23">
        <v>100</v>
      </c>
      <c r="FX23">
        <v>2.2200000000000002</v>
      </c>
      <c r="FY23">
        <v>-0.02</v>
      </c>
      <c r="FZ23">
        <v>2.120150000000081</v>
      </c>
      <c r="GA23">
        <v>0</v>
      </c>
      <c r="GB23">
        <v>0</v>
      </c>
      <c r="GC23">
        <v>0</v>
      </c>
      <c r="GD23">
        <v>-1.6314999999996971E-2</v>
      </c>
      <c r="GE23">
        <v>0</v>
      </c>
      <c r="GF23">
        <v>0</v>
      </c>
      <c r="GG23">
        <v>0</v>
      </c>
      <c r="GH23">
        <v>-1</v>
      </c>
      <c r="GI23">
        <v>-1</v>
      </c>
      <c r="GJ23">
        <v>-1</v>
      </c>
      <c r="GK23">
        <v>-1</v>
      </c>
      <c r="GL23">
        <v>37</v>
      </c>
      <c r="GM23">
        <v>37</v>
      </c>
      <c r="GN23">
        <v>1.03271</v>
      </c>
      <c r="GO23">
        <v>2.5561500000000001</v>
      </c>
      <c r="GP23">
        <v>1.39893</v>
      </c>
      <c r="GQ23">
        <v>2.2814899999999998</v>
      </c>
      <c r="GR23">
        <v>1.4489700000000001</v>
      </c>
      <c r="GS23">
        <v>2.3938000000000001</v>
      </c>
      <c r="GT23">
        <v>35.405900000000003</v>
      </c>
      <c r="GU23">
        <v>14.263400000000001</v>
      </c>
      <c r="GV23">
        <v>18</v>
      </c>
      <c r="GW23">
        <v>495.51400000000001</v>
      </c>
      <c r="GX23">
        <v>501.41699999999997</v>
      </c>
      <c r="GY23">
        <v>25.001000000000001</v>
      </c>
      <c r="GZ23">
        <v>27.430800000000001</v>
      </c>
      <c r="HA23">
        <v>30.0001</v>
      </c>
      <c r="HB23">
        <v>27.3325</v>
      </c>
      <c r="HC23">
        <v>27.280200000000001</v>
      </c>
      <c r="HD23">
        <v>20.6435</v>
      </c>
      <c r="HE23">
        <v>30.140699999999999</v>
      </c>
      <c r="HF23">
        <v>2.30707</v>
      </c>
      <c r="HG23">
        <v>25</v>
      </c>
      <c r="HH23">
        <v>400</v>
      </c>
      <c r="HI23">
        <v>16.4389</v>
      </c>
      <c r="HJ23">
        <v>101.40600000000001</v>
      </c>
      <c r="HK23">
        <v>101.22799999999999</v>
      </c>
    </row>
    <row r="24" spans="1:219" x14ac:dyDescent="0.2">
      <c r="A24">
        <v>8</v>
      </c>
      <c r="B24">
        <v>1689786784.5</v>
      </c>
      <c r="C24">
        <v>12172.400000095369</v>
      </c>
      <c r="D24" t="s">
        <v>370</v>
      </c>
      <c r="E24" t="s">
        <v>371</v>
      </c>
      <c r="F24">
        <v>0</v>
      </c>
      <c r="G24">
        <v>21.2</v>
      </c>
      <c r="H24" t="s">
        <v>344</v>
      </c>
      <c r="I24">
        <v>50</v>
      </c>
      <c r="J24">
        <v>35</v>
      </c>
      <c r="K24">
        <v>1689786784.5</v>
      </c>
      <c r="L24" s="1">
        <f t="shared" si="0"/>
        <v>1.3136066586748121E-3</v>
      </c>
      <c r="M24" s="1">
        <f t="shared" si="1"/>
        <v>1.3136066586748121</v>
      </c>
      <c r="N24" s="1">
        <f t="shared" si="2"/>
        <v>7.9058089814695949</v>
      </c>
      <c r="O24" s="1">
        <f t="shared" si="3"/>
        <v>394.93299999999999</v>
      </c>
      <c r="P24" s="1">
        <f t="shared" si="4"/>
        <v>229.77156504136366</v>
      </c>
      <c r="Q24" s="1">
        <f t="shared" si="5"/>
        <v>23.273633281996453</v>
      </c>
      <c r="R24" s="1">
        <f t="shared" si="6"/>
        <v>40.002886394162999</v>
      </c>
      <c r="S24" s="1">
        <f t="shared" si="7"/>
        <v>8.137444968768319E-2</v>
      </c>
      <c r="T24">
        <f t="shared" si="8"/>
        <v>3.8368173421549372</v>
      </c>
      <c r="U24">
        <f t="shared" si="9"/>
        <v>8.042768023214128E-2</v>
      </c>
      <c r="V24">
        <f t="shared" si="10"/>
        <v>5.0351445673281772E-2</v>
      </c>
      <c r="W24">
        <f t="shared" si="11"/>
        <v>130.01070951939155</v>
      </c>
      <c r="X24">
        <f t="shared" si="12"/>
        <v>26.449465052053185</v>
      </c>
      <c r="Y24">
        <f t="shared" si="13"/>
        <v>25.6755</v>
      </c>
      <c r="Z24">
        <f t="shared" si="14"/>
        <v>3.3100075719765898</v>
      </c>
      <c r="AA24">
        <f t="shared" si="15"/>
        <v>49.925126967471606</v>
      </c>
      <c r="AB24">
        <f t="shared" si="16"/>
        <v>1.6965418060323001</v>
      </c>
      <c r="AC24">
        <f t="shared" si="17"/>
        <v>3.3981722412797688</v>
      </c>
      <c r="AD24">
        <f t="shared" si="18"/>
        <v>1.6134657659442897</v>
      </c>
      <c r="AE24">
        <f t="shared" si="19"/>
        <v>-57.930053647559212</v>
      </c>
      <c r="AF24">
        <f t="shared" si="20"/>
        <v>91.820935418658934</v>
      </c>
      <c r="AG24">
        <f t="shared" si="21"/>
        <v>5.1079738526348963</v>
      </c>
      <c r="AH24">
        <f t="shared" si="22"/>
        <v>169.00956514312617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53652.734880568591</v>
      </c>
      <c r="AN24">
        <f t="shared" si="26"/>
        <v>800.08500000000004</v>
      </c>
      <c r="AO24">
        <f t="shared" si="27"/>
        <v>673.27199249709406</v>
      </c>
      <c r="AP24">
        <f t="shared" si="28"/>
        <v>0.84150058118461668</v>
      </c>
      <c r="AQ24">
        <f t="shared" si="29"/>
        <v>0.16249612168631028</v>
      </c>
      <c r="AR24">
        <v>3</v>
      </c>
      <c r="AS24">
        <v>0.5</v>
      </c>
      <c r="AT24" t="s">
        <v>345</v>
      </c>
      <c r="AU24">
        <v>2</v>
      </c>
      <c r="AV24">
        <v>1689786784.5</v>
      </c>
      <c r="AW24">
        <v>394.93299999999999</v>
      </c>
      <c r="AX24">
        <v>399.988</v>
      </c>
      <c r="AY24">
        <v>16.749300000000002</v>
      </c>
      <c r="AZ24">
        <v>15.974299999999999</v>
      </c>
      <c r="BA24">
        <v>392.78500000000003</v>
      </c>
      <c r="BB24">
        <v>16.767299999999999</v>
      </c>
      <c r="BC24">
        <v>499.976</v>
      </c>
      <c r="BD24">
        <v>101.26</v>
      </c>
      <c r="BE24">
        <v>3.0311000000000001E-2</v>
      </c>
      <c r="BF24">
        <v>26.119399999999999</v>
      </c>
      <c r="BG24">
        <v>25.6755</v>
      </c>
      <c r="BH24">
        <v>999.9</v>
      </c>
      <c r="BI24">
        <v>0</v>
      </c>
      <c r="BJ24">
        <v>0</v>
      </c>
      <c r="BK24">
        <v>9990.6200000000008</v>
      </c>
      <c r="BL24">
        <v>0</v>
      </c>
      <c r="BM24">
        <v>9.0755300000000005</v>
      </c>
      <c r="BN24">
        <v>-4.9830300000000003</v>
      </c>
      <c r="BO24">
        <v>401.733</v>
      </c>
      <c r="BP24">
        <v>406.48099999999999</v>
      </c>
      <c r="BQ24">
        <v>0.77324599999999999</v>
      </c>
      <c r="BR24">
        <v>399.988</v>
      </c>
      <c r="BS24">
        <v>15.974299999999999</v>
      </c>
      <c r="BT24">
        <v>1.6958599999999999</v>
      </c>
      <c r="BU24">
        <v>1.6175600000000001</v>
      </c>
      <c r="BV24">
        <v>14.858599999999999</v>
      </c>
      <c r="BW24">
        <v>14.1271</v>
      </c>
      <c r="BX24">
        <v>800.08500000000004</v>
      </c>
      <c r="BY24">
        <v>0.94998199999999999</v>
      </c>
      <c r="BZ24">
        <v>5.0017499999999999E-2</v>
      </c>
      <c r="CA24">
        <v>0</v>
      </c>
      <c r="CB24">
        <v>2.4459</v>
      </c>
      <c r="CC24">
        <v>0</v>
      </c>
      <c r="CD24">
        <v>1919.2</v>
      </c>
      <c r="CE24">
        <v>7292.93</v>
      </c>
      <c r="CF24">
        <v>38.686999999999998</v>
      </c>
      <c r="CG24">
        <v>41.811999999999998</v>
      </c>
      <c r="CH24">
        <v>40.125</v>
      </c>
      <c r="CI24">
        <v>41.75</v>
      </c>
      <c r="CJ24">
        <v>39.061999999999998</v>
      </c>
      <c r="CK24">
        <v>760.07</v>
      </c>
      <c r="CL24">
        <v>40.020000000000003</v>
      </c>
      <c r="CM24">
        <v>0</v>
      </c>
      <c r="CN24">
        <v>1689786783.5</v>
      </c>
      <c r="CO24">
        <v>0</v>
      </c>
      <c r="CP24">
        <v>1689786802.5</v>
      </c>
      <c r="CQ24" t="s">
        <v>372</v>
      </c>
      <c r="CR24">
        <v>1689786801.5</v>
      </c>
      <c r="CS24">
        <v>1689786802.5</v>
      </c>
      <c r="CT24">
        <v>8</v>
      </c>
      <c r="CU24">
        <v>-7.1999999999999995E-2</v>
      </c>
      <c r="CV24">
        <v>2E-3</v>
      </c>
      <c r="CW24">
        <v>2.1480000000000001</v>
      </c>
      <c r="CX24">
        <v>-1.7999999999999999E-2</v>
      </c>
      <c r="CY24">
        <v>400</v>
      </c>
      <c r="CZ24">
        <v>16</v>
      </c>
      <c r="DA24">
        <v>0.14000000000000001</v>
      </c>
      <c r="DB24">
        <v>0.12</v>
      </c>
      <c r="DC24">
        <v>7.7823621540834456</v>
      </c>
      <c r="DD24">
        <v>-0.39287082402233808</v>
      </c>
      <c r="DE24">
        <v>2.9962857253696362E-2</v>
      </c>
      <c r="DF24">
        <v>1</v>
      </c>
      <c r="DG24">
        <v>1.2949937078736179E-3</v>
      </c>
      <c r="DH24">
        <v>1.3356101904172301E-4</v>
      </c>
      <c r="DI24">
        <v>9.685100217418724E-6</v>
      </c>
      <c r="DJ24">
        <v>1</v>
      </c>
      <c r="DK24">
        <v>8.0683195229086832E-2</v>
      </c>
      <c r="DL24">
        <v>6.9574080926319438E-3</v>
      </c>
      <c r="DM24">
        <v>3.3944608262609621E-4</v>
      </c>
      <c r="DN24">
        <v>1</v>
      </c>
      <c r="DO24">
        <v>3</v>
      </c>
      <c r="DP24">
        <v>3</v>
      </c>
      <c r="DQ24" t="s">
        <v>347</v>
      </c>
      <c r="DR24">
        <v>3.1028199999999999</v>
      </c>
      <c r="DS24">
        <v>2.66208</v>
      </c>
      <c r="DT24">
        <v>9.6123700000000006E-2</v>
      </c>
      <c r="DU24">
        <v>9.8197300000000001E-2</v>
      </c>
      <c r="DV24">
        <v>8.2084199999999996E-2</v>
      </c>
      <c r="DW24">
        <v>8.1136600000000003E-2</v>
      </c>
      <c r="DX24">
        <v>26211.4</v>
      </c>
      <c r="DY24">
        <v>28427.599999999999</v>
      </c>
      <c r="DZ24">
        <v>27459</v>
      </c>
      <c r="EA24">
        <v>29632.1</v>
      </c>
      <c r="EB24">
        <v>31561.9</v>
      </c>
      <c r="EC24">
        <v>33572.199999999997</v>
      </c>
      <c r="ED24">
        <v>37676.300000000003</v>
      </c>
      <c r="EE24">
        <v>40614.199999999997</v>
      </c>
      <c r="EF24">
        <v>2.17502</v>
      </c>
      <c r="EG24">
        <v>2.1444700000000001</v>
      </c>
      <c r="EH24">
        <v>9.6626600000000007E-2</v>
      </c>
      <c r="EI24">
        <v>0</v>
      </c>
      <c r="EJ24">
        <v>24.0898</v>
      </c>
      <c r="EK24">
        <v>999.9</v>
      </c>
      <c r="EL24">
        <v>44.2</v>
      </c>
      <c r="EM24">
        <v>31.1</v>
      </c>
      <c r="EN24">
        <v>19.8047</v>
      </c>
      <c r="EO24">
        <v>64.345299999999995</v>
      </c>
      <c r="EP24">
        <v>7.6882999999999999</v>
      </c>
      <c r="EQ24">
        <v>1</v>
      </c>
      <c r="ER24">
        <v>-0.13760700000000001</v>
      </c>
      <c r="ES24">
        <v>-0.12216</v>
      </c>
      <c r="ET24">
        <v>20.222300000000001</v>
      </c>
      <c r="EU24">
        <v>5.2545799999999998</v>
      </c>
      <c r="EV24">
        <v>12.0579</v>
      </c>
      <c r="EW24">
        <v>4.97255</v>
      </c>
      <c r="EX24">
        <v>3.2922500000000001</v>
      </c>
      <c r="EY24">
        <v>5447.4</v>
      </c>
      <c r="EZ24">
        <v>9999</v>
      </c>
      <c r="FA24">
        <v>9999</v>
      </c>
      <c r="FB24">
        <v>93.9</v>
      </c>
      <c r="FC24">
        <v>4.9721500000000001</v>
      </c>
      <c r="FD24">
        <v>1.87073</v>
      </c>
      <c r="FE24">
        <v>1.87686</v>
      </c>
      <c r="FF24">
        <v>1.8699600000000001</v>
      </c>
      <c r="FG24">
        <v>1.87313</v>
      </c>
      <c r="FH24">
        <v>1.8746799999999999</v>
      </c>
      <c r="FI24">
        <v>1.87405</v>
      </c>
      <c r="FJ24">
        <v>1.8754599999999999</v>
      </c>
      <c r="FK24">
        <v>0</v>
      </c>
      <c r="FL24">
        <v>0</v>
      </c>
      <c r="FM24">
        <v>0</v>
      </c>
      <c r="FN24">
        <v>0</v>
      </c>
      <c r="FO24" t="s">
        <v>348</v>
      </c>
      <c r="FP24" t="s">
        <v>349</v>
      </c>
      <c r="FQ24" t="s">
        <v>350</v>
      </c>
      <c r="FR24" t="s">
        <v>350</v>
      </c>
      <c r="FS24" t="s">
        <v>350</v>
      </c>
      <c r="FT24" t="s">
        <v>350</v>
      </c>
      <c r="FU24">
        <v>0</v>
      </c>
      <c r="FV24">
        <v>100</v>
      </c>
      <c r="FW24">
        <v>100</v>
      </c>
      <c r="FX24">
        <v>2.1480000000000001</v>
      </c>
      <c r="FY24">
        <v>-1.7999999999999999E-2</v>
      </c>
      <c r="FZ24">
        <v>2.21999999999997</v>
      </c>
      <c r="GA24">
        <v>0</v>
      </c>
      <c r="GB24">
        <v>0</v>
      </c>
      <c r="GC24">
        <v>0</v>
      </c>
      <c r="GD24">
        <v>-1.9738095238100328E-2</v>
      </c>
      <c r="GE24">
        <v>0</v>
      </c>
      <c r="GF24">
        <v>0</v>
      </c>
      <c r="GG24">
        <v>0</v>
      </c>
      <c r="GH24">
        <v>-1</v>
      </c>
      <c r="GI24">
        <v>-1</v>
      </c>
      <c r="GJ24">
        <v>-1</v>
      </c>
      <c r="GK24">
        <v>-1</v>
      </c>
      <c r="GL24">
        <v>22.9</v>
      </c>
      <c r="GM24">
        <v>22.9</v>
      </c>
      <c r="GN24">
        <v>1.0412600000000001</v>
      </c>
      <c r="GO24">
        <v>2.5708000000000002</v>
      </c>
      <c r="GP24">
        <v>1.39893</v>
      </c>
      <c r="GQ24">
        <v>2.2790499999999998</v>
      </c>
      <c r="GR24">
        <v>1.4489700000000001</v>
      </c>
      <c r="GS24">
        <v>2.4475099999999999</v>
      </c>
      <c r="GT24">
        <v>32.465400000000002</v>
      </c>
      <c r="GU24">
        <v>14.079499999999999</v>
      </c>
      <c r="GV24">
        <v>18</v>
      </c>
      <c r="GW24">
        <v>489.87099999999998</v>
      </c>
      <c r="GX24">
        <v>511.17099999999999</v>
      </c>
      <c r="GY24">
        <v>25.000399999999999</v>
      </c>
      <c r="GZ24">
        <v>25.4695</v>
      </c>
      <c r="HA24">
        <v>30.0001</v>
      </c>
      <c r="HB24">
        <v>25.513100000000001</v>
      </c>
      <c r="HC24">
        <v>25.4879</v>
      </c>
      <c r="HD24">
        <v>20.796299999999999</v>
      </c>
      <c r="HE24">
        <v>18.4618</v>
      </c>
      <c r="HF24">
        <v>0</v>
      </c>
      <c r="HG24">
        <v>25</v>
      </c>
      <c r="HH24">
        <v>400</v>
      </c>
      <c r="HI24">
        <v>15.9819</v>
      </c>
      <c r="HJ24">
        <v>101.626</v>
      </c>
      <c r="HK24">
        <v>101.52200000000001</v>
      </c>
    </row>
    <row r="25" spans="1:219" x14ac:dyDescent="0.2">
      <c r="A25">
        <v>9</v>
      </c>
      <c r="B25">
        <v>1689789019.0999999</v>
      </c>
      <c r="C25">
        <v>14407</v>
      </c>
      <c r="D25" t="s">
        <v>373</v>
      </c>
      <c r="E25" t="s">
        <v>374</v>
      </c>
      <c r="F25">
        <v>0</v>
      </c>
      <c r="G25">
        <v>23.4</v>
      </c>
      <c r="H25" t="s">
        <v>399</v>
      </c>
      <c r="I25">
        <v>200</v>
      </c>
      <c r="J25">
        <v>35</v>
      </c>
      <c r="K25">
        <v>1689789019.0999999</v>
      </c>
      <c r="L25" s="1">
        <f t="shared" si="0"/>
        <v>1.1802328123769869E-3</v>
      </c>
      <c r="M25" s="1">
        <f t="shared" si="1"/>
        <v>1.180232812376987</v>
      </c>
      <c r="N25" s="1">
        <f t="shared" si="2"/>
        <v>8.2541332563829357</v>
      </c>
      <c r="O25" s="1">
        <f t="shared" si="3"/>
        <v>394.75400000000002</v>
      </c>
      <c r="P25" s="1">
        <f t="shared" si="4"/>
        <v>181.58272833280662</v>
      </c>
      <c r="Q25" s="1">
        <f t="shared" si="5"/>
        <v>18.38410373164497</v>
      </c>
      <c r="R25" s="1">
        <f t="shared" si="6"/>
        <v>39.966347852097002</v>
      </c>
      <c r="S25" s="1">
        <f t="shared" si="7"/>
        <v>6.5025551360383224E-2</v>
      </c>
      <c r="T25">
        <f t="shared" si="8"/>
        <v>3.8364798011107615</v>
      </c>
      <c r="U25">
        <f t="shared" si="9"/>
        <v>6.44194146791668E-2</v>
      </c>
      <c r="V25">
        <f t="shared" si="10"/>
        <v>4.0316122093030426E-2</v>
      </c>
      <c r="W25">
        <f t="shared" si="11"/>
        <v>129.98864102913143</v>
      </c>
      <c r="X25">
        <f t="shared" si="12"/>
        <v>27.53262673432144</v>
      </c>
      <c r="Y25">
        <f t="shared" si="13"/>
        <v>27.089099999999998</v>
      </c>
      <c r="Z25">
        <f t="shared" si="14"/>
        <v>3.5979324977573155</v>
      </c>
      <c r="AA25">
        <f t="shared" si="15"/>
        <v>49.564927830338398</v>
      </c>
      <c r="AB25">
        <f t="shared" si="16"/>
        <v>1.7924181195719999</v>
      </c>
      <c r="AC25">
        <f t="shared" si="17"/>
        <v>3.6163032975806564</v>
      </c>
      <c r="AD25">
        <f t="shared" si="18"/>
        <v>1.8055143781853156</v>
      </c>
      <c r="AE25">
        <f t="shared" si="19"/>
        <v>-52.048267025825119</v>
      </c>
      <c r="AF25">
        <f t="shared" si="20"/>
        <v>17.953043556453601</v>
      </c>
      <c r="AG25">
        <f t="shared" si="21"/>
        <v>1.0112428471851316</v>
      </c>
      <c r="AH25">
        <f t="shared" si="22"/>
        <v>96.904660406945055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53456.263902621351</v>
      </c>
      <c r="AN25">
        <f t="shared" si="26"/>
        <v>799.95399999999995</v>
      </c>
      <c r="AO25">
        <f t="shared" si="27"/>
        <v>673.16135099954988</v>
      </c>
      <c r="AP25">
        <f t="shared" si="28"/>
        <v>0.84150007500375013</v>
      </c>
      <c r="AQ25">
        <f t="shared" si="29"/>
        <v>0.16249514475723784</v>
      </c>
      <c r="AR25">
        <v>3</v>
      </c>
      <c r="AS25">
        <v>0.5</v>
      </c>
      <c r="AT25" t="s">
        <v>345</v>
      </c>
      <c r="AU25">
        <v>2</v>
      </c>
      <c r="AV25">
        <v>1689789019.0999999</v>
      </c>
      <c r="AW25">
        <v>394.75400000000002</v>
      </c>
      <c r="AX25">
        <v>399.98599999999999</v>
      </c>
      <c r="AY25">
        <v>17.704000000000001</v>
      </c>
      <c r="AZ25">
        <v>17.008400000000002</v>
      </c>
      <c r="BA25">
        <v>392.54199999999997</v>
      </c>
      <c r="BB25">
        <v>17.725999999999999</v>
      </c>
      <c r="BC25">
        <v>500.00200000000001</v>
      </c>
      <c r="BD25">
        <v>101.209</v>
      </c>
      <c r="BE25">
        <v>3.4680500000000003E-2</v>
      </c>
      <c r="BF25">
        <v>27.175899999999999</v>
      </c>
      <c r="BG25">
        <v>27.089099999999998</v>
      </c>
      <c r="BH25">
        <v>999.9</v>
      </c>
      <c r="BI25">
        <v>0</v>
      </c>
      <c r="BJ25">
        <v>0</v>
      </c>
      <c r="BK25">
        <v>9994.3799999999992</v>
      </c>
      <c r="BL25">
        <v>0</v>
      </c>
      <c r="BM25">
        <v>392.928</v>
      </c>
      <c r="BN25">
        <v>-5.2958999999999996</v>
      </c>
      <c r="BO25">
        <v>401.80500000000001</v>
      </c>
      <c r="BP25">
        <v>406.90699999999998</v>
      </c>
      <c r="BQ25">
        <v>0.69956799999999997</v>
      </c>
      <c r="BR25">
        <v>399.98599999999999</v>
      </c>
      <c r="BS25">
        <v>17.008400000000002</v>
      </c>
      <c r="BT25">
        <v>1.7922</v>
      </c>
      <c r="BU25">
        <v>1.7214</v>
      </c>
      <c r="BV25">
        <v>15.7189</v>
      </c>
      <c r="BW25">
        <v>15.0907</v>
      </c>
      <c r="BX25">
        <v>799.95399999999995</v>
      </c>
      <c r="BY25">
        <v>0.95000099999999998</v>
      </c>
      <c r="BZ25">
        <v>4.9998899999999999E-2</v>
      </c>
      <c r="CA25">
        <v>0</v>
      </c>
      <c r="CB25">
        <v>2.5672999999999999</v>
      </c>
      <c r="CC25">
        <v>0</v>
      </c>
      <c r="CD25">
        <v>2663.93</v>
      </c>
      <c r="CE25">
        <v>7291.79</v>
      </c>
      <c r="CF25">
        <v>35.375</v>
      </c>
      <c r="CG25">
        <v>38.936999999999998</v>
      </c>
      <c r="CH25">
        <v>36.5</v>
      </c>
      <c r="CI25">
        <v>37.75</v>
      </c>
      <c r="CJ25">
        <v>35.811999999999998</v>
      </c>
      <c r="CK25">
        <v>759.96</v>
      </c>
      <c r="CL25">
        <v>40</v>
      </c>
      <c r="CM25">
        <v>0</v>
      </c>
      <c r="CN25">
        <v>1689789018.5</v>
      </c>
      <c r="CO25">
        <v>0</v>
      </c>
      <c r="CP25">
        <v>1689789041.0999999</v>
      </c>
      <c r="CQ25" t="s">
        <v>375</v>
      </c>
      <c r="CR25">
        <v>1689789041.0999999</v>
      </c>
      <c r="CS25">
        <v>1689789037.0999999</v>
      </c>
      <c r="CT25">
        <v>9</v>
      </c>
      <c r="CU25">
        <v>6.4000000000000001E-2</v>
      </c>
      <c r="CV25">
        <v>-4.0000000000000001E-3</v>
      </c>
      <c r="CW25">
        <v>2.2120000000000002</v>
      </c>
      <c r="CX25">
        <v>-2.1999999999999999E-2</v>
      </c>
      <c r="CY25">
        <v>400</v>
      </c>
      <c r="CZ25">
        <v>17</v>
      </c>
      <c r="DA25">
        <v>0.49</v>
      </c>
      <c r="DB25">
        <v>0.14000000000000001</v>
      </c>
      <c r="DC25">
        <v>8.3226358872806081</v>
      </c>
      <c r="DD25">
        <v>-0.501524371309092</v>
      </c>
      <c r="DE25">
        <v>4.2503209631172462E-2</v>
      </c>
      <c r="DF25">
        <v>1</v>
      </c>
      <c r="DG25">
        <v>1.2332899134230391E-3</v>
      </c>
      <c r="DH25">
        <v>-2.4382455466021231E-4</v>
      </c>
      <c r="DI25">
        <v>2.7825536421666691E-5</v>
      </c>
      <c r="DJ25">
        <v>1</v>
      </c>
      <c r="DK25">
        <v>6.7580041854541695E-2</v>
      </c>
      <c r="DL25">
        <v>-2.587376678890678E-2</v>
      </c>
      <c r="DM25">
        <v>1.266346758398445E-3</v>
      </c>
      <c r="DN25">
        <v>1</v>
      </c>
      <c r="DO25">
        <v>3</v>
      </c>
      <c r="DP25">
        <v>3</v>
      </c>
      <c r="DQ25" t="s">
        <v>347</v>
      </c>
      <c r="DR25">
        <v>3.10276</v>
      </c>
      <c r="DS25">
        <v>2.66649</v>
      </c>
      <c r="DT25">
        <v>9.52099E-2</v>
      </c>
      <c r="DU25">
        <v>9.7322400000000003E-2</v>
      </c>
      <c r="DV25">
        <v>8.4767200000000001E-2</v>
      </c>
      <c r="DW25">
        <v>8.4235500000000005E-2</v>
      </c>
      <c r="DX25">
        <v>26098.5</v>
      </c>
      <c r="DY25">
        <v>28282.9</v>
      </c>
      <c r="DZ25">
        <v>27326.799999999999</v>
      </c>
      <c r="EA25">
        <v>29463</v>
      </c>
      <c r="EB25">
        <v>31303.5</v>
      </c>
      <c r="EC25">
        <v>33246.699999999997</v>
      </c>
      <c r="ED25">
        <v>37487.199999999997</v>
      </c>
      <c r="EE25">
        <v>40364.6</v>
      </c>
      <c r="EF25">
        <v>2.1395200000000001</v>
      </c>
      <c r="EG25">
        <v>2.0705</v>
      </c>
      <c r="EH25">
        <v>-8.1434799999999998E-3</v>
      </c>
      <c r="EI25">
        <v>0</v>
      </c>
      <c r="EJ25">
        <v>27.222200000000001</v>
      </c>
      <c r="EK25">
        <v>999.9</v>
      </c>
      <c r="EL25">
        <v>50.5</v>
      </c>
      <c r="EM25">
        <v>32.799999999999997</v>
      </c>
      <c r="EN25">
        <v>24.9268</v>
      </c>
      <c r="EO25">
        <v>64.3232</v>
      </c>
      <c r="EP25">
        <v>6.9671500000000002</v>
      </c>
      <c r="EQ25">
        <v>1</v>
      </c>
      <c r="ER25">
        <v>0.14175099999999999</v>
      </c>
      <c r="ES25">
        <v>1.91821</v>
      </c>
      <c r="ET25">
        <v>20.2087</v>
      </c>
      <c r="EU25">
        <v>5.25563</v>
      </c>
      <c r="EV25">
        <v>12.0618</v>
      </c>
      <c r="EW25">
        <v>4.9720500000000003</v>
      </c>
      <c r="EX25">
        <v>3.2934800000000002</v>
      </c>
      <c r="EY25">
        <v>5496.9</v>
      </c>
      <c r="EZ25">
        <v>9999</v>
      </c>
      <c r="FA25">
        <v>9999</v>
      </c>
      <c r="FB25">
        <v>94.5</v>
      </c>
      <c r="FC25">
        <v>4.9723199999999999</v>
      </c>
      <c r="FD25">
        <v>1.8711</v>
      </c>
      <c r="FE25">
        <v>1.87723</v>
      </c>
      <c r="FF25">
        <v>1.87036</v>
      </c>
      <c r="FG25">
        <v>1.87344</v>
      </c>
      <c r="FH25">
        <v>1.87487</v>
      </c>
      <c r="FI25">
        <v>1.87432</v>
      </c>
      <c r="FJ25">
        <v>1.87571</v>
      </c>
      <c r="FK25">
        <v>0</v>
      </c>
      <c r="FL25">
        <v>0</v>
      </c>
      <c r="FM25">
        <v>0</v>
      </c>
      <c r="FN25">
        <v>0</v>
      </c>
      <c r="FO25" t="s">
        <v>348</v>
      </c>
      <c r="FP25" t="s">
        <v>349</v>
      </c>
      <c r="FQ25" t="s">
        <v>350</v>
      </c>
      <c r="FR25" t="s">
        <v>350</v>
      </c>
      <c r="FS25" t="s">
        <v>350</v>
      </c>
      <c r="FT25" t="s">
        <v>350</v>
      </c>
      <c r="FU25">
        <v>0</v>
      </c>
      <c r="FV25">
        <v>100</v>
      </c>
      <c r="FW25">
        <v>100</v>
      </c>
      <c r="FX25">
        <v>2.2120000000000002</v>
      </c>
      <c r="FY25">
        <v>-2.1999999999999999E-2</v>
      </c>
      <c r="FZ25">
        <v>2.1477999999999611</v>
      </c>
      <c r="GA25">
        <v>0</v>
      </c>
      <c r="GB25">
        <v>0</v>
      </c>
      <c r="GC25">
        <v>0</v>
      </c>
      <c r="GD25">
        <v>-1.803500000000291E-2</v>
      </c>
      <c r="GE25">
        <v>0</v>
      </c>
      <c r="GF25">
        <v>0</v>
      </c>
      <c r="GG25">
        <v>0</v>
      </c>
      <c r="GH25">
        <v>-1</v>
      </c>
      <c r="GI25">
        <v>-1</v>
      </c>
      <c r="GJ25">
        <v>-1</v>
      </c>
      <c r="GK25">
        <v>-1</v>
      </c>
      <c r="GL25">
        <v>37</v>
      </c>
      <c r="GM25">
        <v>36.9</v>
      </c>
      <c r="GN25">
        <v>1.03271</v>
      </c>
      <c r="GO25">
        <v>2.5671400000000002</v>
      </c>
      <c r="GP25">
        <v>1.39893</v>
      </c>
      <c r="GQ25">
        <v>2.2814899999999998</v>
      </c>
      <c r="GR25">
        <v>1.4489700000000001</v>
      </c>
      <c r="GS25">
        <v>2.4621599999999999</v>
      </c>
      <c r="GT25">
        <v>36.8842</v>
      </c>
      <c r="GU25">
        <v>13.773</v>
      </c>
      <c r="GV25">
        <v>18</v>
      </c>
      <c r="GW25">
        <v>499.10700000000003</v>
      </c>
      <c r="GX25">
        <v>492.62599999999998</v>
      </c>
      <c r="GY25">
        <v>25.001300000000001</v>
      </c>
      <c r="GZ25">
        <v>29.087599999999998</v>
      </c>
      <c r="HA25">
        <v>30.001000000000001</v>
      </c>
      <c r="HB25">
        <v>28.9</v>
      </c>
      <c r="HC25">
        <v>28.8416</v>
      </c>
      <c r="HD25">
        <v>20.6267</v>
      </c>
      <c r="HE25">
        <v>33.808999999999997</v>
      </c>
      <c r="HF25">
        <v>0</v>
      </c>
      <c r="HG25">
        <v>25</v>
      </c>
      <c r="HH25">
        <v>400</v>
      </c>
      <c r="HI25">
        <v>17.0533</v>
      </c>
      <c r="HJ25">
        <v>101.124</v>
      </c>
      <c r="HK25">
        <v>100.917</v>
      </c>
    </row>
    <row r="26" spans="1:219" x14ac:dyDescent="0.2">
      <c r="A26">
        <v>10</v>
      </c>
      <c r="B26">
        <v>1689790369</v>
      </c>
      <c r="C26">
        <v>15756.900000095369</v>
      </c>
      <c r="D26" t="s">
        <v>376</v>
      </c>
      <c r="E26" t="s">
        <v>377</v>
      </c>
      <c r="F26">
        <v>0</v>
      </c>
      <c r="G26">
        <v>23.1</v>
      </c>
      <c r="H26" t="s">
        <v>344</v>
      </c>
      <c r="I26">
        <v>80</v>
      </c>
      <c r="J26">
        <v>35</v>
      </c>
      <c r="K26">
        <v>1689790369</v>
      </c>
      <c r="L26" s="1">
        <f t="shared" si="0"/>
        <v>5.4436225491980809E-4</v>
      </c>
      <c r="M26" s="1">
        <f t="shared" si="1"/>
        <v>0.54436225491980805</v>
      </c>
      <c r="N26" s="1">
        <f t="shared" si="2"/>
        <v>3.5087775527737701</v>
      </c>
      <c r="O26" s="1">
        <f t="shared" si="3"/>
        <v>397.77300000000002</v>
      </c>
      <c r="P26" s="1">
        <f t="shared" si="4"/>
        <v>211.51323572860474</v>
      </c>
      <c r="Q26" s="1">
        <f t="shared" si="5"/>
        <v>21.414716563535357</v>
      </c>
      <c r="R26" s="1">
        <f t="shared" si="6"/>
        <v>40.272638363666999</v>
      </c>
      <c r="S26" s="1">
        <f t="shared" si="7"/>
        <v>3.168971601752936E-2</v>
      </c>
      <c r="T26">
        <f t="shared" si="8"/>
        <v>3.8294337430450081</v>
      </c>
      <c r="U26">
        <f t="shared" si="9"/>
        <v>3.1544745683553789E-2</v>
      </c>
      <c r="V26">
        <f t="shared" si="10"/>
        <v>1.9728435616432855E-2</v>
      </c>
      <c r="W26">
        <f t="shared" si="11"/>
        <v>130.00210104723703</v>
      </c>
      <c r="X26">
        <f t="shared" si="12"/>
        <v>26.739917459515802</v>
      </c>
      <c r="Y26">
        <f t="shared" si="13"/>
        <v>26.219799999999999</v>
      </c>
      <c r="Z26">
        <f t="shared" si="14"/>
        <v>3.4183950885327534</v>
      </c>
      <c r="AA26">
        <f t="shared" si="15"/>
        <v>50.084570520451543</v>
      </c>
      <c r="AB26">
        <f t="shared" si="16"/>
        <v>1.7155202564318</v>
      </c>
      <c r="AC26">
        <f t="shared" si="17"/>
        <v>3.4252470144099254</v>
      </c>
      <c r="AD26">
        <f t="shared" si="18"/>
        <v>1.7028748321009535</v>
      </c>
      <c r="AE26">
        <f t="shared" si="19"/>
        <v>-24.006375441963538</v>
      </c>
      <c r="AF26">
        <f t="shared" si="20"/>
        <v>6.9987374432757647</v>
      </c>
      <c r="AG26">
        <f t="shared" si="21"/>
        <v>0.39141831090495743</v>
      </c>
      <c r="AH26">
        <f t="shared" si="22"/>
        <v>113.3858813594542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53484.189890281588</v>
      </c>
      <c r="AN26">
        <f t="shared" si="26"/>
        <v>800.04200000000003</v>
      </c>
      <c r="AO26">
        <f t="shared" si="27"/>
        <v>673.23496800374971</v>
      </c>
      <c r="AP26">
        <f t="shared" si="28"/>
        <v>0.841499531279295</v>
      </c>
      <c r="AQ26">
        <f t="shared" si="29"/>
        <v>0.16249409536903942</v>
      </c>
      <c r="AR26">
        <v>3</v>
      </c>
      <c r="AS26">
        <v>0.5</v>
      </c>
      <c r="AT26" t="s">
        <v>345</v>
      </c>
      <c r="AU26">
        <v>2</v>
      </c>
      <c r="AV26">
        <v>1689790369</v>
      </c>
      <c r="AW26">
        <v>397.77300000000002</v>
      </c>
      <c r="AX26">
        <v>400.00900000000001</v>
      </c>
      <c r="AY26">
        <v>16.944199999999999</v>
      </c>
      <c r="AZ26">
        <v>16.623000000000001</v>
      </c>
      <c r="BA26">
        <v>395.60599999999999</v>
      </c>
      <c r="BB26">
        <v>16.967199999999998</v>
      </c>
      <c r="BC26">
        <v>499.81799999999998</v>
      </c>
      <c r="BD26">
        <v>101.212</v>
      </c>
      <c r="BE26">
        <v>3.3279000000000003E-2</v>
      </c>
      <c r="BF26">
        <v>26.253699999999998</v>
      </c>
      <c r="BG26">
        <v>26.219799999999999</v>
      </c>
      <c r="BH26">
        <v>999.9</v>
      </c>
      <c r="BI26">
        <v>0</v>
      </c>
      <c r="BJ26">
        <v>0</v>
      </c>
      <c r="BK26">
        <v>9967.5</v>
      </c>
      <c r="BL26">
        <v>0</v>
      </c>
      <c r="BM26">
        <v>33.5854</v>
      </c>
      <c r="BN26">
        <v>-2.1909800000000001</v>
      </c>
      <c r="BO26">
        <v>404.67500000000001</v>
      </c>
      <c r="BP26">
        <v>406.77100000000002</v>
      </c>
      <c r="BQ26">
        <v>0.32218400000000003</v>
      </c>
      <c r="BR26">
        <v>400.00900000000001</v>
      </c>
      <c r="BS26">
        <v>16.623000000000001</v>
      </c>
      <c r="BT26">
        <v>1.71505</v>
      </c>
      <c r="BU26">
        <v>1.6824399999999999</v>
      </c>
      <c r="BV26">
        <v>15.033300000000001</v>
      </c>
      <c r="BW26">
        <v>14.735300000000001</v>
      </c>
      <c r="BX26">
        <v>800.04200000000003</v>
      </c>
      <c r="BY26">
        <v>0.95001899999999995</v>
      </c>
      <c r="BZ26">
        <v>4.9980499999999997E-2</v>
      </c>
      <c r="CA26">
        <v>0</v>
      </c>
      <c r="CB26">
        <v>2.8201999999999998</v>
      </c>
      <c r="CC26">
        <v>0</v>
      </c>
      <c r="CD26">
        <v>1893.63</v>
      </c>
      <c r="CE26">
        <v>7292.65</v>
      </c>
      <c r="CF26">
        <v>35.875</v>
      </c>
      <c r="CG26">
        <v>39.686999999999998</v>
      </c>
      <c r="CH26">
        <v>37.375</v>
      </c>
      <c r="CI26">
        <v>38.125</v>
      </c>
      <c r="CJ26">
        <v>36.436999999999998</v>
      </c>
      <c r="CK26">
        <v>760.06</v>
      </c>
      <c r="CL26">
        <v>39.99</v>
      </c>
      <c r="CM26">
        <v>0</v>
      </c>
      <c r="CN26">
        <v>1689790368.5</v>
      </c>
      <c r="CO26">
        <v>0</v>
      </c>
      <c r="CP26">
        <v>1689790386</v>
      </c>
      <c r="CQ26" t="s">
        <v>378</v>
      </c>
      <c r="CR26">
        <v>1689790386</v>
      </c>
      <c r="CS26">
        <v>1689790386</v>
      </c>
      <c r="CT26">
        <v>10</v>
      </c>
      <c r="CU26">
        <v>-4.4999999999999998E-2</v>
      </c>
      <c r="CV26">
        <v>-1E-3</v>
      </c>
      <c r="CW26">
        <v>2.1669999999999998</v>
      </c>
      <c r="CX26">
        <v>-2.3E-2</v>
      </c>
      <c r="CY26">
        <v>400</v>
      </c>
      <c r="CZ26">
        <v>17</v>
      </c>
      <c r="DA26">
        <v>0.17</v>
      </c>
      <c r="DB26">
        <v>0.12</v>
      </c>
      <c r="DC26">
        <v>3.33937079659851</v>
      </c>
      <c r="DD26">
        <v>-0.50893433324124993</v>
      </c>
      <c r="DE26">
        <v>7.6984346690707112E-2</v>
      </c>
      <c r="DF26">
        <v>1</v>
      </c>
      <c r="DG26">
        <v>5.4611671239392643E-4</v>
      </c>
      <c r="DH26">
        <v>-3.4153597072524428E-5</v>
      </c>
      <c r="DI26">
        <v>3.1721595419697142E-6</v>
      </c>
      <c r="DJ26">
        <v>1</v>
      </c>
      <c r="DK26">
        <v>3.1708373093164453E-2</v>
      </c>
      <c r="DL26">
        <v>-2.7134055974181522E-3</v>
      </c>
      <c r="DM26">
        <v>1.5435455129596379E-4</v>
      </c>
      <c r="DN26">
        <v>1</v>
      </c>
      <c r="DO26">
        <v>3</v>
      </c>
      <c r="DP26">
        <v>3</v>
      </c>
      <c r="DQ26" t="s">
        <v>347</v>
      </c>
      <c r="DR26">
        <v>3.1026099999999999</v>
      </c>
      <c r="DS26">
        <v>2.6648499999999999</v>
      </c>
      <c r="DT26">
        <v>9.6080299999999993E-2</v>
      </c>
      <c r="DU26">
        <v>9.7623399999999999E-2</v>
      </c>
      <c r="DV26">
        <v>8.2330299999999995E-2</v>
      </c>
      <c r="DW26">
        <v>8.3073300000000003E-2</v>
      </c>
      <c r="DX26">
        <v>26121.200000000001</v>
      </c>
      <c r="DY26">
        <v>28335.599999999999</v>
      </c>
      <c r="DZ26">
        <v>27371.200000000001</v>
      </c>
      <c r="EA26">
        <v>29523.5</v>
      </c>
      <c r="EB26">
        <v>31444.3</v>
      </c>
      <c r="EC26">
        <v>33366.400000000001</v>
      </c>
      <c r="ED26">
        <v>37551.699999999997</v>
      </c>
      <c r="EE26">
        <v>40455.199999999997</v>
      </c>
      <c r="EF26">
        <v>2.1555200000000001</v>
      </c>
      <c r="EG26">
        <v>2.0794299999999999</v>
      </c>
      <c r="EH26">
        <v>6.6161200000000003E-2</v>
      </c>
      <c r="EI26">
        <v>0</v>
      </c>
      <c r="EJ26">
        <v>25.1355</v>
      </c>
      <c r="EK26">
        <v>999.9</v>
      </c>
      <c r="EL26">
        <v>40.4</v>
      </c>
      <c r="EM26">
        <v>35.6</v>
      </c>
      <c r="EN26">
        <v>23.306000000000001</v>
      </c>
      <c r="EO26">
        <v>64.293099999999995</v>
      </c>
      <c r="EP26">
        <v>8.2371800000000004</v>
      </c>
      <c r="EQ26">
        <v>1</v>
      </c>
      <c r="ER26">
        <v>3.4588399999999998E-2</v>
      </c>
      <c r="ES26">
        <v>0.685948</v>
      </c>
      <c r="ET26">
        <v>20.219799999999999</v>
      </c>
      <c r="EU26">
        <v>5.2565200000000001</v>
      </c>
      <c r="EV26">
        <v>12.0579</v>
      </c>
      <c r="EW26">
        <v>4.97295</v>
      </c>
      <c r="EX26">
        <v>3.2928500000000001</v>
      </c>
      <c r="EY26">
        <v>5526</v>
      </c>
      <c r="EZ26">
        <v>9999</v>
      </c>
      <c r="FA26">
        <v>9999</v>
      </c>
      <c r="FB26">
        <v>94.9</v>
      </c>
      <c r="FC26">
        <v>4.9723899999999999</v>
      </c>
      <c r="FD26">
        <v>1.8711899999999999</v>
      </c>
      <c r="FE26">
        <v>1.8772899999999999</v>
      </c>
      <c r="FF26">
        <v>1.87042</v>
      </c>
      <c r="FG26">
        <v>1.87347</v>
      </c>
      <c r="FH26">
        <v>1.8749800000000001</v>
      </c>
      <c r="FI26">
        <v>1.87439</v>
      </c>
      <c r="FJ26">
        <v>1.87574</v>
      </c>
      <c r="FK26">
        <v>0</v>
      </c>
      <c r="FL26">
        <v>0</v>
      </c>
      <c r="FM26">
        <v>0</v>
      </c>
      <c r="FN26">
        <v>0</v>
      </c>
      <c r="FO26" t="s">
        <v>348</v>
      </c>
      <c r="FP26" t="s">
        <v>349</v>
      </c>
      <c r="FQ26" t="s">
        <v>350</v>
      </c>
      <c r="FR26" t="s">
        <v>350</v>
      </c>
      <c r="FS26" t="s">
        <v>350</v>
      </c>
      <c r="FT26" t="s">
        <v>350</v>
      </c>
      <c r="FU26">
        <v>0</v>
      </c>
      <c r="FV26">
        <v>100</v>
      </c>
      <c r="FW26">
        <v>100</v>
      </c>
      <c r="FX26">
        <v>2.1669999999999998</v>
      </c>
      <c r="FY26">
        <v>-2.3E-2</v>
      </c>
      <c r="FZ26">
        <v>2.2120000000000459</v>
      </c>
      <c r="GA26">
        <v>0</v>
      </c>
      <c r="GB26">
        <v>0</v>
      </c>
      <c r="GC26">
        <v>0</v>
      </c>
      <c r="GD26">
        <v>-2.201499999999967E-2</v>
      </c>
      <c r="GE26">
        <v>0</v>
      </c>
      <c r="GF26">
        <v>0</v>
      </c>
      <c r="GG26">
        <v>0</v>
      </c>
      <c r="GH26">
        <v>-1</v>
      </c>
      <c r="GI26">
        <v>-1</v>
      </c>
      <c r="GJ26">
        <v>-1</v>
      </c>
      <c r="GK26">
        <v>-1</v>
      </c>
      <c r="GL26">
        <v>22.1</v>
      </c>
      <c r="GM26">
        <v>22.2</v>
      </c>
      <c r="GN26">
        <v>1.0376000000000001</v>
      </c>
      <c r="GO26">
        <v>2.5647000000000002</v>
      </c>
      <c r="GP26">
        <v>1.39893</v>
      </c>
      <c r="GQ26">
        <v>2.2778299999999998</v>
      </c>
      <c r="GR26">
        <v>1.4489700000000001</v>
      </c>
      <c r="GS26">
        <v>2.5756800000000002</v>
      </c>
      <c r="GT26">
        <v>38.183700000000002</v>
      </c>
      <c r="GU26">
        <v>13.6067</v>
      </c>
      <c r="GV26">
        <v>18</v>
      </c>
      <c r="GW26">
        <v>497.87599999999998</v>
      </c>
      <c r="GX26">
        <v>487.71100000000001</v>
      </c>
      <c r="GY26">
        <v>24.999700000000001</v>
      </c>
      <c r="GZ26">
        <v>27.597100000000001</v>
      </c>
      <c r="HA26">
        <v>30.000299999999999</v>
      </c>
      <c r="HB26">
        <v>27.6585</v>
      </c>
      <c r="HC26">
        <v>27.639700000000001</v>
      </c>
      <c r="HD26">
        <v>20.7471</v>
      </c>
      <c r="HE26">
        <v>27.588200000000001</v>
      </c>
      <c r="HF26">
        <v>0</v>
      </c>
      <c r="HG26">
        <v>25</v>
      </c>
      <c r="HH26">
        <v>400</v>
      </c>
      <c r="HI26">
        <v>16.594100000000001</v>
      </c>
      <c r="HJ26">
        <v>101.294</v>
      </c>
      <c r="HK26">
        <v>101.13500000000001</v>
      </c>
    </row>
    <row r="27" spans="1:219" x14ac:dyDescent="0.2">
      <c r="A27">
        <v>11</v>
      </c>
      <c r="B27">
        <v>1689792595.5999999</v>
      </c>
      <c r="C27">
        <v>17983.5</v>
      </c>
      <c r="D27" t="s">
        <v>379</v>
      </c>
      <c r="E27" t="s">
        <v>380</v>
      </c>
      <c r="F27">
        <v>0</v>
      </c>
      <c r="G27">
        <v>25</v>
      </c>
      <c r="H27" t="s">
        <v>399</v>
      </c>
      <c r="I27">
        <v>230</v>
      </c>
      <c r="J27">
        <v>35</v>
      </c>
      <c r="K27">
        <v>1689792595.5999999</v>
      </c>
      <c r="L27" s="1">
        <f t="shared" si="0"/>
        <v>8.0965349343443613E-4</v>
      </c>
      <c r="M27" s="1">
        <f t="shared" si="1"/>
        <v>0.80965349343443616</v>
      </c>
      <c r="N27" s="1">
        <f t="shared" si="2"/>
        <v>5.7928995165397934</v>
      </c>
      <c r="O27" s="1">
        <f t="shared" si="3"/>
        <v>396.375</v>
      </c>
      <c r="P27" s="1">
        <f t="shared" si="4"/>
        <v>168.33790627093762</v>
      </c>
      <c r="Q27" s="1">
        <f t="shared" si="5"/>
        <v>17.037567921583761</v>
      </c>
      <c r="R27" s="1">
        <f t="shared" si="6"/>
        <v>40.117321965787504</v>
      </c>
      <c r="S27" s="1">
        <f t="shared" si="7"/>
        <v>4.2472022430193622E-2</v>
      </c>
      <c r="T27">
        <f t="shared" si="8"/>
        <v>3.8316165280835177</v>
      </c>
      <c r="U27">
        <f t="shared" si="9"/>
        <v>4.2212201910582489E-2</v>
      </c>
      <c r="V27">
        <f t="shared" si="10"/>
        <v>2.6405837343151807E-2</v>
      </c>
      <c r="W27">
        <f t="shared" si="11"/>
        <v>129.99854202028951</v>
      </c>
      <c r="X27">
        <f t="shared" si="12"/>
        <v>27.960607645893262</v>
      </c>
      <c r="Y27">
        <f t="shared" si="13"/>
        <v>27.7437</v>
      </c>
      <c r="Z27">
        <f t="shared" si="14"/>
        <v>3.7385076353269628</v>
      </c>
      <c r="AA27">
        <f t="shared" si="15"/>
        <v>50.133787034293555</v>
      </c>
      <c r="AB27">
        <f t="shared" si="16"/>
        <v>1.8508368761611</v>
      </c>
      <c r="AC27">
        <f t="shared" si="17"/>
        <v>3.6917954649926048</v>
      </c>
      <c r="AD27">
        <f t="shared" si="18"/>
        <v>1.8876707591658628</v>
      </c>
      <c r="AE27">
        <f t="shared" si="19"/>
        <v>-35.705719060458634</v>
      </c>
      <c r="AF27">
        <f t="shared" si="20"/>
        <v>-44.433230717364431</v>
      </c>
      <c r="AG27">
        <f t="shared" si="21"/>
        <v>-2.5186088238508266</v>
      </c>
      <c r="AH27">
        <f t="shared" si="22"/>
        <v>47.340983418615615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53298.728922897841</v>
      </c>
      <c r="AN27">
        <f t="shared" si="26"/>
        <v>800.01599999999996</v>
      </c>
      <c r="AO27">
        <f t="shared" si="27"/>
        <v>673.21343400014996</v>
      </c>
      <c r="AP27">
        <f t="shared" si="28"/>
        <v>0.8414999625009375</v>
      </c>
      <c r="AQ27">
        <f t="shared" si="29"/>
        <v>0.16249492762680934</v>
      </c>
      <c r="AR27">
        <v>3</v>
      </c>
      <c r="AS27">
        <v>0.5</v>
      </c>
      <c r="AT27" t="s">
        <v>345</v>
      </c>
      <c r="AU27">
        <v>2</v>
      </c>
      <c r="AV27">
        <v>1689792595.5999999</v>
      </c>
      <c r="AW27">
        <v>396.375</v>
      </c>
      <c r="AX27">
        <v>400.04399999999998</v>
      </c>
      <c r="AY27">
        <v>18.286999999999999</v>
      </c>
      <c r="AZ27">
        <v>17.809999999999999</v>
      </c>
      <c r="BA27">
        <v>394.24700000000001</v>
      </c>
      <c r="BB27">
        <v>18.311</v>
      </c>
      <c r="BC27">
        <v>499.904</v>
      </c>
      <c r="BD27">
        <v>101.175</v>
      </c>
      <c r="BE27">
        <v>3.5525300000000003E-2</v>
      </c>
      <c r="BF27">
        <v>27.528600000000001</v>
      </c>
      <c r="BG27">
        <v>27.7437</v>
      </c>
      <c r="BH27">
        <v>999.9</v>
      </c>
      <c r="BI27">
        <v>0</v>
      </c>
      <c r="BJ27">
        <v>0</v>
      </c>
      <c r="BK27">
        <v>9979.3799999999992</v>
      </c>
      <c r="BL27">
        <v>0</v>
      </c>
      <c r="BM27">
        <v>38.709899999999998</v>
      </c>
      <c r="BN27">
        <v>-3.63</v>
      </c>
      <c r="BO27">
        <v>403.798</v>
      </c>
      <c r="BP27">
        <v>407.298</v>
      </c>
      <c r="BQ27">
        <v>0.47805999999999998</v>
      </c>
      <c r="BR27">
        <v>400.04399999999998</v>
      </c>
      <c r="BS27">
        <v>17.809999999999999</v>
      </c>
      <c r="BT27">
        <v>1.8503000000000001</v>
      </c>
      <c r="BU27">
        <v>1.80193</v>
      </c>
      <c r="BV27">
        <v>16.218299999999999</v>
      </c>
      <c r="BW27">
        <v>15.8035</v>
      </c>
      <c r="BX27">
        <v>800.01599999999996</v>
      </c>
      <c r="BY27">
        <v>0.95000099999999998</v>
      </c>
      <c r="BZ27">
        <v>4.9998899999999999E-2</v>
      </c>
      <c r="CA27">
        <v>0</v>
      </c>
      <c r="CB27">
        <v>2.7216</v>
      </c>
      <c r="CC27">
        <v>0</v>
      </c>
      <c r="CD27">
        <v>2839.15</v>
      </c>
      <c r="CE27">
        <v>7292.36</v>
      </c>
      <c r="CF27">
        <v>37.625</v>
      </c>
      <c r="CG27">
        <v>41.25</v>
      </c>
      <c r="CH27">
        <v>38.811999999999998</v>
      </c>
      <c r="CI27">
        <v>39.875</v>
      </c>
      <c r="CJ27">
        <v>37.936999999999998</v>
      </c>
      <c r="CK27">
        <v>760.02</v>
      </c>
      <c r="CL27">
        <v>40</v>
      </c>
      <c r="CM27">
        <v>0</v>
      </c>
      <c r="CN27">
        <v>1689792595.0999999</v>
      </c>
      <c r="CO27">
        <v>0</v>
      </c>
      <c r="CP27">
        <v>1689792619.5999999</v>
      </c>
      <c r="CQ27" t="s">
        <v>381</v>
      </c>
      <c r="CR27">
        <v>1689792619.5999999</v>
      </c>
      <c r="CS27">
        <v>1689792613.5999999</v>
      </c>
      <c r="CT27">
        <v>11</v>
      </c>
      <c r="CU27">
        <v>-3.7999999999999999E-2</v>
      </c>
      <c r="CV27">
        <v>-1E-3</v>
      </c>
      <c r="CW27">
        <v>2.1280000000000001</v>
      </c>
      <c r="CX27">
        <v>-2.4E-2</v>
      </c>
      <c r="CY27">
        <v>400</v>
      </c>
      <c r="CZ27">
        <v>18</v>
      </c>
      <c r="DA27">
        <v>0.28000000000000003</v>
      </c>
      <c r="DB27">
        <v>0.17</v>
      </c>
      <c r="DC27">
        <v>5.5959964967488727</v>
      </c>
      <c r="DD27">
        <v>-1.078342876972485</v>
      </c>
      <c r="DE27">
        <v>7.4707843422554515E-2</v>
      </c>
      <c r="DF27">
        <v>0</v>
      </c>
      <c r="DG27">
        <v>7.611428993357115E-4</v>
      </c>
      <c r="DH27">
        <v>3.0337567253715329E-4</v>
      </c>
      <c r="DI27">
        <v>2.8958458189975059E-5</v>
      </c>
      <c r="DJ27">
        <v>1</v>
      </c>
      <c r="DK27">
        <v>4.028064435947655E-2</v>
      </c>
      <c r="DL27">
        <v>3.134269018272632E-2</v>
      </c>
      <c r="DM27">
        <v>1.733867931433603E-3</v>
      </c>
      <c r="DN27">
        <v>1</v>
      </c>
      <c r="DO27">
        <v>2</v>
      </c>
      <c r="DP27">
        <v>3</v>
      </c>
      <c r="DQ27" t="s">
        <v>366</v>
      </c>
      <c r="DR27">
        <v>3.1026699999999998</v>
      </c>
      <c r="DS27">
        <v>2.6672099999999999</v>
      </c>
      <c r="DT27">
        <v>9.5033099999999995E-2</v>
      </c>
      <c r="DU27">
        <v>9.6833299999999997E-2</v>
      </c>
      <c r="DV27">
        <v>8.6376499999999995E-2</v>
      </c>
      <c r="DW27">
        <v>8.6691400000000002E-2</v>
      </c>
      <c r="DX27">
        <v>26023.9</v>
      </c>
      <c r="DY27">
        <v>28202</v>
      </c>
      <c r="DZ27">
        <v>27250.400000000001</v>
      </c>
      <c r="EA27">
        <v>29368.1</v>
      </c>
      <c r="EB27">
        <v>31154.2</v>
      </c>
      <c r="EC27">
        <v>33039.800000000003</v>
      </c>
      <c r="ED27">
        <v>37379.199999999997</v>
      </c>
      <c r="EE27">
        <v>40225.599999999999</v>
      </c>
      <c r="EF27">
        <v>2.1215999999999999</v>
      </c>
      <c r="EG27">
        <v>1.9837199999999999</v>
      </c>
      <c r="EH27">
        <v>-2.5928E-2</v>
      </c>
      <c r="EI27">
        <v>0</v>
      </c>
      <c r="EJ27">
        <v>28.167100000000001</v>
      </c>
      <c r="EK27">
        <v>999.9</v>
      </c>
      <c r="EL27">
        <v>38.9</v>
      </c>
      <c r="EM27">
        <v>39.9</v>
      </c>
      <c r="EN27">
        <v>28.351800000000001</v>
      </c>
      <c r="EO27">
        <v>63.627600000000001</v>
      </c>
      <c r="EP27">
        <v>8.3093000000000004</v>
      </c>
      <c r="EQ27">
        <v>1</v>
      </c>
      <c r="ER27">
        <v>0.2928</v>
      </c>
      <c r="ES27">
        <v>2.47662</v>
      </c>
      <c r="ET27">
        <v>20.200099999999999</v>
      </c>
      <c r="EU27">
        <v>5.2532300000000003</v>
      </c>
      <c r="EV27">
        <v>12.0639</v>
      </c>
      <c r="EW27">
        <v>4.9717500000000001</v>
      </c>
      <c r="EX27">
        <v>3.29393</v>
      </c>
      <c r="EY27">
        <v>5573.5</v>
      </c>
      <c r="EZ27">
        <v>9999</v>
      </c>
      <c r="FA27">
        <v>9999</v>
      </c>
      <c r="FB27">
        <v>95.5</v>
      </c>
      <c r="FC27">
        <v>4.9726100000000004</v>
      </c>
      <c r="FD27">
        <v>1.8715999999999999</v>
      </c>
      <c r="FE27">
        <v>1.8775900000000001</v>
      </c>
      <c r="FF27">
        <v>1.87073</v>
      </c>
      <c r="FG27">
        <v>1.8737699999999999</v>
      </c>
      <c r="FH27">
        <v>1.87514</v>
      </c>
      <c r="FI27">
        <v>1.8746799999999999</v>
      </c>
      <c r="FJ27">
        <v>1.87592</v>
      </c>
      <c r="FK27">
        <v>0</v>
      </c>
      <c r="FL27">
        <v>0</v>
      </c>
      <c r="FM27">
        <v>0</v>
      </c>
      <c r="FN27">
        <v>0</v>
      </c>
      <c r="FO27" t="s">
        <v>348</v>
      </c>
      <c r="FP27" t="s">
        <v>349</v>
      </c>
      <c r="FQ27" t="s">
        <v>350</v>
      </c>
      <c r="FR27" t="s">
        <v>350</v>
      </c>
      <c r="FS27" t="s">
        <v>350</v>
      </c>
      <c r="FT27" t="s">
        <v>350</v>
      </c>
      <c r="FU27">
        <v>0</v>
      </c>
      <c r="FV27">
        <v>100</v>
      </c>
      <c r="FW27">
        <v>100</v>
      </c>
      <c r="FX27">
        <v>2.1280000000000001</v>
      </c>
      <c r="FY27">
        <v>-2.4E-2</v>
      </c>
      <c r="FZ27">
        <v>2.166650000000061</v>
      </c>
      <c r="GA27">
        <v>0</v>
      </c>
      <c r="GB27">
        <v>0</v>
      </c>
      <c r="GC27">
        <v>0</v>
      </c>
      <c r="GD27">
        <v>-2.2924999999997201E-2</v>
      </c>
      <c r="GE27">
        <v>0</v>
      </c>
      <c r="GF27">
        <v>0</v>
      </c>
      <c r="GG27">
        <v>0</v>
      </c>
      <c r="GH27">
        <v>-1</v>
      </c>
      <c r="GI27">
        <v>-1</v>
      </c>
      <c r="GJ27">
        <v>-1</v>
      </c>
      <c r="GK27">
        <v>-1</v>
      </c>
      <c r="GL27">
        <v>36.799999999999997</v>
      </c>
      <c r="GM27">
        <v>36.799999999999997</v>
      </c>
      <c r="GN27">
        <v>1.0412600000000001</v>
      </c>
      <c r="GO27">
        <v>2.5891099999999998</v>
      </c>
      <c r="GP27">
        <v>1.39893</v>
      </c>
      <c r="GQ27">
        <v>2.2705099999999998</v>
      </c>
      <c r="GR27">
        <v>1.4489700000000001</v>
      </c>
      <c r="GS27">
        <v>2.5842299999999998</v>
      </c>
      <c r="GT27">
        <v>43.6995</v>
      </c>
      <c r="GU27">
        <v>13.3878</v>
      </c>
      <c r="GV27">
        <v>18</v>
      </c>
      <c r="GW27">
        <v>504.98399999999998</v>
      </c>
      <c r="GX27">
        <v>451.84</v>
      </c>
      <c r="GY27">
        <v>24.995699999999999</v>
      </c>
      <c r="GZ27">
        <v>30.9815</v>
      </c>
      <c r="HA27">
        <v>30</v>
      </c>
      <c r="HB27">
        <v>30.837800000000001</v>
      </c>
      <c r="HC27">
        <v>30.776299999999999</v>
      </c>
      <c r="HD27">
        <v>20.8064</v>
      </c>
      <c r="HE27">
        <v>37.0931</v>
      </c>
      <c r="HF27">
        <v>0</v>
      </c>
      <c r="HG27">
        <v>25</v>
      </c>
      <c r="HH27">
        <v>400</v>
      </c>
      <c r="HI27">
        <v>17.787700000000001</v>
      </c>
      <c r="HJ27">
        <v>100.837</v>
      </c>
      <c r="HK27">
        <v>100.57899999999999</v>
      </c>
    </row>
    <row r="28" spans="1:219" x14ac:dyDescent="0.2">
      <c r="A28">
        <v>12</v>
      </c>
      <c r="B28">
        <v>1689793985</v>
      </c>
      <c r="C28">
        <v>19372.900000095371</v>
      </c>
      <c r="D28" t="s">
        <v>382</v>
      </c>
      <c r="E28" t="s">
        <v>383</v>
      </c>
      <c r="F28">
        <v>0</v>
      </c>
      <c r="G28">
        <v>27</v>
      </c>
      <c r="H28" t="s">
        <v>344</v>
      </c>
      <c r="I28">
        <v>60</v>
      </c>
      <c r="J28">
        <v>35</v>
      </c>
      <c r="K28">
        <v>1689793985</v>
      </c>
      <c r="L28" s="1">
        <f t="shared" si="0"/>
        <v>1.0884941705730411E-3</v>
      </c>
      <c r="M28" s="1">
        <f t="shared" si="1"/>
        <v>1.0884941705730411</v>
      </c>
      <c r="N28" s="1">
        <f t="shared" si="2"/>
        <v>6.6942953122008877</v>
      </c>
      <c r="O28" s="1">
        <f t="shared" si="3"/>
        <v>395.72800000000001</v>
      </c>
      <c r="P28" s="1">
        <f t="shared" si="4"/>
        <v>209.88551300054078</v>
      </c>
      <c r="Q28" s="1">
        <f t="shared" si="5"/>
        <v>21.243768851625834</v>
      </c>
      <c r="R28" s="1">
        <f t="shared" si="6"/>
        <v>40.053999153788801</v>
      </c>
      <c r="S28" s="1">
        <f t="shared" si="7"/>
        <v>6.0928025690087782E-2</v>
      </c>
      <c r="T28">
        <f t="shared" si="8"/>
        <v>3.8397238959900966</v>
      </c>
      <c r="U28">
        <f t="shared" si="9"/>
        <v>6.0395980649555946E-2</v>
      </c>
      <c r="V28">
        <f t="shared" si="10"/>
        <v>3.7794902634304503E-2</v>
      </c>
      <c r="W28">
        <f t="shared" si="11"/>
        <v>129.97946099999999</v>
      </c>
      <c r="X28">
        <f t="shared" si="12"/>
        <v>27.276856016407969</v>
      </c>
      <c r="Y28">
        <f t="shared" si="13"/>
        <v>26.9315</v>
      </c>
      <c r="Z28">
        <f t="shared" si="14"/>
        <v>3.5647853687189079</v>
      </c>
      <c r="AA28">
        <f t="shared" si="15"/>
        <v>50.268534182624869</v>
      </c>
      <c r="AB28">
        <f t="shared" si="16"/>
        <v>1.78885082542656</v>
      </c>
      <c r="AC28">
        <f t="shared" si="17"/>
        <v>3.5585895919059234</v>
      </c>
      <c r="AD28">
        <f t="shared" si="18"/>
        <v>1.7759345432923479</v>
      </c>
      <c r="AE28">
        <f t="shared" si="19"/>
        <v>-48.002592922271113</v>
      </c>
      <c r="AF28">
        <f t="shared" si="20"/>
        <v>-6.1274129625459892</v>
      </c>
      <c r="AG28">
        <f t="shared" si="21"/>
        <v>-0.34410446656425503</v>
      </c>
      <c r="AH28">
        <f t="shared" si="22"/>
        <v>75.505350648618631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53567.396721951314</v>
      </c>
      <c r="AN28">
        <f t="shared" si="26"/>
        <v>799.9</v>
      </c>
      <c r="AO28">
        <f t="shared" si="27"/>
        <v>673.11569999999995</v>
      </c>
      <c r="AP28">
        <f t="shared" si="28"/>
        <v>0.84149981247655947</v>
      </c>
      <c r="AQ28">
        <f t="shared" si="29"/>
        <v>0.16249463807975995</v>
      </c>
      <c r="AR28">
        <v>3</v>
      </c>
      <c r="AS28">
        <v>0.5</v>
      </c>
      <c r="AT28" t="s">
        <v>345</v>
      </c>
      <c r="AU28">
        <v>2</v>
      </c>
      <c r="AV28">
        <v>1689793985</v>
      </c>
      <c r="AW28">
        <v>395.72800000000001</v>
      </c>
      <c r="AX28">
        <v>400.00200000000001</v>
      </c>
      <c r="AY28">
        <v>17.6736</v>
      </c>
      <c r="AZ28">
        <v>17.0322</v>
      </c>
      <c r="BA28">
        <v>393.625</v>
      </c>
      <c r="BB28">
        <v>17.697600000000001</v>
      </c>
      <c r="BC28">
        <v>500.12</v>
      </c>
      <c r="BD28">
        <v>101.181</v>
      </c>
      <c r="BE28">
        <v>3.4984599999999998E-2</v>
      </c>
      <c r="BF28">
        <v>26.901900000000001</v>
      </c>
      <c r="BG28">
        <v>26.9315</v>
      </c>
      <c r="BH28">
        <v>999.9</v>
      </c>
      <c r="BI28">
        <v>0</v>
      </c>
      <c r="BJ28">
        <v>0</v>
      </c>
      <c r="BK28">
        <v>10009.4</v>
      </c>
      <c r="BL28">
        <v>0</v>
      </c>
      <c r="BM28">
        <v>43.345300000000002</v>
      </c>
      <c r="BN28">
        <v>-4.2492099999999997</v>
      </c>
      <c r="BO28">
        <v>402.87299999999999</v>
      </c>
      <c r="BP28">
        <v>406.93299999999999</v>
      </c>
      <c r="BQ28">
        <v>0.64158199999999999</v>
      </c>
      <c r="BR28">
        <v>400.00200000000001</v>
      </c>
      <c r="BS28">
        <v>17.0322</v>
      </c>
      <c r="BT28">
        <v>1.7882499999999999</v>
      </c>
      <c r="BU28">
        <v>1.7233400000000001</v>
      </c>
      <c r="BV28">
        <v>15.6845</v>
      </c>
      <c r="BW28">
        <v>15.1082</v>
      </c>
      <c r="BX28">
        <v>799.9</v>
      </c>
      <c r="BY28">
        <v>0.95000099999999998</v>
      </c>
      <c r="BZ28">
        <v>4.9999099999999998E-2</v>
      </c>
      <c r="CA28">
        <v>0</v>
      </c>
      <c r="CB28">
        <v>2.4337</v>
      </c>
      <c r="CC28">
        <v>0</v>
      </c>
      <c r="CD28">
        <v>2401.4499999999998</v>
      </c>
      <c r="CE28">
        <v>7291.3</v>
      </c>
      <c r="CF28">
        <v>35.5</v>
      </c>
      <c r="CG28">
        <v>38</v>
      </c>
      <c r="CH28">
        <v>36.561999999999998</v>
      </c>
      <c r="CI28">
        <v>37.186999999999998</v>
      </c>
      <c r="CJ28">
        <v>35.75</v>
      </c>
      <c r="CK28">
        <v>759.91</v>
      </c>
      <c r="CL28">
        <v>39.99</v>
      </c>
      <c r="CM28">
        <v>0</v>
      </c>
      <c r="CN28">
        <v>1689793984.7</v>
      </c>
      <c r="CO28">
        <v>0</v>
      </c>
      <c r="CP28">
        <v>1689794002</v>
      </c>
      <c r="CQ28" t="s">
        <v>384</v>
      </c>
      <c r="CR28">
        <v>1689794002</v>
      </c>
      <c r="CS28">
        <v>1689794002</v>
      </c>
      <c r="CT28">
        <v>12</v>
      </c>
      <c r="CU28">
        <v>-2.5000000000000001E-2</v>
      </c>
      <c r="CV28">
        <v>0</v>
      </c>
      <c r="CW28">
        <v>2.1030000000000002</v>
      </c>
      <c r="CX28">
        <v>-2.4E-2</v>
      </c>
      <c r="CY28">
        <v>400</v>
      </c>
      <c r="CZ28">
        <v>17</v>
      </c>
      <c r="DA28">
        <v>0.32</v>
      </c>
      <c r="DB28">
        <v>0.13</v>
      </c>
      <c r="DC28">
        <v>6.6296146668825244</v>
      </c>
      <c r="DD28">
        <v>-0.28632942029334463</v>
      </c>
      <c r="DE28">
        <v>5.4396014051137781E-2</v>
      </c>
      <c r="DF28">
        <v>1</v>
      </c>
      <c r="DG28">
        <v>1.051177566593774E-3</v>
      </c>
      <c r="DH28">
        <v>-1.105421178486593E-5</v>
      </c>
      <c r="DI28">
        <v>2.6816554168500299E-5</v>
      </c>
      <c r="DJ28">
        <v>1</v>
      </c>
      <c r="DK28">
        <v>5.8553649478544308E-2</v>
      </c>
      <c r="DL28">
        <v>2.6626236718168109E-2</v>
      </c>
      <c r="DM28">
        <v>1.3067398978150919E-3</v>
      </c>
      <c r="DN28">
        <v>1</v>
      </c>
      <c r="DO28">
        <v>3</v>
      </c>
      <c r="DP28">
        <v>3</v>
      </c>
      <c r="DQ28" t="s">
        <v>347</v>
      </c>
      <c r="DR28">
        <v>3.1027200000000001</v>
      </c>
      <c r="DS28">
        <v>2.6669200000000002</v>
      </c>
      <c r="DT28">
        <v>9.4846299999999995E-2</v>
      </c>
      <c r="DU28">
        <v>9.6741599999999997E-2</v>
      </c>
      <c r="DV28">
        <v>8.4186899999999995E-2</v>
      </c>
      <c r="DW28">
        <v>8.3836499999999994E-2</v>
      </c>
      <c r="DX28">
        <v>26019.4</v>
      </c>
      <c r="DY28">
        <v>28194.6</v>
      </c>
      <c r="DZ28">
        <v>27240.5</v>
      </c>
      <c r="EA28">
        <v>29357.7</v>
      </c>
      <c r="EB28">
        <v>31217.200000000001</v>
      </c>
      <c r="EC28">
        <v>33130.1</v>
      </c>
      <c r="ED28">
        <v>37365.5</v>
      </c>
      <c r="EE28">
        <v>40210</v>
      </c>
      <c r="EF28">
        <v>2.12235</v>
      </c>
      <c r="EG28">
        <v>1.9964</v>
      </c>
      <c r="EH28">
        <v>2.6814600000000001E-2</v>
      </c>
      <c r="EI28">
        <v>0</v>
      </c>
      <c r="EJ28">
        <v>26.492699999999999</v>
      </c>
      <c r="EK28">
        <v>999.9</v>
      </c>
      <c r="EL28">
        <v>32</v>
      </c>
      <c r="EM28">
        <v>38.700000000000003</v>
      </c>
      <c r="EN28">
        <v>21.8645</v>
      </c>
      <c r="EO28">
        <v>63.827399999999997</v>
      </c>
      <c r="EP28">
        <v>7.6041600000000003</v>
      </c>
      <c r="EQ28">
        <v>1</v>
      </c>
      <c r="ER28">
        <v>0.30187199999999997</v>
      </c>
      <c r="ES28">
        <v>1.91974</v>
      </c>
      <c r="ET28">
        <v>20.209900000000001</v>
      </c>
      <c r="EU28">
        <v>5.2535299999999996</v>
      </c>
      <c r="EV28">
        <v>12.0639</v>
      </c>
      <c r="EW28">
        <v>4.9715999999999996</v>
      </c>
      <c r="EX28">
        <v>3.2939500000000002</v>
      </c>
      <c r="EY28">
        <v>5602.7</v>
      </c>
      <c r="EZ28">
        <v>9999</v>
      </c>
      <c r="FA28">
        <v>9999</v>
      </c>
      <c r="FB28">
        <v>95.9</v>
      </c>
      <c r="FC28">
        <v>4.9724500000000003</v>
      </c>
      <c r="FD28">
        <v>1.87131</v>
      </c>
      <c r="FE28">
        <v>1.8774200000000001</v>
      </c>
      <c r="FF28">
        <v>1.8705400000000001</v>
      </c>
      <c r="FG28">
        <v>1.8734999999999999</v>
      </c>
      <c r="FH28">
        <v>1.8749899999999999</v>
      </c>
      <c r="FI28">
        <v>1.8744000000000001</v>
      </c>
      <c r="FJ28">
        <v>1.8757600000000001</v>
      </c>
      <c r="FK28">
        <v>0</v>
      </c>
      <c r="FL28">
        <v>0</v>
      </c>
      <c r="FM28">
        <v>0</v>
      </c>
      <c r="FN28">
        <v>0</v>
      </c>
      <c r="FO28" t="s">
        <v>348</v>
      </c>
      <c r="FP28" t="s">
        <v>349</v>
      </c>
      <c r="FQ28" t="s">
        <v>350</v>
      </c>
      <c r="FR28" t="s">
        <v>350</v>
      </c>
      <c r="FS28" t="s">
        <v>350</v>
      </c>
      <c r="FT28" t="s">
        <v>350</v>
      </c>
      <c r="FU28">
        <v>0</v>
      </c>
      <c r="FV28">
        <v>100</v>
      </c>
      <c r="FW28">
        <v>100</v>
      </c>
      <c r="FX28">
        <v>2.1030000000000002</v>
      </c>
      <c r="FY28">
        <v>-2.4E-2</v>
      </c>
      <c r="FZ28">
        <v>2.1283000000000811</v>
      </c>
      <c r="GA28">
        <v>0</v>
      </c>
      <c r="GB28">
        <v>0</v>
      </c>
      <c r="GC28">
        <v>0</v>
      </c>
      <c r="GD28">
        <v>-2.374999999999616E-2</v>
      </c>
      <c r="GE28">
        <v>0</v>
      </c>
      <c r="GF28">
        <v>0</v>
      </c>
      <c r="GG28">
        <v>0</v>
      </c>
      <c r="GH28">
        <v>-1</v>
      </c>
      <c r="GI28">
        <v>-1</v>
      </c>
      <c r="GJ28">
        <v>-1</v>
      </c>
      <c r="GK28">
        <v>-1</v>
      </c>
      <c r="GL28">
        <v>22.8</v>
      </c>
      <c r="GM28">
        <v>22.9</v>
      </c>
      <c r="GN28">
        <v>1.0510299999999999</v>
      </c>
      <c r="GO28">
        <v>2.6013199999999999</v>
      </c>
      <c r="GP28">
        <v>1.39893</v>
      </c>
      <c r="GQ28">
        <v>2.2644000000000002</v>
      </c>
      <c r="GR28">
        <v>1.4489700000000001</v>
      </c>
      <c r="GS28">
        <v>2.6061999999999999</v>
      </c>
      <c r="GT28">
        <v>39.341799999999999</v>
      </c>
      <c r="GU28">
        <v>13.055099999999999</v>
      </c>
      <c r="GV28">
        <v>18</v>
      </c>
      <c r="GW28">
        <v>508.12</v>
      </c>
      <c r="GX28">
        <v>462.74</v>
      </c>
      <c r="GY28">
        <v>25.001899999999999</v>
      </c>
      <c r="GZ28">
        <v>31.071200000000001</v>
      </c>
      <c r="HA28">
        <v>29.9999</v>
      </c>
      <c r="HB28">
        <v>31.134</v>
      </c>
      <c r="HC28">
        <v>31.113499999999998</v>
      </c>
      <c r="HD28">
        <v>21.007300000000001</v>
      </c>
      <c r="HE28">
        <v>18.517099999999999</v>
      </c>
      <c r="HF28">
        <v>0</v>
      </c>
      <c r="HG28">
        <v>25</v>
      </c>
      <c r="HH28">
        <v>400</v>
      </c>
      <c r="HI28">
        <v>17.072900000000001</v>
      </c>
      <c r="HJ28">
        <v>100.8</v>
      </c>
      <c r="HK28">
        <v>100.541</v>
      </c>
    </row>
    <row r="29" spans="1:219" x14ac:dyDescent="0.2">
      <c r="A29">
        <v>13</v>
      </c>
      <c r="B29">
        <v>1689796213.5</v>
      </c>
      <c r="C29">
        <v>21601.400000095371</v>
      </c>
      <c r="D29" t="s">
        <v>385</v>
      </c>
      <c r="E29" t="s">
        <v>386</v>
      </c>
      <c r="F29">
        <v>0</v>
      </c>
      <c r="G29">
        <v>26.1</v>
      </c>
      <c r="H29" t="s">
        <v>399</v>
      </c>
      <c r="I29">
        <v>210</v>
      </c>
      <c r="J29">
        <v>31</v>
      </c>
      <c r="K29">
        <v>1689796213.5</v>
      </c>
      <c r="L29" s="1">
        <f t="shared" si="0"/>
        <v>1.1491037526236206E-3</v>
      </c>
      <c r="M29" s="1">
        <f t="shared" si="1"/>
        <v>1.1491037526236205</v>
      </c>
      <c r="N29" s="1">
        <f t="shared" si="2"/>
        <v>7.9678102472411867</v>
      </c>
      <c r="O29" s="1">
        <f t="shared" si="3"/>
        <v>394.96600000000001</v>
      </c>
      <c r="P29" s="1">
        <f t="shared" si="4"/>
        <v>180.04912343615914</v>
      </c>
      <c r="Q29" s="1">
        <f t="shared" si="5"/>
        <v>18.213826438383812</v>
      </c>
      <c r="R29" s="1">
        <f t="shared" si="6"/>
        <v>39.954885843215195</v>
      </c>
      <c r="S29" s="1">
        <f t="shared" si="7"/>
        <v>6.2254390043595211E-2</v>
      </c>
      <c r="T29">
        <f t="shared" si="8"/>
        <v>3.8365904592500559</v>
      </c>
      <c r="U29">
        <f t="shared" si="9"/>
        <v>6.1698593011861709E-2</v>
      </c>
      <c r="V29">
        <f t="shared" si="10"/>
        <v>3.8611143052109859E-2</v>
      </c>
      <c r="W29">
        <f t="shared" si="11"/>
        <v>129.99502502999999</v>
      </c>
      <c r="X29">
        <f t="shared" si="12"/>
        <v>27.634510688299287</v>
      </c>
      <c r="Y29">
        <f t="shared" si="13"/>
        <v>27.2973</v>
      </c>
      <c r="Z29">
        <f t="shared" si="14"/>
        <v>3.642134330023012</v>
      </c>
      <c r="AA29">
        <f t="shared" si="15"/>
        <v>49.739370915358023</v>
      </c>
      <c r="AB29">
        <f t="shared" si="16"/>
        <v>1.8088375158214798</v>
      </c>
      <c r="AC29">
        <f t="shared" si="17"/>
        <v>3.6366312692205063</v>
      </c>
      <c r="AD29">
        <f t="shared" si="18"/>
        <v>1.8332968142015322</v>
      </c>
      <c r="AE29">
        <f t="shared" si="19"/>
        <v>-50.675475490701672</v>
      </c>
      <c r="AF29">
        <f t="shared" si="20"/>
        <v>-5.3364272328485516</v>
      </c>
      <c r="AG29">
        <f t="shared" si="21"/>
        <v>-0.30103339083902397</v>
      </c>
      <c r="AH29">
        <f t="shared" si="22"/>
        <v>73.682088915610748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53439.574862859736</v>
      </c>
      <c r="AN29">
        <f t="shared" si="26"/>
        <v>799.99400000000003</v>
      </c>
      <c r="AO29">
        <f t="shared" si="27"/>
        <v>673.19495099999995</v>
      </c>
      <c r="AP29">
        <f t="shared" si="28"/>
        <v>0.84149999999999991</v>
      </c>
      <c r="AQ29">
        <f t="shared" si="29"/>
        <v>0.16249499999999997</v>
      </c>
      <c r="AR29">
        <v>3</v>
      </c>
      <c r="AS29">
        <v>0.5</v>
      </c>
      <c r="AT29" t="s">
        <v>345</v>
      </c>
      <c r="AU29">
        <v>2</v>
      </c>
      <c r="AV29">
        <v>1689796213.5</v>
      </c>
      <c r="AW29">
        <v>394.96600000000001</v>
      </c>
      <c r="AX29">
        <v>400.01799999999997</v>
      </c>
      <c r="AY29">
        <v>17.8809</v>
      </c>
      <c r="AZ29">
        <v>17.203900000000001</v>
      </c>
      <c r="BA29">
        <v>392.81099999999998</v>
      </c>
      <c r="BB29">
        <v>17.902899999999999</v>
      </c>
      <c r="BC29">
        <v>500.09899999999999</v>
      </c>
      <c r="BD29">
        <v>101.125</v>
      </c>
      <c r="BE29">
        <v>3.53172E-2</v>
      </c>
      <c r="BF29">
        <v>27.2715</v>
      </c>
      <c r="BG29">
        <v>27.2973</v>
      </c>
      <c r="BH29">
        <v>999.9</v>
      </c>
      <c r="BI29">
        <v>0</v>
      </c>
      <c r="BJ29">
        <v>0</v>
      </c>
      <c r="BK29">
        <v>10003.1</v>
      </c>
      <c r="BL29">
        <v>0</v>
      </c>
      <c r="BM29">
        <v>368.279</v>
      </c>
      <c r="BN29">
        <v>-5.1042800000000002</v>
      </c>
      <c r="BO29">
        <v>402.10300000000001</v>
      </c>
      <c r="BP29">
        <v>407.02100000000002</v>
      </c>
      <c r="BQ29">
        <v>0.67527800000000004</v>
      </c>
      <c r="BR29">
        <v>400.01799999999997</v>
      </c>
      <c r="BS29">
        <v>17.203900000000001</v>
      </c>
      <c r="BT29">
        <v>1.8080400000000001</v>
      </c>
      <c r="BU29">
        <v>1.7397499999999999</v>
      </c>
      <c r="BV29">
        <v>15.856400000000001</v>
      </c>
      <c r="BW29">
        <v>15.255699999999999</v>
      </c>
      <c r="BX29">
        <v>799.99400000000003</v>
      </c>
      <c r="BY29">
        <v>0.95000099999999998</v>
      </c>
      <c r="BZ29">
        <v>4.9998899999999999E-2</v>
      </c>
      <c r="CA29">
        <v>0</v>
      </c>
      <c r="CB29">
        <v>2.6183999999999998</v>
      </c>
      <c r="CC29">
        <v>0</v>
      </c>
      <c r="CD29">
        <v>2915.64</v>
      </c>
      <c r="CE29">
        <v>7292.16</v>
      </c>
      <c r="CF29">
        <v>36.686999999999998</v>
      </c>
      <c r="CG29">
        <v>40.25</v>
      </c>
      <c r="CH29">
        <v>37.936999999999998</v>
      </c>
      <c r="CI29">
        <v>38.75</v>
      </c>
      <c r="CJ29">
        <v>37</v>
      </c>
      <c r="CK29">
        <v>760</v>
      </c>
      <c r="CL29">
        <v>40</v>
      </c>
      <c r="CM29">
        <v>0</v>
      </c>
      <c r="CN29">
        <v>1689796213.0999999</v>
      </c>
      <c r="CO29">
        <v>0</v>
      </c>
      <c r="CP29">
        <v>1689796238.5</v>
      </c>
      <c r="CQ29" t="s">
        <v>387</v>
      </c>
      <c r="CR29">
        <v>1689796235</v>
      </c>
      <c r="CS29">
        <v>1689796238.5</v>
      </c>
      <c r="CT29">
        <v>13</v>
      </c>
      <c r="CU29">
        <v>5.1999999999999998E-2</v>
      </c>
      <c r="CV29">
        <v>2E-3</v>
      </c>
      <c r="CW29">
        <v>2.1549999999999998</v>
      </c>
      <c r="CX29">
        <v>-2.1999999999999999E-2</v>
      </c>
      <c r="CY29">
        <v>400</v>
      </c>
      <c r="CZ29">
        <v>17</v>
      </c>
      <c r="DA29">
        <v>0.48</v>
      </c>
      <c r="DB29">
        <v>0.14000000000000001</v>
      </c>
      <c r="DC29">
        <v>8.0546215352732453</v>
      </c>
      <c r="DD29">
        <v>-0.69568050016469063</v>
      </c>
      <c r="DE29">
        <v>5.4085635442348907E-2</v>
      </c>
      <c r="DF29">
        <v>1</v>
      </c>
      <c r="DG29">
        <v>1.1557356715148519E-3</v>
      </c>
      <c r="DH29">
        <v>-2.9584498526580911E-5</v>
      </c>
      <c r="DI29">
        <v>2.833767689629605E-6</v>
      </c>
      <c r="DJ29">
        <v>1</v>
      </c>
      <c r="DK29">
        <v>6.253682390469853E-2</v>
      </c>
      <c r="DL29">
        <v>-1.841505482372989E-3</v>
      </c>
      <c r="DM29">
        <v>1.4728084545559289E-4</v>
      </c>
      <c r="DN29">
        <v>1</v>
      </c>
      <c r="DO29">
        <v>3</v>
      </c>
      <c r="DP29">
        <v>3</v>
      </c>
      <c r="DQ29" t="s">
        <v>347</v>
      </c>
      <c r="DR29">
        <v>3.1027900000000002</v>
      </c>
      <c r="DS29">
        <v>2.6671999999999998</v>
      </c>
      <c r="DT29">
        <v>9.4754500000000005E-2</v>
      </c>
      <c r="DU29">
        <v>9.6807000000000004E-2</v>
      </c>
      <c r="DV29">
        <v>8.4950800000000007E-2</v>
      </c>
      <c r="DW29">
        <v>8.4504700000000002E-2</v>
      </c>
      <c r="DX29">
        <v>26029</v>
      </c>
      <c r="DY29">
        <v>28209.4</v>
      </c>
      <c r="DZ29">
        <v>27246.400000000001</v>
      </c>
      <c r="EA29">
        <v>29374.1</v>
      </c>
      <c r="EB29">
        <v>31199.200000000001</v>
      </c>
      <c r="EC29">
        <v>33127.199999999997</v>
      </c>
      <c r="ED29">
        <v>37374.199999999997</v>
      </c>
      <c r="EE29">
        <v>40235</v>
      </c>
      <c r="EF29">
        <v>2.1255199999999999</v>
      </c>
      <c r="EG29">
        <v>2.0042499999999999</v>
      </c>
      <c r="EH29">
        <v>-1.8458800000000001E-2</v>
      </c>
      <c r="EI29">
        <v>0</v>
      </c>
      <c r="EJ29">
        <v>27.5989</v>
      </c>
      <c r="EK29">
        <v>999.9</v>
      </c>
      <c r="EL29">
        <v>33.9</v>
      </c>
      <c r="EM29">
        <v>38.700000000000003</v>
      </c>
      <c r="EN29">
        <v>23.178699999999999</v>
      </c>
      <c r="EO29">
        <v>64.132199999999997</v>
      </c>
      <c r="EP29">
        <v>8.1971100000000003</v>
      </c>
      <c r="EQ29">
        <v>1</v>
      </c>
      <c r="ER29">
        <v>0.27079799999999998</v>
      </c>
      <c r="ES29">
        <v>2.2311800000000002</v>
      </c>
      <c r="ET29">
        <v>20.2029</v>
      </c>
      <c r="EU29">
        <v>5.2530799999999997</v>
      </c>
      <c r="EV29">
        <v>12.0639</v>
      </c>
      <c r="EW29">
        <v>4.9717000000000002</v>
      </c>
      <c r="EX29">
        <v>3.2938999999999998</v>
      </c>
      <c r="EY29">
        <v>5649.9</v>
      </c>
      <c r="EZ29">
        <v>9999</v>
      </c>
      <c r="FA29">
        <v>9999</v>
      </c>
      <c r="FB29">
        <v>96.5</v>
      </c>
      <c r="FC29">
        <v>4.9725599999999996</v>
      </c>
      <c r="FD29">
        <v>1.87147</v>
      </c>
      <c r="FE29">
        <v>1.8775200000000001</v>
      </c>
      <c r="FF29">
        <v>1.8706700000000001</v>
      </c>
      <c r="FG29">
        <v>1.87364</v>
      </c>
      <c r="FH29">
        <v>1.87507</v>
      </c>
      <c r="FI29">
        <v>1.8745400000000001</v>
      </c>
      <c r="FJ29">
        <v>1.8758999999999999</v>
      </c>
      <c r="FK29">
        <v>0</v>
      </c>
      <c r="FL29">
        <v>0</v>
      </c>
      <c r="FM29">
        <v>0</v>
      </c>
      <c r="FN29">
        <v>0</v>
      </c>
      <c r="FO29" t="s">
        <v>348</v>
      </c>
      <c r="FP29" t="s">
        <v>349</v>
      </c>
      <c r="FQ29" t="s">
        <v>350</v>
      </c>
      <c r="FR29" t="s">
        <v>350</v>
      </c>
      <c r="FS29" t="s">
        <v>350</v>
      </c>
      <c r="FT29" t="s">
        <v>350</v>
      </c>
      <c r="FU29">
        <v>0</v>
      </c>
      <c r="FV29">
        <v>100</v>
      </c>
      <c r="FW29">
        <v>100</v>
      </c>
      <c r="FX29">
        <v>2.1549999999999998</v>
      </c>
      <c r="FY29">
        <v>-2.1999999999999999E-2</v>
      </c>
      <c r="FZ29">
        <v>2.1034000000000219</v>
      </c>
      <c r="GA29">
        <v>0</v>
      </c>
      <c r="GB29">
        <v>0</v>
      </c>
      <c r="GC29">
        <v>0</v>
      </c>
      <c r="GD29">
        <v>-2.3759999999995781E-2</v>
      </c>
      <c r="GE29">
        <v>0</v>
      </c>
      <c r="GF29">
        <v>0</v>
      </c>
      <c r="GG29">
        <v>0</v>
      </c>
      <c r="GH29">
        <v>-1</v>
      </c>
      <c r="GI29">
        <v>-1</v>
      </c>
      <c r="GJ29">
        <v>-1</v>
      </c>
      <c r="GK29">
        <v>-1</v>
      </c>
      <c r="GL29">
        <v>36.9</v>
      </c>
      <c r="GM29">
        <v>36.9</v>
      </c>
      <c r="GN29">
        <v>1.0424800000000001</v>
      </c>
      <c r="GO29">
        <v>2.6013199999999999</v>
      </c>
      <c r="GP29">
        <v>1.39893</v>
      </c>
      <c r="GQ29">
        <v>2.2680699999999998</v>
      </c>
      <c r="GR29">
        <v>1.4489700000000001</v>
      </c>
      <c r="GS29">
        <v>2.4157700000000002</v>
      </c>
      <c r="GT29">
        <v>41.274099999999997</v>
      </c>
      <c r="GU29">
        <v>15.6731</v>
      </c>
      <c r="GV29">
        <v>18</v>
      </c>
      <c r="GW29">
        <v>506.17</v>
      </c>
      <c r="GX29">
        <v>464.11799999999999</v>
      </c>
      <c r="GY29">
        <v>24.999099999999999</v>
      </c>
      <c r="GZ29">
        <v>30.706299999999999</v>
      </c>
      <c r="HA29">
        <v>30.000499999999999</v>
      </c>
      <c r="HB29">
        <v>30.6831</v>
      </c>
      <c r="HC29">
        <v>30.652899999999999</v>
      </c>
      <c r="HD29">
        <v>20.832000000000001</v>
      </c>
      <c r="HE29">
        <v>25.302399999999999</v>
      </c>
      <c r="HF29">
        <v>0</v>
      </c>
      <c r="HG29">
        <v>25</v>
      </c>
      <c r="HH29">
        <v>400</v>
      </c>
      <c r="HI29">
        <v>17.255600000000001</v>
      </c>
      <c r="HJ29">
        <v>100.82299999999999</v>
      </c>
      <c r="HK29">
        <v>100.601</v>
      </c>
    </row>
    <row r="30" spans="1:219" x14ac:dyDescent="0.2">
      <c r="A30">
        <v>14</v>
      </c>
      <c r="B30">
        <v>1689797562</v>
      </c>
      <c r="C30">
        <v>22949.900000095371</v>
      </c>
      <c r="D30" t="s">
        <v>388</v>
      </c>
      <c r="E30" t="s">
        <v>389</v>
      </c>
      <c r="F30">
        <v>0</v>
      </c>
      <c r="G30">
        <v>30.1</v>
      </c>
      <c r="H30" t="s">
        <v>344</v>
      </c>
      <c r="I30">
        <v>130</v>
      </c>
      <c r="J30">
        <v>31</v>
      </c>
      <c r="K30">
        <v>1689797562</v>
      </c>
      <c r="L30" s="1">
        <f t="shared" si="0"/>
        <v>1.5355489272916762E-3</v>
      </c>
      <c r="M30" s="1">
        <f t="shared" si="1"/>
        <v>1.5355489272916762</v>
      </c>
      <c r="N30" s="1">
        <f t="shared" si="2"/>
        <v>8.4042154243289442</v>
      </c>
      <c r="O30" s="1">
        <f t="shared" si="3"/>
        <v>394.589</v>
      </c>
      <c r="P30" s="1">
        <f t="shared" si="4"/>
        <v>228.01896551400833</v>
      </c>
      <c r="Q30" s="1">
        <f t="shared" si="5"/>
        <v>23.066499677808288</v>
      </c>
      <c r="R30" s="1">
        <f t="shared" si="6"/>
        <v>39.916798240221496</v>
      </c>
      <c r="S30" s="1">
        <f t="shared" si="7"/>
        <v>8.6230922093471676E-2</v>
      </c>
      <c r="T30">
        <f t="shared" si="8"/>
        <v>3.8343083633985295</v>
      </c>
      <c r="U30">
        <f t="shared" si="9"/>
        <v>8.5167882759672547E-2</v>
      </c>
      <c r="V30">
        <f t="shared" si="10"/>
        <v>5.332434461289657E-2</v>
      </c>
      <c r="W30">
        <f t="shared" si="11"/>
        <v>129.96333850499997</v>
      </c>
      <c r="X30">
        <f t="shared" si="12"/>
        <v>27.699909539106027</v>
      </c>
      <c r="Y30">
        <f t="shared" si="13"/>
        <v>27.147400000000001</v>
      </c>
      <c r="Z30">
        <f t="shared" si="14"/>
        <v>3.610262403574696</v>
      </c>
      <c r="AA30">
        <f t="shared" si="15"/>
        <v>50.049357512218684</v>
      </c>
      <c r="AB30">
        <f t="shared" si="16"/>
        <v>1.8354652029083502</v>
      </c>
      <c r="AC30">
        <f t="shared" si="17"/>
        <v>3.6673102196371912</v>
      </c>
      <c r="AD30">
        <f t="shared" si="18"/>
        <v>1.7747972006663457</v>
      </c>
      <c r="AE30">
        <f t="shared" si="19"/>
        <v>-67.717707693562929</v>
      </c>
      <c r="AF30">
        <f t="shared" si="20"/>
        <v>55.296324690417016</v>
      </c>
      <c r="AG30">
        <f t="shared" si="21"/>
        <v>3.1210788090827557</v>
      </c>
      <c r="AH30">
        <f t="shared" si="22"/>
        <v>120.66303431093681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53369.932082582185</v>
      </c>
      <c r="AN30">
        <f t="shared" si="26"/>
        <v>799.79899999999998</v>
      </c>
      <c r="AO30">
        <f t="shared" si="27"/>
        <v>673.03085849999991</v>
      </c>
      <c r="AP30">
        <f t="shared" si="28"/>
        <v>0.84149999999999991</v>
      </c>
      <c r="AQ30">
        <f t="shared" si="29"/>
        <v>0.16249499999999997</v>
      </c>
      <c r="AR30">
        <v>3</v>
      </c>
      <c r="AS30">
        <v>0.5</v>
      </c>
      <c r="AT30" t="s">
        <v>345</v>
      </c>
      <c r="AU30">
        <v>2</v>
      </c>
      <c r="AV30">
        <v>1689797562</v>
      </c>
      <c r="AW30">
        <v>394.589</v>
      </c>
      <c r="AX30">
        <v>399.995</v>
      </c>
      <c r="AY30">
        <v>18.144100000000002</v>
      </c>
      <c r="AZ30">
        <v>17.2395</v>
      </c>
      <c r="BA30">
        <v>392.44900000000001</v>
      </c>
      <c r="BB30">
        <v>18.171099999999999</v>
      </c>
      <c r="BC30">
        <v>500.00700000000001</v>
      </c>
      <c r="BD30">
        <v>101.126</v>
      </c>
      <c r="BE30">
        <v>3.4443500000000002E-2</v>
      </c>
      <c r="BF30">
        <v>27.414899999999999</v>
      </c>
      <c r="BG30">
        <v>27.147400000000001</v>
      </c>
      <c r="BH30">
        <v>999.9</v>
      </c>
      <c r="BI30">
        <v>0</v>
      </c>
      <c r="BJ30">
        <v>0</v>
      </c>
      <c r="BK30">
        <v>9994.3799999999992</v>
      </c>
      <c r="BL30">
        <v>0</v>
      </c>
      <c r="BM30">
        <v>224.494</v>
      </c>
      <c r="BN30">
        <v>-5.3909000000000002</v>
      </c>
      <c r="BO30">
        <v>401.89800000000002</v>
      </c>
      <c r="BP30">
        <v>407.012</v>
      </c>
      <c r="BQ30">
        <v>0.90969500000000003</v>
      </c>
      <c r="BR30">
        <v>399.995</v>
      </c>
      <c r="BS30">
        <v>17.2395</v>
      </c>
      <c r="BT30">
        <v>1.8353600000000001</v>
      </c>
      <c r="BU30">
        <v>1.7433700000000001</v>
      </c>
      <c r="BV30">
        <v>16.0913</v>
      </c>
      <c r="BW30">
        <v>15.2881</v>
      </c>
      <c r="BX30">
        <v>799.79899999999998</v>
      </c>
      <c r="BY30">
        <v>0.95000099999999998</v>
      </c>
      <c r="BZ30">
        <v>4.9998599999999997E-2</v>
      </c>
      <c r="CA30">
        <v>0</v>
      </c>
      <c r="CB30">
        <v>2.6109</v>
      </c>
      <c r="CC30">
        <v>0</v>
      </c>
      <c r="CD30">
        <v>2252.81</v>
      </c>
      <c r="CE30">
        <v>7290.38</v>
      </c>
      <c r="CF30">
        <v>36.625</v>
      </c>
      <c r="CG30">
        <v>39.311999999999998</v>
      </c>
      <c r="CH30">
        <v>37.75</v>
      </c>
      <c r="CI30">
        <v>38.811999999999998</v>
      </c>
      <c r="CJ30">
        <v>36.936999999999998</v>
      </c>
      <c r="CK30">
        <v>759.81</v>
      </c>
      <c r="CL30">
        <v>39.99</v>
      </c>
      <c r="CM30">
        <v>0</v>
      </c>
      <c r="CN30">
        <v>1689797561.3</v>
      </c>
      <c r="CO30">
        <v>0</v>
      </c>
      <c r="CP30">
        <v>1689797585.5</v>
      </c>
      <c r="CQ30" t="s">
        <v>390</v>
      </c>
      <c r="CR30">
        <v>1689797585.5</v>
      </c>
      <c r="CS30">
        <v>1689797585.5</v>
      </c>
      <c r="CT30">
        <v>14</v>
      </c>
      <c r="CU30">
        <v>-1.4E-2</v>
      </c>
      <c r="CV30">
        <v>-5.0000000000000001E-3</v>
      </c>
      <c r="CW30">
        <v>2.14</v>
      </c>
      <c r="CX30">
        <v>-2.7E-2</v>
      </c>
      <c r="CY30">
        <v>400</v>
      </c>
      <c r="CZ30">
        <v>17</v>
      </c>
      <c r="DA30">
        <v>0.64</v>
      </c>
      <c r="DB30">
        <v>0.18</v>
      </c>
      <c r="DC30">
        <v>8.3843403562842216</v>
      </c>
      <c r="DD30">
        <v>-9.6313431434305014E-2</v>
      </c>
      <c r="DE30">
        <v>5.3460604149765348E-2</v>
      </c>
      <c r="DF30">
        <v>1</v>
      </c>
      <c r="DG30">
        <v>1.520836875547727E-3</v>
      </c>
      <c r="DH30">
        <v>1.8722758556351271E-4</v>
      </c>
      <c r="DI30">
        <v>1.397057395980206E-5</v>
      </c>
      <c r="DJ30">
        <v>1</v>
      </c>
      <c r="DK30">
        <v>8.5880975402128676E-2</v>
      </c>
      <c r="DL30">
        <v>7.4310964985331712E-3</v>
      </c>
      <c r="DM30">
        <v>3.7135820420246122E-4</v>
      </c>
      <c r="DN30">
        <v>1</v>
      </c>
      <c r="DO30">
        <v>3</v>
      </c>
      <c r="DP30">
        <v>3</v>
      </c>
      <c r="DQ30" t="s">
        <v>347</v>
      </c>
      <c r="DR30">
        <v>3.1025700000000001</v>
      </c>
      <c r="DS30">
        <v>2.6662499999999998</v>
      </c>
      <c r="DT30">
        <v>9.4400800000000007E-2</v>
      </c>
      <c r="DU30">
        <v>9.6514799999999998E-2</v>
      </c>
      <c r="DV30">
        <v>8.5633799999999996E-2</v>
      </c>
      <c r="DW30">
        <v>8.4392400000000006E-2</v>
      </c>
      <c r="DX30">
        <v>25989.7</v>
      </c>
      <c r="DY30">
        <v>28155.599999999999</v>
      </c>
      <c r="DZ30">
        <v>27199.5</v>
      </c>
      <c r="EA30">
        <v>29312.400000000001</v>
      </c>
      <c r="EB30">
        <v>31116.799999999999</v>
      </c>
      <c r="EC30">
        <v>33053.800000000003</v>
      </c>
      <c r="ED30">
        <v>37306.800000000003</v>
      </c>
      <c r="EE30">
        <v>40143.800000000003</v>
      </c>
      <c r="EF30">
        <v>2.11192</v>
      </c>
      <c r="EG30">
        <v>1.9884500000000001</v>
      </c>
      <c r="EH30">
        <v>-1.30422E-2</v>
      </c>
      <c r="EI30">
        <v>0</v>
      </c>
      <c r="EJ30">
        <v>27.360600000000002</v>
      </c>
      <c r="EK30">
        <v>999.9</v>
      </c>
      <c r="EL30">
        <v>34.700000000000003</v>
      </c>
      <c r="EM30">
        <v>38</v>
      </c>
      <c r="EN30">
        <v>22.845700000000001</v>
      </c>
      <c r="EO30">
        <v>64.112200000000001</v>
      </c>
      <c r="EP30">
        <v>7.1434300000000004</v>
      </c>
      <c r="EQ30">
        <v>1</v>
      </c>
      <c r="ER30">
        <v>0.374695</v>
      </c>
      <c r="ES30">
        <v>2.7642500000000001</v>
      </c>
      <c r="ET30">
        <v>20.197399999999998</v>
      </c>
      <c r="EU30">
        <v>5.2484400000000004</v>
      </c>
      <c r="EV30">
        <v>12.0639</v>
      </c>
      <c r="EW30">
        <v>4.9711999999999996</v>
      </c>
      <c r="EX30">
        <v>3.29325</v>
      </c>
      <c r="EY30">
        <v>5678.2</v>
      </c>
      <c r="EZ30">
        <v>9999</v>
      </c>
      <c r="FA30">
        <v>9999</v>
      </c>
      <c r="FB30">
        <v>96.9</v>
      </c>
      <c r="FC30">
        <v>4.9724199999999996</v>
      </c>
      <c r="FD30">
        <v>1.8711899999999999</v>
      </c>
      <c r="FE30">
        <v>1.8772899999999999</v>
      </c>
      <c r="FF30">
        <v>1.87042</v>
      </c>
      <c r="FG30">
        <v>1.87347</v>
      </c>
      <c r="FH30">
        <v>1.8749</v>
      </c>
      <c r="FI30">
        <v>1.87439</v>
      </c>
      <c r="FJ30">
        <v>1.87574</v>
      </c>
      <c r="FK30">
        <v>0</v>
      </c>
      <c r="FL30">
        <v>0</v>
      </c>
      <c r="FM30">
        <v>0</v>
      </c>
      <c r="FN30">
        <v>0</v>
      </c>
      <c r="FO30" t="s">
        <v>348</v>
      </c>
      <c r="FP30" t="s">
        <v>349</v>
      </c>
      <c r="FQ30" t="s">
        <v>350</v>
      </c>
      <c r="FR30" t="s">
        <v>350</v>
      </c>
      <c r="FS30" t="s">
        <v>350</v>
      </c>
      <c r="FT30" t="s">
        <v>350</v>
      </c>
      <c r="FU30">
        <v>0</v>
      </c>
      <c r="FV30">
        <v>100</v>
      </c>
      <c r="FW30">
        <v>100</v>
      </c>
      <c r="FX30">
        <v>2.14</v>
      </c>
      <c r="FY30">
        <v>-2.7E-2</v>
      </c>
      <c r="FZ30">
        <v>2.1549999999999732</v>
      </c>
      <c r="GA30">
        <v>0</v>
      </c>
      <c r="GB30">
        <v>0</v>
      </c>
      <c r="GC30">
        <v>0</v>
      </c>
      <c r="GD30">
        <v>-2.1874999999997868E-2</v>
      </c>
      <c r="GE30">
        <v>0</v>
      </c>
      <c r="GF30">
        <v>0</v>
      </c>
      <c r="GG30">
        <v>0</v>
      </c>
      <c r="GH30">
        <v>-1</v>
      </c>
      <c r="GI30">
        <v>-1</v>
      </c>
      <c r="GJ30">
        <v>-1</v>
      </c>
      <c r="GK30">
        <v>-1</v>
      </c>
      <c r="GL30">
        <v>22.1</v>
      </c>
      <c r="GM30">
        <v>22.1</v>
      </c>
      <c r="GN30">
        <v>1.0461400000000001</v>
      </c>
      <c r="GO30">
        <v>2.5927699999999998</v>
      </c>
      <c r="GP30">
        <v>1.39893</v>
      </c>
      <c r="GQ30">
        <v>2.2644000000000002</v>
      </c>
      <c r="GR30">
        <v>1.4489700000000001</v>
      </c>
      <c r="GS30">
        <v>2.52441</v>
      </c>
      <c r="GT30">
        <v>39.1676</v>
      </c>
      <c r="GU30">
        <v>15.2178</v>
      </c>
      <c r="GV30">
        <v>18</v>
      </c>
      <c r="GW30">
        <v>507.97</v>
      </c>
      <c r="GX30">
        <v>463.36200000000002</v>
      </c>
      <c r="GY30">
        <v>24.999700000000001</v>
      </c>
      <c r="GZ30">
        <v>31.9999</v>
      </c>
      <c r="HA30">
        <v>30.000299999999999</v>
      </c>
      <c r="HB30">
        <v>31.892299999999999</v>
      </c>
      <c r="HC30">
        <v>31.838200000000001</v>
      </c>
      <c r="HD30">
        <v>20.910299999999999</v>
      </c>
      <c r="HE30">
        <v>24.495699999999999</v>
      </c>
      <c r="HF30">
        <v>0</v>
      </c>
      <c r="HG30">
        <v>25</v>
      </c>
      <c r="HH30">
        <v>400</v>
      </c>
      <c r="HI30">
        <v>17.206</v>
      </c>
      <c r="HJ30">
        <v>100.64400000000001</v>
      </c>
      <c r="HK30">
        <v>100.38</v>
      </c>
    </row>
    <row r="31" spans="1:219" x14ac:dyDescent="0.2">
      <c r="A31">
        <v>15</v>
      </c>
      <c r="B31">
        <v>1689799825.5</v>
      </c>
      <c r="C31">
        <v>25213.400000095371</v>
      </c>
      <c r="D31" t="s">
        <v>391</v>
      </c>
      <c r="E31" t="s">
        <v>392</v>
      </c>
      <c r="F31">
        <v>0</v>
      </c>
      <c r="G31">
        <v>29</v>
      </c>
      <c r="H31" t="s">
        <v>399</v>
      </c>
      <c r="I31">
        <v>200</v>
      </c>
      <c r="J31">
        <v>31</v>
      </c>
      <c r="K31">
        <v>1689799825.5</v>
      </c>
      <c r="L31" s="1">
        <f t="shared" si="0"/>
        <v>8.5746933827746032E-4</v>
      </c>
      <c r="M31" s="1">
        <f t="shared" si="1"/>
        <v>0.8574693382774603</v>
      </c>
      <c r="N31" s="1">
        <f t="shared" si="2"/>
        <v>6.6593157242376249</v>
      </c>
      <c r="O31" s="1">
        <f t="shared" si="3"/>
        <v>395.827</v>
      </c>
      <c r="P31" s="1">
        <f t="shared" si="4"/>
        <v>147.97899370723786</v>
      </c>
      <c r="Q31" s="1">
        <f t="shared" si="5"/>
        <v>14.964472590895811</v>
      </c>
      <c r="R31" s="1">
        <f t="shared" si="6"/>
        <v>40.028264443771505</v>
      </c>
      <c r="S31" s="1">
        <f t="shared" si="7"/>
        <v>4.4741520765505277E-2</v>
      </c>
      <c r="T31">
        <f t="shared" si="8"/>
        <v>3.8363355897538058</v>
      </c>
      <c r="U31">
        <f t="shared" si="9"/>
        <v>4.4453645059667979E-2</v>
      </c>
      <c r="V31">
        <f t="shared" si="10"/>
        <v>2.7809238049241618E-2</v>
      </c>
      <c r="W31">
        <f t="shared" si="11"/>
        <v>130.00675549402303</v>
      </c>
      <c r="X31">
        <f t="shared" si="12"/>
        <v>27.771932728736353</v>
      </c>
      <c r="Y31">
        <f t="shared" si="13"/>
        <v>27.640599999999999</v>
      </c>
      <c r="Z31">
        <f t="shared" si="14"/>
        <v>3.716053974097191</v>
      </c>
      <c r="AA31">
        <f t="shared" si="15"/>
        <v>49.784224150840068</v>
      </c>
      <c r="AB31">
        <f t="shared" si="16"/>
        <v>1.8188156841406504</v>
      </c>
      <c r="AC31">
        <f t="shared" si="17"/>
        <v>3.6533976679637767</v>
      </c>
      <c r="AD31">
        <f t="shared" si="18"/>
        <v>1.8972382899565405</v>
      </c>
      <c r="AE31">
        <f t="shared" si="19"/>
        <v>-37.814397818035999</v>
      </c>
      <c r="AF31">
        <f t="shared" si="20"/>
        <v>-60.103206765882497</v>
      </c>
      <c r="AG31">
        <f t="shared" si="21"/>
        <v>-3.3978594736945573</v>
      </c>
      <c r="AH31">
        <f t="shared" si="22"/>
        <v>28.691291436409976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53419.917486575483</v>
      </c>
      <c r="AN31">
        <f t="shared" si="26"/>
        <v>800.07100000000003</v>
      </c>
      <c r="AO31">
        <f t="shared" si="27"/>
        <v>673.25934149949387</v>
      </c>
      <c r="AP31">
        <f t="shared" si="28"/>
        <v>0.84149949379429301</v>
      </c>
      <c r="AQ31">
        <f t="shared" si="29"/>
        <v>0.16249402302298549</v>
      </c>
      <c r="AR31">
        <v>3</v>
      </c>
      <c r="AS31">
        <v>0.5</v>
      </c>
      <c r="AT31" t="s">
        <v>345</v>
      </c>
      <c r="AU31">
        <v>2</v>
      </c>
      <c r="AV31">
        <v>1689799825.5</v>
      </c>
      <c r="AW31">
        <v>395.827</v>
      </c>
      <c r="AX31">
        <v>400.02600000000001</v>
      </c>
      <c r="AY31">
        <v>17.985700000000001</v>
      </c>
      <c r="AZ31">
        <v>17.480499999999999</v>
      </c>
      <c r="BA31">
        <v>393.678</v>
      </c>
      <c r="BB31">
        <v>18.012699999999999</v>
      </c>
      <c r="BC31">
        <v>500.02800000000002</v>
      </c>
      <c r="BD31">
        <v>101.09</v>
      </c>
      <c r="BE31">
        <v>3.5654499999999999E-2</v>
      </c>
      <c r="BF31">
        <v>27.35</v>
      </c>
      <c r="BG31">
        <v>27.640599999999999</v>
      </c>
      <c r="BH31">
        <v>999.9</v>
      </c>
      <c r="BI31">
        <v>0</v>
      </c>
      <c r="BJ31">
        <v>0</v>
      </c>
      <c r="BK31">
        <v>10005.6</v>
      </c>
      <c r="BL31">
        <v>0</v>
      </c>
      <c r="BM31">
        <v>27.816400000000002</v>
      </c>
      <c r="BN31">
        <v>-4.2079500000000003</v>
      </c>
      <c r="BO31">
        <v>403.06799999999998</v>
      </c>
      <c r="BP31">
        <v>407.14299999999997</v>
      </c>
      <c r="BQ31">
        <v>0.50558899999999996</v>
      </c>
      <c r="BR31">
        <v>400.02600000000001</v>
      </c>
      <c r="BS31">
        <v>17.480499999999999</v>
      </c>
      <c r="BT31">
        <v>1.8182100000000001</v>
      </c>
      <c r="BU31">
        <v>1.7670999999999999</v>
      </c>
      <c r="BV31">
        <v>15.9442</v>
      </c>
      <c r="BW31">
        <v>15.498699999999999</v>
      </c>
      <c r="BX31">
        <v>800.07100000000003</v>
      </c>
      <c r="BY31">
        <v>0.95001999999999998</v>
      </c>
      <c r="BZ31">
        <v>4.9980299999999998E-2</v>
      </c>
      <c r="CA31">
        <v>0</v>
      </c>
      <c r="CB31">
        <v>2.9651000000000001</v>
      </c>
      <c r="CC31">
        <v>0</v>
      </c>
      <c r="CD31">
        <v>2960.8</v>
      </c>
      <c r="CE31">
        <v>7292.92</v>
      </c>
      <c r="CF31">
        <v>37</v>
      </c>
      <c r="CG31">
        <v>39.875</v>
      </c>
      <c r="CH31">
        <v>38.25</v>
      </c>
      <c r="CI31">
        <v>38.686999999999998</v>
      </c>
      <c r="CJ31">
        <v>37.25</v>
      </c>
      <c r="CK31">
        <v>760.08</v>
      </c>
      <c r="CL31">
        <v>39.99</v>
      </c>
      <c r="CM31">
        <v>0</v>
      </c>
      <c r="CN31">
        <v>1689799825.0999999</v>
      </c>
      <c r="CO31">
        <v>0</v>
      </c>
      <c r="CP31">
        <v>1689799843.5</v>
      </c>
      <c r="CQ31" t="s">
        <v>393</v>
      </c>
      <c r="CR31">
        <v>1689799842.5</v>
      </c>
      <c r="CS31">
        <v>1689799843.5</v>
      </c>
      <c r="CT31">
        <v>15</v>
      </c>
      <c r="CU31">
        <v>8.9999999999999993E-3</v>
      </c>
      <c r="CV31">
        <v>0</v>
      </c>
      <c r="CW31">
        <v>2.149</v>
      </c>
      <c r="CX31">
        <v>-2.7E-2</v>
      </c>
      <c r="CY31">
        <v>400</v>
      </c>
      <c r="CZ31">
        <v>18</v>
      </c>
      <c r="DA31">
        <v>0.3</v>
      </c>
      <c r="DB31">
        <v>0.17</v>
      </c>
      <c r="DC31">
        <v>6.6707242294799061</v>
      </c>
      <c r="DD31">
        <v>0.2151100033892499</v>
      </c>
      <c r="DE31">
        <v>2.0943616747687091E-2</v>
      </c>
      <c r="DF31">
        <v>1</v>
      </c>
      <c r="DG31">
        <v>8.7235565041735063E-4</v>
      </c>
      <c r="DH31">
        <v>1.331983330300512E-5</v>
      </c>
      <c r="DI31">
        <v>1.415731059654897E-6</v>
      </c>
      <c r="DJ31">
        <v>1</v>
      </c>
      <c r="DK31">
        <v>4.5577714367907758E-2</v>
      </c>
      <c r="DL31">
        <v>1.032489089371591E-3</v>
      </c>
      <c r="DM31">
        <v>7.0248199050214837E-5</v>
      </c>
      <c r="DN31">
        <v>1</v>
      </c>
      <c r="DO31">
        <v>3</v>
      </c>
      <c r="DP31">
        <v>3</v>
      </c>
      <c r="DQ31" t="s">
        <v>347</v>
      </c>
      <c r="DR31">
        <v>3.1027499999999999</v>
      </c>
      <c r="DS31">
        <v>2.6675599999999999</v>
      </c>
      <c r="DT31">
        <v>9.4798199999999999E-2</v>
      </c>
      <c r="DU31">
        <v>9.6692E-2</v>
      </c>
      <c r="DV31">
        <v>8.523E-2</v>
      </c>
      <c r="DW31">
        <v>8.5396899999999998E-2</v>
      </c>
      <c r="DX31">
        <v>26002.5</v>
      </c>
      <c r="DY31">
        <v>28186.5</v>
      </c>
      <c r="DZ31">
        <v>27221.200000000001</v>
      </c>
      <c r="EA31">
        <v>29347.5</v>
      </c>
      <c r="EB31">
        <v>31159.7</v>
      </c>
      <c r="EC31">
        <v>33061.4</v>
      </c>
      <c r="ED31">
        <v>37339.199999999997</v>
      </c>
      <c r="EE31">
        <v>40195.1</v>
      </c>
      <c r="EF31">
        <v>2.1206700000000001</v>
      </c>
      <c r="EG31">
        <v>1.99675</v>
      </c>
      <c r="EH31">
        <v>-2.7634200000000001E-2</v>
      </c>
      <c r="EI31">
        <v>0</v>
      </c>
      <c r="EJ31">
        <v>28.091899999999999</v>
      </c>
      <c r="EK31">
        <v>999.9</v>
      </c>
      <c r="EL31">
        <v>31.8</v>
      </c>
      <c r="EM31">
        <v>38.4</v>
      </c>
      <c r="EN31">
        <v>21.4008</v>
      </c>
      <c r="EO31">
        <v>64.238399999999999</v>
      </c>
      <c r="EP31">
        <v>7.8365400000000003</v>
      </c>
      <c r="EQ31">
        <v>1</v>
      </c>
      <c r="ER31">
        <v>0.30391800000000002</v>
      </c>
      <c r="ES31">
        <v>2.3365100000000001</v>
      </c>
      <c r="ET31">
        <v>20.2014</v>
      </c>
      <c r="EU31">
        <v>5.2536800000000001</v>
      </c>
      <c r="EV31">
        <v>12.0639</v>
      </c>
      <c r="EW31">
        <v>4.9718499999999999</v>
      </c>
      <c r="EX31">
        <v>3.2936299999999998</v>
      </c>
      <c r="EY31">
        <v>5726.2</v>
      </c>
      <c r="EZ31">
        <v>9999</v>
      </c>
      <c r="FA31">
        <v>9999</v>
      </c>
      <c r="FB31">
        <v>97.5</v>
      </c>
      <c r="FC31">
        <v>4.97255</v>
      </c>
      <c r="FD31">
        <v>1.8714900000000001</v>
      </c>
      <c r="FE31">
        <v>1.8775900000000001</v>
      </c>
      <c r="FF31">
        <v>1.87073</v>
      </c>
      <c r="FG31">
        <v>1.8737299999999999</v>
      </c>
      <c r="FH31">
        <v>1.87514</v>
      </c>
      <c r="FI31">
        <v>1.87459</v>
      </c>
      <c r="FJ31">
        <v>1.8758999999999999</v>
      </c>
      <c r="FK31">
        <v>0</v>
      </c>
      <c r="FL31">
        <v>0</v>
      </c>
      <c r="FM31">
        <v>0</v>
      </c>
      <c r="FN31">
        <v>0</v>
      </c>
      <c r="FO31" t="s">
        <v>348</v>
      </c>
      <c r="FP31" t="s">
        <v>349</v>
      </c>
      <c r="FQ31" t="s">
        <v>350</v>
      </c>
      <c r="FR31" t="s">
        <v>350</v>
      </c>
      <c r="FS31" t="s">
        <v>350</v>
      </c>
      <c r="FT31" t="s">
        <v>350</v>
      </c>
      <c r="FU31">
        <v>0</v>
      </c>
      <c r="FV31">
        <v>100</v>
      </c>
      <c r="FW31">
        <v>100</v>
      </c>
      <c r="FX31">
        <v>2.149</v>
      </c>
      <c r="FY31">
        <v>-2.7E-2</v>
      </c>
      <c r="FZ31">
        <v>2.1404761904761358</v>
      </c>
      <c r="GA31">
        <v>0</v>
      </c>
      <c r="GB31">
        <v>0</v>
      </c>
      <c r="GC31">
        <v>0</v>
      </c>
      <c r="GD31">
        <v>-2.6671428571425789E-2</v>
      </c>
      <c r="GE31">
        <v>0</v>
      </c>
      <c r="GF31">
        <v>0</v>
      </c>
      <c r="GG31">
        <v>0</v>
      </c>
      <c r="GH31">
        <v>-1</v>
      </c>
      <c r="GI31">
        <v>-1</v>
      </c>
      <c r="GJ31">
        <v>-1</v>
      </c>
      <c r="GK31">
        <v>-1</v>
      </c>
      <c r="GL31">
        <v>37.299999999999997</v>
      </c>
      <c r="GM31">
        <v>37.299999999999997</v>
      </c>
      <c r="GN31">
        <v>1.0424800000000001</v>
      </c>
      <c r="GO31">
        <v>2.5976599999999999</v>
      </c>
      <c r="GP31">
        <v>1.39893</v>
      </c>
      <c r="GQ31">
        <v>2.2680699999999998</v>
      </c>
      <c r="GR31">
        <v>1.4489700000000001</v>
      </c>
      <c r="GS31">
        <v>2.4939</v>
      </c>
      <c r="GT31">
        <v>42.297499999999999</v>
      </c>
      <c r="GU31">
        <v>14.5436</v>
      </c>
      <c r="GV31">
        <v>18</v>
      </c>
      <c r="GW31">
        <v>506.19</v>
      </c>
      <c r="GX31">
        <v>462.08499999999998</v>
      </c>
      <c r="GY31">
        <v>25.000800000000002</v>
      </c>
      <c r="GZ31">
        <v>31.053000000000001</v>
      </c>
      <c r="HA31">
        <v>30.000499999999999</v>
      </c>
      <c r="HB31">
        <v>31.040800000000001</v>
      </c>
      <c r="HC31">
        <v>31.0044</v>
      </c>
      <c r="HD31">
        <v>20.8338</v>
      </c>
      <c r="HE31">
        <v>16.220199999999998</v>
      </c>
      <c r="HF31">
        <v>0</v>
      </c>
      <c r="HG31">
        <v>25</v>
      </c>
      <c r="HH31">
        <v>400</v>
      </c>
      <c r="HI31">
        <v>17.5487</v>
      </c>
      <c r="HJ31">
        <v>100.729</v>
      </c>
      <c r="HK31">
        <v>100.505</v>
      </c>
    </row>
    <row r="32" spans="1:219" x14ac:dyDescent="0.2">
      <c r="A32">
        <v>16</v>
      </c>
      <c r="B32">
        <v>1689801240.5999999</v>
      </c>
      <c r="C32">
        <v>26628.5</v>
      </c>
      <c r="D32" t="s">
        <v>394</v>
      </c>
      <c r="E32" t="s">
        <v>395</v>
      </c>
      <c r="F32">
        <v>0</v>
      </c>
      <c r="G32">
        <v>27.6</v>
      </c>
      <c r="H32" t="s">
        <v>344</v>
      </c>
      <c r="I32">
        <v>80</v>
      </c>
      <c r="J32">
        <v>31</v>
      </c>
      <c r="K32">
        <v>1689801240.5999999</v>
      </c>
      <c r="L32" s="1">
        <f t="shared" si="0"/>
        <v>7.1210635889887102E-4</v>
      </c>
      <c r="M32" s="1">
        <f t="shared" si="1"/>
        <v>0.71210635889887097</v>
      </c>
      <c r="N32" s="1">
        <f t="shared" si="2"/>
        <v>4.600440834533611</v>
      </c>
      <c r="O32" s="1">
        <f t="shared" si="3"/>
        <v>397.09699999999998</v>
      </c>
      <c r="P32" s="1">
        <f t="shared" si="4"/>
        <v>188.09352382039012</v>
      </c>
      <c r="Q32" s="1">
        <f t="shared" si="5"/>
        <v>19.016242185741536</v>
      </c>
      <c r="R32" s="1">
        <f t="shared" si="6"/>
        <v>40.146479101758501</v>
      </c>
      <c r="S32" s="1">
        <f t="shared" si="7"/>
        <v>3.698202789244371E-2</v>
      </c>
      <c r="T32">
        <f t="shared" si="8"/>
        <v>3.8338161271897873</v>
      </c>
      <c r="U32">
        <f t="shared" si="9"/>
        <v>3.6784979896189354E-2</v>
      </c>
      <c r="V32">
        <f t="shared" si="10"/>
        <v>2.3008228709990631E-2</v>
      </c>
      <c r="W32">
        <f t="shared" si="11"/>
        <v>129.97485602283371</v>
      </c>
      <c r="X32">
        <f t="shared" si="12"/>
        <v>28.478042567437267</v>
      </c>
      <c r="Y32">
        <f t="shared" si="13"/>
        <v>28.078399999999998</v>
      </c>
      <c r="Z32">
        <f t="shared" si="14"/>
        <v>3.8122184259207219</v>
      </c>
      <c r="AA32">
        <f t="shared" si="15"/>
        <v>50.264913660077241</v>
      </c>
      <c r="AB32">
        <f t="shared" si="16"/>
        <v>1.9104550566793499</v>
      </c>
      <c r="AC32">
        <f t="shared" si="17"/>
        <v>3.8007725818431544</v>
      </c>
      <c r="AD32">
        <f t="shared" si="18"/>
        <v>1.901763369241372</v>
      </c>
      <c r="AE32">
        <f t="shared" si="19"/>
        <v>-31.403890427440214</v>
      </c>
      <c r="AF32">
        <f t="shared" si="20"/>
        <v>-10.665136664530657</v>
      </c>
      <c r="AG32">
        <f t="shared" si="21"/>
        <v>-0.60669931254877774</v>
      </c>
      <c r="AH32">
        <f t="shared" si="22"/>
        <v>87.299129618314055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53250.58972233731</v>
      </c>
      <c r="AN32">
        <f t="shared" si="26"/>
        <v>799.86400000000003</v>
      </c>
      <c r="AO32">
        <f t="shared" si="27"/>
        <v>673.08605099628687</v>
      </c>
      <c r="AP32">
        <f t="shared" si="28"/>
        <v>0.84150061885056315</v>
      </c>
      <c r="AQ32">
        <f t="shared" si="29"/>
        <v>0.16249619438158699</v>
      </c>
      <c r="AR32">
        <v>3</v>
      </c>
      <c r="AS32">
        <v>0.5</v>
      </c>
      <c r="AT32" t="s">
        <v>345</v>
      </c>
      <c r="AU32">
        <v>2</v>
      </c>
      <c r="AV32">
        <v>1689801240.5999999</v>
      </c>
      <c r="AW32">
        <v>397.09699999999998</v>
      </c>
      <c r="AX32">
        <v>400.02699999999999</v>
      </c>
      <c r="AY32">
        <v>18.896699999999999</v>
      </c>
      <c r="AZ32">
        <v>18.477499999999999</v>
      </c>
      <c r="BA32">
        <v>394.935</v>
      </c>
      <c r="BB32">
        <v>18.924700000000001</v>
      </c>
      <c r="BC32">
        <v>499.988</v>
      </c>
      <c r="BD32">
        <v>101.063</v>
      </c>
      <c r="BE32">
        <v>3.6930499999999998E-2</v>
      </c>
      <c r="BF32">
        <v>28.026800000000001</v>
      </c>
      <c r="BG32">
        <v>28.078399999999998</v>
      </c>
      <c r="BH32">
        <v>999.9</v>
      </c>
      <c r="BI32">
        <v>0</v>
      </c>
      <c r="BJ32">
        <v>0</v>
      </c>
      <c r="BK32">
        <v>9998.75</v>
      </c>
      <c r="BL32">
        <v>0</v>
      </c>
      <c r="BM32">
        <v>273.95800000000003</v>
      </c>
      <c r="BN32">
        <v>-2.9419599999999999</v>
      </c>
      <c r="BO32">
        <v>404.733</v>
      </c>
      <c r="BP32">
        <v>407.55700000000002</v>
      </c>
      <c r="BQ32">
        <v>0.42032999999999998</v>
      </c>
      <c r="BR32">
        <v>400.02699999999999</v>
      </c>
      <c r="BS32">
        <v>18.477499999999999</v>
      </c>
      <c r="BT32">
        <v>1.90987</v>
      </c>
      <c r="BU32">
        <v>1.8673900000000001</v>
      </c>
      <c r="BV32">
        <v>16.7163</v>
      </c>
      <c r="BW32">
        <v>16.3626</v>
      </c>
      <c r="BX32">
        <v>799.86400000000003</v>
      </c>
      <c r="BY32">
        <v>0.94998300000000002</v>
      </c>
      <c r="BZ32">
        <v>5.0017100000000002E-2</v>
      </c>
      <c r="CA32">
        <v>0</v>
      </c>
      <c r="CB32">
        <v>2.1267999999999998</v>
      </c>
      <c r="CC32">
        <v>0</v>
      </c>
      <c r="CD32">
        <v>2291.56</v>
      </c>
      <c r="CE32">
        <v>7290.92</v>
      </c>
      <c r="CF32">
        <v>39</v>
      </c>
      <c r="CG32">
        <v>42</v>
      </c>
      <c r="CH32">
        <v>40.061999999999998</v>
      </c>
      <c r="CI32">
        <v>41.186999999999998</v>
      </c>
      <c r="CJ32">
        <v>39.186999999999998</v>
      </c>
      <c r="CK32">
        <v>759.86</v>
      </c>
      <c r="CL32">
        <v>40.01</v>
      </c>
      <c r="CM32">
        <v>0</v>
      </c>
      <c r="CN32">
        <v>1689801240.5</v>
      </c>
      <c r="CO32">
        <v>0</v>
      </c>
      <c r="CP32">
        <v>1689801258.0999999</v>
      </c>
      <c r="CQ32" t="s">
        <v>396</v>
      </c>
      <c r="CR32">
        <v>1689801257.5999999</v>
      </c>
      <c r="CS32">
        <v>1689801258.0999999</v>
      </c>
      <c r="CT32">
        <v>16</v>
      </c>
      <c r="CU32">
        <v>1.2E-2</v>
      </c>
      <c r="CV32">
        <v>-1E-3</v>
      </c>
      <c r="CW32">
        <v>2.1619999999999999</v>
      </c>
      <c r="CX32">
        <v>-2.8000000000000001E-2</v>
      </c>
      <c r="CY32">
        <v>400</v>
      </c>
      <c r="CZ32">
        <v>18</v>
      </c>
      <c r="DA32">
        <v>0.13</v>
      </c>
      <c r="DB32">
        <v>0.22</v>
      </c>
      <c r="DC32">
        <v>4.5427511653822554</v>
      </c>
      <c r="DD32">
        <v>0.58548859872317283</v>
      </c>
      <c r="DE32">
        <v>4.8627067642207818E-2</v>
      </c>
      <c r="DF32">
        <v>1</v>
      </c>
      <c r="DG32">
        <v>7.607042412941438E-4</v>
      </c>
      <c r="DH32">
        <v>3.0285565386068521E-5</v>
      </c>
      <c r="DI32">
        <v>3.3385908321316161E-6</v>
      </c>
      <c r="DJ32">
        <v>1</v>
      </c>
      <c r="DK32">
        <v>3.9574336391921178E-2</v>
      </c>
      <c r="DL32">
        <v>-5.3850904491444132E-5</v>
      </c>
      <c r="DM32">
        <v>1.273392726495389E-4</v>
      </c>
      <c r="DN32">
        <v>1</v>
      </c>
      <c r="DO32">
        <v>3</v>
      </c>
      <c r="DP32">
        <v>3</v>
      </c>
      <c r="DQ32" t="s">
        <v>347</v>
      </c>
      <c r="DR32">
        <v>3.1026899999999999</v>
      </c>
      <c r="DS32">
        <v>2.6687699999999999</v>
      </c>
      <c r="DT32">
        <v>9.4400999999999999E-2</v>
      </c>
      <c r="DU32">
        <v>9.6060499999999993E-2</v>
      </c>
      <c r="DV32">
        <v>8.7803800000000001E-2</v>
      </c>
      <c r="DW32">
        <v>8.8367200000000007E-2</v>
      </c>
      <c r="DX32">
        <v>25924.2</v>
      </c>
      <c r="DY32">
        <v>28089.5</v>
      </c>
      <c r="DZ32">
        <v>27137.4</v>
      </c>
      <c r="EA32">
        <v>29233.599999999999</v>
      </c>
      <c r="EB32">
        <v>30965.4</v>
      </c>
      <c r="EC32">
        <v>32811.800000000003</v>
      </c>
      <c r="ED32">
        <v>37218.199999999997</v>
      </c>
      <c r="EE32">
        <v>40027.599999999999</v>
      </c>
      <c r="EF32">
        <v>2.0937999999999999</v>
      </c>
      <c r="EG32">
        <v>1.9605699999999999</v>
      </c>
      <c r="EH32">
        <v>-2.41958E-2</v>
      </c>
      <c r="EI32">
        <v>0</v>
      </c>
      <c r="EJ32">
        <v>28.473199999999999</v>
      </c>
      <c r="EK32">
        <v>999.9</v>
      </c>
      <c r="EL32">
        <v>31.7</v>
      </c>
      <c r="EM32">
        <v>38.6</v>
      </c>
      <c r="EN32">
        <v>21.5716</v>
      </c>
      <c r="EO32">
        <v>64.3</v>
      </c>
      <c r="EP32">
        <v>7.2836499999999997</v>
      </c>
      <c r="EQ32">
        <v>1</v>
      </c>
      <c r="ER32">
        <v>0.51791399999999999</v>
      </c>
      <c r="ES32">
        <v>3.7720099999999999</v>
      </c>
      <c r="ET32">
        <v>20.181000000000001</v>
      </c>
      <c r="EU32">
        <v>5.2512800000000004</v>
      </c>
      <c r="EV32">
        <v>12.0678</v>
      </c>
      <c r="EW32">
        <v>4.9713000000000003</v>
      </c>
      <c r="EX32">
        <v>3.294</v>
      </c>
      <c r="EY32">
        <v>5755.9</v>
      </c>
      <c r="EZ32">
        <v>9999</v>
      </c>
      <c r="FA32">
        <v>9999</v>
      </c>
      <c r="FB32">
        <v>97.9</v>
      </c>
      <c r="FC32">
        <v>4.9724300000000001</v>
      </c>
      <c r="FD32">
        <v>1.87134</v>
      </c>
      <c r="FE32">
        <v>1.87744</v>
      </c>
      <c r="FF32">
        <v>1.87056</v>
      </c>
      <c r="FG32">
        <v>1.87354</v>
      </c>
      <c r="FH32">
        <v>1.875</v>
      </c>
      <c r="FI32">
        <v>1.8744400000000001</v>
      </c>
      <c r="FJ32">
        <v>1.8757600000000001</v>
      </c>
      <c r="FK32">
        <v>0</v>
      </c>
      <c r="FL32">
        <v>0</v>
      </c>
      <c r="FM32">
        <v>0</v>
      </c>
      <c r="FN32">
        <v>0</v>
      </c>
      <c r="FO32" t="s">
        <v>348</v>
      </c>
      <c r="FP32" t="s">
        <v>349</v>
      </c>
      <c r="FQ32" t="s">
        <v>350</v>
      </c>
      <c r="FR32" t="s">
        <v>350</v>
      </c>
      <c r="FS32" t="s">
        <v>350</v>
      </c>
      <c r="FT32" t="s">
        <v>350</v>
      </c>
      <c r="FU32">
        <v>0</v>
      </c>
      <c r="FV32">
        <v>100</v>
      </c>
      <c r="FW32">
        <v>100</v>
      </c>
      <c r="FX32">
        <v>2.1619999999999999</v>
      </c>
      <c r="FY32">
        <v>-2.8000000000000001E-2</v>
      </c>
      <c r="FZ32">
        <v>2.1494499999999448</v>
      </c>
      <c r="GA32">
        <v>0</v>
      </c>
      <c r="GB32">
        <v>0</v>
      </c>
      <c r="GC32">
        <v>0</v>
      </c>
      <c r="GD32">
        <v>-2.688000000000557E-2</v>
      </c>
      <c r="GE32">
        <v>0</v>
      </c>
      <c r="GF32">
        <v>0</v>
      </c>
      <c r="GG32">
        <v>0</v>
      </c>
      <c r="GH32">
        <v>-1</v>
      </c>
      <c r="GI32">
        <v>-1</v>
      </c>
      <c r="GJ32">
        <v>-1</v>
      </c>
      <c r="GK32">
        <v>-1</v>
      </c>
      <c r="GL32">
        <v>23.3</v>
      </c>
      <c r="GM32">
        <v>23.3</v>
      </c>
      <c r="GN32">
        <v>1.0498000000000001</v>
      </c>
      <c r="GO32">
        <v>2.5939899999999998</v>
      </c>
      <c r="GP32">
        <v>1.39893</v>
      </c>
      <c r="GQ32">
        <v>2.2619600000000002</v>
      </c>
      <c r="GR32">
        <v>1.4489700000000001</v>
      </c>
      <c r="GS32">
        <v>2.52441</v>
      </c>
      <c r="GT32">
        <v>40.4</v>
      </c>
      <c r="GU32">
        <v>14.0007</v>
      </c>
      <c r="GV32">
        <v>18</v>
      </c>
      <c r="GW32">
        <v>510.86500000000001</v>
      </c>
      <c r="GX32">
        <v>458.41800000000001</v>
      </c>
      <c r="GY32">
        <v>25.002400000000002</v>
      </c>
      <c r="GZ32">
        <v>33.747399999999999</v>
      </c>
      <c r="HA32">
        <v>29.9998</v>
      </c>
      <c r="HB32">
        <v>33.610700000000001</v>
      </c>
      <c r="HC32">
        <v>33.544899999999998</v>
      </c>
      <c r="HD32">
        <v>20.978200000000001</v>
      </c>
      <c r="HE32">
        <v>11.5852</v>
      </c>
      <c r="HF32">
        <v>11.6867</v>
      </c>
      <c r="HG32">
        <v>25</v>
      </c>
      <c r="HH32">
        <v>400</v>
      </c>
      <c r="HI32">
        <v>18.4132</v>
      </c>
      <c r="HJ32">
        <v>100.40900000000001</v>
      </c>
      <c r="HK32">
        <v>100.098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2023-07-19T21:17:46Z</dcterms:created>
  <dcterms:modified xsi:type="dcterms:W3CDTF">2023-07-21T22:13:04Z</dcterms:modified>
</cp:coreProperties>
</file>