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ross/Library/CloudStorage/GoogleDrive-cross.marcella@gmail.com/My Drive/2022-2023/Photosynthesis LICOR Project/Excision_Research/Li-Cor.data/Excel.DataCollection/"/>
    </mc:Choice>
  </mc:AlternateContent>
  <xr:revisionPtr revIDLastSave="0" documentId="13_ncr:1_{7AD4381C-4A70-F54F-9249-C16AEF5172C6}" xr6:coauthVersionLast="47" xr6:coauthVersionMax="47" xr10:uidLastSave="{00000000-0000-0000-0000-000000000000}"/>
  <bookViews>
    <workbookView xWindow="-37960" yWindow="-1760" windowWidth="28800" windowHeight="158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M32" i="1" l="1"/>
  <c r="DL32" i="1"/>
  <c r="DJ32" i="1"/>
  <c r="DK32" i="1" s="1"/>
  <c r="BL32" i="1" s="1"/>
  <c r="BY32" i="1"/>
  <c r="BX32" i="1"/>
  <c r="BP32" i="1"/>
  <c r="BJ32" i="1"/>
  <c r="BN32" i="1" s="1"/>
  <c r="BD32" i="1"/>
  <c r="BQ32" i="1" s="1"/>
  <c r="BT32" i="1" s="1"/>
  <c r="AY32" i="1"/>
  <c r="AW32" i="1"/>
  <c r="AJ32" i="1" s="1"/>
  <c r="AP32" i="1"/>
  <c r="AK32" i="1"/>
  <c r="AI32" i="1"/>
  <c r="AC32" i="1"/>
  <c r="AB32" i="1"/>
  <c r="AA32" i="1" s="1"/>
  <c r="T32" i="1"/>
  <c r="R32" i="1"/>
  <c r="O32" i="1"/>
  <c r="N32" i="1"/>
  <c r="BM32" i="1" s="1"/>
  <c r="BO32" i="1" s="1"/>
  <c r="M32" i="1"/>
  <c r="L32" i="1"/>
  <c r="DM31" i="1"/>
  <c r="DL31" i="1"/>
  <c r="DJ31" i="1"/>
  <c r="DK31" i="1" s="1"/>
  <c r="BY31" i="1"/>
  <c r="BX31" i="1"/>
  <c r="BP31" i="1"/>
  <c r="BL31" i="1"/>
  <c r="BJ31" i="1"/>
  <c r="BD31" i="1"/>
  <c r="BQ31" i="1" s="1"/>
  <c r="BT31" i="1" s="1"/>
  <c r="BU31" i="1" s="1"/>
  <c r="AY31" i="1"/>
  <c r="AW31" i="1"/>
  <c r="AI31" i="1" s="1"/>
  <c r="AP31" i="1"/>
  <c r="M31" i="1" s="1"/>
  <c r="L31" i="1" s="1"/>
  <c r="AK31" i="1"/>
  <c r="AJ31" i="1"/>
  <c r="AC31" i="1"/>
  <c r="AB31" i="1"/>
  <c r="AA31" i="1" s="1"/>
  <c r="T31" i="1"/>
  <c r="N31" i="1"/>
  <c r="BM31" i="1" s="1"/>
  <c r="BO31" i="1" s="1"/>
  <c r="DM30" i="1"/>
  <c r="DL30" i="1"/>
  <c r="DJ30" i="1"/>
  <c r="DK30" i="1" s="1"/>
  <c r="BL30" i="1" s="1"/>
  <c r="BN30" i="1" s="1"/>
  <c r="BY30" i="1"/>
  <c r="BX30" i="1"/>
  <c r="BQ30" i="1"/>
  <c r="BT30" i="1" s="1"/>
  <c r="BP30" i="1"/>
  <c r="BJ30" i="1"/>
  <c r="BD30" i="1"/>
  <c r="AY30" i="1"/>
  <c r="AW30" i="1" s="1"/>
  <c r="O30" i="1" s="1"/>
  <c r="AP30" i="1"/>
  <c r="M30" i="1" s="1"/>
  <c r="L30" i="1" s="1"/>
  <c r="AK30" i="1"/>
  <c r="AC30" i="1"/>
  <c r="AB30" i="1"/>
  <c r="AA30" i="1" s="1"/>
  <c r="T30" i="1"/>
  <c r="N30" i="1"/>
  <c r="BM30" i="1" s="1"/>
  <c r="BO30" i="1" s="1"/>
  <c r="DM29" i="1"/>
  <c r="DL29" i="1"/>
  <c r="DJ29" i="1"/>
  <c r="BY29" i="1"/>
  <c r="BX29" i="1"/>
  <c r="BP29" i="1"/>
  <c r="BJ29" i="1"/>
  <c r="BD29" i="1"/>
  <c r="BQ29" i="1" s="1"/>
  <c r="BT29" i="1" s="1"/>
  <c r="AY29" i="1"/>
  <c r="AW29" i="1" s="1"/>
  <c r="R29" i="1" s="1"/>
  <c r="AP29" i="1"/>
  <c r="M29" i="1" s="1"/>
  <c r="L29" i="1" s="1"/>
  <c r="AK29" i="1"/>
  <c r="AC29" i="1"/>
  <c r="AB29" i="1"/>
  <c r="AA29" i="1" s="1"/>
  <c r="T29" i="1"/>
  <c r="N29" i="1"/>
  <c r="BM29" i="1" s="1"/>
  <c r="DM28" i="1"/>
  <c r="DL28" i="1"/>
  <c r="DJ28" i="1"/>
  <c r="W28" i="1" s="1"/>
  <c r="X28" i="1" s="1"/>
  <c r="Y28" i="1" s="1"/>
  <c r="BY28" i="1"/>
  <c r="BX28" i="1"/>
  <c r="BT28" i="1"/>
  <c r="BW28" i="1" s="1"/>
  <c r="BP28" i="1"/>
  <c r="BJ28" i="1"/>
  <c r="BD28" i="1"/>
  <c r="BQ28" i="1" s="1"/>
  <c r="AY28" i="1"/>
  <c r="AW28" i="1" s="1"/>
  <c r="O28" i="1" s="1"/>
  <c r="AX28" i="1"/>
  <c r="AP28" i="1"/>
  <c r="M28" i="1" s="1"/>
  <c r="AK28" i="1"/>
  <c r="AJ28" i="1"/>
  <c r="AI28" i="1"/>
  <c r="AC28" i="1"/>
  <c r="AB28" i="1"/>
  <c r="T28" i="1"/>
  <c r="N28" i="1"/>
  <c r="BM28" i="1" s="1"/>
  <c r="L28" i="1"/>
  <c r="DM27" i="1"/>
  <c r="DL27" i="1"/>
  <c r="DJ27" i="1"/>
  <c r="BY27" i="1"/>
  <c r="BX27" i="1"/>
  <c r="BP27" i="1"/>
  <c r="BJ27" i="1"/>
  <c r="BD27" i="1"/>
  <c r="BQ27" i="1" s="1"/>
  <c r="BT27" i="1" s="1"/>
  <c r="BV27" i="1" s="1"/>
  <c r="BZ27" i="1" s="1"/>
  <c r="CA27" i="1" s="1"/>
  <c r="AY27" i="1"/>
  <c r="AW27" i="1"/>
  <c r="AI27" i="1" s="1"/>
  <c r="AP27" i="1"/>
  <c r="M27" i="1" s="1"/>
  <c r="AK27" i="1"/>
  <c r="N27" i="1" s="1"/>
  <c r="BM27" i="1" s="1"/>
  <c r="AC27" i="1"/>
  <c r="AB27" i="1"/>
  <c r="AA27" i="1" s="1"/>
  <c r="W27" i="1"/>
  <c r="T27" i="1"/>
  <c r="L27" i="1"/>
  <c r="DM26" i="1"/>
  <c r="DL26" i="1"/>
  <c r="DJ26" i="1"/>
  <c r="BY26" i="1"/>
  <c r="BX26" i="1"/>
  <c r="BP26" i="1"/>
  <c r="BJ26" i="1"/>
  <c r="BD26" i="1"/>
  <c r="BQ26" i="1" s="1"/>
  <c r="BT26" i="1" s="1"/>
  <c r="AY26" i="1"/>
  <c r="AW26" i="1" s="1"/>
  <c r="R26" i="1" s="1"/>
  <c r="AP26" i="1"/>
  <c r="M26" i="1" s="1"/>
  <c r="L26" i="1" s="1"/>
  <c r="AK26" i="1"/>
  <c r="AC26" i="1"/>
  <c r="AB26" i="1"/>
  <c r="T26" i="1"/>
  <c r="N26" i="1"/>
  <c r="BM26" i="1" s="1"/>
  <c r="DM25" i="1"/>
  <c r="DL25" i="1"/>
  <c r="DJ25" i="1"/>
  <c r="BY25" i="1"/>
  <c r="BX25" i="1"/>
  <c r="BP25" i="1"/>
  <c r="BJ25" i="1"/>
  <c r="BD25" i="1"/>
  <c r="BQ25" i="1" s="1"/>
  <c r="BT25" i="1" s="1"/>
  <c r="AY25" i="1"/>
  <c r="AW25" i="1"/>
  <c r="AX25" i="1" s="1"/>
  <c r="AP25" i="1"/>
  <c r="M25" i="1" s="1"/>
  <c r="L25" i="1" s="1"/>
  <c r="AK25" i="1"/>
  <c r="AJ25" i="1"/>
  <c r="AC25" i="1"/>
  <c r="AB25" i="1"/>
  <c r="T25" i="1"/>
  <c r="R25" i="1"/>
  <c r="N25" i="1"/>
  <c r="BM25" i="1" s="1"/>
  <c r="DM24" i="1"/>
  <c r="DL24" i="1"/>
  <c r="DJ24" i="1"/>
  <c r="BY24" i="1"/>
  <c r="BX24" i="1"/>
  <c r="BP24" i="1"/>
  <c r="BJ24" i="1"/>
  <c r="BD24" i="1"/>
  <c r="BQ24" i="1" s="1"/>
  <c r="BT24" i="1" s="1"/>
  <c r="BU24" i="1" s="1"/>
  <c r="AY24" i="1"/>
  <c r="AW24" i="1" s="1"/>
  <c r="AP24" i="1"/>
  <c r="M24" i="1" s="1"/>
  <c r="L24" i="1" s="1"/>
  <c r="AK24" i="1"/>
  <c r="N24" i="1" s="1"/>
  <c r="BM24" i="1" s="1"/>
  <c r="AC24" i="1"/>
  <c r="AB24" i="1"/>
  <c r="T24" i="1"/>
  <c r="DM23" i="1"/>
  <c r="DL23" i="1"/>
  <c r="DJ23" i="1"/>
  <c r="BY23" i="1"/>
  <c r="BX23" i="1"/>
  <c r="BT23" i="1"/>
  <c r="BP23" i="1"/>
  <c r="BJ23" i="1"/>
  <c r="BD23" i="1"/>
  <c r="BQ23" i="1" s="1"/>
  <c r="AY23" i="1"/>
  <c r="AW23" i="1"/>
  <c r="AI23" i="1" s="1"/>
  <c r="AP23" i="1"/>
  <c r="M23" i="1" s="1"/>
  <c r="L23" i="1" s="1"/>
  <c r="AK23" i="1"/>
  <c r="N23" i="1" s="1"/>
  <c r="BM23" i="1" s="1"/>
  <c r="AC23" i="1"/>
  <c r="AB23" i="1"/>
  <c r="AA23" i="1" s="1"/>
  <c r="W23" i="1"/>
  <c r="T23" i="1"/>
  <c r="DM22" i="1"/>
  <c r="DL22" i="1"/>
  <c r="DJ22" i="1"/>
  <c r="BY22" i="1"/>
  <c r="BX22" i="1"/>
  <c r="BP22" i="1"/>
  <c r="BJ22" i="1"/>
  <c r="BD22" i="1"/>
  <c r="BQ22" i="1" s="1"/>
  <c r="BT22" i="1" s="1"/>
  <c r="BV22" i="1" s="1"/>
  <c r="BZ22" i="1" s="1"/>
  <c r="CA22" i="1" s="1"/>
  <c r="AY22" i="1"/>
  <c r="AW22" i="1" s="1"/>
  <c r="AX22" i="1" s="1"/>
  <c r="AP22" i="1"/>
  <c r="M22" i="1" s="1"/>
  <c r="L22" i="1" s="1"/>
  <c r="AK22" i="1"/>
  <c r="N22" i="1" s="1"/>
  <c r="BM22" i="1" s="1"/>
  <c r="AJ22" i="1"/>
  <c r="AC22" i="1"/>
  <c r="AB22" i="1"/>
  <c r="T22" i="1"/>
  <c r="DM21" i="1"/>
  <c r="DL21" i="1"/>
  <c r="DJ21" i="1"/>
  <c r="W21" i="1" s="1"/>
  <c r="BY21" i="1"/>
  <c r="BX21" i="1"/>
  <c r="BP21" i="1"/>
  <c r="BJ21" i="1"/>
  <c r="BD21" i="1"/>
  <c r="BQ21" i="1" s="1"/>
  <c r="BT21" i="1" s="1"/>
  <c r="AY21" i="1"/>
  <c r="AW21" i="1" s="1"/>
  <c r="O21" i="1" s="1"/>
  <c r="AP21" i="1"/>
  <c r="M21" i="1" s="1"/>
  <c r="L21" i="1" s="1"/>
  <c r="AK21" i="1"/>
  <c r="N21" i="1" s="1"/>
  <c r="BM21" i="1" s="1"/>
  <c r="AC21" i="1"/>
  <c r="AB21" i="1"/>
  <c r="T21" i="1"/>
  <c r="DM20" i="1"/>
  <c r="DL20" i="1"/>
  <c r="DJ20" i="1"/>
  <c r="BY20" i="1"/>
  <c r="BX20" i="1"/>
  <c r="BP20" i="1"/>
  <c r="BJ20" i="1"/>
  <c r="BD20" i="1"/>
  <c r="BQ20" i="1" s="1"/>
  <c r="BT20" i="1" s="1"/>
  <c r="AY20" i="1"/>
  <c r="AW20" i="1"/>
  <c r="AI20" i="1" s="1"/>
  <c r="AP20" i="1"/>
  <c r="AK20" i="1"/>
  <c r="N20" i="1" s="1"/>
  <c r="BM20" i="1" s="1"/>
  <c r="AJ20" i="1"/>
  <c r="AC20" i="1"/>
  <c r="AB20" i="1"/>
  <c r="T20" i="1"/>
  <c r="O20" i="1"/>
  <c r="M20" i="1"/>
  <c r="L20" i="1" s="1"/>
  <c r="DM19" i="1"/>
  <c r="DL19" i="1"/>
  <c r="DJ19" i="1"/>
  <c r="BY19" i="1"/>
  <c r="BX19" i="1"/>
  <c r="BP19" i="1"/>
  <c r="BJ19" i="1"/>
  <c r="BD19" i="1"/>
  <c r="BQ19" i="1" s="1"/>
  <c r="BT19" i="1" s="1"/>
  <c r="BV19" i="1" s="1"/>
  <c r="BZ19" i="1" s="1"/>
  <c r="CA19" i="1" s="1"/>
  <c r="AY19" i="1"/>
  <c r="AW19" i="1"/>
  <c r="AI19" i="1" s="1"/>
  <c r="AP19" i="1"/>
  <c r="M19" i="1" s="1"/>
  <c r="AK19" i="1"/>
  <c r="N19" i="1" s="1"/>
  <c r="BM19" i="1" s="1"/>
  <c r="AE19" i="1"/>
  <c r="AC19" i="1"/>
  <c r="AB19" i="1"/>
  <c r="T19" i="1"/>
  <c r="L19" i="1"/>
  <c r="DM18" i="1"/>
  <c r="DL18" i="1"/>
  <c r="DJ18" i="1"/>
  <c r="BY18" i="1"/>
  <c r="BX18" i="1"/>
  <c r="BP18" i="1"/>
  <c r="BJ18" i="1"/>
  <c r="BD18" i="1"/>
  <c r="BQ18" i="1" s="1"/>
  <c r="BT18" i="1" s="1"/>
  <c r="AY18" i="1"/>
  <c r="AW18" i="1" s="1"/>
  <c r="AX18" i="1" s="1"/>
  <c r="AP18" i="1"/>
  <c r="M18" i="1" s="1"/>
  <c r="L18" i="1" s="1"/>
  <c r="AK18" i="1"/>
  <c r="N18" i="1" s="1"/>
  <c r="BM18" i="1" s="1"/>
  <c r="AC18" i="1"/>
  <c r="AB18" i="1"/>
  <c r="AA18" i="1" s="1"/>
  <c r="T18" i="1"/>
  <c r="R18" i="1"/>
  <c r="DM17" i="1"/>
  <c r="DL17" i="1"/>
  <c r="DJ17" i="1"/>
  <c r="W17" i="1" s="1"/>
  <c r="BY17" i="1"/>
  <c r="BX17" i="1"/>
  <c r="BP17" i="1"/>
  <c r="BJ17" i="1"/>
  <c r="BD17" i="1"/>
  <c r="BQ17" i="1" s="1"/>
  <c r="BT17" i="1" s="1"/>
  <c r="AY17" i="1"/>
  <c r="AW17" i="1" s="1"/>
  <c r="O17" i="1" s="1"/>
  <c r="AP17" i="1"/>
  <c r="M17" i="1" s="1"/>
  <c r="L17" i="1" s="1"/>
  <c r="AK17" i="1"/>
  <c r="N17" i="1" s="1"/>
  <c r="BM17" i="1" s="1"/>
  <c r="AC17" i="1"/>
  <c r="AA17" i="1" s="1"/>
  <c r="AB17" i="1"/>
  <c r="T17" i="1"/>
  <c r="AI24" i="1" l="1"/>
  <c r="O24" i="1"/>
  <c r="AJ24" i="1"/>
  <c r="AX24" i="1"/>
  <c r="R24" i="1"/>
  <c r="BO19" i="1"/>
  <c r="X23" i="1"/>
  <c r="Y23" i="1" s="1"/>
  <c r="AG23" i="1" s="1"/>
  <c r="BU20" i="1"/>
  <c r="BV20" i="1"/>
  <c r="BZ20" i="1" s="1"/>
  <c r="CA20" i="1" s="1"/>
  <c r="DK17" i="1"/>
  <c r="BL17" i="1" s="1"/>
  <c r="BN17" i="1" s="1"/>
  <c r="AA19" i="1"/>
  <c r="DK19" i="1"/>
  <c r="BL19" i="1" s="1"/>
  <c r="BN19" i="1" s="1"/>
  <c r="R23" i="1"/>
  <c r="AI25" i="1"/>
  <c r="BN31" i="1"/>
  <c r="X21" i="1"/>
  <c r="Y21" i="1" s="1"/>
  <c r="AG21" i="1" s="1"/>
  <c r="AX19" i="1"/>
  <c r="AX23" i="1"/>
  <c r="AJ19" i="1"/>
  <c r="O25" i="1"/>
  <c r="AA26" i="1"/>
  <c r="W30" i="1"/>
  <c r="X30" i="1" s="1"/>
  <c r="Y30" i="1" s="1"/>
  <c r="W25" i="1"/>
  <c r="X17" i="1"/>
  <c r="Y17" i="1" s="1"/>
  <c r="AF17" i="1" s="1"/>
  <c r="R19" i="1"/>
  <c r="AJ17" i="1"/>
  <c r="O19" i="1"/>
  <c r="R20" i="1"/>
  <c r="AX20" i="1"/>
  <c r="AA21" i="1"/>
  <c r="AA22" i="1"/>
  <c r="DK25" i="1"/>
  <c r="BL25" i="1" s="1"/>
  <c r="BN25" i="1" s="1"/>
  <c r="O31" i="1"/>
  <c r="W32" i="1"/>
  <c r="X32" i="1" s="1"/>
  <c r="Y32" i="1" s="1"/>
  <c r="AX32" i="1"/>
  <c r="AJ23" i="1"/>
  <c r="AA25" i="1"/>
  <c r="AJ27" i="1"/>
  <c r="AA28" i="1"/>
  <c r="W31" i="1"/>
  <c r="X31" i="1" s="1"/>
  <c r="Y31" i="1" s="1"/>
  <c r="BW21" i="1"/>
  <c r="BV21" i="1"/>
  <c r="BZ21" i="1" s="1"/>
  <c r="CA21" i="1" s="1"/>
  <c r="BU21" i="1"/>
  <c r="AE30" i="1"/>
  <c r="AE20" i="1"/>
  <c r="AE25" i="1"/>
  <c r="BU29" i="1"/>
  <c r="BW29" i="1"/>
  <c r="BV29" i="1"/>
  <c r="BZ29" i="1" s="1"/>
  <c r="CA29" i="1" s="1"/>
  <c r="BU18" i="1"/>
  <c r="BW18" i="1"/>
  <c r="BV18" i="1"/>
  <c r="BZ18" i="1" s="1"/>
  <c r="CA18" i="1" s="1"/>
  <c r="X25" i="1"/>
  <c r="Y25" i="1" s="1"/>
  <c r="AF25" i="1" s="1"/>
  <c r="AE24" i="1"/>
  <c r="AE31" i="1"/>
  <c r="AG28" i="1"/>
  <c r="AH28" i="1" s="1"/>
  <c r="Z28" i="1"/>
  <c r="AD28" i="1" s="1"/>
  <c r="BU26" i="1"/>
  <c r="BW26" i="1"/>
  <c r="BV26" i="1"/>
  <c r="BZ26" i="1" s="1"/>
  <c r="CA26" i="1" s="1"/>
  <c r="AF28" i="1"/>
  <c r="AE26" i="1"/>
  <c r="BW25" i="1"/>
  <c r="BV25" i="1"/>
  <c r="BZ25" i="1" s="1"/>
  <c r="CA25" i="1" s="1"/>
  <c r="BU25" i="1"/>
  <c r="BW17" i="1"/>
  <c r="BU17" i="1"/>
  <c r="BV17" i="1"/>
  <c r="BZ17" i="1" s="1"/>
  <c r="CA17" i="1" s="1"/>
  <c r="BO27" i="1"/>
  <c r="AE21" i="1"/>
  <c r="R22" i="1"/>
  <c r="AE18" i="1"/>
  <c r="AJ18" i="1"/>
  <c r="BW19" i="1"/>
  <c r="BU19" i="1"/>
  <c r="R21" i="1"/>
  <c r="AX21" i="1"/>
  <c r="AI26" i="1"/>
  <c r="O26" i="1"/>
  <c r="X27" i="1"/>
  <c r="Y27" i="1" s="1"/>
  <c r="AF27" i="1" s="1"/>
  <c r="DK27" i="1"/>
  <c r="BL27" i="1" s="1"/>
  <c r="BN27" i="1" s="1"/>
  <c r="AI29" i="1"/>
  <c r="O29" i="1"/>
  <c r="AJ29" i="1"/>
  <c r="AE32" i="1"/>
  <c r="BW32" i="1"/>
  <c r="BV32" i="1"/>
  <c r="BZ32" i="1" s="1"/>
  <c r="CA32" i="1" s="1"/>
  <c r="BU32" i="1"/>
  <c r="BV31" i="1"/>
  <c r="BZ31" i="1" s="1"/>
  <c r="CA31" i="1" s="1"/>
  <c r="BW23" i="1"/>
  <c r="BU23" i="1"/>
  <c r="W20" i="1"/>
  <c r="DK20" i="1"/>
  <c r="BL20" i="1" s="1"/>
  <c r="BN20" i="1" s="1"/>
  <c r="DK22" i="1"/>
  <c r="BL22" i="1" s="1"/>
  <c r="BN22" i="1" s="1"/>
  <c r="W22" i="1"/>
  <c r="AE23" i="1"/>
  <c r="BV23" i="1"/>
  <c r="BZ23" i="1" s="1"/>
  <c r="CA23" i="1" s="1"/>
  <c r="O27" i="1"/>
  <c r="DK28" i="1"/>
  <c r="BL28" i="1" s="1"/>
  <c r="BN28" i="1" s="1"/>
  <c r="BW31" i="1"/>
  <c r="AI17" i="1"/>
  <c r="W19" i="1"/>
  <c r="AA20" i="1"/>
  <c r="W24" i="1"/>
  <c r="DK24" i="1"/>
  <c r="BL24" i="1" s="1"/>
  <c r="BN24" i="1" s="1"/>
  <c r="DK29" i="1"/>
  <c r="BL29" i="1" s="1"/>
  <c r="BN29" i="1" s="1"/>
  <c r="W29" i="1"/>
  <c r="DK18" i="1"/>
  <c r="BL18" i="1" s="1"/>
  <c r="BN18" i="1" s="1"/>
  <c r="W18" i="1"/>
  <c r="AE22" i="1"/>
  <c r="AE17" i="1"/>
  <c r="AI18" i="1"/>
  <c r="O18" i="1"/>
  <c r="AI21" i="1"/>
  <c r="BU22" i="1"/>
  <c r="BW22" i="1"/>
  <c r="AA24" i="1"/>
  <c r="AJ26" i="1"/>
  <c r="R27" i="1"/>
  <c r="AX27" i="1"/>
  <c r="U28" i="1"/>
  <c r="S28" i="1" s="1"/>
  <c r="V28" i="1" s="1"/>
  <c r="P28" i="1" s="1"/>
  <c r="Q28" i="1" s="1"/>
  <c r="AE28" i="1"/>
  <c r="BU28" i="1"/>
  <c r="AE27" i="1"/>
  <c r="BO28" i="1"/>
  <c r="BV28" i="1"/>
  <c r="BZ28" i="1" s="1"/>
  <c r="CA28" i="1" s="1"/>
  <c r="AJ30" i="1"/>
  <c r="AI30" i="1"/>
  <c r="R30" i="1"/>
  <c r="BW30" i="1"/>
  <c r="BV30" i="1"/>
  <c r="BZ30" i="1" s="1"/>
  <c r="CA30" i="1" s="1"/>
  <c r="BU30" i="1"/>
  <c r="BW20" i="1"/>
  <c r="DK21" i="1"/>
  <c r="BL21" i="1" s="1"/>
  <c r="BN21" i="1" s="1"/>
  <c r="DK23" i="1"/>
  <c r="BL23" i="1" s="1"/>
  <c r="BV24" i="1"/>
  <c r="BZ24" i="1" s="1"/>
  <c r="CA24" i="1" s="1"/>
  <c r="BW27" i="1"/>
  <c r="BU27" i="1"/>
  <c r="AE29" i="1"/>
  <c r="AX30" i="1"/>
  <c r="BO18" i="1"/>
  <c r="AJ21" i="1"/>
  <c r="AI22" i="1"/>
  <c r="O22" i="1"/>
  <c r="DK26" i="1"/>
  <c r="BL26" i="1" s="1"/>
  <c r="BN26" i="1" s="1"/>
  <c r="W26" i="1"/>
  <c r="R17" i="1"/>
  <c r="AX17" i="1"/>
  <c r="O23" i="1"/>
  <c r="BW24" i="1"/>
  <c r="AX26" i="1"/>
  <c r="R28" i="1"/>
  <c r="AX29" i="1"/>
  <c r="AX31" i="1"/>
  <c r="R31" i="1"/>
  <c r="U32" i="1" l="1"/>
  <c r="S32" i="1" s="1"/>
  <c r="V32" i="1" s="1"/>
  <c r="P32" i="1" s="1"/>
  <c r="Q32" i="1" s="1"/>
  <c r="AF32" i="1"/>
  <c r="U21" i="1"/>
  <c r="S21" i="1" s="1"/>
  <c r="V21" i="1" s="1"/>
  <c r="P21" i="1" s="1"/>
  <c r="Q21" i="1" s="1"/>
  <c r="AF21" i="1"/>
  <c r="AH21" i="1" s="1"/>
  <c r="U17" i="1"/>
  <c r="S17" i="1" s="1"/>
  <c r="V17" i="1" s="1"/>
  <c r="P17" i="1" s="1"/>
  <c r="Q17" i="1" s="1"/>
  <c r="Z17" i="1"/>
  <c r="AD17" i="1" s="1"/>
  <c r="AG17" i="1"/>
  <c r="AH17" i="1" s="1"/>
  <c r="AF23" i="1"/>
  <c r="AH23" i="1" s="1"/>
  <c r="BO22" i="1"/>
  <c r="BO21" i="1"/>
  <c r="U25" i="1"/>
  <c r="S25" i="1" s="1"/>
  <c r="V25" i="1" s="1"/>
  <c r="P25" i="1" s="1"/>
  <c r="Q25" i="1" s="1"/>
  <c r="Z21" i="1"/>
  <c r="AD21" i="1" s="1"/>
  <c r="BO25" i="1"/>
  <c r="U23" i="1"/>
  <c r="S23" i="1" s="1"/>
  <c r="V23" i="1" s="1"/>
  <c r="BO17" i="1"/>
  <c r="Z23" i="1"/>
  <c r="AD23" i="1" s="1"/>
  <c r="P23" i="1"/>
  <c r="Q23" i="1" s="1"/>
  <c r="X24" i="1"/>
  <c r="Y24" i="1" s="1"/>
  <c r="Z31" i="1"/>
  <c r="AD31" i="1" s="1"/>
  <c r="AG31" i="1"/>
  <c r="BO23" i="1"/>
  <c r="BN23" i="1"/>
  <c r="X20" i="1"/>
  <c r="Y20" i="1" s="1"/>
  <c r="X26" i="1"/>
  <c r="Y26" i="1" s="1"/>
  <c r="Z32" i="1"/>
  <c r="AD32" i="1" s="1"/>
  <c r="AG32" i="1"/>
  <c r="AH32" i="1" s="1"/>
  <c r="U31" i="1"/>
  <c r="S31" i="1" s="1"/>
  <c r="V31" i="1" s="1"/>
  <c r="P31" i="1" s="1"/>
  <c r="Q31" i="1" s="1"/>
  <c r="BO24" i="1"/>
  <c r="AG30" i="1"/>
  <c r="Z30" i="1"/>
  <c r="AD30" i="1" s="1"/>
  <c r="AF30" i="1"/>
  <c r="X18" i="1"/>
  <c r="Y18" i="1" s="1"/>
  <c r="AG27" i="1"/>
  <c r="AH27" i="1" s="1"/>
  <c r="Z27" i="1"/>
  <c r="AD27" i="1" s="1"/>
  <c r="BO26" i="1"/>
  <c r="BO29" i="1"/>
  <c r="X19" i="1"/>
  <c r="Y19" i="1" s="1"/>
  <c r="AF31" i="1"/>
  <c r="U27" i="1"/>
  <c r="S27" i="1" s="1"/>
  <c r="V27" i="1" s="1"/>
  <c r="P27" i="1" s="1"/>
  <c r="Q27" i="1" s="1"/>
  <c r="AG25" i="1"/>
  <c r="AH25" i="1" s="1"/>
  <c r="Z25" i="1"/>
  <c r="AD25" i="1" s="1"/>
  <c r="U30" i="1"/>
  <c r="S30" i="1" s="1"/>
  <c r="V30" i="1" s="1"/>
  <c r="P30" i="1" s="1"/>
  <c r="Q30" i="1" s="1"/>
  <c r="X29" i="1"/>
  <c r="Y29" i="1" s="1"/>
  <c r="X22" i="1"/>
  <c r="Y22" i="1" s="1"/>
  <c r="BO20" i="1"/>
  <c r="AG22" i="1" l="1"/>
  <c r="Z22" i="1"/>
  <c r="AD22" i="1" s="1"/>
  <c r="AF22" i="1"/>
  <c r="U22" i="1"/>
  <c r="S22" i="1" s="1"/>
  <c r="V22" i="1" s="1"/>
  <c r="P22" i="1" s="1"/>
  <c r="Q22" i="1" s="1"/>
  <c r="AH31" i="1"/>
  <c r="AG18" i="1"/>
  <c r="AH18" i="1" s="1"/>
  <c r="Z18" i="1"/>
  <c r="AD18" i="1" s="1"/>
  <c r="U18" i="1"/>
  <c r="S18" i="1" s="1"/>
  <c r="V18" i="1" s="1"/>
  <c r="P18" i="1" s="1"/>
  <c r="Q18" i="1" s="1"/>
  <c r="AF18" i="1"/>
  <c r="AG19" i="1"/>
  <c r="Z19" i="1"/>
  <c r="AD19" i="1" s="1"/>
  <c r="AF19" i="1"/>
  <c r="U19" i="1"/>
  <c r="S19" i="1" s="1"/>
  <c r="V19" i="1" s="1"/>
  <c r="P19" i="1" s="1"/>
  <c r="Q19" i="1" s="1"/>
  <c r="AH30" i="1"/>
  <c r="Z26" i="1"/>
  <c r="AD26" i="1" s="1"/>
  <c r="AG26" i="1"/>
  <c r="AH26" i="1" s="1"/>
  <c r="U26" i="1"/>
  <c r="S26" i="1" s="1"/>
  <c r="V26" i="1" s="1"/>
  <c r="P26" i="1" s="1"/>
  <c r="Q26" i="1" s="1"/>
  <c r="AF26" i="1"/>
  <c r="AG24" i="1"/>
  <c r="Z24" i="1"/>
  <c r="AD24" i="1" s="1"/>
  <c r="AF24" i="1"/>
  <c r="U24" i="1"/>
  <c r="S24" i="1" s="1"/>
  <c r="V24" i="1" s="1"/>
  <c r="P24" i="1" s="1"/>
  <c r="Q24" i="1" s="1"/>
  <c r="Z29" i="1"/>
  <c r="AD29" i="1" s="1"/>
  <c r="AG29" i="1"/>
  <c r="AH29" i="1" s="1"/>
  <c r="AF29" i="1"/>
  <c r="U29" i="1"/>
  <c r="S29" i="1" s="1"/>
  <c r="V29" i="1" s="1"/>
  <c r="P29" i="1" s="1"/>
  <c r="Q29" i="1" s="1"/>
  <c r="AG20" i="1"/>
  <c r="Z20" i="1"/>
  <c r="AD20" i="1" s="1"/>
  <c r="U20" i="1"/>
  <c r="S20" i="1" s="1"/>
  <c r="V20" i="1" s="1"/>
  <c r="P20" i="1" s="1"/>
  <c r="Q20" i="1" s="1"/>
  <c r="AF20" i="1"/>
  <c r="AH20" i="1" l="1"/>
  <c r="AH24" i="1"/>
  <c r="AH19" i="1"/>
  <c r="AH22" i="1"/>
</calcChain>
</file>

<file path=xl/sharedStrings.xml><?xml version="1.0" encoding="utf-8"?>
<sst xmlns="http://schemas.openxmlformats.org/spreadsheetml/2006/main" count="1129" uniqueCount="492">
  <si>
    <t>File opened</t>
  </si>
  <si>
    <t>2023-08-10 08:29:19</t>
  </si>
  <si>
    <t>Console s/n</t>
  </si>
  <si>
    <t>68C-812020</t>
  </si>
  <si>
    <t>Console ver</t>
  </si>
  <si>
    <t>Bluestem v.2.1.08</t>
  </si>
  <si>
    <t>Scripts ver</t>
  </si>
  <si>
    <t>2022.05  2.1.08, Aug 2022</t>
  </si>
  <si>
    <t>Head s/n</t>
  </si>
  <si>
    <t>68H-712010</t>
  </si>
  <si>
    <t>Head ver</t>
  </si>
  <si>
    <t>1.4.22</t>
  </si>
  <si>
    <t>Head cal</t>
  </si>
  <si>
    <t>{"h2oaspan2a": "0.0720706", "h2obzero": "1.08076", "flowazero": "0.33", "co2bspan2": "-0.0310097", "ssa_ref": "36366.5", "co2aspan2a": "0.323557", "oxygen": "21", "ssb_ref": "29674.1", "chamberpressurezero": "2.74571", "h2obspan1": "1.0274", "h2obspan2": "0", "flowbzero": "0.31044", "co2bspanconc1": "400", "flowmeterzero": "2.49942", "co2bspan2a": "0.0997196", "tazero": "0.146376", "h2oaspanconc1": "12.13", "h2obspan2b": "0.106528", "h2obspan2a": "0.0707434", "co2azero": "0.927705", "h2oaspan2b": "0.0728571", "tbzero": "0.233871", "h2obspanconc2": "20", "h2oaspanconc2": "0", "h2oaspan2": "0", "h2oaspan1": "1.01091", "co2aspanconc1": "2486", "h2oazero": "1.06659", "co2bzero": "0.935737", "co2bspan1": "1.00317", "co2aspan1": "1.00387", "co2aspan2b": "0.321419", "co2bspan2b": "0.0998971", "co2aspan2": "-0.0323824", "h2obspanconc1": "20", "co2aspanconc2": "305.4", "co2bspanconc2": "305.4"}</t>
  </si>
  <si>
    <t>CO2 rangematch</t>
  </si>
  <si>
    <t>Fri Jul 21 11:06</t>
  </si>
  <si>
    <t>H2O rangematch</t>
  </si>
  <si>
    <t>Wed Jul 19 11:15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</si>
  <si>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</si>
  <si>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</si>
  <si>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</si>
  <si>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</si>
  <si>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</si>
  <si>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</si>
  <si>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</si>
  <si>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</si>
  <si>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</si>
  <si>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08:29:19</t>
  </si>
  <si>
    <t>Stability Definition:	F (FlrLS): Slp&lt;1 Per=20	ΔCO2 (Meas2): Slp&lt;1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</si>
  <si>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</si>
  <si>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</si>
  <si>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</si>
  <si>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</si>
  <si>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</si>
  <si>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</si>
  <si>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</si>
  <si>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</si>
  <si>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</si>
  <si>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</si>
  <si>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</si>
  <si>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</si>
  <si>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</si>
  <si>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</si>
  <si>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</si>
  <si>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</si>
  <si>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</si>
  <si>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</si>
  <si>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</si>
  <si>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</si>
  <si>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</si>
  <si>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</si>
  <si>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</si>
  <si>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</si>
  <si>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</si>
  <si>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</si>
  <si>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</si>
  <si>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</si>
  <si>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</si>
  <si>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</si>
  <si>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</si>
  <si>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</si>
  <si>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</si>
  <si>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</si>
  <si>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</si>
  <si>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</si>
  <si>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</si>
  <si>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</si>
  <si>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</si>
  <si>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</si>
  <si>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</si>
  <si>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</si>
  <si>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</si>
  <si>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</si>
  <si>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</si>
  <si>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</si>
  <si>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</si>
  <si>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</si>
  <si>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</si>
  <si>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</si>
  <si>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</si>
  <si>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</si>
  <si>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3.78518 210.952 355.68 596.595 867.819 1065.1 1266.75 1390.61</t>
  </si>
  <si>
    <t>Fs_true</t>
  </si>
  <si>
    <t>0.870281 228.256 380.595 585.695 808.935 1001.28 1201.26 1400.69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</si>
  <si>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</si>
  <si>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</si>
  <si>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</si>
  <si>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</si>
  <si>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</si>
  <si>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</si>
  <si>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</si>
  <si>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</si>
  <si>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</si>
  <si>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</si>
  <si>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</si>
  <si>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</si>
  <si>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</si>
  <si>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</si>
  <si>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</si>
  <si>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</si>
  <si>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</si>
  <si>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</si>
  <si>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</si>
  <si>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</si>
  <si>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</si>
  <si>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</si>
  <si>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</si>
  <si>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</si>
  <si>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</si>
  <si>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</si>
  <si>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</si>
  <si>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</si>
  <si>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</si>
  <si>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</si>
  <si>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</si>
  <si>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</si>
  <si>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</si>
  <si>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</si>
  <si>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</si>
  <si>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</si>
  <si>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</si>
  <si>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</si>
  <si>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</si>
  <si>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</si>
  <si>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</si>
  <si>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</si>
  <si>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</si>
  <si>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</si>
  <si>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</si>
  <si>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</si>
  <si>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</si>
  <si>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</si>
  <si>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</si>
  <si>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</si>
  <si>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</si>
  <si>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</si>
  <si>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</si>
  <si>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</si>
  <si>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</si>
  <si>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</si>
  <si>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</si>
  <si>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</si>
  <si>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</si>
  <si>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</si>
  <si>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</si>
  <si>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</si>
  <si>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</si>
  <si>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</si>
  <si>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</si>
  <si>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</si>
  <si>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</si>
  <si>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</si>
  <si>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</si>
  <si>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</si>
  <si>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</si>
  <si>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</si>
  <si>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</si>
  <si>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</si>
  <si>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</si>
  <si>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</si>
  <si>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</si>
  <si>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</si>
  <si>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</si>
  <si>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</si>
  <si>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</si>
  <si>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</si>
  <si>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</si>
  <si>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</si>
  <si>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</si>
  <si>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</si>
  <si>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</si>
  <si>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</si>
  <si>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</si>
  <si>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</si>
  <si>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</si>
  <si>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</si>
  <si>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</si>
  <si>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</si>
  <si>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</si>
  <si>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</si>
  <si>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</si>
  <si>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</si>
  <si>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</si>
  <si>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</si>
  <si>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</si>
  <si>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</si>
  <si>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</si>
  <si>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</si>
  <si>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</si>
  <si>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</si>
  <si>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</si>
  <si>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</si>
  <si>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</si>
  <si>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</si>
  <si>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</si>
  <si>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</si>
  <si>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</si>
  <si>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</si>
  <si>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</si>
  <si>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</si>
  <si>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</si>
  <si>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</si>
  <si>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</si>
  <si>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</si>
  <si>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</si>
  <si>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</si>
  <si>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</si>
  <si>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</si>
  <si>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</si>
  <si>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</si>
  <si>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</si>
  <si>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</si>
  <si>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</si>
  <si>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</si>
  <si>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</si>
  <si>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</si>
  <si>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</si>
  <si>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</si>
  <si>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</si>
  <si>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</si>
  <si>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</si>
  <si>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</si>
  <si>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</si>
  <si>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</si>
  <si>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</si>
  <si>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</si>
  <si>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</si>
  <si>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</si>
  <si>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</si>
  <si>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</si>
  <si>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</si>
  <si>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</si>
  <si>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</si>
  <si>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</si>
  <si>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</si>
  <si>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</si>
  <si>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</si>
  <si>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</si>
  <si>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</si>
  <si>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</si>
  <si>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</si>
  <si>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</si>
  <si>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</si>
  <si>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</si>
  <si>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</si>
  <si>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</si>
  <si>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</si>
  <si>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</si>
  <si>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</si>
  <si>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</si>
  <si>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</si>
  <si>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</si>
  <si>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</si>
  <si>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</si>
  <si>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</si>
  <si>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</si>
  <si>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</si>
  <si>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</si>
  <si>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</si>
  <si>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</si>
  <si>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</si>
  <si>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</si>
  <si>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</si>
  <si>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</si>
  <si>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</si>
  <si>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</si>
  <si>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</si>
  <si>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</si>
  <si>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</si>
  <si>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</si>
  <si>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</si>
  <si>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</si>
  <si>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</si>
  <si>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</si>
  <si>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</si>
  <si>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</si>
  <si>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</si>
  <si>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</si>
  <si>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</si>
  <si>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</si>
  <si>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</si>
  <si>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</si>
  <si>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</si>
  <si>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</si>
  <si>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</si>
  <si>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</si>
  <si>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</si>
  <si>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</si>
  <si>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</si>
  <si>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</si>
  <si>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</si>
  <si>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</si>
  <si>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</si>
  <si>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</si>
  <si>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</si>
  <si>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</si>
  <si>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</si>
  <si>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</si>
  <si>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</si>
  <si>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</si>
  <si>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</si>
  <si>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</si>
  <si>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</si>
  <si>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</si>
  <si>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</si>
  <si>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</si>
  <si>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</si>
  <si>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</si>
  <si>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</si>
  <si>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</si>
  <si>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</si>
  <si>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</si>
  <si>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</si>
  <si>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</si>
  <si>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</si>
  <si>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</si>
  <si>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</si>
  <si>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</si>
  <si>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</si>
  <si>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</si>
  <si>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</si>
  <si>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</si>
  <si>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</si>
  <si>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</si>
  <si>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</si>
  <si>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</si>
  <si>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</si>
  <si>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</si>
  <si>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</si>
  <si>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</si>
  <si>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</si>
  <si>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</si>
  <si>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</si>
  <si>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</si>
  <si>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</si>
  <si>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</si>
  <si>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</si>
  <si>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AccH2O_des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</si>
  <si>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</si>
  <si>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</si>
  <si>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</si>
  <si>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</si>
  <si>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</si>
  <si>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</si>
  <si>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</si>
  <si>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</si>
  <si>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</si>
  <si>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</si>
  <si>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</si>
  <si>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</si>
  <si>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</si>
  <si>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</si>
  <si>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</si>
  <si>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</si>
  <si>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</si>
  <si>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</si>
  <si>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</si>
  <si>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</si>
  <si>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</si>
  <si>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</si>
  <si>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</si>
  <si>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</si>
  <si>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</si>
  <si>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</si>
  <si>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</si>
  <si>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</si>
  <si>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</si>
  <si>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</si>
  <si>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</si>
  <si>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</si>
  <si>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</si>
  <si>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</si>
  <si>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</si>
  <si>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</si>
  <si>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</si>
  <si>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</si>
  <si>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</si>
  <si>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</si>
  <si>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</si>
  <si>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</si>
  <si>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</si>
  <si>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</si>
  <si>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</si>
  <si>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</si>
  <si>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</si>
  <si>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</si>
  <si>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</si>
  <si>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</si>
  <si>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</si>
  <si>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</si>
  <si>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</si>
  <si>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</si>
  <si>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</si>
  <si>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</si>
  <si>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</si>
  <si>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</si>
  <si>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</si>
  <si>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</si>
  <si>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</si>
  <si>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</si>
  <si>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</si>
  <si>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</si>
  <si>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</si>
  <si>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</si>
  <si>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</si>
  <si>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</si>
  <si>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</si>
  <si>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</si>
  <si>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</si>
  <si>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</si>
  <si>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</si>
  <si>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</si>
  <si>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</si>
  <si>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</si>
  <si>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</si>
  <si>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</si>
  <si>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</si>
  <si>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</si>
  <si>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</si>
  <si>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</si>
  <si>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</si>
  <si>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</si>
  <si>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</si>
  <si>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</si>
  <si>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</si>
  <si>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</si>
  <si>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</si>
  <si>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</si>
  <si>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</si>
  <si>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</si>
  <si>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</si>
  <si>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hrs</t>
  </si>
  <si>
    <t>mg</t>
  </si>
  <si>
    <t>min</t>
  </si>
  <si>
    <t>20230810 08:49:06</t>
  </si>
  <si>
    <t>08:49:06</t>
  </si>
  <si>
    <t>Excised</t>
  </si>
  <si>
    <t>-</t>
  </si>
  <si>
    <t>0: Broadleaf</t>
  </si>
  <si>
    <t>08:49:30</t>
  </si>
  <si>
    <t>1/3</t>
  </si>
  <si>
    <t>11111111</t>
  </si>
  <si>
    <t>oooooooo</t>
  </si>
  <si>
    <t>on</t>
  </si>
  <si>
    <t>20230810 09:11:04</t>
  </si>
  <si>
    <t>09:11:04</t>
  </si>
  <si>
    <t>09:11:32</t>
  </si>
  <si>
    <t>3/3</t>
  </si>
  <si>
    <t>20230810 09:49:46</t>
  </si>
  <si>
    <t>09:49:46</t>
  </si>
  <si>
    <t>09:50:04</t>
  </si>
  <si>
    <t>20230810 10:11:12</t>
  </si>
  <si>
    <t>10:11:12</t>
  </si>
  <si>
    <t>10:11:30</t>
  </si>
  <si>
    <t>20230810 10:49:15</t>
  </si>
  <si>
    <t>10:49:15</t>
  </si>
  <si>
    <t>10:49:42</t>
  </si>
  <si>
    <t>20230810 11:11:25</t>
  </si>
  <si>
    <t>11:11:25</t>
  </si>
  <si>
    <t>11:11:44</t>
  </si>
  <si>
    <t>20230810 11:49:27</t>
  </si>
  <si>
    <t>11:49:27</t>
  </si>
  <si>
    <t>11:49:49</t>
  </si>
  <si>
    <t>2/3</t>
  </si>
  <si>
    <t>20230810 12:13:18</t>
  </si>
  <si>
    <t>12:13:18</t>
  </si>
  <si>
    <t>12:13:40</t>
  </si>
  <si>
    <t>20230810 12:49:32</t>
  </si>
  <si>
    <t>12:49:32</t>
  </si>
  <si>
    <t>12:49:52</t>
  </si>
  <si>
    <t>20230810 13:11:11</t>
  </si>
  <si>
    <t>13:11:11</t>
  </si>
  <si>
    <t>13:11:37</t>
  </si>
  <si>
    <t>20230810 13:49:14</t>
  </si>
  <si>
    <t>13:49:14</t>
  </si>
  <si>
    <t>13:49:39</t>
  </si>
  <si>
    <t>20230810 14:13:25</t>
  </si>
  <si>
    <t>14:13:25</t>
  </si>
  <si>
    <t>14:13:45</t>
  </si>
  <si>
    <t>20230810 14:50:00</t>
  </si>
  <si>
    <t>14:50:00</t>
  </si>
  <si>
    <t>14:50:26</t>
  </si>
  <si>
    <t>20230810 15:11:38</t>
  </si>
  <si>
    <t>15:11:38</t>
  </si>
  <si>
    <t>15:12:06</t>
  </si>
  <si>
    <t>20230810 15:50:46</t>
  </si>
  <si>
    <t>15:50:46</t>
  </si>
  <si>
    <t>15:51:14</t>
  </si>
  <si>
    <t>20230810 16:14:44</t>
  </si>
  <si>
    <t>16:14:44</t>
  </si>
  <si>
    <t>16:15:03</t>
  </si>
  <si>
    <t>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</si>
</sst>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M32"/>
  <sheetViews>
    <sheetView tabSelected="1" topLeftCell="AN1" workbookViewId="0">
      <selection activeCell="BG33" sqref="BG33"/>
    </sheetView>
  </sheetViews>
  <sheetFormatPr baseColWidth="10" defaultColWidth="8.83203125" defaultRowHeight="15" x14ac:dyDescent="0.2"/>
  <sheetData>
    <row r="2" spans="1:299" x14ac:dyDescent="0.2">
      <c r="A2" t="s">
        <v>29</v>
      </c>
      <c r="B2" t="s">
        <v>30</v>
      </c>
      <c r="C2" t="s">
        <v>32</v>
      </c>
    </row>
    <row r="3" spans="1:299" x14ac:dyDescent="0.2">
      <c r="B3" t="s">
        <v>31</v>
      </c>
      <c r="C3">
        <v>21</v>
      </c>
    </row>
    <row r="4" spans="1:299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9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9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9" x14ac:dyDescent="0.2">
      <c r="B7">
        <v>0</v>
      </c>
      <c r="C7">
        <v>1</v>
      </c>
      <c r="D7">
        <v>0</v>
      </c>
      <c r="E7">
        <v>0</v>
      </c>
    </row>
    <row r="8" spans="1:299" x14ac:dyDescent="0.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9" x14ac:dyDescent="0.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99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9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99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9" x14ac:dyDescent="0.2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99" x14ac:dyDescent="0.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93</v>
      </c>
      <c r="DK14" t="s">
        <v>93</v>
      </c>
      <c r="DL14" t="s">
        <v>93</v>
      </c>
      <c r="DM14" t="s">
        <v>93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105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  <c r="KM14" t="s">
        <v>106</v>
      </c>
    </row>
    <row r="15" spans="1:299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89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185</v>
      </c>
      <c r="CX15" t="s">
        <v>206</v>
      </c>
      <c r="CY15" t="s">
        <v>207</v>
      </c>
      <c r="CZ15" t="s">
        <v>208</v>
      </c>
      <c r="DA15" t="s">
        <v>159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117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275</v>
      </c>
      <c r="FR15" t="s">
        <v>108</v>
      </c>
      <c r="FS15" t="s">
        <v>111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  <c r="KM15" t="s">
        <v>399</v>
      </c>
    </row>
    <row r="16" spans="1:299" x14ac:dyDescent="0.2">
      <c r="B16" t="s">
        <v>400</v>
      </c>
      <c r="C16" t="s">
        <v>400</v>
      </c>
      <c r="F16" t="s">
        <v>400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404</v>
      </c>
      <c r="Q16" t="s">
        <v>233</v>
      </c>
      <c r="R16" t="s">
        <v>233</v>
      </c>
      <c r="S16" t="s">
        <v>401</v>
      </c>
      <c r="T16" t="s">
        <v>401</v>
      </c>
      <c r="U16" t="s">
        <v>401</v>
      </c>
      <c r="V16" t="s">
        <v>401</v>
      </c>
      <c r="W16" t="s">
        <v>405</v>
      </c>
      <c r="X16" t="s">
        <v>406</v>
      </c>
      <c r="Y16" t="s">
        <v>406</v>
      </c>
      <c r="Z16" t="s">
        <v>407</v>
      </c>
      <c r="AA16" t="s">
        <v>408</v>
      </c>
      <c r="AB16" t="s">
        <v>407</v>
      </c>
      <c r="AC16" t="s">
        <v>407</v>
      </c>
      <c r="AD16" t="s">
        <v>407</v>
      </c>
      <c r="AE16" t="s">
        <v>405</v>
      </c>
      <c r="AF16" t="s">
        <v>405</v>
      </c>
      <c r="AG16" t="s">
        <v>405</v>
      </c>
      <c r="AH16" t="s">
        <v>405</v>
      </c>
      <c r="AI16" t="s">
        <v>403</v>
      </c>
      <c r="AJ16" t="s">
        <v>402</v>
      </c>
      <c r="AK16" t="s">
        <v>403</v>
      </c>
      <c r="AL16" t="s">
        <v>404</v>
      </c>
      <c r="AM16" t="s">
        <v>404</v>
      </c>
      <c r="AN16" t="s">
        <v>409</v>
      </c>
      <c r="AO16" t="s">
        <v>410</v>
      </c>
      <c r="AP16" t="s">
        <v>402</v>
      </c>
      <c r="AQ16" t="s">
        <v>411</v>
      </c>
      <c r="AR16" t="s">
        <v>411</v>
      </c>
      <c r="AS16" t="s">
        <v>412</v>
      </c>
      <c r="AT16" t="s">
        <v>410</v>
      </c>
      <c r="AU16" t="s">
        <v>413</v>
      </c>
      <c r="AV16" t="s">
        <v>408</v>
      </c>
      <c r="AX16" t="s">
        <v>408</v>
      </c>
      <c r="AY16" t="s">
        <v>413</v>
      </c>
      <c r="BE16" t="s">
        <v>403</v>
      </c>
      <c r="BL16" t="s">
        <v>403</v>
      </c>
      <c r="BM16" t="s">
        <v>403</v>
      </c>
      <c r="BN16" t="s">
        <v>403</v>
      </c>
      <c r="BO16" t="s">
        <v>414</v>
      </c>
      <c r="CC16" t="s">
        <v>415</v>
      </c>
      <c r="CE16" t="s">
        <v>415</v>
      </c>
      <c r="CF16" t="s">
        <v>403</v>
      </c>
      <c r="CI16" t="s">
        <v>415</v>
      </c>
      <c r="CJ16" t="s">
        <v>408</v>
      </c>
      <c r="CM16" t="s">
        <v>416</v>
      </c>
      <c r="CN16" t="s">
        <v>416</v>
      </c>
      <c r="CP16" t="s">
        <v>417</v>
      </c>
      <c r="CQ16" t="s">
        <v>415</v>
      </c>
      <c r="CS16" t="s">
        <v>415</v>
      </c>
      <c r="CT16" t="s">
        <v>403</v>
      </c>
      <c r="CX16" t="s">
        <v>415</v>
      </c>
      <c r="CZ16" t="s">
        <v>418</v>
      </c>
      <c r="DC16" t="s">
        <v>415</v>
      </c>
      <c r="DD16" t="s">
        <v>415</v>
      </c>
      <c r="DF16" t="s">
        <v>415</v>
      </c>
      <c r="DH16" t="s">
        <v>415</v>
      </c>
      <c r="DJ16" t="s">
        <v>403</v>
      </c>
      <c r="DK16" t="s">
        <v>403</v>
      </c>
      <c r="DM16" t="s">
        <v>419</v>
      </c>
      <c r="DN16" t="s">
        <v>420</v>
      </c>
      <c r="DQ16" t="s">
        <v>401</v>
      </c>
      <c r="DS16" t="s">
        <v>400</v>
      </c>
      <c r="DT16" t="s">
        <v>404</v>
      </c>
      <c r="DU16" t="s">
        <v>404</v>
      </c>
      <c r="DV16" t="s">
        <v>411</v>
      </c>
      <c r="DW16" t="s">
        <v>411</v>
      </c>
      <c r="DX16" t="s">
        <v>404</v>
      </c>
      <c r="DY16" t="s">
        <v>411</v>
      </c>
      <c r="DZ16" t="s">
        <v>413</v>
      </c>
      <c r="EA16" t="s">
        <v>407</v>
      </c>
      <c r="EB16" t="s">
        <v>407</v>
      </c>
      <c r="EC16" t="s">
        <v>406</v>
      </c>
      <c r="ED16" t="s">
        <v>406</v>
      </c>
      <c r="EE16" t="s">
        <v>406</v>
      </c>
      <c r="EF16" t="s">
        <v>406</v>
      </c>
      <c r="EG16" t="s">
        <v>406</v>
      </c>
      <c r="EH16" t="s">
        <v>421</v>
      </c>
      <c r="EI16" t="s">
        <v>403</v>
      </c>
      <c r="EJ16" t="s">
        <v>403</v>
      </c>
      <c r="EK16" t="s">
        <v>404</v>
      </c>
      <c r="EL16" t="s">
        <v>404</v>
      </c>
      <c r="EM16" t="s">
        <v>404</v>
      </c>
      <c r="EN16" t="s">
        <v>411</v>
      </c>
      <c r="EO16" t="s">
        <v>404</v>
      </c>
      <c r="EP16" t="s">
        <v>411</v>
      </c>
      <c r="EQ16" t="s">
        <v>407</v>
      </c>
      <c r="ER16" t="s">
        <v>407</v>
      </c>
      <c r="ES16" t="s">
        <v>406</v>
      </c>
      <c r="ET16" t="s">
        <v>406</v>
      </c>
      <c r="EU16" t="s">
        <v>403</v>
      </c>
      <c r="EZ16" t="s">
        <v>403</v>
      </c>
      <c r="FC16" t="s">
        <v>406</v>
      </c>
      <c r="FD16" t="s">
        <v>406</v>
      </c>
      <c r="FE16" t="s">
        <v>406</v>
      </c>
      <c r="FF16" t="s">
        <v>406</v>
      </c>
      <c r="FG16" t="s">
        <v>406</v>
      </c>
      <c r="FH16" t="s">
        <v>403</v>
      </c>
      <c r="FI16" t="s">
        <v>403</v>
      </c>
      <c r="FJ16" t="s">
        <v>403</v>
      </c>
      <c r="FK16" t="s">
        <v>400</v>
      </c>
      <c r="FN16" t="s">
        <v>422</v>
      </c>
      <c r="FO16" t="s">
        <v>422</v>
      </c>
      <c r="FQ16" t="s">
        <v>400</v>
      </c>
      <c r="FR16" t="s">
        <v>423</v>
      </c>
      <c r="FT16" t="s">
        <v>400</v>
      </c>
      <c r="FU16" t="s">
        <v>400</v>
      </c>
      <c r="FW16" t="s">
        <v>424</v>
      </c>
      <c r="FX16" t="s">
        <v>425</v>
      </c>
      <c r="FY16" t="s">
        <v>424</v>
      </c>
      <c r="FZ16" t="s">
        <v>425</v>
      </c>
      <c r="GA16" t="s">
        <v>424</v>
      </c>
      <c r="GB16" t="s">
        <v>425</v>
      </c>
      <c r="GC16" t="s">
        <v>408</v>
      </c>
      <c r="GD16" t="s">
        <v>408</v>
      </c>
      <c r="GE16" t="s">
        <v>404</v>
      </c>
      <c r="GF16" t="s">
        <v>426</v>
      </c>
      <c r="GG16" t="s">
        <v>404</v>
      </c>
      <c r="GJ16" t="s">
        <v>427</v>
      </c>
      <c r="GM16" t="s">
        <v>411</v>
      </c>
      <c r="GN16" t="s">
        <v>428</v>
      </c>
      <c r="GO16" t="s">
        <v>411</v>
      </c>
      <c r="GT16" t="s">
        <v>429</v>
      </c>
      <c r="GU16" t="s">
        <v>429</v>
      </c>
      <c r="HH16" t="s">
        <v>429</v>
      </c>
      <c r="HI16" t="s">
        <v>429</v>
      </c>
      <c r="HJ16" t="s">
        <v>430</v>
      </c>
      <c r="HK16" t="s">
        <v>430</v>
      </c>
      <c r="HL16" t="s">
        <v>406</v>
      </c>
      <c r="HM16" t="s">
        <v>406</v>
      </c>
      <c r="HN16" t="s">
        <v>408</v>
      </c>
      <c r="HO16" t="s">
        <v>406</v>
      </c>
      <c r="HP16" t="s">
        <v>411</v>
      </c>
      <c r="HQ16" t="s">
        <v>408</v>
      </c>
      <c r="HR16" t="s">
        <v>408</v>
      </c>
      <c r="HT16" t="s">
        <v>429</v>
      </c>
      <c r="HU16" t="s">
        <v>429</v>
      </c>
      <c r="HV16" t="s">
        <v>429</v>
      </c>
      <c r="HW16" t="s">
        <v>429</v>
      </c>
      <c r="HX16" t="s">
        <v>429</v>
      </c>
      <c r="HY16" t="s">
        <v>429</v>
      </c>
      <c r="HZ16" t="s">
        <v>429</v>
      </c>
      <c r="IA16" t="s">
        <v>431</v>
      </c>
      <c r="IB16" t="s">
        <v>432</v>
      </c>
      <c r="IC16" t="s">
        <v>432</v>
      </c>
      <c r="ID16" t="s">
        <v>432</v>
      </c>
      <c r="IE16" t="s">
        <v>429</v>
      </c>
      <c r="IF16" t="s">
        <v>429</v>
      </c>
      <c r="IG16" t="s">
        <v>429</v>
      </c>
      <c r="IH16" t="s">
        <v>429</v>
      </c>
      <c r="II16" t="s">
        <v>429</v>
      </c>
      <c r="IJ16" t="s">
        <v>429</v>
      </c>
      <c r="IK16" t="s">
        <v>429</v>
      </c>
      <c r="IL16" t="s">
        <v>429</v>
      </c>
      <c r="IM16" t="s">
        <v>429</v>
      </c>
      <c r="IN16" t="s">
        <v>429</v>
      </c>
      <c r="IO16" t="s">
        <v>429</v>
      </c>
      <c r="IP16" t="s">
        <v>429</v>
      </c>
      <c r="IW16" t="s">
        <v>429</v>
      </c>
      <c r="IX16" t="s">
        <v>408</v>
      </c>
      <c r="IY16" t="s">
        <v>408</v>
      </c>
      <c r="IZ16" t="s">
        <v>424</v>
      </c>
      <c r="JA16" t="s">
        <v>425</v>
      </c>
      <c r="JB16" t="s">
        <v>425</v>
      </c>
      <c r="JF16" t="s">
        <v>425</v>
      </c>
      <c r="JJ16" t="s">
        <v>404</v>
      </c>
      <c r="JK16" t="s">
        <v>404</v>
      </c>
      <c r="JL16" t="s">
        <v>411</v>
      </c>
      <c r="JM16" t="s">
        <v>411</v>
      </c>
      <c r="JN16" t="s">
        <v>433</v>
      </c>
      <c r="JO16" t="s">
        <v>433</v>
      </c>
      <c r="JP16" t="s">
        <v>429</v>
      </c>
      <c r="JQ16" t="s">
        <v>429</v>
      </c>
      <c r="JR16" t="s">
        <v>429</v>
      </c>
      <c r="JS16" t="s">
        <v>429</v>
      </c>
      <c r="JT16" t="s">
        <v>429</v>
      </c>
      <c r="JU16" t="s">
        <v>429</v>
      </c>
      <c r="JV16" t="s">
        <v>406</v>
      </c>
      <c r="JW16" t="s">
        <v>429</v>
      </c>
      <c r="JY16" t="s">
        <v>413</v>
      </c>
      <c r="JZ16" t="s">
        <v>413</v>
      </c>
      <c r="KA16" t="s">
        <v>406</v>
      </c>
      <c r="KB16" t="s">
        <v>406</v>
      </c>
      <c r="KC16" t="s">
        <v>406</v>
      </c>
      <c r="KD16" t="s">
        <v>406</v>
      </c>
      <c r="KE16" t="s">
        <v>406</v>
      </c>
      <c r="KF16" t="s">
        <v>408</v>
      </c>
      <c r="KG16" t="s">
        <v>408</v>
      </c>
      <c r="KH16" t="s">
        <v>408</v>
      </c>
      <c r="KI16" t="s">
        <v>406</v>
      </c>
      <c r="KJ16" t="s">
        <v>404</v>
      </c>
      <c r="KK16" t="s">
        <v>411</v>
      </c>
      <c r="KL16" t="s">
        <v>408</v>
      </c>
      <c r="KM16" t="s">
        <v>408</v>
      </c>
    </row>
    <row r="17" spans="1:299" x14ac:dyDescent="0.2">
      <c r="A17">
        <v>1</v>
      </c>
      <c r="B17">
        <v>1691682546</v>
      </c>
      <c r="C17">
        <v>0</v>
      </c>
      <c r="D17" t="s">
        <v>434</v>
      </c>
      <c r="E17" t="s">
        <v>435</v>
      </c>
      <c r="F17">
        <v>4</v>
      </c>
      <c r="G17">
        <v>17.100000000000001</v>
      </c>
      <c r="H17" t="s">
        <v>491</v>
      </c>
      <c r="I17">
        <v>130</v>
      </c>
      <c r="J17">
        <v>170</v>
      </c>
      <c r="K17">
        <v>1691682538</v>
      </c>
      <c r="L17">
        <f t="shared" ref="L17:L32" si="0">(M17)/1000</f>
        <v>-1.8246377308363582E-4</v>
      </c>
      <c r="M17">
        <f t="shared" ref="M17:M32" si="1">IF(DR17, AP17, AJ17)</f>
        <v>-0.18246377308363582</v>
      </c>
      <c r="N17">
        <f t="shared" ref="N17:N32" si="2">IF(DR17, AK17, AI17)</f>
        <v>1.4105365283917435</v>
      </c>
      <c r="O17">
        <f t="shared" ref="O17:O32" si="3">DT17 - IF(AW17&gt;1, N17*DN17*100/(AY17*EH17), 0)</f>
        <v>419.76580000000001</v>
      </c>
      <c r="P17">
        <f t="shared" ref="P17:P32" si="4">((V17-L17/2)*O17-N17)/(V17+L17/2)</f>
        <v>590.60795531745862</v>
      </c>
      <c r="Q17">
        <f t="shared" ref="Q17:Q32" si="5">P17*(EA17+EB17)/1000</f>
        <v>59.608245739951492</v>
      </c>
      <c r="R17">
        <f t="shared" ref="R17:R32" si="6">(DT17 - IF(AW17&gt;1, N17*DN17*100/(AY17*EH17), 0))*(EA17+EB17)/1000</f>
        <v>42.36567207459639</v>
      </c>
      <c r="S17">
        <f t="shared" ref="S17:S32" si="7">2/((1/U17-1/T17)+SIGN(U17)*SQRT((1/U17-1/T17)*(1/U17-1/T17) + 4*DO17/((DO17+1)*(DO17+1))*(2*1/U17*1/T17-1/T17*1/T17)))</f>
        <v>-1.2328003530892539E-2</v>
      </c>
      <c r="T17">
        <f t="shared" ref="T17:T32" si="8">IF(LEFT(DP17,1)&lt;&gt;"0",IF(LEFT(DP17,1)="1",3,DQ17),$D$5+$E$5*(EH17*EA17/($K$5*1000))+$F$5*(EH17*EA17/($K$5*1000))*MAX(MIN(DN17,$J$5),$I$5)*MAX(MIN(DN17,$J$5),$I$5)+$G$5*MAX(MIN(DN17,$J$5),$I$5)*(EH17*EA17/($K$5*1000))+$H$5*(EH17*EA17/($K$5*1000))*(EH17*EA17/($K$5*1000)))</f>
        <v>3.8296794306695228</v>
      </c>
      <c r="U17">
        <f t="shared" ref="U17:U32" si="9">L17*(1000-(1000*0.61365*EXP(17.502*Y17/(240.97+Y17))/(EA17+EB17)+DV17)/2)/(1000*0.61365*EXP(17.502*Y17/(240.97+Y17))/(EA17+EB17)-DV17)</f>
        <v>-1.2350093254337226E-2</v>
      </c>
      <c r="V17">
        <f t="shared" ref="V17:V32" si="10">1/((DO17+1)/(S17/1.6)+1/(T17/1.37)) + DO17/((DO17+1)/(S17/1.6) + DO17/(T17/1.37))</f>
        <v>-7.716820372185189E-3</v>
      </c>
      <c r="W17">
        <f t="shared" ref="W17:W32" si="11">(DJ17*DM17)</f>
        <v>321.50718436586453</v>
      </c>
      <c r="X17">
        <f t="shared" ref="X17:X32" si="12">(EC17+(W17+2*0.95*0.0000000567*(((EC17+$B$7)+273)^4-(EC17+273)^4)-44100*L17)/(1.84*29.3*T17+8*0.95*0.0000000567*(EC17+273)^3))</f>
        <v>26.880241034442804</v>
      </c>
      <c r="Y17">
        <f t="shared" ref="Y17:Y32" si="13">($C$7*ED17+$D$7*EE17+$E$7*X17)</f>
        <v>24.651246666666701</v>
      </c>
      <c r="Z17">
        <f t="shared" ref="Z17:Z32" si="14">0.61365*EXP(17.502*Y17/(240.97+Y17))</f>
        <v>3.1141621655094385</v>
      </c>
      <c r="AA17">
        <f t="shared" ref="AA17:AA32" si="15">(AB17/AC17*100)</f>
        <v>51.02294246500265</v>
      </c>
      <c r="AB17">
        <f t="shared" ref="AB17:AB32" si="16">DV17*(EA17+EB17)/1000</f>
        <v>1.6582939968328683</v>
      </c>
      <c r="AC17">
        <f t="shared" ref="AC17:AC32" si="17">0.61365*EXP(17.502*EC17/(240.97+EC17))</f>
        <v>3.2500947940631124</v>
      </c>
      <c r="AD17">
        <f t="shared" ref="AD17:AD32" si="18">(Z17-DV17*(EA17+EB17)/1000)</f>
        <v>1.4558681686765702</v>
      </c>
      <c r="AE17">
        <f t="shared" ref="AE17:AE32" si="19">(-L17*44100)</f>
        <v>8.0466523929883405</v>
      </c>
      <c r="AF17">
        <f t="shared" ref="AF17:AF32" si="20">2*29.3*T17*0.92*(EC17-Y17)</f>
        <v>147.96706885080204</v>
      </c>
      <c r="AG17">
        <f t="shared" ref="AG17:AG32" si="21">2*0.95*0.0000000567*(((EC17+$B$7)+273)^4-(Y17+273)^4)</f>
        <v>8.1734452996803562</v>
      </c>
      <c r="AH17">
        <f t="shared" ref="AH17:AH32" si="22">W17+AG17+AE17+AF17</f>
        <v>485.69435090933524</v>
      </c>
      <c r="AI17">
        <f t="shared" ref="AI17:AI32" si="23">DZ17*AW17*(DU17-DT17*(1000-AW17*DW17)/(1000-AW17*DV17))/(100*DN17)</f>
        <v>0.63596888915920369</v>
      </c>
      <c r="AJ17">
        <f t="shared" ref="AJ17:AJ32" si="24">1000*DZ17*AW17*(DV17-DW17)/(100*DN17*(1000-AW17*DV17))</f>
        <v>-6.9781070628083558E-2</v>
      </c>
      <c r="AK17">
        <f t="shared" ref="AK17:AK32" si="25">(AL17 - AM17 - EA17*1000/(8.314*(EC17+273.15)) * AO17/DZ17 * AN17) * DZ17/(100*DN17) * (1000 - DW17)/1000</f>
        <v>1.4105365283917435</v>
      </c>
      <c r="AL17">
        <v>427.215964893094</v>
      </c>
      <c r="AM17">
        <v>426.34361818181799</v>
      </c>
      <c r="AN17">
        <v>2.1819070028318201E-3</v>
      </c>
      <c r="AO17">
        <v>66.933158395597403</v>
      </c>
      <c r="AP17">
        <f t="shared" ref="AP17:AP32" si="26">(AR17 - AQ17 + EA17*1000/(8.314*(EC17+273.15)) * AT17/DZ17 * AS17) * DZ17/(100*DN17) * 1000/(1000 - AR17)</f>
        <v>-0.18246377308363582</v>
      </c>
      <c r="AQ17">
        <v>16.4794494433986</v>
      </c>
      <c r="AR17">
        <v>16.3566242424242</v>
      </c>
      <c r="AS17">
        <v>2.4064245821599798E-3</v>
      </c>
      <c r="AT17">
        <v>77.4320264345873</v>
      </c>
      <c r="AU17">
        <v>0</v>
      </c>
      <c r="AV17">
        <v>0</v>
      </c>
      <c r="AW17">
        <f t="shared" ref="AW17:AW32" si="27">IF(AU17*$H$13&gt;=AY17,1,(AY17/(AY17-AU17*$H$13)))</f>
        <v>1</v>
      </c>
      <c r="AX17">
        <f t="shared" ref="AX17:AX32" si="28">(AW17-1)*100</f>
        <v>0</v>
      </c>
      <c r="AY17">
        <f t="shared" ref="AY17:AY32" si="29">MAX(0,($B$13+$C$13*EH17)/(1+$D$13*EH17)*EA17/(EC17+273)*$E$13)</f>
        <v>53639.462299564642</v>
      </c>
      <c r="AZ17" t="s">
        <v>437</v>
      </c>
      <c r="BA17">
        <v>0</v>
      </c>
      <c r="BB17">
        <v>0</v>
      </c>
      <c r="BC17">
        <v>0</v>
      </c>
      <c r="BD17" t="e">
        <f t="shared" ref="BD17:BD32" si="30">1-BB17/BC17</f>
        <v>#DIV/0!</v>
      </c>
      <c r="BE17">
        <v>0</v>
      </c>
      <c r="BF17" t="s">
        <v>437</v>
      </c>
      <c r="BG17">
        <v>0</v>
      </c>
      <c r="BH17">
        <v>0</v>
      </c>
      <c r="BI17">
        <v>0</v>
      </c>
      <c r="BJ17" t="e">
        <f t="shared" ref="BJ17:BJ32" si="31">1-BH17/BI17</f>
        <v>#DIV/0!</v>
      </c>
      <c r="BK17">
        <v>0.5</v>
      </c>
      <c r="BL17">
        <f t="shared" ref="BL17:BL32" si="32">DK17</f>
        <v>1681.1838202931963</v>
      </c>
      <c r="BM17">
        <f t="shared" ref="BM17:BM32" si="33">N17</f>
        <v>1.4105365283917435</v>
      </c>
      <c r="BN17" t="e">
        <f t="shared" ref="BN17:BN32" si="34">BJ17*BK17*BL17</f>
        <v>#DIV/0!</v>
      </c>
      <c r="BO17">
        <f t="shared" ref="BO17:BO32" si="35">(BM17-BE17)/BL17</f>
        <v>8.3901386116465705E-4</v>
      </c>
      <c r="BP17" t="e">
        <f t="shared" ref="BP17:BP32" si="36">(BC17-BI17)/BI17</f>
        <v>#DIV/0!</v>
      </c>
      <c r="BQ17" t="e">
        <f t="shared" ref="BQ17:BQ32" si="37">BB17/(BD17+BB17/BI17)</f>
        <v>#DIV/0!</v>
      </c>
      <c r="BR17" t="s">
        <v>437</v>
      </c>
      <c r="BS17">
        <v>0</v>
      </c>
      <c r="BT17" t="e">
        <f t="shared" ref="BT17:BT32" si="38">IF(BS17&lt;&gt;0, BS17, BQ17)</f>
        <v>#DIV/0!</v>
      </c>
      <c r="BU17" t="e">
        <f t="shared" ref="BU17:BU32" si="39">1-BT17/BI17</f>
        <v>#DIV/0!</v>
      </c>
      <c r="BV17" t="e">
        <f t="shared" ref="BV17:BV32" si="40">(BI17-BH17)/(BI17-BT17)</f>
        <v>#DIV/0!</v>
      </c>
      <c r="BW17" t="e">
        <f t="shared" ref="BW17:BW32" si="41">(BC17-BI17)/(BC17-BT17)</f>
        <v>#DIV/0!</v>
      </c>
      <c r="BX17" t="e">
        <f t="shared" ref="BX17:BX32" si="42">(BI17-BH17)/(BI17-BB17)</f>
        <v>#DIV/0!</v>
      </c>
      <c r="BY17" t="e">
        <f t="shared" ref="BY17:BY32" si="43">(BC17-BI17)/(BC17-BB17)</f>
        <v>#DIV/0!</v>
      </c>
      <c r="BZ17" t="e">
        <f t="shared" ref="BZ17:BZ32" si="44">(BV17*BT17/BH17)</f>
        <v>#DIV/0!</v>
      </c>
      <c r="CA17" t="e">
        <f t="shared" ref="CA17:CA32" si="45">(1-BZ17)</f>
        <v>#DIV/0!</v>
      </c>
      <c r="DJ17">
        <f t="shared" ref="DJ17:DJ32" si="46">$B$11*EI17+$C$11*EJ17+$F$11*EU17*(1-EX17)</f>
        <v>1999.9846666666699</v>
      </c>
      <c r="DK17">
        <f t="shared" ref="DK17:DK32" si="47">DJ17*DL17</f>
        <v>1681.1838202931963</v>
      </c>
      <c r="DL17">
        <f t="shared" ref="DL17:DL32" si="48">($B$11*$D$9+$C$11*$D$9+$F$11*((FH17+EZ17)/MAX(FH17+EZ17+FI17, 0.1)*$I$9+FI17/MAX(FH17+EZ17+FI17, 0.1)*$J$9))/($B$11+$C$11+$F$11)</f>
        <v>0.84059835473398303</v>
      </c>
      <c r="DM17">
        <f t="shared" ref="DM17:DM32" si="49">($B$11*$K$9+$C$11*$K$9+$F$11*((FH17+EZ17)/MAX(FH17+EZ17+FI17, 0.1)*$P$9+FI17/MAX(FH17+EZ17+FI17, 0.1)*$Q$9))/($B$11+$C$11+$F$11)</f>
        <v>0.16075482463658755</v>
      </c>
      <c r="DN17">
        <v>3</v>
      </c>
      <c r="DO17">
        <v>0.5</v>
      </c>
      <c r="DP17" t="s">
        <v>438</v>
      </c>
      <c r="DQ17">
        <v>2</v>
      </c>
      <c r="DR17" t="b">
        <v>1</v>
      </c>
      <c r="DS17">
        <v>1691682538</v>
      </c>
      <c r="DT17">
        <v>419.76580000000001</v>
      </c>
      <c r="DU17">
        <v>420.12979999999999</v>
      </c>
      <c r="DV17">
        <v>16.43064</v>
      </c>
      <c r="DW17">
        <v>16.471820000000001</v>
      </c>
      <c r="DX17">
        <v>419.90679999999998</v>
      </c>
      <c r="DY17">
        <v>16.326640000000001</v>
      </c>
      <c r="DZ17">
        <v>500.00866666666701</v>
      </c>
      <c r="EA17">
        <v>100.826933333333</v>
      </c>
      <c r="EB17">
        <v>9.9993239999999997E-2</v>
      </c>
      <c r="EC17">
        <v>25.367913333333298</v>
      </c>
      <c r="ED17">
        <v>24.651246666666701</v>
      </c>
      <c r="EE17">
        <v>999.9</v>
      </c>
      <c r="EF17">
        <v>0</v>
      </c>
      <c r="EG17">
        <v>0</v>
      </c>
      <c r="EH17">
        <v>10006.496666666701</v>
      </c>
      <c r="EI17">
        <v>0</v>
      </c>
      <c r="EJ17">
        <v>11.559053333333299</v>
      </c>
      <c r="EK17">
        <v>-0.80987946666666699</v>
      </c>
      <c r="EL17">
        <v>426.27866666666699</v>
      </c>
      <c r="EM17">
        <v>427.16579999999999</v>
      </c>
      <c r="EN17">
        <v>-0.14740066666666701</v>
      </c>
      <c r="EO17">
        <v>420.12979999999999</v>
      </c>
      <c r="EP17">
        <v>16.471820000000001</v>
      </c>
      <c r="EQ17">
        <v>1.6459426666666701</v>
      </c>
      <c r="ER17">
        <v>1.6608053333333299</v>
      </c>
      <c r="ES17">
        <v>14.395773333333301</v>
      </c>
      <c r="ET17">
        <v>14.534853333333301</v>
      </c>
      <c r="EU17">
        <v>1999.9846666666699</v>
      </c>
      <c r="EV17">
        <v>0.98000600000000004</v>
      </c>
      <c r="EW17">
        <v>1.9994253333333298E-2</v>
      </c>
      <c r="EX17">
        <v>0</v>
      </c>
      <c r="EY17">
        <v>268.34053333333298</v>
      </c>
      <c r="EZ17">
        <v>4.9995099999999999</v>
      </c>
      <c r="FA17">
        <v>5394.0293333333302</v>
      </c>
      <c r="FB17">
        <v>16366.2066666667</v>
      </c>
      <c r="FC17">
        <v>38.112400000000001</v>
      </c>
      <c r="FD17">
        <v>38.811999999999998</v>
      </c>
      <c r="FE17">
        <v>39.1291333333333</v>
      </c>
      <c r="FF17">
        <v>37.875</v>
      </c>
      <c r="FG17">
        <v>39.875</v>
      </c>
      <c r="FH17">
        <v>1955.09466666667</v>
      </c>
      <c r="FI17">
        <v>39.89</v>
      </c>
      <c r="FJ17">
        <v>0</v>
      </c>
      <c r="FK17">
        <v>1691682548.0999999</v>
      </c>
      <c r="FL17">
        <v>0</v>
      </c>
      <c r="FM17">
        <v>268.32011999999997</v>
      </c>
      <c r="FN17">
        <v>-0.41915384144951401</v>
      </c>
      <c r="FO17">
        <v>-15.4523077107996</v>
      </c>
      <c r="FP17">
        <v>5393.9308000000001</v>
      </c>
      <c r="FQ17">
        <v>15</v>
      </c>
      <c r="FR17">
        <v>1691682570</v>
      </c>
      <c r="FS17" t="s">
        <v>439</v>
      </c>
      <c r="FT17">
        <v>1691682570</v>
      </c>
      <c r="FU17">
        <v>1691682564</v>
      </c>
      <c r="FV17">
        <v>1</v>
      </c>
      <c r="FW17">
        <v>0.44600000000000001</v>
      </c>
      <c r="FX17">
        <v>0.105</v>
      </c>
      <c r="FY17">
        <v>-0.14099999999999999</v>
      </c>
      <c r="FZ17">
        <v>0.104</v>
      </c>
      <c r="GA17">
        <v>420</v>
      </c>
      <c r="GB17">
        <v>17</v>
      </c>
      <c r="GC17">
        <v>0.19</v>
      </c>
      <c r="GD17">
        <v>0.19</v>
      </c>
      <c r="GE17">
        <v>-0.80268771428571395</v>
      </c>
      <c r="GF17">
        <v>-0.27213366233766401</v>
      </c>
      <c r="GG17">
        <v>4.0589052364192101E-2</v>
      </c>
      <c r="GH17">
        <v>1</v>
      </c>
      <c r="GI17">
        <v>268.395382352941</v>
      </c>
      <c r="GJ17">
        <v>-1.13355232561493</v>
      </c>
      <c r="GK17">
        <v>0.19443916555145499</v>
      </c>
      <c r="GL17">
        <v>0</v>
      </c>
      <c r="GM17">
        <v>-0.15972542857142899</v>
      </c>
      <c r="GN17">
        <v>0.22762527272727301</v>
      </c>
      <c r="GO17">
        <v>2.32137179857318E-2</v>
      </c>
      <c r="GP17">
        <v>0</v>
      </c>
      <c r="GQ17">
        <v>1</v>
      </c>
      <c r="GR17">
        <v>3</v>
      </c>
      <c r="GS17" t="s">
        <v>440</v>
      </c>
      <c r="GT17">
        <v>3.1232099999999998</v>
      </c>
      <c r="GU17">
        <v>2.8942600000000001</v>
      </c>
      <c r="GV17">
        <v>0.105655</v>
      </c>
      <c r="GW17">
        <v>0.105549</v>
      </c>
      <c r="GX17">
        <v>9.2435500000000004E-2</v>
      </c>
      <c r="GY17">
        <v>9.1730699999999998E-2</v>
      </c>
      <c r="GZ17">
        <v>29539.7</v>
      </c>
      <c r="HA17">
        <v>22776</v>
      </c>
      <c r="HB17">
        <v>30742.1</v>
      </c>
      <c r="HC17">
        <v>23925.599999999999</v>
      </c>
      <c r="HD17">
        <v>36932.5</v>
      </c>
      <c r="HE17">
        <v>30309.1</v>
      </c>
      <c r="HF17">
        <v>43500.1</v>
      </c>
      <c r="HG17">
        <v>36108.400000000001</v>
      </c>
      <c r="HH17">
        <v>2.1797499999999999</v>
      </c>
      <c r="HI17">
        <v>2.2948499999999998</v>
      </c>
      <c r="HJ17">
        <v>0.18479300000000001</v>
      </c>
      <c r="HK17">
        <v>0</v>
      </c>
      <c r="HL17">
        <v>21.618200000000002</v>
      </c>
      <c r="HM17">
        <v>999.9</v>
      </c>
      <c r="HN17">
        <v>70.558999999999997</v>
      </c>
      <c r="HO17">
        <v>23.152000000000001</v>
      </c>
      <c r="HP17">
        <v>19.9147</v>
      </c>
      <c r="HQ17">
        <v>61.9801</v>
      </c>
      <c r="HR17">
        <v>19.587299999999999</v>
      </c>
      <c r="HS17">
        <v>1</v>
      </c>
      <c r="HT17">
        <v>-0.39588699999999999</v>
      </c>
      <c r="HU17">
        <v>-1.7715799999999999</v>
      </c>
      <c r="HV17">
        <v>20.3569</v>
      </c>
      <c r="HW17">
        <v>5.2469400000000004</v>
      </c>
      <c r="HX17">
        <v>11.9201</v>
      </c>
      <c r="HY17">
        <v>4.9696999999999996</v>
      </c>
      <c r="HZ17">
        <v>3.2900299999999998</v>
      </c>
      <c r="IA17">
        <v>999.9</v>
      </c>
      <c r="IB17">
        <v>9999</v>
      </c>
      <c r="IC17">
        <v>9999</v>
      </c>
      <c r="ID17">
        <v>9999</v>
      </c>
      <c r="IE17">
        <v>4.9716899999999997</v>
      </c>
      <c r="IF17">
        <v>1.87286</v>
      </c>
      <c r="IG17">
        <v>1.8797299999999999</v>
      </c>
      <c r="IH17">
        <v>1.8758699999999999</v>
      </c>
      <c r="II17">
        <v>1.8754599999999999</v>
      </c>
      <c r="IJ17">
        <v>1.87547</v>
      </c>
      <c r="IK17">
        <v>1.8744000000000001</v>
      </c>
      <c r="IL17">
        <v>1.87483</v>
      </c>
      <c r="IM17">
        <v>0</v>
      </c>
      <c r="IN17">
        <v>0</v>
      </c>
      <c r="IO17">
        <v>0</v>
      </c>
      <c r="IP17">
        <v>0</v>
      </c>
      <c r="IQ17" t="s">
        <v>441</v>
      </c>
      <c r="IR17" t="s">
        <v>442</v>
      </c>
      <c r="IS17" t="s">
        <v>443</v>
      </c>
      <c r="IT17" t="s">
        <v>443</v>
      </c>
      <c r="IU17" t="s">
        <v>443</v>
      </c>
      <c r="IV17" t="s">
        <v>443</v>
      </c>
      <c r="IW17">
        <v>0</v>
      </c>
      <c r="IX17">
        <v>100</v>
      </c>
      <c r="IY17">
        <v>100</v>
      </c>
      <c r="IZ17">
        <v>-0.14099999999999999</v>
      </c>
      <c r="JA17">
        <v>0.104</v>
      </c>
      <c r="JB17">
        <v>-0.93020267919250599</v>
      </c>
      <c r="JC17">
        <v>1.2895252552789099E-3</v>
      </c>
      <c r="JD17">
        <v>-1.3413235761916901E-6</v>
      </c>
      <c r="JE17">
        <v>5.15758973323309E-10</v>
      </c>
      <c r="JF17">
        <v>-0.12560975272105501</v>
      </c>
      <c r="JG17">
        <v>6.5251638908432196E-4</v>
      </c>
      <c r="JH17">
        <v>5.4169000468764204E-4</v>
      </c>
      <c r="JI17">
        <v>-7.2718995916457801E-6</v>
      </c>
      <c r="JJ17">
        <v>20</v>
      </c>
      <c r="JK17">
        <v>2004</v>
      </c>
      <c r="JL17">
        <v>0</v>
      </c>
      <c r="JM17">
        <v>19</v>
      </c>
      <c r="JN17">
        <v>3877.4</v>
      </c>
      <c r="JO17">
        <v>3877.5</v>
      </c>
      <c r="JP17">
        <v>1.1047400000000001</v>
      </c>
      <c r="JQ17">
        <v>2.52075</v>
      </c>
      <c r="JR17">
        <v>1.64551</v>
      </c>
      <c r="JS17">
        <v>2.3815900000000001</v>
      </c>
      <c r="JT17">
        <v>1.64917</v>
      </c>
      <c r="JU17">
        <v>2.4157700000000002</v>
      </c>
      <c r="JV17">
        <v>26.602599999999999</v>
      </c>
      <c r="JW17">
        <v>15.7781</v>
      </c>
      <c r="JX17">
        <v>18</v>
      </c>
      <c r="JY17">
        <v>505.09100000000001</v>
      </c>
      <c r="JZ17">
        <v>675.25099999999998</v>
      </c>
      <c r="KA17">
        <v>25.000299999999999</v>
      </c>
      <c r="KB17">
        <v>22.171399999999998</v>
      </c>
      <c r="KC17">
        <v>29.999700000000001</v>
      </c>
      <c r="KD17">
        <v>22.2837</v>
      </c>
      <c r="KE17">
        <v>22.2563</v>
      </c>
      <c r="KF17">
        <v>22.172799999999999</v>
      </c>
      <c r="KG17">
        <v>16.031600000000001</v>
      </c>
      <c r="KH17">
        <v>100</v>
      </c>
      <c r="KI17">
        <v>25</v>
      </c>
      <c r="KJ17">
        <v>420</v>
      </c>
      <c r="KK17">
        <v>15.7288</v>
      </c>
      <c r="KL17">
        <v>102.075</v>
      </c>
      <c r="KM17">
        <v>101.155</v>
      </c>
    </row>
    <row r="18" spans="1:299" x14ac:dyDescent="0.2">
      <c r="A18">
        <v>2</v>
      </c>
      <c r="B18">
        <v>1691683864.0999999</v>
      </c>
      <c r="C18">
        <v>1318.0999999046301</v>
      </c>
      <c r="D18" t="s">
        <v>444</v>
      </c>
      <c r="E18" t="s">
        <v>445</v>
      </c>
      <c r="F18">
        <v>4</v>
      </c>
      <c r="G18">
        <v>16.5</v>
      </c>
      <c r="H18" t="s">
        <v>436</v>
      </c>
      <c r="I18">
        <v>60</v>
      </c>
      <c r="J18">
        <v>170</v>
      </c>
      <c r="K18">
        <v>1691683855.5999999</v>
      </c>
      <c r="L18">
        <f t="shared" si="0"/>
        <v>2.6030394697163346E-4</v>
      </c>
      <c r="M18">
        <f t="shared" si="1"/>
        <v>0.26030394697163345</v>
      </c>
      <c r="N18">
        <f t="shared" si="2"/>
        <v>1.9147457630478482</v>
      </c>
      <c r="O18">
        <f t="shared" si="3"/>
        <v>418.82024999999999</v>
      </c>
      <c r="P18">
        <f t="shared" si="4"/>
        <v>264.55598285756457</v>
      </c>
      <c r="Q18">
        <f t="shared" si="5"/>
        <v>26.718665263215279</v>
      </c>
      <c r="R18">
        <f t="shared" si="6"/>
        <v>42.298487996134043</v>
      </c>
      <c r="S18">
        <f t="shared" si="7"/>
        <v>2.0835660435084398E-2</v>
      </c>
      <c r="T18">
        <f t="shared" si="8"/>
        <v>3.8292558103512482</v>
      </c>
      <c r="U18">
        <f t="shared" si="9"/>
        <v>2.0772881730549506E-2</v>
      </c>
      <c r="V18">
        <f t="shared" si="10"/>
        <v>1.2988675637615518E-2</v>
      </c>
      <c r="W18">
        <f t="shared" si="11"/>
        <v>321.50979206614522</v>
      </c>
      <c r="X18">
        <f t="shared" si="12"/>
        <v>26.252662537099631</v>
      </c>
      <c r="Y18">
        <f t="shared" si="13"/>
        <v>23.00849375</v>
      </c>
      <c r="Z18">
        <f t="shared" si="14"/>
        <v>2.8211716464706682</v>
      </c>
      <c r="AA18">
        <f t="shared" si="15"/>
        <v>50.301000106951932</v>
      </c>
      <c r="AB18">
        <f t="shared" si="16"/>
        <v>1.5832117566385493</v>
      </c>
      <c r="AC18">
        <f t="shared" si="17"/>
        <v>3.1474757028135887</v>
      </c>
      <c r="AD18">
        <f t="shared" si="18"/>
        <v>1.2379598898321189</v>
      </c>
      <c r="AE18">
        <f t="shared" si="19"/>
        <v>-11.479404061449035</v>
      </c>
      <c r="AF18">
        <f t="shared" si="20"/>
        <v>375.90789518282173</v>
      </c>
      <c r="AG18">
        <f t="shared" si="21"/>
        <v>20.539791845158621</v>
      </c>
      <c r="AH18">
        <f t="shared" si="22"/>
        <v>706.47807503267654</v>
      </c>
      <c r="AI18">
        <f t="shared" si="23"/>
        <v>1.891000611888437</v>
      </c>
      <c r="AJ18">
        <f t="shared" si="24"/>
        <v>0.24052920472012773</v>
      </c>
      <c r="AK18">
        <f t="shared" si="25"/>
        <v>1.9147457630478482</v>
      </c>
      <c r="AL18">
        <v>426.65613029706799</v>
      </c>
      <c r="AM18">
        <v>425.486490909091</v>
      </c>
      <c r="AN18">
        <v>4.9642026478637503E-4</v>
      </c>
      <c r="AO18">
        <v>66.934709124454002</v>
      </c>
      <c r="AP18">
        <f t="shared" si="26"/>
        <v>0.26030394697163345</v>
      </c>
      <c r="AQ18">
        <v>15.531734674165699</v>
      </c>
      <c r="AR18">
        <v>15.685506666666701</v>
      </c>
      <c r="AS18">
        <v>-7.1373935808055898E-6</v>
      </c>
      <c r="AT18">
        <v>77.435404381001007</v>
      </c>
      <c r="AU18">
        <v>0</v>
      </c>
      <c r="AV18">
        <v>0</v>
      </c>
      <c r="AW18">
        <f t="shared" si="27"/>
        <v>1</v>
      </c>
      <c r="AX18">
        <f t="shared" si="28"/>
        <v>0</v>
      </c>
      <c r="AY18">
        <f t="shared" si="29"/>
        <v>53729.666157674648</v>
      </c>
      <c r="AZ18" t="s">
        <v>437</v>
      </c>
      <c r="BA18">
        <v>0</v>
      </c>
      <c r="BB18">
        <v>0</v>
      </c>
      <c r="BC18">
        <v>0</v>
      </c>
      <c r="BD18" t="e">
        <f t="shared" si="30"/>
        <v>#DIV/0!</v>
      </c>
      <c r="BE18">
        <v>0</v>
      </c>
      <c r="BF18" t="s">
        <v>437</v>
      </c>
      <c r="BG18">
        <v>0</v>
      </c>
      <c r="BH18">
        <v>0</v>
      </c>
      <c r="BI18">
        <v>0</v>
      </c>
      <c r="BJ18" t="e">
        <f t="shared" si="31"/>
        <v>#DIV/0!</v>
      </c>
      <c r="BK18">
        <v>0.5</v>
      </c>
      <c r="BL18">
        <f t="shared" si="32"/>
        <v>1681.1920502933397</v>
      </c>
      <c r="BM18">
        <f t="shared" si="33"/>
        <v>1.9147457630478482</v>
      </c>
      <c r="BN18" t="e">
        <f t="shared" si="34"/>
        <v>#DIV/0!</v>
      </c>
      <c r="BO18">
        <f t="shared" si="35"/>
        <v>1.1389214948487041E-3</v>
      </c>
      <c r="BP18" t="e">
        <f t="shared" si="36"/>
        <v>#DIV/0!</v>
      </c>
      <c r="BQ18" t="e">
        <f t="shared" si="37"/>
        <v>#DIV/0!</v>
      </c>
      <c r="BR18" t="s">
        <v>437</v>
      </c>
      <c r="BS18">
        <v>0</v>
      </c>
      <c r="BT18" t="e">
        <f t="shared" si="38"/>
        <v>#DIV/0!</v>
      </c>
      <c r="BU18" t="e">
        <f t="shared" si="39"/>
        <v>#DIV/0!</v>
      </c>
      <c r="BV18" t="e">
        <f t="shared" si="40"/>
        <v>#DIV/0!</v>
      </c>
      <c r="BW18" t="e">
        <f t="shared" si="41"/>
        <v>#DIV/0!</v>
      </c>
      <c r="BX18" t="e">
        <f t="shared" si="42"/>
        <v>#DIV/0!</v>
      </c>
      <c r="BY18" t="e">
        <f t="shared" si="43"/>
        <v>#DIV/0!</v>
      </c>
      <c r="BZ18" t="e">
        <f t="shared" si="44"/>
        <v>#DIV/0!</v>
      </c>
      <c r="CA18" t="e">
        <f t="shared" si="45"/>
        <v>#DIV/0!</v>
      </c>
      <c r="DJ18">
        <f t="shared" si="46"/>
        <v>1999.9937500000001</v>
      </c>
      <c r="DK18">
        <f t="shared" si="47"/>
        <v>1681.1920502933397</v>
      </c>
      <c r="DL18">
        <f t="shared" si="48"/>
        <v>0.84059865201745732</v>
      </c>
      <c r="DM18">
        <f t="shared" si="49"/>
        <v>0.16075539839369257</v>
      </c>
      <c r="DN18">
        <v>3</v>
      </c>
      <c r="DO18">
        <v>0.5</v>
      </c>
      <c r="DP18" t="s">
        <v>438</v>
      </c>
      <c r="DQ18">
        <v>2</v>
      </c>
      <c r="DR18" t="b">
        <v>1</v>
      </c>
      <c r="DS18">
        <v>1691683855.5999999</v>
      </c>
      <c r="DT18">
        <v>418.82024999999999</v>
      </c>
      <c r="DU18">
        <v>420.01524999999998</v>
      </c>
      <c r="DV18">
        <v>15.676237499999999</v>
      </c>
      <c r="DW18">
        <v>15.5341875</v>
      </c>
      <c r="DX18">
        <v>418.93225000000001</v>
      </c>
      <c r="DY18">
        <v>15.5972375</v>
      </c>
      <c r="DZ18">
        <v>500.01818750000001</v>
      </c>
      <c r="EA18">
        <v>100.894375</v>
      </c>
      <c r="EB18">
        <v>9.9996681249999997E-2</v>
      </c>
      <c r="EC18">
        <v>24.829374999999999</v>
      </c>
      <c r="ED18">
        <v>23.00849375</v>
      </c>
      <c r="EE18">
        <v>999.9</v>
      </c>
      <c r="EF18">
        <v>0</v>
      </c>
      <c r="EG18">
        <v>0</v>
      </c>
      <c r="EH18">
        <v>9998.2056250000005</v>
      </c>
      <c r="EI18">
        <v>0</v>
      </c>
      <c r="EJ18">
        <v>14.09825625</v>
      </c>
      <c r="EK18">
        <v>-1.2244824999999999</v>
      </c>
      <c r="EL18">
        <v>425.46662500000002</v>
      </c>
      <c r="EM18">
        <v>426.64281249999999</v>
      </c>
      <c r="EN18">
        <v>0.15671131250000001</v>
      </c>
      <c r="EO18">
        <v>420.01524999999998</v>
      </c>
      <c r="EP18">
        <v>15.5341875</v>
      </c>
      <c r="EQ18">
        <v>1.5831243749999999</v>
      </c>
      <c r="ER18">
        <v>1.5673137500000001</v>
      </c>
      <c r="ES18">
        <v>13.795506250000001</v>
      </c>
      <c r="ET18">
        <v>13.641131250000001</v>
      </c>
      <c r="EU18">
        <v>1999.9937500000001</v>
      </c>
      <c r="EV18">
        <v>0.97999662499999995</v>
      </c>
      <c r="EW18">
        <v>2.0003281250000001E-2</v>
      </c>
      <c r="EX18">
        <v>0</v>
      </c>
      <c r="EY18">
        <v>233.0641875</v>
      </c>
      <c r="EZ18">
        <v>4.9995099999999999</v>
      </c>
      <c r="FA18">
        <v>4676.4837500000003</v>
      </c>
      <c r="FB18">
        <v>16366.237499999999</v>
      </c>
      <c r="FC18">
        <v>36.75</v>
      </c>
      <c r="FD18">
        <v>37.519374999999997</v>
      </c>
      <c r="FE18">
        <v>37.811999999999998</v>
      </c>
      <c r="FF18">
        <v>36.492125000000001</v>
      </c>
      <c r="FG18">
        <v>38.581687500000001</v>
      </c>
      <c r="FH18">
        <v>1955.08375</v>
      </c>
      <c r="FI18">
        <v>39.909999999999997</v>
      </c>
      <c r="FJ18">
        <v>0</v>
      </c>
      <c r="FK18">
        <v>1691683866.3</v>
      </c>
      <c r="FL18">
        <v>0</v>
      </c>
      <c r="FM18">
        <v>233.08288461538501</v>
      </c>
      <c r="FN18">
        <v>-0.62847862213419603</v>
      </c>
      <c r="FO18">
        <v>-23.2762393232275</v>
      </c>
      <c r="FP18">
        <v>4675.9757692307703</v>
      </c>
      <c r="FQ18">
        <v>15</v>
      </c>
      <c r="FR18">
        <v>1691683892.0999999</v>
      </c>
      <c r="FS18" t="s">
        <v>446</v>
      </c>
      <c r="FT18">
        <v>1691683892.0999999</v>
      </c>
      <c r="FU18">
        <v>1691683884.0999999</v>
      </c>
      <c r="FV18">
        <v>2</v>
      </c>
      <c r="FW18">
        <v>2.9000000000000001E-2</v>
      </c>
      <c r="FX18">
        <v>-1.2999999999999999E-2</v>
      </c>
      <c r="FY18">
        <v>-0.112</v>
      </c>
      <c r="FZ18">
        <v>7.9000000000000001E-2</v>
      </c>
      <c r="GA18">
        <v>420</v>
      </c>
      <c r="GB18">
        <v>16</v>
      </c>
      <c r="GC18">
        <v>0.35</v>
      </c>
      <c r="GD18">
        <v>0.16</v>
      </c>
      <c r="GE18">
        <v>-1.2257061904761899</v>
      </c>
      <c r="GF18">
        <v>-3.2855844155843097E-2</v>
      </c>
      <c r="GG18">
        <v>1.9711070004584299E-2</v>
      </c>
      <c r="GH18">
        <v>1</v>
      </c>
      <c r="GI18">
        <v>233.127676470588</v>
      </c>
      <c r="GJ18">
        <v>-0.47717340875152298</v>
      </c>
      <c r="GK18">
        <v>0.17527620565808799</v>
      </c>
      <c r="GL18">
        <v>1</v>
      </c>
      <c r="GM18">
        <v>0.15621014285714299</v>
      </c>
      <c r="GN18">
        <v>7.8746493506495503E-3</v>
      </c>
      <c r="GO18">
        <v>1.22682316363441E-3</v>
      </c>
      <c r="GP18">
        <v>1</v>
      </c>
      <c r="GQ18">
        <v>3</v>
      </c>
      <c r="GR18">
        <v>3</v>
      </c>
      <c r="GS18" t="s">
        <v>447</v>
      </c>
      <c r="GT18">
        <v>3.1219899999999998</v>
      </c>
      <c r="GU18">
        <v>2.8940600000000001</v>
      </c>
      <c r="GV18">
        <v>0.10520699999999999</v>
      </c>
      <c r="GW18">
        <v>0.105266</v>
      </c>
      <c r="GX18">
        <v>8.9067599999999997E-2</v>
      </c>
      <c r="GY18">
        <v>8.7686299999999995E-2</v>
      </c>
      <c r="GZ18">
        <v>29496.1</v>
      </c>
      <c r="HA18">
        <v>22735.3</v>
      </c>
      <c r="HB18">
        <v>30686.9</v>
      </c>
      <c r="HC18">
        <v>23880.7</v>
      </c>
      <c r="HD18">
        <v>37013.4</v>
      </c>
      <c r="HE18">
        <v>30393.599999999999</v>
      </c>
      <c r="HF18">
        <v>43429.4</v>
      </c>
      <c r="HG18">
        <v>36042.6</v>
      </c>
      <c r="HH18">
        <v>2.1666500000000002</v>
      </c>
      <c r="HI18">
        <v>2.27285</v>
      </c>
      <c r="HJ18">
        <v>0.113495</v>
      </c>
      <c r="HK18">
        <v>0</v>
      </c>
      <c r="HL18">
        <v>21.088699999999999</v>
      </c>
      <c r="HM18">
        <v>999.9</v>
      </c>
      <c r="HN18">
        <v>68.069000000000003</v>
      </c>
      <c r="HO18">
        <v>22.89</v>
      </c>
      <c r="HP18">
        <v>18.897400000000001</v>
      </c>
      <c r="HQ18">
        <v>62.433799999999998</v>
      </c>
      <c r="HR18">
        <v>19.703499999999998</v>
      </c>
      <c r="HS18">
        <v>1</v>
      </c>
      <c r="HT18">
        <v>-0.30464200000000002</v>
      </c>
      <c r="HU18">
        <v>-1.8950800000000001</v>
      </c>
      <c r="HV18">
        <v>20.355399999999999</v>
      </c>
      <c r="HW18">
        <v>5.2421499999999996</v>
      </c>
      <c r="HX18">
        <v>11.9255</v>
      </c>
      <c r="HY18">
        <v>4.9696499999999997</v>
      </c>
      <c r="HZ18">
        <v>3.2900800000000001</v>
      </c>
      <c r="IA18">
        <v>999.9</v>
      </c>
      <c r="IB18">
        <v>9999</v>
      </c>
      <c r="IC18">
        <v>9999</v>
      </c>
      <c r="ID18">
        <v>9999</v>
      </c>
      <c r="IE18">
        <v>4.9716300000000002</v>
      </c>
      <c r="IF18">
        <v>1.87286</v>
      </c>
      <c r="IG18">
        <v>1.8797299999999999</v>
      </c>
      <c r="IH18">
        <v>1.87584</v>
      </c>
      <c r="II18">
        <v>1.8754599999999999</v>
      </c>
      <c r="IJ18">
        <v>1.8754599999999999</v>
      </c>
      <c r="IK18">
        <v>1.87439</v>
      </c>
      <c r="IL18">
        <v>1.87477</v>
      </c>
      <c r="IM18">
        <v>0</v>
      </c>
      <c r="IN18">
        <v>0</v>
      </c>
      <c r="IO18">
        <v>0</v>
      </c>
      <c r="IP18">
        <v>0</v>
      </c>
      <c r="IQ18" t="s">
        <v>441</v>
      </c>
      <c r="IR18" t="s">
        <v>442</v>
      </c>
      <c r="IS18" t="s">
        <v>443</v>
      </c>
      <c r="IT18" t="s">
        <v>443</v>
      </c>
      <c r="IU18" t="s">
        <v>443</v>
      </c>
      <c r="IV18" t="s">
        <v>443</v>
      </c>
      <c r="IW18">
        <v>0</v>
      </c>
      <c r="IX18">
        <v>100</v>
      </c>
      <c r="IY18">
        <v>100</v>
      </c>
      <c r="IZ18">
        <v>-0.112</v>
      </c>
      <c r="JA18">
        <v>7.9000000000000001E-2</v>
      </c>
      <c r="JB18">
        <v>-0.484212183827818</v>
      </c>
      <c r="JC18">
        <v>1.2895252552789099E-3</v>
      </c>
      <c r="JD18">
        <v>-1.3413235761916901E-6</v>
      </c>
      <c r="JE18">
        <v>5.15758973323309E-10</v>
      </c>
      <c r="JF18">
        <v>-2.07166834357299E-2</v>
      </c>
      <c r="JG18">
        <v>6.5251638908432196E-4</v>
      </c>
      <c r="JH18">
        <v>5.4169000468764204E-4</v>
      </c>
      <c r="JI18">
        <v>-7.2718995916457801E-6</v>
      </c>
      <c r="JJ18">
        <v>20</v>
      </c>
      <c r="JK18">
        <v>2004</v>
      </c>
      <c r="JL18">
        <v>0</v>
      </c>
      <c r="JM18">
        <v>19</v>
      </c>
      <c r="JN18">
        <v>21.6</v>
      </c>
      <c r="JO18">
        <v>21.7</v>
      </c>
      <c r="JP18">
        <v>1.1035200000000001</v>
      </c>
      <c r="JQ18">
        <v>2.5317400000000001</v>
      </c>
      <c r="JR18">
        <v>1.64551</v>
      </c>
      <c r="JS18">
        <v>2.3828100000000001</v>
      </c>
      <c r="JT18">
        <v>1.64917</v>
      </c>
      <c r="JU18">
        <v>2.4694799999999999</v>
      </c>
      <c r="JV18">
        <v>26.457899999999999</v>
      </c>
      <c r="JW18">
        <v>15.515499999999999</v>
      </c>
      <c r="JX18">
        <v>18</v>
      </c>
      <c r="JY18">
        <v>508.15100000000001</v>
      </c>
      <c r="JZ18">
        <v>671.62699999999995</v>
      </c>
      <c r="KA18">
        <v>24.998999999999999</v>
      </c>
      <c r="KB18">
        <v>23.289000000000001</v>
      </c>
      <c r="KC18">
        <v>30.000399999999999</v>
      </c>
      <c r="KD18">
        <v>23.428000000000001</v>
      </c>
      <c r="KE18">
        <v>23.396999999999998</v>
      </c>
      <c r="KF18">
        <v>22.1204</v>
      </c>
      <c r="KG18">
        <v>13.9985</v>
      </c>
      <c r="KH18">
        <v>94.794499999999999</v>
      </c>
      <c r="KI18">
        <v>25</v>
      </c>
      <c r="KJ18">
        <v>420</v>
      </c>
      <c r="KK18">
        <v>15.4634</v>
      </c>
      <c r="KL18">
        <v>101.902</v>
      </c>
      <c r="KM18">
        <v>100.96899999999999</v>
      </c>
    </row>
    <row r="19" spans="1:299" x14ac:dyDescent="0.2">
      <c r="A19">
        <v>3</v>
      </c>
      <c r="B19">
        <v>1691686186.0999999</v>
      </c>
      <c r="C19">
        <v>3640.0999999046298</v>
      </c>
      <c r="D19" t="s">
        <v>448</v>
      </c>
      <c r="E19" t="s">
        <v>449</v>
      </c>
      <c r="F19">
        <v>4</v>
      </c>
      <c r="G19">
        <v>17.3</v>
      </c>
      <c r="H19" t="s">
        <v>491</v>
      </c>
      <c r="I19">
        <v>140</v>
      </c>
      <c r="J19">
        <v>170</v>
      </c>
      <c r="K19">
        <v>1691686178.0999999</v>
      </c>
      <c r="L19">
        <f t="shared" si="0"/>
        <v>4.6365039763993044E-4</v>
      </c>
      <c r="M19">
        <f t="shared" si="1"/>
        <v>0.46365039763993043</v>
      </c>
      <c r="N19">
        <f t="shared" si="2"/>
        <v>3.864896267476245</v>
      </c>
      <c r="O19">
        <f t="shared" si="3"/>
        <v>417.68233333333302</v>
      </c>
      <c r="P19">
        <f t="shared" si="4"/>
        <v>198.56629440418916</v>
      </c>
      <c r="Q19">
        <f t="shared" si="5"/>
        <v>20.047225115646192</v>
      </c>
      <c r="R19">
        <f t="shared" si="6"/>
        <v>42.169149544168789</v>
      </c>
      <c r="S19">
        <f t="shared" si="7"/>
        <v>2.9371667613641409E-2</v>
      </c>
      <c r="T19">
        <f t="shared" si="8"/>
        <v>3.829269955493249</v>
      </c>
      <c r="U19">
        <f t="shared" si="9"/>
        <v>2.9247079946587269E-2</v>
      </c>
      <c r="V19">
        <f t="shared" si="10"/>
        <v>1.8290574472369075E-2</v>
      </c>
      <c r="W19">
        <f t="shared" si="11"/>
        <v>321.50435856601143</v>
      </c>
      <c r="X19">
        <f t="shared" si="12"/>
        <v>26.639217568650611</v>
      </c>
      <c r="Y19">
        <f t="shared" si="13"/>
        <v>24.9560666666667</v>
      </c>
      <c r="Z19">
        <f t="shared" si="14"/>
        <v>3.1713586958068456</v>
      </c>
      <c r="AA19">
        <f t="shared" si="15"/>
        <v>49.82467493522438</v>
      </c>
      <c r="AB19">
        <f t="shared" si="16"/>
        <v>1.6087435295473327</v>
      </c>
      <c r="AC19">
        <f t="shared" si="17"/>
        <v>3.2288088816210316</v>
      </c>
      <c r="AD19">
        <f t="shared" si="18"/>
        <v>1.5626151662595129</v>
      </c>
      <c r="AE19">
        <f t="shared" si="19"/>
        <v>-20.446982535920931</v>
      </c>
      <c r="AF19">
        <f t="shared" si="20"/>
        <v>62.216596432019479</v>
      </c>
      <c r="AG19">
        <f t="shared" si="21"/>
        <v>3.4404640788760883</v>
      </c>
      <c r="AH19">
        <f t="shared" si="22"/>
        <v>366.71443654098601</v>
      </c>
      <c r="AI19">
        <f t="shared" si="23"/>
        <v>3.6717050384157144</v>
      </c>
      <c r="AJ19">
        <f t="shared" si="24"/>
        <v>0.47169649757803755</v>
      </c>
      <c r="AK19">
        <f t="shared" si="25"/>
        <v>3.864896267476245</v>
      </c>
      <c r="AL19">
        <v>426.65256979901602</v>
      </c>
      <c r="AM19">
        <v>424.296606060606</v>
      </c>
      <c r="AN19">
        <v>7.9301265182123702E-6</v>
      </c>
      <c r="AO19">
        <v>66.883933253133307</v>
      </c>
      <c r="AP19">
        <f t="shared" si="26"/>
        <v>0.46365039763993043</v>
      </c>
      <c r="AQ19">
        <v>15.656489816064701</v>
      </c>
      <c r="AR19">
        <v>15.930471515151501</v>
      </c>
      <c r="AS19">
        <v>-3.3623501614170698E-5</v>
      </c>
      <c r="AT19">
        <v>77.367138830631205</v>
      </c>
      <c r="AU19">
        <v>0</v>
      </c>
      <c r="AV19">
        <v>0</v>
      </c>
      <c r="AW19">
        <f t="shared" si="27"/>
        <v>1</v>
      </c>
      <c r="AX19">
        <f t="shared" si="28"/>
        <v>0</v>
      </c>
      <c r="AY19">
        <f t="shared" si="29"/>
        <v>53652.078954081204</v>
      </c>
      <c r="AZ19" t="s">
        <v>437</v>
      </c>
      <c r="BA19">
        <v>0</v>
      </c>
      <c r="BB19">
        <v>0</v>
      </c>
      <c r="BC19">
        <v>0</v>
      </c>
      <c r="BD19" t="e">
        <f t="shared" si="30"/>
        <v>#DIV/0!</v>
      </c>
      <c r="BE19">
        <v>0</v>
      </c>
      <c r="BF19" t="s">
        <v>437</v>
      </c>
      <c r="BG19">
        <v>0</v>
      </c>
      <c r="BH19">
        <v>0</v>
      </c>
      <c r="BI19">
        <v>0</v>
      </c>
      <c r="BJ19" t="e">
        <f t="shared" si="31"/>
        <v>#DIV/0!</v>
      </c>
      <c r="BK19">
        <v>0.5</v>
      </c>
      <c r="BL19">
        <f t="shared" si="32"/>
        <v>1681.1662002932676</v>
      </c>
      <c r="BM19">
        <f t="shared" si="33"/>
        <v>3.864896267476245</v>
      </c>
      <c r="BN19" t="e">
        <f t="shared" si="34"/>
        <v>#DIV/0!</v>
      </c>
      <c r="BO19">
        <f t="shared" si="35"/>
        <v>2.2989376462612923E-3</v>
      </c>
      <c r="BP19" t="e">
        <f t="shared" si="36"/>
        <v>#DIV/0!</v>
      </c>
      <c r="BQ19" t="e">
        <f t="shared" si="37"/>
        <v>#DIV/0!</v>
      </c>
      <c r="BR19" t="s">
        <v>437</v>
      </c>
      <c r="BS19">
        <v>0</v>
      </c>
      <c r="BT19" t="e">
        <f t="shared" si="38"/>
        <v>#DIV/0!</v>
      </c>
      <c r="BU19" t="e">
        <f t="shared" si="39"/>
        <v>#DIV/0!</v>
      </c>
      <c r="BV19" t="e">
        <f t="shared" si="40"/>
        <v>#DIV/0!</v>
      </c>
      <c r="BW19" t="e">
        <f t="shared" si="41"/>
        <v>#DIV/0!</v>
      </c>
      <c r="BX19" t="e">
        <f t="shared" si="42"/>
        <v>#DIV/0!</v>
      </c>
      <c r="BY19" t="e">
        <f t="shared" si="43"/>
        <v>#DIV/0!</v>
      </c>
      <c r="BZ19" t="e">
        <f t="shared" si="44"/>
        <v>#DIV/0!</v>
      </c>
      <c r="CA19" t="e">
        <f t="shared" si="45"/>
        <v>#DIV/0!</v>
      </c>
      <c r="DJ19">
        <f t="shared" si="46"/>
        <v>1999.96333333333</v>
      </c>
      <c r="DK19">
        <f t="shared" si="47"/>
        <v>1681.1662002932676</v>
      </c>
      <c r="DL19">
        <f t="shared" si="48"/>
        <v>0.84059851111933903</v>
      </c>
      <c r="DM19">
        <f t="shared" si="49"/>
        <v>0.16075512646032442</v>
      </c>
      <c r="DN19">
        <v>3</v>
      </c>
      <c r="DO19">
        <v>0.5</v>
      </c>
      <c r="DP19" t="s">
        <v>438</v>
      </c>
      <c r="DQ19">
        <v>2</v>
      </c>
      <c r="DR19" t="b">
        <v>1</v>
      </c>
      <c r="DS19">
        <v>1691686178.0999999</v>
      </c>
      <c r="DT19">
        <v>417.68233333333302</v>
      </c>
      <c r="DU19">
        <v>420.00366666666702</v>
      </c>
      <c r="DV19">
        <v>15.9344866666667</v>
      </c>
      <c r="DW19">
        <v>15.6559666666667</v>
      </c>
      <c r="DX19">
        <v>417.66333333333301</v>
      </c>
      <c r="DY19">
        <v>15.8484866666667</v>
      </c>
      <c r="DZ19">
        <v>499.97873333333303</v>
      </c>
      <c r="EA19">
        <v>100.859933333333</v>
      </c>
      <c r="EB19">
        <v>9.9925819999999999E-2</v>
      </c>
      <c r="EC19">
        <v>25.257439999999999</v>
      </c>
      <c r="ED19">
        <v>24.9560666666667</v>
      </c>
      <c r="EE19">
        <v>999.9</v>
      </c>
      <c r="EF19">
        <v>0</v>
      </c>
      <c r="EG19">
        <v>0</v>
      </c>
      <c r="EH19">
        <v>10001.6733333333</v>
      </c>
      <c r="EI19">
        <v>0</v>
      </c>
      <c r="EJ19">
        <v>24.164293333333301</v>
      </c>
      <c r="EK19">
        <v>-2.4535339999999999</v>
      </c>
      <c r="EL19">
        <v>424.31033333333301</v>
      </c>
      <c r="EM19">
        <v>426.68393333333302</v>
      </c>
      <c r="EN19">
        <v>0.27614993333333299</v>
      </c>
      <c r="EO19">
        <v>420.00366666666702</v>
      </c>
      <c r="EP19">
        <v>15.6559666666667</v>
      </c>
      <c r="EQ19">
        <v>1.60691266666667</v>
      </c>
      <c r="ER19">
        <v>1.5790586666666699</v>
      </c>
      <c r="ES19">
        <v>14.02524</v>
      </c>
      <c r="ET19">
        <v>13.75596</v>
      </c>
      <c r="EU19">
        <v>1999.96333333333</v>
      </c>
      <c r="EV19">
        <v>0.97999979999999998</v>
      </c>
      <c r="EW19">
        <v>2.0000666666666701E-2</v>
      </c>
      <c r="EX19">
        <v>0</v>
      </c>
      <c r="EY19">
        <v>233.596133333333</v>
      </c>
      <c r="EZ19">
        <v>4.9995099999999999</v>
      </c>
      <c r="FA19">
        <v>4699.2340000000004</v>
      </c>
      <c r="FB19">
        <v>16366.0333333333</v>
      </c>
      <c r="FC19">
        <v>37.574599999999997</v>
      </c>
      <c r="FD19">
        <v>38.116599999999998</v>
      </c>
      <c r="FE19">
        <v>38.436999999999998</v>
      </c>
      <c r="FF19">
        <v>37.7541333333333</v>
      </c>
      <c r="FG19">
        <v>39.3791333333333</v>
      </c>
      <c r="FH19">
        <v>1955.0633333333301</v>
      </c>
      <c r="FI19">
        <v>39.9</v>
      </c>
      <c r="FJ19">
        <v>0</v>
      </c>
      <c r="FK19">
        <v>1691686188.3</v>
      </c>
      <c r="FL19">
        <v>0</v>
      </c>
      <c r="FM19">
        <v>233.62053846153799</v>
      </c>
      <c r="FN19">
        <v>-1.42030768396472</v>
      </c>
      <c r="FO19">
        <v>-21.351452978445899</v>
      </c>
      <c r="FP19">
        <v>4699.0319230769201</v>
      </c>
      <c r="FQ19">
        <v>15</v>
      </c>
      <c r="FR19">
        <v>1691686204.0999999</v>
      </c>
      <c r="FS19" t="s">
        <v>450</v>
      </c>
      <c r="FT19">
        <v>1691686204.0999999</v>
      </c>
      <c r="FU19">
        <v>1691686204.0999999</v>
      </c>
      <c r="FV19">
        <v>3</v>
      </c>
      <c r="FW19">
        <v>0.13100000000000001</v>
      </c>
      <c r="FX19">
        <v>5.0000000000000001E-3</v>
      </c>
      <c r="FY19">
        <v>1.9E-2</v>
      </c>
      <c r="FZ19">
        <v>8.5999999999999993E-2</v>
      </c>
      <c r="GA19">
        <v>420</v>
      </c>
      <c r="GB19">
        <v>16</v>
      </c>
      <c r="GC19">
        <v>0.28000000000000003</v>
      </c>
      <c r="GD19">
        <v>0.16</v>
      </c>
      <c r="GE19">
        <v>-2.4542842857142899</v>
      </c>
      <c r="GF19">
        <v>5.5605974025971498E-2</v>
      </c>
      <c r="GG19">
        <v>3.2309834205618497E-2</v>
      </c>
      <c r="GH19">
        <v>1</v>
      </c>
      <c r="GI19">
        <v>233.6645</v>
      </c>
      <c r="GJ19">
        <v>-0.71692895075409402</v>
      </c>
      <c r="GK19">
        <v>0.169552048229514</v>
      </c>
      <c r="GL19">
        <v>1</v>
      </c>
      <c r="GM19">
        <v>0.27739833333333302</v>
      </c>
      <c r="GN19">
        <v>-2.5487922077921998E-2</v>
      </c>
      <c r="GO19">
        <v>2.63239822456604E-3</v>
      </c>
      <c r="GP19">
        <v>1</v>
      </c>
      <c r="GQ19">
        <v>3</v>
      </c>
      <c r="GR19">
        <v>3</v>
      </c>
      <c r="GS19" t="s">
        <v>447</v>
      </c>
      <c r="GT19">
        <v>3.1223800000000002</v>
      </c>
      <c r="GU19">
        <v>2.89411</v>
      </c>
      <c r="GV19">
        <v>0.10512299999999999</v>
      </c>
      <c r="GW19">
        <v>0.10541499999999999</v>
      </c>
      <c r="GX19">
        <v>9.0255699999999994E-2</v>
      </c>
      <c r="GY19">
        <v>8.8340799999999997E-2</v>
      </c>
      <c r="GZ19">
        <v>29547.3</v>
      </c>
      <c r="HA19">
        <v>22772.400000000001</v>
      </c>
      <c r="HB19">
        <v>30733.9</v>
      </c>
      <c r="HC19">
        <v>23920.3</v>
      </c>
      <c r="HD19">
        <v>37011.800000000003</v>
      </c>
      <c r="HE19">
        <v>30422.1</v>
      </c>
      <c r="HF19">
        <v>43486.2</v>
      </c>
      <c r="HG19">
        <v>36103.800000000003</v>
      </c>
      <c r="HH19">
        <v>2.1748500000000002</v>
      </c>
      <c r="HI19">
        <v>2.2854199999999998</v>
      </c>
      <c r="HJ19">
        <v>0.21393999999999999</v>
      </c>
      <c r="HK19">
        <v>0</v>
      </c>
      <c r="HL19">
        <v>21.425899999999999</v>
      </c>
      <c r="HM19">
        <v>999.9</v>
      </c>
      <c r="HN19">
        <v>68.447000000000003</v>
      </c>
      <c r="HO19">
        <v>23.001000000000001</v>
      </c>
      <c r="HP19">
        <v>19.1371</v>
      </c>
      <c r="HQ19">
        <v>62.120199999999997</v>
      </c>
      <c r="HR19">
        <v>19.883800000000001</v>
      </c>
      <c r="HS19">
        <v>1</v>
      </c>
      <c r="HT19">
        <v>-0.36566799999999999</v>
      </c>
      <c r="HU19">
        <v>-1.5886400000000001</v>
      </c>
      <c r="HV19">
        <v>20.3583</v>
      </c>
      <c r="HW19">
        <v>5.2442500000000001</v>
      </c>
      <c r="HX19">
        <v>11.9201</v>
      </c>
      <c r="HY19">
        <v>4.96915</v>
      </c>
      <c r="HZ19">
        <v>3.2894999999999999</v>
      </c>
      <c r="IA19">
        <v>999.9</v>
      </c>
      <c r="IB19">
        <v>9999</v>
      </c>
      <c r="IC19">
        <v>9999</v>
      </c>
      <c r="ID19">
        <v>9999</v>
      </c>
      <c r="IE19">
        <v>4.9716500000000003</v>
      </c>
      <c r="IF19">
        <v>1.87286</v>
      </c>
      <c r="IG19">
        <v>1.8797299999999999</v>
      </c>
      <c r="IH19">
        <v>1.8758900000000001</v>
      </c>
      <c r="II19">
        <v>1.8754599999999999</v>
      </c>
      <c r="IJ19">
        <v>1.87547</v>
      </c>
      <c r="IK19">
        <v>1.87443</v>
      </c>
      <c r="IL19">
        <v>1.8748499999999999</v>
      </c>
      <c r="IM19">
        <v>0</v>
      </c>
      <c r="IN19">
        <v>0</v>
      </c>
      <c r="IO19">
        <v>0</v>
      </c>
      <c r="IP19">
        <v>0</v>
      </c>
      <c r="IQ19" t="s">
        <v>441</v>
      </c>
      <c r="IR19" t="s">
        <v>442</v>
      </c>
      <c r="IS19" t="s">
        <v>443</v>
      </c>
      <c r="IT19" t="s">
        <v>443</v>
      </c>
      <c r="IU19" t="s">
        <v>443</v>
      </c>
      <c r="IV19" t="s">
        <v>443</v>
      </c>
      <c r="IW19">
        <v>0</v>
      </c>
      <c r="IX19">
        <v>100</v>
      </c>
      <c r="IY19">
        <v>100</v>
      </c>
      <c r="IZ19">
        <v>1.9E-2</v>
      </c>
      <c r="JA19">
        <v>8.5999999999999993E-2</v>
      </c>
      <c r="JB19">
        <v>-0.45536258217203701</v>
      </c>
      <c r="JC19">
        <v>1.2895252552789099E-3</v>
      </c>
      <c r="JD19">
        <v>-1.3413235761916901E-6</v>
      </c>
      <c r="JE19">
        <v>5.15758973323309E-10</v>
      </c>
      <c r="JF19">
        <v>-3.3817755515282703E-2</v>
      </c>
      <c r="JG19">
        <v>6.5251638908432196E-4</v>
      </c>
      <c r="JH19">
        <v>5.4169000468764204E-4</v>
      </c>
      <c r="JI19">
        <v>-7.2718995916457801E-6</v>
      </c>
      <c r="JJ19">
        <v>20</v>
      </c>
      <c r="JK19">
        <v>2004</v>
      </c>
      <c r="JL19">
        <v>0</v>
      </c>
      <c r="JM19">
        <v>19</v>
      </c>
      <c r="JN19">
        <v>38.200000000000003</v>
      </c>
      <c r="JO19">
        <v>38.4</v>
      </c>
      <c r="JP19">
        <v>1.09863</v>
      </c>
      <c r="JQ19">
        <v>2.5305200000000001</v>
      </c>
      <c r="JR19">
        <v>1.64551</v>
      </c>
      <c r="JS19">
        <v>2.3815900000000001</v>
      </c>
      <c r="JT19">
        <v>1.64917</v>
      </c>
      <c r="JU19">
        <v>2.3938000000000001</v>
      </c>
      <c r="JV19">
        <v>26.788799999999998</v>
      </c>
      <c r="JW19">
        <v>15.086399999999999</v>
      </c>
      <c r="JX19">
        <v>18</v>
      </c>
      <c r="JY19">
        <v>506.15300000000002</v>
      </c>
      <c r="JZ19">
        <v>672.74</v>
      </c>
      <c r="KA19">
        <v>25</v>
      </c>
      <c r="KB19">
        <v>22.597000000000001</v>
      </c>
      <c r="KC19">
        <v>29.999700000000001</v>
      </c>
      <c r="KD19">
        <v>22.6997</v>
      </c>
      <c r="KE19">
        <v>22.670300000000001</v>
      </c>
      <c r="KF19">
        <v>22.038499999999999</v>
      </c>
      <c r="KG19">
        <v>14.692</v>
      </c>
      <c r="KH19">
        <v>95.538700000000006</v>
      </c>
      <c r="KI19">
        <v>25</v>
      </c>
      <c r="KJ19">
        <v>420</v>
      </c>
      <c r="KK19">
        <v>15.6759</v>
      </c>
      <c r="KL19">
        <v>102.045</v>
      </c>
      <c r="KM19">
        <v>101.139</v>
      </c>
    </row>
    <row r="20" spans="1:299" x14ac:dyDescent="0.2">
      <c r="A20">
        <v>4</v>
      </c>
      <c r="B20">
        <v>1691687472.0999999</v>
      </c>
      <c r="C20">
        <v>4926.0999999046298</v>
      </c>
      <c r="D20" t="s">
        <v>451</v>
      </c>
      <c r="E20" t="s">
        <v>452</v>
      </c>
      <c r="F20">
        <v>4</v>
      </c>
      <c r="G20">
        <v>18</v>
      </c>
      <c r="H20" t="s">
        <v>436</v>
      </c>
      <c r="I20">
        <v>40</v>
      </c>
      <c r="J20">
        <v>170</v>
      </c>
      <c r="K20">
        <v>1691687464.0999999</v>
      </c>
      <c r="L20">
        <f t="shared" si="0"/>
        <v>2.012140307232494E-4</v>
      </c>
      <c r="M20">
        <f t="shared" si="1"/>
        <v>0.20121403072324939</v>
      </c>
      <c r="N20">
        <f t="shared" si="2"/>
        <v>1.6637686899489936</v>
      </c>
      <c r="O20">
        <f t="shared" si="3"/>
        <v>419.04480000000001</v>
      </c>
      <c r="P20">
        <f t="shared" si="4"/>
        <v>184.33615061432369</v>
      </c>
      <c r="Q20">
        <f t="shared" si="5"/>
        <v>18.621034859679657</v>
      </c>
      <c r="R20">
        <f t="shared" si="6"/>
        <v>42.330534746238548</v>
      </c>
      <c r="S20">
        <f t="shared" si="7"/>
        <v>1.1772855500021148E-2</v>
      </c>
      <c r="T20">
        <f t="shared" si="8"/>
        <v>3.8298753355066681</v>
      </c>
      <c r="U20">
        <f t="shared" si="9"/>
        <v>1.1752787398270598E-2</v>
      </c>
      <c r="V20">
        <f t="shared" si="10"/>
        <v>7.3472922750396135E-3</v>
      </c>
      <c r="W20">
        <f t="shared" si="11"/>
        <v>321.50005556587672</v>
      </c>
      <c r="X20">
        <f t="shared" si="12"/>
        <v>27.232931685776691</v>
      </c>
      <c r="Y20">
        <f t="shared" si="13"/>
        <v>25.9253133333333</v>
      </c>
      <c r="Z20">
        <f t="shared" si="14"/>
        <v>3.3593748014347353</v>
      </c>
      <c r="AA20">
        <f t="shared" si="15"/>
        <v>50.17567545525042</v>
      </c>
      <c r="AB20">
        <f t="shared" si="16"/>
        <v>1.6729925879553202</v>
      </c>
      <c r="AC20">
        <f t="shared" si="17"/>
        <v>3.3342701872491824</v>
      </c>
      <c r="AD20">
        <f t="shared" si="18"/>
        <v>1.6863822134794151</v>
      </c>
      <c r="AE20">
        <f t="shared" si="19"/>
        <v>-8.8735387548952982</v>
      </c>
      <c r="AF20">
        <f t="shared" si="20"/>
        <v>-26.146774409815762</v>
      </c>
      <c r="AG20">
        <f t="shared" si="21"/>
        <v>-1.4566552898090297</v>
      </c>
      <c r="AH20">
        <f t="shared" si="22"/>
        <v>285.02308711135663</v>
      </c>
      <c r="AI20">
        <f t="shared" si="23"/>
        <v>1.5389046037682594</v>
      </c>
      <c r="AJ20">
        <f t="shared" si="24"/>
        <v>0.17160124912922642</v>
      </c>
      <c r="AK20">
        <f t="shared" si="25"/>
        <v>1.6637686899489936</v>
      </c>
      <c r="AL20">
        <v>427.03811496454</v>
      </c>
      <c r="AM20">
        <v>426.024921212121</v>
      </c>
      <c r="AN20">
        <v>-3.2230133627551399E-4</v>
      </c>
      <c r="AO20">
        <v>66.933602209614804</v>
      </c>
      <c r="AP20">
        <f t="shared" si="26"/>
        <v>0.20121403072324939</v>
      </c>
      <c r="AQ20">
        <v>16.4609129148085</v>
      </c>
      <c r="AR20">
        <v>16.5795557575758</v>
      </c>
      <c r="AS20">
        <v>1.29358766381247E-5</v>
      </c>
      <c r="AT20">
        <v>77.434117028173802</v>
      </c>
      <c r="AU20">
        <v>0</v>
      </c>
      <c r="AV20">
        <v>0</v>
      </c>
      <c r="AW20">
        <f t="shared" si="27"/>
        <v>1</v>
      </c>
      <c r="AX20">
        <f t="shared" si="28"/>
        <v>0</v>
      </c>
      <c r="AY20">
        <f t="shared" si="29"/>
        <v>53567.890973127222</v>
      </c>
      <c r="AZ20" t="s">
        <v>437</v>
      </c>
      <c r="BA20">
        <v>0</v>
      </c>
      <c r="BB20">
        <v>0</v>
      </c>
      <c r="BC20">
        <v>0</v>
      </c>
      <c r="BD20" t="e">
        <f t="shared" si="30"/>
        <v>#DIV/0!</v>
      </c>
      <c r="BE20">
        <v>0</v>
      </c>
      <c r="BF20" t="s">
        <v>437</v>
      </c>
      <c r="BG20">
        <v>0</v>
      </c>
      <c r="BH20">
        <v>0</v>
      </c>
      <c r="BI20">
        <v>0</v>
      </c>
      <c r="BJ20" t="e">
        <f t="shared" si="31"/>
        <v>#DIV/0!</v>
      </c>
      <c r="BK20">
        <v>0.5</v>
      </c>
      <c r="BL20">
        <f t="shared" si="32"/>
        <v>1681.1463002932001</v>
      </c>
      <c r="BM20">
        <f t="shared" si="33"/>
        <v>1.6637686899489936</v>
      </c>
      <c r="BN20" t="e">
        <f t="shared" si="34"/>
        <v>#DIV/0!</v>
      </c>
      <c r="BO20">
        <f t="shared" si="35"/>
        <v>9.896632373154106E-4</v>
      </c>
      <c r="BP20" t="e">
        <f t="shared" si="36"/>
        <v>#DIV/0!</v>
      </c>
      <c r="BQ20" t="e">
        <f t="shared" si="37"/>
        <v>#DIV/0!</v>
      </c>
      <c r="BR20" t="s">
        <v>437</v>
      </c>
      <c r="BS20">
        <v>0</v>
      </c>
      <c r="BT20" t="e">
        <f t="shared" si="38"/>
        <v>#DIV/0!</v>
      </c>
      <c r="BU20" t="e">
        <f t="shared" si="39"/>
        <v>#DIV/0!</v>
      </c>
      <c r="BV20" t="e">
        <f t="shared" si="40"/>
        <v>#DIV/0!</v>
      </c>
      <c r="BW20" t="e">
        <f t="shared" si="41"/>
        <v>#DIV/0!</v>
      </c>
      <c r="BX20" t="e">
        <f t="shared" si="42"/>
        <v>#DIV/0!</v>
      </c>
      <c r="BY20" t="e">
        <f t="shared" si="43"/>
        <v>#DIV/0!</v>
      </c>
      <c r="BZ20" t="e">
        <f t="shared" si="44"/>
        <v>#DIV/0!</v>
      </c>
      <c r="CA20" t="e">
        <f t="shared" si="45"/>
        <v>#DIV/0!</v>
      </c>
      <c r="DJ20">
        <f t="shared" si="46"/>
        <v>1999.94</v>
      </c>
      <c r="DK20">
        <f t="shared" si="47"/>
        <v>1681.1463002932001</v>
      </c>
      <c r="DL20">
        <f t="shared" si="48"/>
        <v>0.84059836809764299</v>
      </c>
      <c r="DM20">
        <f t="shared" si="49"/>
        <v>0.1607548504284512</v>
      </c>
      <c r="DN20">
        <v>3</v>
      </c>
      <c r="DO20">
        <v>0.5</v>
      </c>
      <c r="DP20" t="s">
        <v>438</v>
      </c>
      <c r="DQ20">
        <v>2</v>
      </c>
      <c r="DR20" t="b">
        <v>1</v>
      </c>
      <c r="DS20">
        <v>1691687464.0999999</v>
      </c>
      <c r="DT20">
        <v>419.04480000000001</v>
      </c>
      <c r="DU20">
        <v>420.01126666666698</v>
      </c>
      <c r="DV20">
        <v>16.561540000000001</v>
      </c>
      <c r="DW20">
        <v>16.4602866666667</v>
      </c>
      <c r="DX20">
        <v>418.97579999999999</v>
      </c>
      <c r="DY20">
        <v>16.480540000000001</v>
      </c>
      <c r="DZ20">
        <v>500.01100000000002</v>
      </c>
      <c r="EA20">
        <v>100.916733333333</v>
      </c>
      <c r="EB20">
        <v>9.9995059999999997E-2</v>
      </c>
      <c r="EC20">
        <v>25.798680000000001</v>
      </c>
      <c r="ED20">
        <v>25.9253133333333</v>
      </c>
      <c r="EE20">
        <v>999.9</v>
      </c>
      <c r="EF20">
        <v>0</v>
      </c>
      <c r="EG20">
        <v>0</v>
      </c>
      <c r="EH20">
        <v>9998.3333333333303</v>
      </c>
      <c r="EI20">
        <v>0</v>
      </c>
      <c r="EJ20">
        <v>23.707546666666701</v>
      </c>
      <c r="EK20">
        <v>-1.0172588</v>
      </c>
      <c r="EL20">
        <v>426.05686666666702</v>
      </c>
      <c r="EM20">
        <v>427.04046666666699</v>
      </c>
      <c r="EN20">
        <v>0.116985933333333</v>
      </c>
      <c r="EO20">
        <v>420.01126666666698</v>
      </c>
      <c r="EP20">
        <v>16.4602866666667</v>
      </c>
      <c r="EQ20">
        <v>1.67292333333333</v>
      </c>
      <c r="ER20">
        <v>1.6611180000000001</v>
      </c>
      <c r="ES20">
        <v>14.6474333333333</v>
      </c>
      <c r="ET20">
        <v>14.53776</v>
      </c>
      <c r="EU20">
        <v>1999.94</v>
      </c>
      <c r="EV20">
        <v>0.98000299999999996</v>
      </c>
      <c r="EW20">
        <v>1.9996686666666701E-2</v>
      </c>
      <c r="EX20">
        <v>0</v>
      </c>
      <c r="EY20">
        <v>218.94346666666701</v>
      </c>
      <c r="EZ20">
        <v>4.9995099999999999</v>
      </c>
      <c r="FA20">
        <v>4451.5066666666698</v>
      </c>
      <c r="FB20">
        <v>16365.84</v>
      </c>
      <c r="FC20">
        <v>38.6291333333333</v>
      </c>
      <c r="FD20">
        <v>39.561999999999998</v>
      </c>
      <c r="FE20">
        <v>39.653933333333299</v>
      </c>
      <c r="FF20">
        <v>38.707999999999998</v>
      </c>
      <c r="FG20">
        <v>40.436999999999998</v>
      </c>
      <c r="FH20">
        <v>1955.05</v>
      </c>
      <c r="FI20">
        <v>39.89</v>
      </c>
      <c r="FJ20">
        <v>0</v>
      </c>
      <c r="FK20">
        <v>1691687474.0999999</v>
      </c>
      <c r="FL20">
        <v>0</v>
      </c>
      <c r="FM20">
        <v>218.94288</v>
      </c>
      <c r="FN20">
        <v>-0.34315384368180601</v>
      </c>
      <c r="FO20">
        <v>-22.1153845837059</v>
      </c>
      <c r="FP20">
        <v>4451.3227999999999</v>
      </c>
      <c r="FQ20">
        <v>15</v>
      </c>
      <c r="FR20">
        <v>1691687490.0999999</v>
      </c>
      <c r="FS20" t="s">
        <v>453</v>
      </c>
      <c r="FT20">
        <v>1691687490.0999999</v>
      </c>
      <c r="FU20">
        <v>1691687490.0999999</v>
      </c>
      <c r="FV20">
        <v>4</v>
      </c>
      <c r="FW20">
        <v>5.0999999999999997E-2</v>
      </c>
      <c r="FX20">
        <v>-1.4E-2</v>
      </c>
      <c r="FY20">
        <v>6.9000000000000006E-2</v>
      </c>
      <c r="FZ20">
        <v>8.1000000000000003E-2</v>
      </c>
      <c r="GA20">
        <v>420</v>
      </c>
      <c r="GB20">
        <v>16</v>
      </c>
      <c r="GC20">
        <v>0.21</v>
      </c>
      <c r="GD20">
        <v>0.1</v>
      </c>
      <c r="GE20">
        <v>-1.0224991428571399</v>
      </c>
      <c r="GF20">
        <v>9.43090909089823E-4</v>
      </c>
      <c r="GG20">
        <v>3.5625167020875897E-2</v>
      </c>
      <c r="GH20">
        <v>1</v>
      </c>
      <c r="GI20">
        <v>219.01535294117599</v>
      </c>
      <c r="GJ20">
        <v>-0.83877769648149103</v>
      </c>
      <c r="GK20">
        <v>0.20633523299161</v>
      </c>
      <c r="GL20">
        <v>1</v>
      </c>
      <c r="GM20">
        <v>0.11732366666666701</v>
      </c>
      <c r="GN20">
        <v>2.9542597402598398E-3</v>
      </c>
      <c r="GO20">
        <v>1.7662710338675E-3</v>
      </c>
      <c r="GP20">
        <v>1</v>
      </c>
      <c r="GQ20">
        <v>3</v>
      </c>
      <c r="GR20">
        <v>3</v>
      </c>
      <c r="GS20" t="s">
        <v>447</v>
      </c>
      <c r="GT20">
        <v>3.1227</v>
      </c>
      <c r="GU20">
        <v>2.8941300000000001</v>
      </c>
      <c r="GV20">
        <v>0.105147</v>
      </c>
      <c r="GW20">
        <v>0.105194</v>
      </c>
      <c r="GX20">
        <v>9.2665600000000001E-2</v>
      </c>
      <c r="GY20">
        <v>9.1350600000000004E-2</v>
      </c>
      <c r="GZ20">
        <v>29477.200000000001</v>
      </c>
      <c r="HA20">
        <v>22721.9</v>
      </c>
      <c r="HB20">
        <v>30667.8</v>
      </c>
      <c r="HC20">
        <v>23867.1</v>
      </c>
      <c r="HD20">
        <v>36838.5</v>
      </c>
      <c r="HE20">
        <v>30253</v>
      </c>
      <c r="HF20">
        <v>43398.6</v>
      </c>
      <c r="HG20">
        <v>36023.599999999999</v>
      </c>
      <c r="HH20">
        <v>2.1555</v>
      </c>
      <c r="HI20">
        <v>2.2597</v>
      </c>
      <c r="HJ20">
        <v>0.196218</v>
      </c>
      <c r="HK20">
        <v>0</v>
      </c>
      <c r="HL20">
        <v>22.706700000000001</v>
      </c>
      <c r="HM20">
        <v>999.9</v>
      </c>
      <c r="HN20">
        <v>68.41</v>
      </c>
      <c r="HO20">
        <v>23.524000000000001</v>
      </c>
      <c r="HP20">
        <v>19.7285</v>
      </c>
      <c r="HQ20">
        <v>62.070300000000003</v>
      </c>
      <c r="HR20">
        <v>19.479199999999999</v>
      </c>
      <c r="HS20">
        <v>1</v>
      </c>
      <c r="HT20">
        <v>-0.27123700000000001</v>
      </c>
      <c r="HU20">
        <v>-1.28233</v>
      </c>
      <c r="HV20">
        <v>20.360399999999998</v>
      </c>
      <c r="HW20">
        <v>5.2472399999999997</v>
      </c>
      <c r="HX20">
        <v>11.9201</v>
      </c>
      <c r="HY20">
        <v>4.9696999999999996</v>
      </c>
      <c r="HZ20">
        <v>3.2900299999999998</v>
      </c>
      <c r="IA20">
        <v>999.9</v>
      </c>
      <c r="IB20">
        <v>9999</v>
      </c>
      <c r="IC20">
        <v>9999</v>
      </c>
      <c r="ID20">
        <v>9999</v>
      </c>
      <c r="IE20">
        <v>4.97166</v>
      </c>
      <c r="IF20">
        <v>1.8728800000000001</v>
      </c>
      <c r="IG20">
        <v>1.87974</v>
      </c>
      <c r="IH20">
        <v>1.8759300000000001</v>
      </c>
      <c r="II20">
        <v>1.8754900000000001</v>
      </c>
      <c r="IJ20">
        <v>1.8755900000000001</v>
      </c>
      <c r="IK20">
        <v>1.8745400000000001</v>
      </c>
      <c r="IL20">
        <v>1.8748499999999999</v>
      </c>
      <c r="IM20">
        <v>0</v>
      </c>
      <c r="IN20">
        <v>0</v>
      </c>
      <c r="IO20">
        <v>0</v>
      </c>
      <c r="IP20">
        <v>0</v>
      </c>
      <c r="IQ20" t="s">
        <v>441</v>
      </c>
      <c r="IR20" t="s">
        <v>442</v>
      </c>
      <c r="IS20" t="s">
        <v>443</v>
      </c>
      <c r="IT20" t="s">
        <v>443</v>
      </c>
      <c r="IU20" t="s">
        <v>443</v>
      </c>
      <c r="IV20" t="s">
        <v>443</v>
      </c>
      <c r="IW20">
        <v>0</v>
      </c>
      <c r="IX20">
        <v>100</v>
      </c>
      <c r="IY20">
        <v>100</v>
      </c>
      <c r="IZ20">
        <v>6.9000000000000006E-2</v>
      </c>
      <c r="JA20">
        <v>8.1000000000000003E-2</v>
      </c>
      <c r="JB20">
        <v>-0.32447823126723402</v>
      </c>
      <c r="JC20">
        <v>1.2895252552789099E-3</v>
      </c>
      <c r="JD20">
        <v>-1.3413235761916901E-6</v>
      </c>
      <c r="JE20">
        <v>5.15758973323309E-10</v>
      </c>
      <c r="JF20">
        <v>-2.8600561397487099E-2</v>
      </c>
      <c r="JG20">
        <v>6.5251638908432196E-4</v>
      </c>
      <c r="JH20">
        <v>5.4169000468764204E-4</v>
      </c>
      <c r="JI20">
        <v>-7.2718995916457801E-6</v>
      </c>
      <c r="JJ20">
        <v>20</v>
      </c>
      <c r="JK20">
        <v>2004</v>
      </c>
      <c r="JL20">
        <v>0</v>
      </c>
      <c r="JM20">
        <v>19</v>
      </c>
      <c r="JN20">
        <v>21.1</v>
      </c>
      <c r="JO20">
        <v>21.1</v>
      </c>
      <c r="JP20">
        <v>1.09741</v>
      </c>
      <c r="JQ20">
        <v>2.5329600000000001</v>
      </c>
      <c r="JR20">
        <v>1.64551</v>
      </c>
      <c r="JS20">
        <v>2.3779300000000001</v>
      </c>
      <c r="JT20">
        <v>1.64917</v>
      </c>
      <c r="JU20">
        <v>2.3962400000000001</v>
      </c>
      <c r="JV20">
        <v>27.787299999999998</v>
      </c>
      <c r="JW20">
        <v>14.8325</v>
      </c>
      <c r="JX20">
        <v>18</v>
      </c>
      <c r="JY20">
        <v>504.75099999999998</v>
      </c>
      <c r="JZ20">
        <v>665.11099999999999</v>
      </c>
      <c r="KA20">
        <v>24.999600000000001</v>
      </c>
      <c r="KB20">
        <v>23.797699999999999</v>
      </c>
      <c r="KC20">
        <v>30.000299999999999</v>
      </c>
      <c r="KD20">
        <v>23.7867</v>
      </c>
      <c r="KE20">
        <v>23.762</v>
      </c>
      <c r="KF20">
        <v>22.007300000000001</v>
      </c>
      <c r="KG20">
        <v>12.848699999999999</v>
      </c>
      <c r="KH20">
        <v>95.538399999999996</v>
      </c>
      <c r="KI20">
        <v>25</v>
      </c>
      <c r="KJ20">
        <v>420</v>
      </c>
      <c r="KK20">
        <v>16.408100000000001</v>
      </c>
      <c r="KL20">
        <v>101.833</v>
      </c>
      <c r="KM20">
        <v>100.914</v>
      </c>
    </row>
    <row r="21" spans="1:299" x14ac:dyDescent="0.2">
      <c r="A21">
        <v>5</v>
      </c>
      <c r="B21">
        <v>1691689755.0999999</v>
      </c>
      <c r="C21">
        <v>7209.0999999046298</v>
      </c>
      <c r="D21" t="s">
        <v>454</v>
      </c>
      <c r="E21" t="s">
        <v>455</v>
      </c>
      <c r="F21">
        <v>4</v>
      </c>
      <c r="G21">
        <v>17.8</v>
      </c>
      <c r="H21" t="s">
        <v>491</v>
      </c>
      <c r="I21">
        <v>170</v>
      </c>
      <c r="J21">
        <v>170</v>
      </c>
      <c r="K21">
        <v>1691689747.0999999</v>
      </c>
      <c r="L21">
        <f t="shared" si="0"/>
        <v>2.0356375833861526E-3</v>
      </c>
      <c r="M21">
        <f t="shared" si="1"/>
        <v>2.0356375833861526</v>
      </c>
      <c r="N21">
        <f t="shared" si="2"/>
        <v>9.305953948049833</v>
      </c>
      <c r="O21">
        <f t="shared" si="3"/>
        <v>413.769133333333</v>
      </c>
      <c r="P21">
        <f t="shared" si="4"/>
        <v>290.91718140322013</v>
      </c>
      <c r="Q21">
        <f t="shared" si="5"/>
        <v>29.382071535864458</v>
      </c>
      <c r="R21">
        <f t="shared" si="6"/>
        <v>41.78988059863714</v>
      </c>
      <c r="S21">
        <f t="shared" si="7"/>
        <v>0.13268913208797217</v>
      </c>
      <c r="T21">
        <f t="shared" si="8"/>
        <v>3.8292514539703295</v>
      </c>
      <c r="U21">
        <f t="shared" si="9"/>
        <v>0.13018673344849588</v>
      </c>
      <c r="V21">
        <f t="shared" si="10"/>
        <v>8.1587608206172918E-2</v>
      </c>
      <c r="W21">
        <f t="shared" si="11"/>
        <v>321.50738476614993</v>
      </c>
      <c r="X21">
        <f t="shared" si="12"/>
        <v>26.667712122654692</v>
      </c>
      <c r="Y21">
        <f t="shared" si="13"/>
        <v>25.0398933333333</v>
      </c>
      <c r="Z21">
        <f t="shared" si="14"/>
        <v>3.1872480124367617</v>
      </c>
      <c r="AA21">
        <f t="shared" si="15"/>
        <v>49.932408871848786</v>
      </c>
      <c r="AB21">
        <f t="shared" si="16"/>
        <v>1.645798433603316</v>
      </c>
      <c r="AC21">
        <f t="shared" si="17"/>
        <v>3.2960525454064258</v>
      </c>
      <c r="AD21">
        <f t="shared" si="18"/>
        <v>1.5414495788334457</v>
      </c>
      <c r="AE21">
        <f t="shared" si="19"/>
        <v>-89.771617427329332</v>
      </c>
      <c r="AF21">
        <f t="shared" si="20"/>
        <v>116.5162059157113</v>
      </c>
      <c r="AG21">
        <f t="shared" si="21"/>
        <v>6.4571414229234287</v>
      </c>
      <c r="AH21">
        <f t="shared" si="22"/>
        <v>354.70911467745532</v>
      </c>
      <c r="AI21">
        <f t="shared" si="23"/>
        <v>9.5361602394559544</v>
      </c>
      <c r="AJ21">
        <f t="shared" si="24"/>
        <v>2.0086613231522441</v>
      </c>
      <c r="AK21">
        <f t="shared" si="25"/>
        <v>9.305953948049833</v>
      </c>
      <c r="AL21">
        <v>426.46221751633198</v>
      </c>
      <c r="AM21">
        <v>420.78659393939398</v>
      </c>
      <c r="AN21">
        <v>1.2266203117193501E-3</v>
      </c>
      <c r="AO21">
        <v>66.892532481912994</v>
      </c>
      <c r="AP21">
        <f t="shared" si="26"/>
        <v>2.0356375833861526</v>
      </c>
      <c r="AQ21">
        <v>15.1115876298446</v>
      </c>
      <c r="AR21">
        <v>16.312772727272701</v>
      </c>
      <c r="AS21">
        <v>3.4137509902428402E-5</v>
      </c>
      <c r="AT21">
        <v>77.469900773826197</v>
      </c>
      <c r="AU21">
        <v>0</v>
      </c>
      <c r="AV21">
        <v>0</v>
      </c>
      <c r="AW21">
        <f t="shared" si="27"/>
        <v>1</v>
      </c>
      <c r="AX21">
        <f t="shared" si="28"/>
        <v>0</v>
      </c>
      <c r="AY21">
        <f t="shared" si="29"/>
        <v>53590.2257798516</v>
      </c>
      <c r="AZ21" t="s">
        <v>437</v>
      </c>
      <c r="BA21">
        <v>0</v>
      </c>
      <c r="BB21">
        <v>0</v>
      </c>
      <c r="BC21">
        <v>0</v>
      </c>
      <c r="BD21" t="e">
        <f t="shared" si="30"/>
        <v>#DIV/0!</v>
      </c>
      <c r="BE21">
        <v>0</v>
      </c>
      <c r="BF21" t="s">
        <v>437</v>
      </c>
      <c r="BG21">
        <v>0</v>
      </c>
      <c r="BH21">
        <v>0</v>
      </c>
      <c r="BI21">
        <v>0</v>
      </c>
      <c r="BJ21" t="e">
        <f t="shared" si="31"/>
        <v>#DIV/0!</v>
      </c>
      <c r="BK21">
        <v>0.5</v>
      </c>
      <c r="BL21">
        <f t="shared" si="32"/>
        <v>1681.1793802933441</v>
      </c>
      <c r="BM21">
        <f t="shared" si="33"/>
        <v>9.305953948049833</v>
      </c>
      <c r="BN21" t="e">
        <f t="shared" si="34"/>
        <v>#DIV/0!</v>
      </c>
      <c r="BO21">
        <f t="shared" si="35"/>
        <v>5.5353724041191038E-3</v>
      </c>
      <c r="BP21" t="e">
        <f t="shared" si="36"/>
        <v>#DIV/0!</v>
      </c>
      <c r="BQ21" t="e">
        <f t="shared" si="37"/>
        <v>#DIV/0!</v>
      </c>
      <c r="BR21" t="s">
        <v>437</v>
      </c>
      <c r="BS21">
        <v>0</v>
      </c>
      <c r="BT21" t="e">
        <f t="shared" si="38"/>
        <v>#DIV/0!</v>
      </c>
      <c r="BU21" t="e">
        <f t="shared" si="39"/>
        <v>#DIV/0!</v>
      </c>
      <c r="BV21" t="e">
        <f t="shared" si="40"/>
        <v>#DIV/0!</v>
      </c>
      <c r="BW21" t="e">
        <f t="shared" si="41"/>
        <v>#DIV/0!</v>
      </c>
      <c r="BX21" t="e">
        <f t="shared" si="42"/>
        <v>#DIV/0!</v>
      </c>
      <c r="BY21" t="e">
        <f t="shared" si="43"/>
        <v>#DIV/0!</v>
      </c>
      <c r="BZ21" t="e">
        <f t="shared" si="44"/>
        <v>#DIV/0!</v>
      </c>
      <c r="CA21" t="e">
        <f t="shared" si="45"/>
        <v>#DIV/0!</v>
      </c>
      <c r="DJ21">
        <f t="shared" si="46"/>
        <v>1999.9786666666701</v>
      </c>
      <c r="DK21">
        <f t="shared" si="47"/>
        <v>1681.1793802933441</v>
      </c>
      <c r="DL21">
        <f t="shared" si="48"/>
        <v>0.84059865653234034</v>
      </c>
      <c r="DM21">
        <f t="shared" si="49"/>
        <v>0.16075540710741718</v>
      </c>
      <c r="DN21">
        <v>3</v>
      </c>
      <c r="DO21">
        <v>0.5</v>
      </c>
      <c r="DP21" t="s">
        <v>438</v>
      </c>
      <c r="DQ21">
        <v>2</v>
      </c>
      <c r="DR21" t="b">
        <v>1</v>
      </c>
      <c r="DS21">
        <v>1691689747.0999999</v>
      </c>
      <c r="DT21">
        <v>413.769133333333</v>
      </c>
      <c r="DU21">
        <v>419.98919999999998</v>
      </c>
      <c r="DV21">
        <v>16.295346666666699</v>
      </c>
      <c r="DW21">
        <v>15.1098466666667</v>
      </c>
      <c r="DX21">
        <v>413.80013333333301</v>
      </c>
      <c r="DY21">
        <v>16.228346666666699</v>
      </c>
      <c r="DZ21">
        <v>500.024333333333</v>
      </c>
      <c r="EA21">
        <v>100.89806666666701</v>
      </c>
      <c r="EB21">
        <v>9.9995373333333304E-2</v>
      </c>
      <c r="EC21">
        <v>25.604293333333299</v>
      </c>
      <c r="ED21">
        <v>25.0398933333333</v>
      </c>
      <c r="EE21">
        <v>999.9</v>
      </c>
      <c r="EF21">
        <v>0</v>
      </c>
      <c r="EG21">
        <v>0</v>
      </c>
      <c r="EH21">
        <v>9997.8233333333301</v>
      </c>
      <c r="EI21">
        <v>0</v>
      </c>
      <c r="EJ21">
        <v>11.056226666666699</v>
      </c>
      <c r="EK21">
        <v>-6.1223293333333304</v>
      </c>
      <c r="EL21">
        <v>420.72813333333301</v>
      </c>
      <c r="EM21">
        <v>426.43246666666698</v>
      </c>
      <c r="EN21">
        <v>1.1980993333333301</v>
      </c>
      <c r="EO21">
        <v>419.98919999999998</v>
      </c>
      <c r="EP21">
        <v>15.1098466666667</v>
      </c>
      <c r="EQ21">
        <v>1.64544133333333</v>
      </c>
      <c r="ER21">
        <v>1.5245546666666701</v>
      </c>
      <c r="ES21">
        <v>14.391066666666701</v>
      </c>
      <c r="ET21">
        <v>13.216673333333301</v>
      </c>
      <c r="EU21">
        <v>1999.9786666666701</v>
      </c>
      <c r="EV21">
        <v>0.97999360000000002</v>
      </c>
      <c r="EW21">
        <v>2.000654E-2</v>
      </c>
      <c r="EX21">
        <v>0</v>
      </c>
      <c r="EY21">
        <v>249.283266666667</v>
      </c>
      <c r="EZ21">
        <v>4.9995099999999999</v>
      </c>
      <c r="FA21">
        <v>5069.6026666666703</v>
      </c>
      <c r="FB21">
        <v>16366.12</v>
      </c>
      <c r="FC21">
        <v>39.625</v>
      </c>
      <c r="FD21">
        <v>40.049599999999998</v>
      </c>
      <c r="FE21">
        <v>40.599800000000002</v>
      </c>
      <c r="FF21">
        <v>39.375</v>
      </c>
      <c r="FG21">
        <v>41.25</v>
      </c>
      <c r="FH21">
        <v>1955.06866666667</v>
      </c>
      <c r="FI21">
        <v>39.909999999999997</v>
      </c>
      <c r="FJ21">
        <v>0</v>
      </c>
      <c r="FK21">
        <v>1691689757.7</v>
      </c>
      <c r="FL21">
        <v>0</v>
      </c>
      <c r="FM21">
        <v>249.3312</v>
      </c>
      <c r="FN21">
        <v>-1.46584616217837</v>
      </c>
      <c r="FO21">
        <v>-17.777692324052701</v>
      </c>
      <c r="FP21">
        <v>5069.4236000000001</v>
      </c>
      <c r="FQ21">
        <v>15</v>
      </c>
      <c r="FR21">
        <v>1691689782.0999999</v>
      </c>
      <c r="FS21" t="s">
        <v>456</v>
      </c>
      <c r="FT21">
        <v>1691689782.0999999</v>
      </c>
      <c r="FU21">
        <v>1691689778.0999999</v>
      </c>
      <c r="FV21">
        <v>5</v>
      </c>
      <c r="FW21">
        <v>-0.1</v>
      </c>
      <c r="FX21">
        <v>2E-3</v>
      </c>
      <c r="FY21">
        <v>-3.1E-2</v>
      </c>
      <c r="FZ21">
        <v>6.7000000000000004E-2</v>
      </c>
      <c r="GA21">
        <v>420</v>
      </c>
      <c r="GB21">
        <v>15</v>
      </c>
      <c r="GC21">
        <v>0.25</v>
      </c>
      <c r="GD21">
        <v>0.06</v>
      </c>
      <c r="GE21">
        <v>-6.1350055000000001</v>
      </c>
      <c r="GF21">
        <v>9.9143007518793194E-2</v>
      </c>
      <c r="GG21">
        <v>2.7883284862978301E-2</v>
      </c>
      <c r="GH21">
        <v>1</v>
      </c>
      <c r="GI21">
        <v>249.365264705882</v>
      </c>
      <c r="GJ21">
        <v>-0.91142857450938097</v>
      </c>
      <c r="GK21">
        <v>0.19372772112115499</v>
      </c>
      <c r="GL21">
        <v>1</v>
      </c>
      <c r="GM21">
        <v>1.1981965000000001</v>
      </c>
      <c r="GN21">
        <v>1.4927819548886099E-3</v>
      </c>
      <c r="GO21">
        <v>1.27689183175398E-3</v>
      </c>
      <c r="GP21">
        <v>1</v>
      </c>
      <c r="GQ21">
        <v>3</v>
      </c>
      <c r="GR21">
        <v>3</v>
      </c>
      <c r="GS21" t="s">
        <v>447</v>
      </c>
      <c r="GT21">
        <v>3.1218699999999999</v>
      </c>
      <c r="GU21">
        <v>2.8941699999999999</v>
      </c>
      <c r="GV21">
        <v>0.10428900000000001</v>
      </c>
      <c r="GW21">
        <v>0.105308</v>
      </c>
      <c r="GX21">
        <v>9.17544E-2</v>
      </c>
      <c r="GY21">
        <v>8.6030400000000007E-2</v>
      </c>
      <c r="GZ21">
        <v>29550</v>
      </c>
      <c r="HA21">
        <v>22751.599999999999</v>
      </c>
      <c r="HB21">
        <v>30710.5</v>
      </c>
      <c r="HC21">
        <v>23897.9</v>
      </c>
      <c r="HD21">
        <v>36927.1</v>
      </c>
      <c r="HE21">
        <v>30473.5</v>
      </c>
      <c r="HF21">
        <v>43459.3</v>
      </c>
      <c r="HG21">
        <v>36070.400000000001</v>
      </c>
      <c r="HH21">
        <v>2.1710500000000001</v>
      </c>
      <c r="HI21">
        <v>2.2643499999999999</v>
      </c>
      <c r="HJ21">
        <v>0.18179400000000001</v>
      </c>
      <c r="HK21">
        <v>0</v>
      </c>
      <c r="HL21">
        <v>22.085799999999999</v>
      </c>
      <c r="HM21">
        <v>999.9</v>
      </c>
      <c r="HN21">
        <v>66.090999999999994</v>
      </c>
      <c r="HO21">
        <v>24.189</v>
      </c>
      <c r="HP21">
        <v>19.840299999999999</v>
      </c>
      <c r="HQ21">
        <v>62.045900000000003</v>
      </c>
      <c r="HR21">
        <v>20.007999999999999</v>
      </c>
      <c r="HS21">
        <v>1</v>
      </c>
      <c r="HT21">
        <v>-0.32524399999999998</v>
      </c>
      <c r="HU21">
        <v>-1.50474</v>
      </c>
      <c r="HV21">
        <v>20.359100000000002</v>
      </c>
      <c r="HW21">
        <v>5.2469400000000004</v>
      </c>
      <c r="HX21">
        <v>11.9201</v>
      </c>
      <c r="HY21">
        <v>4.9698000000000002</v>
      </c>
      <c r="HZ21">
        <v>3.2901500000000001</v>
      </c>
      <c r="IA21">
        <v>999.9</v>
      </c>
      <c r="IB21">
        <v>9999</v>
      </c>
      <c r="IC21">
        <v>9999</v>
      </c>
      <c r="ID21">
        <v>9999</v>
      </c>
      <c r="IE21">
        <v>4.97166</v>
      </c>
      <c r="IF21">
        <v>1.87286</v>
      </c>
      <c r="IG21">
        <v>1.8797299999999999</v>
      </c>
      <c r="IH21">
        <v>1.87592</v>
      </c>
      <c r="II21">
        <v>1.87547</v>
      </c>
      <c r="IJ21">
        <v>1.8755200000000001</v>
      </c>
      <c r="IK21">
        <v>1.8745400000000001</v>
      </c>
      <c r="IL21">
        <v>1.8748499999999999</v>
      </c>
      <c r="IM21">
        <v>0</v>
      </c>
      <c r="IN21">
        <v>0</v>
      </c>
      <c r="IO21">
        <v>0</v>
      </c>
      <c r="IP21">
        <v>0</v>
      </c>
      <c r="IQ21" t="s">
        <v>441</v>
      </c>
      <c r="IR21" t="s">
        <v>442</v>
      </c>
      <c r="IS21" t="s">
        <v>443</v>
      </c>
      <c r="IT21" t="s">
        <v>443</v>
      </c>
      <c r="IU21" t="s">
        <v>443</v>
      </c>
      <c r="IV21" t="s">
        <v>443</v>
      </c>
      <c r="IW21">
        <v>0</v>
      </c>
      <c r="IX21">
        <v>100</v>
      </c>
      <c r="IY21">
        <v>100</v>
      </c>
      <c r="IZ21">
        <v>-3.1E-2</v>
      </c>
      <c r="JA21">
        <v>6.7000000000000004E-2</v>
      </c>
      <c r="JB21">
        <v>-0.273676618684355</v>
      </c>
      <c r="JC21">
        <v>1.2895252552789099E-3</v>
      </c>
      <c r="JD21">
        <v>-1.3413235761916901E-6</v>
      </c>
      <c r="JE21">
        <v>5.15758973323309E-10</v>
      </c>
      <c r="JF21">
        <v>-4.2572238923143498E-2</v>
      </c>
      <c r="JG21">
        <v>6.5251638908432196E-4</v>
      </c>
      <c r="JH21">
        <v>5.4169000468764204E-4</v>
      </c>
      <c r="JI21">
        <v>-7.2718995916457801E-6</v>
      </c>
      <c r="JJ21">
        <v>20</v>
      </c>
      <c r="JK21">
        <v>2004</v>
      </c>
      <c r="JL21">
        <v>0</v>
      </c>
      <c r="JM21">
        <v>19</v>
      </c>
      <c r="JN21">
        <v>37.799999999999997</v>
      </c>
      <c r="JO21">
        <v>37.799999999999997</v>
      </c>
      <c r="JP21">
        <v>1.09375</v>
      </c>
      <c r="JQ21">
        <v>2.5354000000000001</v>
      </c>
      <c r="JR21">
        <v>1.64429</v>
      </c>
      <c r="JS21">
        <v>2.3706100000000001</v>
      </c>
      <c r="JT21">
        <v>1.64917</v>
      </c>
      <c r="JU21">
        <v>2.4523899999999998</v>
      </c>
      <c r="JV21">
        <v>27.766400000000001</v>
      </c>
      <c r="JW21">
        <v>14.3597</v>
      </c>
      <c r="JX21">
        <v>18</v>
      </c>
      <c r="JY21">
        <v>509.19099999999997</v>
      </c>
      <c r="JZ21">
        <v>662.07100000000003</v>
      </c>
      <c r="KA21">
        <v>25.000900000000001</v>
      </c>
      <c r="KB21">
        <v>23.0764</v>
      </c>
      <c r="KC21">
        <v>29.9998</v>
      </c>
      <c r="KD21">
        <v>23.255800000000001</v>
      </c>
      <c r="KE21">
        <v>23.227599999999999</v>
      </c>
      <c r="KF21">
        <v>21.941600000000001</v>
      </c>
      <c r="KG21">
        <v>19.8887</v>
      </c>
      <c r="KH21">
        <v>79.511399999999995</v>
      </c>
      <c r="KI21">
        <v>25</v>
      </c>
      <c r="KJ21">
        <v>420</v>
      </c>
      <c r="KK21">
        <v>15.11</v>
      </c>
      <c r="KL21">
        <v>101.97499999999999</v>
      </c>
      <c r="KM21">
        <v>101.045</v>
      </c>
    </row>
    <row r="22" spans="1:299" x14ac:dyDescent="0.2">
      <c r="A22">
        <v>6</v>
      </c>
      <c r="B22">
        <v>1691691085</v>
      </c>
      <c r="C22">
        <v>8539</v>
      </c>
      <c r="D22" t="s">
        <v>457</v>
      </c>
      <c r="E22" t="s">
        <v>458</v>
      </c>
      <c r="F22">
        <v>4</v>
      </c>
      <c r="G22">
        <v>18.7</v>
      </c>
      <c r="H22" t="s">
        <v>436</v>
      </c>
      <c r="I22">
        <v>70</v>
      </c>
      <c r="J22">
        <v>170</v>
      </c>
      <c r="K22">
        <v>1691691076.5</v>
      </c>
      <c r="L22">
        <f t="shared" si="0"/>
        <v>1.1484201724322382E-3</v>
      </c>
      <c r="M22">
        <f t="shared" si="1"/>
        <v>1.1484201724322383</v>
      </c>
      <c r="N22">
        <f t="shared" si="2"/>
        <v>5.9233003519655663</v>
      </c>
      <c r="O22">
        <f t="shared" si="3"/>
        <v>416.13443749999999</v>
      </c>
      <c r="P22">
        <f t="shared" si="4"/>
        <v>278.60687846837175</v>
      </c>
      <c r="Q22">
        <f t="shared" si="5"/>
        <v>28.149319058255507</v>
      </c>
      <c r="R22">
        <f t="shared" si="6"/>
        <v>42.044550790388982</v>
      </c>
      <c r="S22">
        <f t="shared" si="7"/>
        <v>7.4230462369922284E-2</v>
      </c>
      <c r="T22">
        <f t="shared" si="8"/>
        <v>3.8309571220428222</v>
      </c>
      <c r="U22">
        <f t="shared" si="9"/>
        <v>7.3440570863311488E-2</v>
      </c>
      <c r="V22">
        <f t="shared" si="10"/>
        <v>4.5970624850919461E-2</v>
      </c>
      <c r="W22">
        <f t="shared" si="11"/>
        <v>321.50725641939499</v>
      </c>
      <c r="X22">
        <f t="shared" si="12"/>
        <v>27.165556872138342</v>
      </c>
      <c r="Y22">
        <f t="shared" si="13"/>
        <v>25.188512500000002</v>
      </c>
      <c r="Z22">
        <f t="shared" si="14"/>
        <v>3.2155897842494499</v>
      </c>
      <c r="AA22">
        <f t="shared" si="15"/>
        <v>49.832942256611886</v>
      </c>
      <c r="AB22">
        <f t="shared" si="16"/>
        <v>1.6738782394739748</v>
      </c>
      <c r="AC22">
        <f t="shared" si="17"/>
        <v>3.3589793491510784</v>
      </c>
      <c r="AD22">
        <f t="shared" si="18"/>
        <v>1.541711544775475</v>
      </c>
      <c r="AE22">
        <f t="shared" si="19"/>
        <v>-50.645329604261704</v>
      </c>
      <c r="AF22">
        <f t="shared" si="20"/>
        <v>151.76417663715708</v>
      </c>
      <c r="AG22">
        <f t="shared" si="21"/>
        <v>8.4265713099450732</v>
      </c>
      <c r="AH22">
        <f t="shared" si="22"/>
        <v>431.05267476223548</v>
      </c>
      <c r="AI22">
        <f t="shared" si="23"/>
        <v>6.0037621528724383</v>
      </c>
      <c r="AJ22">
        <f t="shared" si="24"/>
        <v>1.0975763064512605</v>
      </c>
      <c r="AK22">
        <f t="shared" si="25"/>
        <v>5.9233003519655663</v>
      </c>
      <c r="AL22">
        <v>426.814352540919</v>
      </c>
      <c r="AM22">
        <v>423.19875757575699</v>
      </c>
      <c r="AN22">
        <v>7.5647366876229296E-4</v>
      </c>
      <c r="AO22">
        <v>66.937111098702204</v>
      </c>
      <c r="AP22">
        <f t="shared" si="26"/>
        <v>1.1484201724322383</v>
      </c>
      <c r="AQ22">
        <v>15.921665431926799</v>
      </c>
      <c r="AR22">
        <v>16.599100606060599</v>
      </c>
      <c r="AS22">
        <v>2.8811634680269599E-5</v>
      </c>
      <c r="AT22">
        <v>77.514134919749594</v>
      </c>
      <c r="AU22">
        <v>3</v>
      </c>
      <c r="AV22">
        <v>1</v>
      </c>
      <c r="AW22">
        <f t="shared" si="27"/>
        <v>1</v>
      </c>
      <c r="AX22">
        <f t="shared" si="28"/>
        <v>0</v>
      </c>
      <c r="AY22">
        <f t="shared" si="29"/>
        <v>53566.988686908306</v>
      </c>
      <c r="AZ22" t="s">
        <v>437</v>
      </c>
      <c r="BA22">
        <v>0</v>
      </c>
      <c r="BB22">
        <v>0</v>
      </c>
      <c r="BC22">
        <v>0</v>
      </c>
      <c r="BD22" t="e">
        <f t="shared" si="30"/>
        <v>#DIV/0!</v>
      </c>
      <c r="BE22">
        <v>0</v>
      </c>
      <c r="BF22" t="s">
        <v>437</v>
      </c>
      <c r="BG22">
        <v>0</v>
      </c>
      <c r="BH22">
        <v>0</v>
      </c>
      <c r="BI22">
        <v>0</v>
      </c>
      <c r="BJ22" t="e">
        <f t="shared" si="31"/>
        <v>#DIV/0!</v>
      </c>
      <c r="BK22">
        <v>0.5</v>
      </c>
      <c r="BL22">
        <f t="shared" si="32"/>
        <v>1681.1812701654897</v>
      </c>
      <c r="BM22">
        <f t="shared" si="33"/>
        <v>5.9233003519655663</v>
      </c>
      <c r="BN22" t="e">
        <f t="shared" si="34"/>
        <v>#DIV/0!</v>
      </c>
      <c r="BO22">
        <f t="shared" si="35"/>
        <v>3.5232966587728505E-3</v>
      </c>
      <c r="BP22" t="e">
        <f t="shared" si="36"/>
        <v>#DIV/0!</v>
      </c>
      <c r="BQ22" t="e">
        <f t="shared" si="37"/>
        <v>#DIV/0!</v>
      </c>
      <c r="BR22" t="s">
        <v>437</v>
      </c>
      <c r="BS22">
        <v>0</v>
      </c>
      <c r="BT22" t="e">
        <f t="shared" si="38"/>
        <v>#DIV/0!</v>
      </c>
      <c r="BU22" t="e">
        <f t="shared" si="39"/>
        <v>#DIV/0!</v>
      </c>
      <c r="BV22" t="e">
        <f t="shared" si="40"/>
        <v>#DIV/0!</v>
      </c>
      <c r="BW22" t="e">
        <f t="shared" si="41"/>
        <v>#DIV/0!</v>
      </c>
      <c r="BX22" t="e">
        <f t="shared" si="42"/>
        <v>#DIV/0!</v>
      </c>
      <c r="BY22" t="e">
        <f t="shared" si="43"/>
        <v>#DIV/0!</v>
      </c>
      <c r="BZ22" t="e">
        <f t="shared" si="44"/>
        <v>#DIV/0!</v>
      </c>
      <c r="CA22" t="e">
        <f t="shared" si="45"/>
        <v>#DIV/0!</v>
      </c>
      <c r="DJ22">
        <f t="shared" si="46"/>
        <v>1999.98125</v>
      </c>
      <c r="DK22">
        <f t="shared" si="47"/>
        <v>1681.1812701654897</v>
      </c>
      <c r="DL22">
        <f t="shared" si="48"/>
        <v>0.84059851569382948</v>
      </c>
      <c r="DM22">
        <f t="shared" si="49"/>
        <v>0.16075513528909083</v>
      </c>
      <c r="DN22">
        <v>3</v>
      </c>
      <c r="DO22">
        <v>0.5</v>
      </c>
      <c r="DP22" t="s">
        <v>438</v>
      </c>
      <c r="DQ22">
        <v>2</v>
      </c>
      <c r="DR22" t="b">
        <v>1</v>
      </c>
      <c r="DS22">
        <v>1691691076.5</v>
      </c>
      <c r="DT22">
        <v>416.13443749999999</v>
      </c>
      <c r="DU22">
        <v>420.01074999999997</v>
      </c>
      <c r="DV22">
        <v>16.567150000000002</v>
      </c>
      <c r="DW22">
        <v>15.9195125</v>
      </c>
      <c r="DX22">
        <v>416.17043749999999</v>
      </c>
      <c r="DY22">
        <v>16.50515</v>
      </c>
      <c r="DZ22">
        <v>499.99849999999998</v>
      </c>
      <c r="EA22">
        <v>100.93600000000001</v>
      </c>
      <c r="EB22">
        <v>9.9980206249999995E-2</v>
      </c>
      <c r="EC22">
        <v>25.923324999999998</v>
      </c>
      <c r="ED22">
        <v>25.188512500000002</v>
      </c>
      <c r="EE22">
        <v>999.9</v>
      </c>
      <c r="EF22">
        <v>0</v>
      </c>
      <c r="EG22">
        <v>0</v>
      </c>
      <c r="EH22">
        <v>10000.515625</v>
      </c>
      <c r="EI22">
        <v>0</v>
      </c>
      <c r="EJ22">
        <v>20.883187499999998</v>
      </c>
      <c r="EK22">
        <v>-3.8726231250000001</v>
      </c>
      <c r="EL22">
        <v>423.15843749999999</v>
      </c>
      <c r="EM22">
        <v>426.80518749999999</v>
      </c>
      <c r="EN22">
        <v>0.67068724999999996</v>
      </c>
      <c r="EO22">
        <v>420.01074999999997</v>
      </c>
      <c r="EP22">
        <v>15.9195125</v>
      </c>
      <c r="EQ22">
        <v>1.6745512499999999</v>
      </c>
      <c r="ER22">
        <v>1.6068543749999999</v>
      </c>
      <c r="ES22">
        <v>14.662487499999999</v>
      </c>
      <c r="ET22">
        <v>14.024699999999999</v>
      </c>
      <c r="EU22">
        <v>1999.98125</v>
      </c>
      <c r="EV22">
        <v>0.9799973125</v>
      </c>
      <c r="EW22">
        <v>2.000226875E-2</v>
      </c>
      <c r="EX22">
        <v>0</v>
      </c>
      <c r="EY22">
        <v>265.07581249999998</v>
      </c>
      <c r="EZ22">
        <v>4.9995099999999999</v>
      </c>
      <c r="FA22">
        <v>5362.6893749999999</v>
      </c>
      <c r="FB22">
        <v>16366.15</v>
      </c>
      <c r="FC22">
        <v>39.554250000000003</v>
      </c>
      <c r="FD22">
        <v>40.429250000000003</v>
      </c>
      <c r="FE22">
        <v>40.625</v>
      </c>
      <c r="FF22">
        <v>39.425375000000003</v>
      </c>
      <c r="FG22">
        <v>41.25</v>
      </c>
      <c r="FH22">
        <v>1955.0787499999999</v>
      </c>
      <c r="FI22">
        <v>39.900624999999998</v>
      </c>
      <c r="FJ22">
        <v>0</v>
      </c>
      <c r="FK22">
        <v>1691691087.3</v>
      </c>
      <c r="FL22">
        <v>0</v>
      </c>
      <c r="FM22">
        <v>265.08828</v>
      </c>
      <c r="FN22">
        <v>-1.11307693714057</v>
      </c>
      <c r="FO22">
        <v>-76.706923134651106</v>
      </c>
      <c r="FP22">
        <v>5361.6764000000003</v>
      </c>
      <c r="FQ22">
        <v>15</v>
      </c>
      <c r="FR22">
        <v>1691691104</v>
      </c>
      <c r="FS22" t="s">
        <v>459</v>
      </c>
      <c r="FT22">
        <v>1691691103</v>
      </c>
      <c r="FU22">
        <v>1691691104</v>
      </c>
      <c r="FV22">
        <v>6</v>
      </c>
      <c r="FW22">
        <v>-5.0000000000000001E-3</v>
      </c>
      <c r="FX22">
        <v>-1.4999999999999999E-2</v>
      </c>
      <c r="FY22">
        <v>-3.5999999999999997E-2</v>
      </c>
      <c r="FZ22">
        <v>6.2E-2</v>
      </c>
      <c r="GA22">
        <v>420</v>
      </c>
      <c r="GB22">
        <v>16</v>
      </c>
      <c r="GC22">
        <v>0.28999999999999998</v>
      </c>
      <c r="GD22">
        <v>0.1</v>
      </c>
      <c r="GE22">
        <v>-3.87253523809524</v>
      </c>
      <c r="GF22">
        <v>8.6548831168827195E-2</v>
      </c>
      <c r="GG22">
        <v>2.81157215161177E-2</v>
      </c>
      <c r="GH22">
        <v>1</v>
      </c>
      <c r="GI22">
        <v>265.09664705882398</v>
      </c>
      <c r="GJ22">
        <v>3.9144379581557399E-2</v>
      </c>
      <c r="GK22">
        <v>0.192356727791477</v>
      </c>
      <c r="GL22">
        <v>1</v>
      </c>
      <c r="GM22">
        <v>0.66681314285714299</v>
      </c>
      <c r="GN22">
        <v>6.5918571428571604E-2</v>
      </c>
      <c r="GO22">
        <v>6.7726784058535997E-3</v>
      </c>
      <c r="GP22">
        <v>1</v>
      </c>
      <c r="GQ22">
        <v>3</v>
      </c>
      <c r="GR22">
        <v>3</v>
      </c>
      <c r="GS22" t="s">
        <v>447</v>
      </c>
      <c r="GT22">
        <v>3.1221899999999998</v>
      </c>
      <c r="GU22">
        <v>2.8941699999999999</v>
      </c>
      <c r="GV22">
        <v>0.104365</v>
      </c>
      <c r="GW22">
        <v>0.104938</v>
      </c>
      <c r="GX22">
        <v>9.2575500000000005E-2</v>
      </c>
      <c r="GY22">
        <v>8.9021900000000001E-2</v>
      </c>
      <c r="GZ22">
        <v>29453.5</v>
      </c>
      <c r="HA22">
        <v>22684.2</v>
      </c>
      <c r="HB22">
        <v>30620.9</v>
      </c>
      <c r="HC22">
        <v>23825.1</v>
      </c>
      <c r="HD22">
        <v>36790.9</v>
      </c>
      <c r="HE22">
        <v>30280</v>
      </c>
      <c r="HF22">
        <v>43337</v>
      </c>
      <c r="HG22">
        <v>35960.1</v>
      </c>
      <c r="HH22">
        <v>2.1190500000000001</v>
      </c>
      <c r="HI22">
        <v>2.23108</v>
      </c>
      <c r="HJ22">
        <v>0.152115</v>
      </c>
      <c r="HK22">
        <v>0</v>
      </c>
      <c r="HL22">
        <v>22.707100000000001</v>
      </c>
      <c r="HM22">
        <v>999.9</v>
      </c>
      <c r="HN22">
        <v>65.004000000000005</v>
      </c>
      <c r="HO22">
        <v>24.530999999999999</v>
      </c>
      <c r="HP22">
        <v>19.911899999999999</v>
      </c>
      <c r="HQ22">
        <v>62.095999999999997</v>
      </c>
      <c r="HR22">
        <v>19.519200000000001</v>
      </c>
      <c r="HS22">
        <v>1</v>
      </c>
      <c r="HT22">
        <v>-0.19905</v>
      </c>
      <c r="HU22">
        <v>-1.1641900000000001</v>
      </c>
      <c r="HV22">
        <v>20.3611</v>
      </c>
      <c r="HW22">
        <v>5.2461900000000004</v>
      </c>
      <c r="HX22">
        <v>11.925800000000001</v>
      </c>
      <c r="HY22">
        <v>4.9698000000000002</v>
      </c>
      <c r="HZ22">
        <v>3.29</v>
      </c>
      <c r="IA22">
        <v>999.9</v>
      </c>
      <c r="IB22">
        <v>9999</v>
      </c>
      <c r="IC22">
        <v>9999</v>
      </c>
      <c r="ID22">
        <v>9999</v>
      </c>
      <c r="IE22">
        <v>4.9716199999999997</v>
      </c>
      <c r="IF22">
        <v>1.87294</v>
      </c>
      <c r="IG22">
        <v>1.8797900000000001</v>
      </c>
      <c r="IH22">
        <v>1.8759699999999999</v>
      </c>
      <c r="II22">
        <v>1.87558</v>
      </c>
      <c r="IJ22">
        <v>1.8755900000000001</v>
      </c>
      <c r="IK22">
        <v>1.8745400000000001</v>
      </c>
      <c r="IL22">
        <v>1.87486</v>
      </c>
      <c r="IM22">
        <v>0</v>
      </c>
      <c r="IN22">
        <v>0</v>
      </c>
      <c r="IO22">
        <v>0</v>
      </c>
      <c r="IP22">
        <v>0</v>
      </c>
      <c r="IQ22" t="s">
        <v>441</v>
      </c>
      <c r="IR22" t="s">
        <v>442</v>
      </c>
      <c r="IS22" t="s">
        <v>443</v>
      </c>
      <c r="IT22" t="s">
        <v>443</v>
      </c>
      <c r="IU22" t="s">
        <v>443</v>
      </c>
      <c r="IV22" t="s">
        <v>443</v>
      </c>
      <c r="IW22">
        <v>0</v>
      </c>
      <c r="IX22">
        <v>100</v>
      </c>
      <c r="IY22">
        <v>100</v>
      </c>
      <c r="IZ22">
        <v>-3.5999999999999997E-2</v>
      </c>
      <c r="JA22">
        <v>6.2E-2</v>
      </c>
      <c r="JB22">
        <v>-0.37386316558573002</v>
      </c>
      <c r="JC22">
        <v>1.2895252552789099E-3</v>
      </c>
      <c r="JD22">
        <v>-1.3413235761916901E-6</v>
      </c>
      <c r="JE22">
        <v>5.15758973323309E-10</v>
      </c>
      <c r="JF22">
        <v>-4.0578540059646201E-2</v>
      </c>
      <c r="JG22">
        <v>6.5251638908432196E-4</v>
      </c>
      <c r="JH22">
        <v>5.4169000468764204E-4</v>
      </c>
      <c r="JI22">
        <v>-7.2718995916457801E-6</v>
      </c>
      <c r="JJ22">
        <v>20</v>
      </c>
      <c r="JK22">
        <v>2004</v>
      </c>
      <c r="JL22">
        <v>0</v>
      </c>
      <c r="JM22">
        <v>19</v>
      </c>
      <c r="JN22">
        <v>21.7</v>
      </c>
      <c r="JO22">
        <v>21.8</v>
      </c>
      <c r="JP22">
        <v>1.09253</v>
      </c>
      <c r="JQ22">
        <v>2.5378400000000001</v>
      </c>
      <c r="JR22">
        <v>1.64551</v>
      </c>
      <c r="JS22">
        <v>2.3730500000000001</v>
      </c>
      <c r="JT22">
        <v>1.64917</v>
      </c>
      <c r="JU22">
        <v>2.4877899999999999</v>
      </c>
      <c r="JV22">
        <v>28.311199999999999</v>
      </c>
      <c r="JW22">
        <v>14.132</v>
      </c>
      <c r="JX22">
        <v>18</v>
      </c>
      <c r="JY22">
        <v>492.26600000000002</v>
      </c>
      <c r="JZ22">
        <v>653.947</v>
      </c>
      <c r="KA22">
        <v>25.000299999999999</v>
      </c>
      <c r="KB22">
        <v>24.7102</v>
      </c>
      <c r="KC22">
        <v>30.000399999999999</v>
      </c>
      <c r="KD22">
        <v>24.8263</v>
      </c>
      <c r="KE22">
        <v>24.797000000000001</v>
      </c>
      <c r="KF22">
        <v>21.914200000000001</v>
      </c>
      <c r="KG22">
        <v>15.2315</v>
      </c>
      <c r="KH22">
        <v>75.42</v>
      </c>
      <c r="KI22">
        <v>25</v>
      </c>
      <c r="KJ22">
        <v>420</v>
      </c>
      <c r="KK22">
        <v>15.964600000000001</v>
      </c>
      <c r="KL22">
        <v>101.684</v>
      </c>
      <c r="KM22">
        <v>100.736</v>
      </c>
    </row>
    <row r="23" spans="1:299" x14ac:dyDescent="0.2">
      <c r="A23">
        <v>7</v>
      </c>
      <c r="B23">
        <v>1691693367.0999999</v>
      </c>
      <c r="C23">
        <v>10821.0999999046</v>
      </c>
      <c r="D23" t="s">
        <v>460</v>
      </c>
      <c r="E23" t="s">
        <v>461</v>
      </c>
      <c r="F23">
        <v>4</v>
      </c>
      <c r="G23">
        <v>18.899999999999999</v>
      </c>
      <c r="H23" t="s">
        <v>491</v>
      </c>
      <c r="I23">
        <v>150</v>
      </c>
      <c r="J23">
        <v>170</v>
      </c>
      <c r="K23">
        <v>1691693358.5999999</v>
      </c>
      <c r="L23">
        <f t="shared" si="0"/>
        <v>8.8630971503884676E-4</v>
      </c>
      <c r="M23">
        <f t="shared" si="1"/>
        <v>0.88630971503884681</v>
      </c>
      <c r="N23">
        <f t="shared" si="2"/>
        <v>3.7929228578840397</v>
      </c>
      <c r="O23">
        <f t="shared" si="3"/>
        <v>417.36599999999999</v>
      </c>
      <c r="P23">
        <f t="shared" si="4"/>
        <v>284.99844319105267</v>
      </c>
      <c r="Q23">
        <f t="shared" si="5"/>
        <v>28.79475181082422</v>
      </c>
      <c r="R23">
        <f t="shared" si="6"/>
        <v>42.168477307155186</v>
      </c>
      <c r="S23">
        <f t="shared" si="7"/>
        <v>4.9917023839162716E-2</v>
      </c>
      <c r="T23">
        <f t="shared" si="8"/>
        <v>3.8285039367830134</v>
      </c>
      <c r="U23">
        <f t="shared" si="9"/>
        <v>4.9558256570584713E-2</v>
      </c>
      <c r="V23">
        <f t="shared" si="10"/>
        <v>3.1005929032571378E-2</v>
      </c>
      <c r="W23">
        <f t="shared" si="11"/>
        <v>321.52086431612554</v>
      </c>
      <c r="X23">
        <f t="shared" si="12"/>
        <v>28.004014728984981</v>
      </c>
      <c r="Y23">
        <f t="shared" si="13"/>
        <v>26.696612500000001</v>
      </c>
      <c r="Z23">
        <f t="shared" si="14"/>
        <v>3.5158775568920801</v>
      </c>
      <c r="AA23">
        <f t="shared" si="15"/>
        <v>49.912706894906961</v>
      </c>
      <c r="AB23">
        <f t="shared" si="16"/>
        <v>1.7560941567291746</v>
      </c>
      <c r="AC23">
        <f t="shared" si="17"/>
        <v>3.5183308339231036</v>
      </c>
      <c r="AD23">
        <f t="shared" si="18"/>
        <v>1.7597834001629056</v>
      </c>
      <c r="AE23">
        <f t="shared" si="19"/>
        <v>-39.086258433213139</v>
      </c>
      <c r="AF23">
        <f t="shared" si="20"/>
        <v>2.4458673052419724</v>
      </c>
      <c r="AG23">
        <f t="shared" si="21"/>
        <v>0.13746314053187714</v>
      </c>
      <c r="AH23">
        <f t="shared" si="22"/>
        <v>285.01793632868623</v>
      </c>
      <c r="AI23">
        <f t="shared" si="23"/>
        <v>4.0179433908078455</v>
      </c>
      <c r="AJ23">
        <f t="shared" si="24"/>
        <v>0.86878126246548848</v>
      </c>
      <c r="AK23">
        <f t="shared" si="25"/>
        <v>3.7929228578840397</v>
      </c>
      <c r="AL23">
        <v>427.23548314213099</v>
      </c>
      <c r="AM23">
        <v>424.91957575757601</v>
      </c>
      <c r="AN23">
        <v>2.1627409482104801E-4</v>
      </c>
      <c r="AO23">
        <v>66.946068357873898</v>
      </c>
      <c r="AP23">
        <f t="shared" si="26"/>
        <v>0.88630971503884681</v>
      </c>
      <c r="AQ23">
        <v>16.870291051333801</v>
      </c>
      <c r="AR23">
        <v>17.392776969697</v>
      </c>
      <c r="AS23">
        <v>5.6706589444334199E-6</v>
      </c>
      <c r="AT23">
        <v>77.512029983445103</v>
      </c>
      <c r="AU23">
        <v>0</v>
      </c>
      <c r="AV23">
        <v>0</v>
      </c>
      <c r="AW23">
        <f t="shared" si="27"/>
        <v>1</v>
      </c>
      <c r="AX23">
        <f t="shared" si="28"/>
        <v>0</v>
      </c>
      <c r="AY23">
        <f t="shared" si="29"/>
        <v>53379.099589215286</v>
      </c>
      <c r="AZ23" t="s">
        <v>437</v>
      </c>
      <c r="BA23">
        <v>0</v>
      </c>
      <c r="BB23">
        <v>0</v>
      </c>
      <c r="BC23">
        <v>0</v>
      </c>
      <c r="BD23" t="e">
        <f t="shared" si="30"/>
        <v>#DIV/0!</v>
      </c>
      <c r="BE23">
        <v>0</v>
      </c>
      <c r="BF23" t="s">
        <v>437</v>
      </c>
      <c r="BG23">
        <v>0</v>
      </c>
      <c r="BH23">
        <v>0</v>
      </c>
      <c r="BI23">
        <v>0</v>
      </c>
      <c r="BJ23" t="e">
        <f t="shared" si="31"/>
        <v>#DIV/0!</v>
      </c>
      <c r="BK23">
        <v>0.5</v>
      </c>
      <c r="BL23">
        <f t="shared" si="32"/>
        <v>1681.2503252933291</v>
      </c>
      <c r="BM23">
        <f t="shared" si="33"/>
        <v>3.7929228578840397</v>
      </c>
      <c r="BN23" t="e">
        <f t="shared" si="34"/>
        <v>#DIV/0!</v>
      </c>
      <c r="BO23">
        <f t="shared" si="35"/>
        <v>2.2560131592672169E-3</v>
      </c>
      <c r="BP23" t="e">
        <f t="shared" si="36"/>
        <v>#DIV/0!</v>
      </c>
      <c r="BQ23" t="e">
        <f t="shared" si="37"/>
        <v>#DIV/0!</v>
      </c>
      <c r="BR23" t="s">
        <v>437</v>
      </c>
      <c r="BS23">
        <v>0</v>
      </c>
      <c r="BT23" t="e">
        <f t="shared" si="38"/>
        <v>#DIV/0!</v>
      </c>
      <c r="BU23" t="e">
        <f t="shared" si="39"/>
        <v>#DIV/0!</v>
      </c>
      <c r="BV23" t="e">
        <f t="shared" si="40"/>
        <v>#DIV/0!</v>
      </c>
      <c r="BW23" t="e">
        <f t="shared" si="41"/>
        <v>#DIV/0!</v>
      </c>
      <c r="BX23" t="e">
        <f t="shared" si="42"/>
        <v>#DIV/0!</v>
      </c>
      <c r="BY23" t="e">
        <f t="shared" si="43"/>
        <v>#DIV/0!</v>
      </c>
      <c r="BZ23" t="e">
        <f t="shared" si="44"/>
        <v>#DIV/0!</v>
      </c>
      <c r="CA23" t="e">
        <f t="shared" si="45"/>
        <v>#DIV/0!</v>
      </c>
      <c r="DJ23">
        <f t="shared" si="46"/>
        <v>2000.0631249999999</v>
      </c>
      <c r="DK23">
        <f t="shared" si="47"/>
        <v>1681.2503252933291</v>
      </c>
      <c r="DL23">
        <f t="shared" si="48"/>
        <v>0.84059863125236567</v>
      </c>
      <c r="DM23">
        <f t="shared" si="49"/>
        <v>0.16075535831706589</v>
      </c>
      <c r="DN23">
        <v>3</v>
      </c>
      <c r="DO23">
        <v>0.5</v>
      </c>
      <c r="DP23" t="s">
        <v>438</v>
      </c>
      <c r="DQ23">
        <v>2</v>
      </c>
      <c r="DR23" t="b">
        <v>1</v>
      </c>
      <c r="DS23">
        <v>1691693358.5999999</v>
      </c>
      <c r="DT23">
        <v>417.36599999999999</v>
      </c>
      <c r="DU23">
        <v>419.99425000000002</v>
      </c>
      <c r="DV23">
        <v>17.3810875</v>
      </c>
      <c r="DW23">
        <v>16.868893750000002</v>
      </c>
      <c r="DX23">
        <v>417.54899999999998</v>
      </c>
      <c r="DY23">
        <v>17.308087499999999</v>
      </c>
      <c r="DZ23">
        <v>500.01443749999999</v>
      </c>
      <c r="EA23">
        <v>100.93474999999999</v>
      </c>
      <c r="EB23">
        <v>0.10001878124999999</v>
      </c>
      <c r="EC23">
        <v>26.7084625</v>
      </c>
      <c r="ED23">
        <v>26.696612500000001</v>
      </c>
      <c r="EE23">
        <v>999.9</v>
      </c>
      <c r="EF23">
        <v>0</v>
      </c>
      <c r="EG23">
        <v>0</v>
      </c>
      <c r="EH23">
        <v>9991.3637500000004</v>
      </c>
      <c r="EI23">
        <v>0</v>
      </c>
      <c r="EJ23">
        <v>6.5567037499999996</v>
      </c>
      <c r="EK23">
        <v>-2.4824025000000001</v>
      </c>
      <c r="EL23">
        <v>424.89974999999998</v>
      </c>
      <c r="EM23">
        <v>427.20056249999999</v>
      </c>
      <c r="EN23">
        <v>0.51899550000000005</v>
      </c>
      <c r="EO23">
        <v>419.99425000000002</v>
      </c>
      <c r="EP23">
        <v>16.868893750000002</v>
      </c>
      <c r="EQ23">
        <v>1.75503875</v>
      </c>
      <c r="ER23">
        <v>1.7026537500000001</v>
      </c>
      <c r="ES23">
        <v>15.391993749999999</v>
      </c>
      <c r="ET23">
        <v>14.92065625</v>
      </c>
      <c r="EU23">
        <v>2000.0631249999999</v>
      </c>
      <c r="EV23">
        <v>0.97999625000000001</v>
      </c>
      <c r="EW23">
        <v>2.00033625E-2</v>
      </c>
      <c r="EX23">
        <v>0</v>
      </c>
      <c r="EY23">
        <v>363.77868749999999</v>
      </c>
      <c r="EZ23">
        <v>4.9995099999999999</v>
      </c>
      <c r="FA23">
        <v>7293.6106250000003</v>
      </c>
      <c r="FB23">
        <v>16366.81875</v>
      </c>
      <c r="FC23">
        <v>40.5</v>
      </c>
      <c r="FD23">
        <v>41.436999999999998</v>
      </c>
      <c r="FE23">
        <v>41.503875000000001</v>
      </c>
      <c r="FF23">
        <v>40.722437499999998</v>
      </c>
      <c r="FG23">
        <v>42.25</v>
      </c>
      <c r="FH23">
        <v>1955.153125</v>
      </c>
      <c r="FI23">
        <v>39.909999999999997</v>
      </c>
      <c r="FJ23">
        <v>0</v>
      </c>
      <c r="FK23">
        <v>1691693369.7</v>
      </c>
      <c r="FL23">
        <v>0</v>
      </c>
      <c r="FM23">
        <v>363.74403999999998</v>
      </c>
      <c r="FN23">
        <v>-1.6867692212249701</v>
      </c>
      <c r="FO23">
        <v>-38.818461544074999</v>
      </c>
      <c r="FP23">
        <v>7292.2323999999999</v>
      </c>
      <c r="FQ23">
        <v>15</v>
      </c>
      <c r="FR23">
        <v>1691693389.0999999</v>
      </c>
      <c r="FS23" t="s">
        <v>462</v>
      </c>
      <c r="FT23">
        <v>1691693389.0999999</v>
      </c>
      <c r="FU23">
        <v>1691693387.0999999</v>
      </c>
      <c r="FV23">
        <v>7</v>
      </c>
      <c r="FW23">
        <v>-0.14699999999999999</v>
      </c>
      <c r="FX23">
        <v>0</v>
      </c>
      <c r="FY23">
        <v>-0.183</v>
      </c>
      <c r="FZ23">
        <v>7.2999999999999995E-2</v>
      </c>
      <c r="GA23">
        <v>420</v>
      </c>
      <c r="GB23">
        <v>17</v>
      </c>
      <c r="GC23">
        <v>0.34</v>
      </c>
      <c r="GD23">
        <v>0.06</v>
      </c>
      <c r="GE23">
        <v>-2.4880938095238099</v>
      </c>
      <c r="GF23">
        <v>3.82870129870099E-2</v>
      </c>
      <c r="GG23">
        <v>4.2684312884711001E-2</v>
      </c>
      <c r="GH23">
        <v>1</v>
      </c>
      <c r="GI23">
        <v>363.94511764705902</v>
      </c>
      <c r="GJ23">
        <v>-1.9853017555949399</v>
      </c>
      <c r="GK23">
        <v>0.30984310685418698</v>
      </c>
      <c r="GL23">
        <v>0</v>
      </c>
      <c r="GM23">
        <v>0.51641633333333303</v>
      </c>
      <c r="GN23">
        <v>4.28795064935069E-2</v>
      </c>
      <c r="GO23">
        <v>4.5388330609921696E-3</v>
      </c>
      <c r="GP23">
        <v>1</v>
      </c>
      <c r="GQ23">
        <v>2</v>
      </c>
      <c r="GR23">
        <v>3</v>
      </c>
      <c r="GS23" t="s">
        <v>463</v>
      </c>
      <c r="GT23">
        <v>3.1228099999999999</v>
      </c>
      <c r="GU23">
        <v>2.89384</v>
      </c>
      <c r="GV23">
        <v>0.104696</v>
      </c>
      <c r="GW23">
        <v>0.105004</v>
      </c>
      <c r="GX23">
        <v>9.5842800000000006E-2</v>
      </c>
      <c r="GY23">
        <v>9.2839699999999997E-2</v>
      </c>
      <c r="GZ23">
        <v>29472.7</v>
      </c>
      <c r="HA23">
        <v>22701.5</v>
      </c>
      <c r="HB23">
        <v>30650.9</v>
      </c>
      <c r="HC23">
        <v>23843.8</v>
      </c>
      <c r="HD23">
        <v>36691.9</v>
      </c>
      <c r="HE23">
        <v>30172.9</v>
      </c>
      <c r="HF23">
        <v>43380</v>
      </c>
      <c r="HG23">
        <v>35987.800000000003</v>
      </c>
      <c r="HH23">
        <v>2.1562000000000001</v>
      </c>
      <c r="HI23">
        <v>2.2347000000000001</v>
      </c>
      <c r="HJ23">
        <v>0.175536</v>
      </c>
      <c r="HK23">
        <v>0</v>
      </c>
      <c r="HL23">
        <v>23.807300000000001</v>
      </c>
      <c r="HM23">
        <v>999.9</v>
      </c>
      <c r="HN23">
        <v>64.540000000000006</v>
      </c>
      <c r="HO23">
        <v>25.196000000000002</v>
      </c>
      <c r="HP23">
        <v>20.569199999999999</v>
      </c>
      <c r="HQ23">
        <v>61.8934</v>
      </c>
      <c r="HR23">
        <v>19.907900000000001</v>
      </c>
      <c r="HS23">
        <v>1</v>
      </c>
      <c r="HT23">
        <v>-0.22839899999999999</v>
      </c>
      <c r="HU23">
        <v>-0.724082</v>
      </c>
      <c r="HV23">
        <v>20.363299999999999</v>
      </c>
      <c r="HW23">
        <v>5.2460399999999998</v>
      </c>
      <c r="HX23">
        <v>11.921099999999999</v>
      </c>
      <c r="HY23">
        <v>4.9695499999999999</v>
      </c>
      <c r="HZ23">
        <v>3.2900299999999998</v>
      </c>
      <c r="IA23">
        <v>999.9</v>
      </c>
      <c r="IB23">
        <v>9999</v>
      </c>
      <c r="IC23">
        <v>9999</v>
      </c>
      <c r="ID23">
        <v>9999</v>
      </c>
      <c r="IE23">
        <v>4.97159</v>
      </c>
      <c r="IF23">
        <v>1.8729800000000001</v>
      </c>
      <c r="IG23">
        <v>1.87978</v>
      </c>
      <c r="IH23">
        <v>1.87598</v>
      </c>
      <c r="II23">
        <v>1.8755999999999999</v>
      </c>
      <c r="IJ23">
        <v>1.8755900000000001</v>
      </c>
      <c r="IK23">
        <v>1.8745400000000001</v>
      </c>
      <c r="IL23">
        <v>1.8748499999999999</v>
      </c>
      <c r="IM23">
        <v>0</v>
      </c>
      <c r="IN23">
        <v>0</v>
      </c>
      <c r="IO23">
        <v>0</v>
      </c>
      <c r="IP23">
        <v>0</v>
      </c>
      <c r="IQ23" t="s">
        <v>441</v>
      </c>
      <c r="IR23" t="s">
        <v>442</v>
      </c>
      <c r="IS23" t="s">
        <v>443</v>
      </c>
      <c r="IT23" t="s">
        <v>443</v>
      </c>
      <c r="IU23" t="s">
        <v>443</v>
      </c>
      <c r="IV23" t="s">
        <v>443</v>
      </c>
      <c r="IW23">
        <v>0</v>
      </c>
      <c r="IX23">
        <v>100</v>
      </c>
      <c r="IY23">
        <v>100</v>
      </c>
      <c r="IZ23">
        <v>-0.183</v>
      </c>
      <c r="JA23">
        <v>7.2999999999999995E-2</v>
      </c>
      <c r="JB23">
        <v>-0.37932036962858801</v>
      </c>
      <c r="JC23">
        <v>1.2895252552789099E-3</v>
      </c>
      <c r="JD23">
        <v>-1.3413235761916901E-6</v>
      </c>
      <c r="JE23">
        <v>5.15758973323309E-10</v>
      </c>
      <c r="JF23">
        <v>-5.6065585180329398E-2</v>
      </c>
      <c r="JG23">
        <v>6.5251638908432196E-4</v>
      </c>
      <c r="JH23">
        <v>5.4169000468764204E-4</v>
      </c>
      <c r="JI23">
        <v>-7.2718995916457801E-6</v>
      </c>
      <c r="JJ23">
        <v>20</v>
      </c>
      <c r="JK23">
        <v>2004</v>
      </c>
      <c r="JL23">
        <v>0</v>
      </c>
      <c r="JM23">
        <v>19</v>
      </c>
      <c r="JN23">
        <v>37.700000000000003</v>
      </c>
      <c r="JO23">
        <v>37.700000000000003</v>
      </c>
      <c r="JP23">
        <v>1.09253</v>
      </c>
      <c r="JQ23">
        <v>2.5451700000000002</v>
      </c>
      <c r="JR23">
        <v>1.64551</v>
      </c>
      <c r="JS23">
        <v>2.36938</v>
      </c>
      <c r="JT23">
        <v>1.64917</v>
      </c>
      <c r="JU23">
        <v>2.3962400000000001</v>
      </c>
      <c r="JV23">
        <v>28.985900000000001</v>
      </c>
      <c r="JW23">
        <v>13.8081</v>
      </c>
      <c r="JX23">
        <v>18</v>
      </c>
      <c r="JY23">
        <v>512.50099999999998</v>
      </c>
      <c r="JZ23">
        <v>653.77099999999996</v>
      </c>
      <c r="KA23">
        <v>25.000800000000002</v>
      </c>
      <c r="KB23">
        <v>24.461500000000001</v>
      </c>
      <c r="KC23">
        <v>30.0001</v>
      </c>
      <c r="KD23">
        <v>24.564900000000002</v>
      </c>
      <c r="KE23">
        <v>24.5396</v>
      </c>
      <c r="KF23">
        <v>21.920300000000001</v>
      </c>
      <c r="KG23">
        <v>13.083</v>
      </c>
      <c r="KH23">
        <v>75.446600000000004</v>
      </c>
      <c r="KI23">
        <v>25</v>
      </c>
      <c r="KJ23">
        <v>420</v>
      </c>
      <c r="KK23">
        <v>16.851400000000002</v>
      </c>
      <c r="KL23">
        <v>101.78400000000001</v>
      </c>
      <c r="KM23">
        <v>100.81399999999999</v>
      </c>
    </row>
    <row r="24" spans="1:299" x14ac:dyDescent="0.2">
      <c r="A24">
        <v>8</v>
      </c>
      <c r="B24">
        <v>1691694798</v>
      </c>
      <c r="C24">
        <v>12252</v>
      </c>
      <c r="D24" t="s">
        <v>464</v>
      </c>
      <c r="E24" t="s">
        <v>465</v>
      </c>
      <c r="F24">
        <v>4</v>
      </c>
      <c r="G24">
        <v>18.100000000000001</v>
      </c>
      <c r="H24" t="s">
        <v>436</v>
      </c>
      <c r="I24">
        <v>90</v>
      </c>
      <c r="J24">
        <v>170</v>
      </c>
      <c r="K24">
        <v>1691694790</v>
      </c>
      <c r="L24">
        <f t="shared" si="0"/>
        <v>4.2471482238643361E-4</v>
      </c>
      <c r="M24">
        <f t="shared" si="1"/>
        <v>0.4247148223864336</v>
      </c>
      <c r="N24">
        <f t="shared" si="2"/>
        <v>2.7859788587440435</v>
      </c>
      <c r="O24">
        <f t="shared" si="3"/>
        <v>418.25299999999999</v>
      </c>
      <c r="P24">
        <f t="shared" si="4"/>
        <v>254.80075597318904</v>
      </c>
      <c r="Q24">
        <f t="shared" si="5"/>
        <v>25.753553766799715</v>
      </c>
      <c r="R24">
        <f t="shared" si="6"/>
        <v>42.274211795347625</v>
      </c>
      <c r="S24">
        <f t="shared" si="7"/>
        <v>2.8772825097941927E-2</v>
      </c>
      <c r="T24">
        <f t="shared" si="8"/>
        <v>3.8323602852897052</v>
      </c>
      <c r="U24">
        <f t="shared" si="9"/>
        <v>2.8653350761434996E-2</v>
      </c>
      <c r="V24">
        <f t="shared" si="10"/>
        <v>1.7919037021455364E-2</v>
      </c>
      <c r="W24">
        <f t="shared" si="11"/>
        <v>321.50279801197587</v>
      </c>
      <c r="X24">
        <f t="shared" si="12"/>
        <v>27.943441740301314</v>
      </c>
      <c r="Y24">
        <f t="shared" si="13"/>
        <v>25.0893266666667</v>
      </c>
      <c r="Z24">
        <f t="shared" si="14"/>
        <v>3.1966506555402496</v>
      </c>
      <c r="AA24">
        <f t="shared" si="15"/>
        <v>49.759648255795533</v>
      </c>
      <c r="AB24">
        <f t="shared" si="16"/>
        <v>1.7350398006105026</v>
      </c>
      <c r="AC24">
        <f t="shared" si="17"/>
        <v>3.4868409673865042</v>
      </c>
      <c r="AD24">
        <f t="shared" si="18"/>
        <v>1.4616108549297471</v>
      </c>
      <c r="AE24">
        <f t="shared" si="19"/>
        <v>-18.729923667241721</v>
      </c>
      <c r="AF24">
        <f t="shared" si="20"/>
        <v>302.98973738868597</v>
      </c>
      <c r="AG24">
        <f t="shared" si="21"/>
        <v>16.862252394426243</v>
      </c>
      <c r="AH24">
        <f t="shared" si="22"/>
        <v>622.62486412784642</v>
      </c>
      <c r="AI24">
        <f t="shared" si="23"/>
        <v>2.754518106622327</v>
      </c>
      <c r="AJ24">
        <f t="shared" si="24"/>
        <v>0.38551924951299688</v>
      </c>
      <c r="AK24">
        <f t="shared" si="25"/>
        <v>2.7859788587440435</v>
      </c>
      <c r="AL24">
        <v>427.22961757953101</v>
      </c>
      <c r="AM24">
        <v>425.52952121212098</v>
      </c>
      <c r="AN24">
        <v>-4.3783739056468399E-5</v>
      </c>
      <c r="AO24">
        <v>66.945730486410696</v>
      </c>
      <c r="AP24">
        <f t="shared" si="26"/>
        <v>0.4247148223864336</v>
      </c>
      <c r="AQ24">
        <v>16.939637814544199</v>
      </c>
      <c r="AR24">
        <v>17.1900266666667</v>
      </c>
      <c r="AS24">
        <v>8.1628415357305494E-6</v>
      </c>
      <c r="AT24">
        <v>77.512646845248995</v>
      </c>
      <c r="AU24">
        <v>0</v>
      </c>
      <c r="AV24">
        <v>0</v>
      </c>
      <c r="AW24">
        <f t="shared" si="27"/>
        <v>1</v>
      </c>
      <c r="AX24">
        <f t="shared" si="28"/>
        <v>0</v>
      </c>
      <c r="AY24">
        <f t="shared" si="29"/>
        <v>53481.903387077189</v>
      </c>
      <c r="AZ24" t="s">
        <v>437</v>
      </c>
      <c r="BA24">
        <v>0</v>
      </c>
      <c r="BB24">
        <v>0</v>
      </c>
      <c r="BC24">
        <v>0</v>
      </c>
      <c r="BD24" t="e">
        <f t="shared" si="30"/>
        <v>#DIV/0!</v>
      </c>
      <c r="BE24">
        <v>0</v>
      </c>
      <c r="BF24" t="s">
        <v>437</v>
      </c>
      <c r="BG24">
        <v>0</v>
      </c>
      <c r="BH24">
        <v>0</v>
      </c>
      <c r="BI24">
        <v>0</v>
      </c>
      <c r="BJ24" t="e">
        <f t="shared" si="31"/>
        <v>#DIV/0!</v>
      </c>
      <c r="BK24">
        <v>0.5</v>
      </c>
      <c r="BL24">
        <f t="shared" si="32"/>
        <v>1681.1552943067231</v>
      </c>
      <c r="BM24">
        <f t="shared" si="33"/>
        <v>2.7859788587440435</v>
      </c>
      <c r="BN24" t="e">
        <f t="shared" si="34"/>
        <v>#DIV/0!</v>
      </c>
      <c r="BO24">
        <f t="shared" si="35"/>
        <v>1.6571811469046523E-3</v>
      </c>
      <c r="BP24" t="e">
        <f t="shared" si="36"/>
        <v>#DIV/0!</v>
      </c>
      <c r="BQ24" t="e">
        <f t="shared" si="37"/>
        <v>#DIV/0!</v>
      </c>
      <c r="BR24" t="s">
        <v>437</v>
      </c>
      <c r="BS24">
        <v>0</v>
      </c>
      <c r="BT24" t="e">
        <f t="shared" si="38"/>
        <v>#DIV/0!</v>
      </c>
      <c r="BU24" t="e">
        <f t="shared" si="39"/>
        <v>#DIV/0!</v>
      </c>
      <c r="BV24" t="e">
        <f t="shared" si="40"/>
        <v>#DIV/0!</v>
      </c>
      <c r="BW24" t="e">
        <f t="shared" si="41"/>
        <v>#DIV/0!</v>
      </c>
      <c r="BX24" t="e">
        <f t="shared" si="42"/>
        <v>#DIV/0!</v>
      </c>
      <c r="BY24" t="e">
        <f t="shared" si="43"/>
        <v>#DIV/0!</v>
      </c>
      <c r="BZ24" t="e">
        <f t="shared" si="44"/>
        <v>#DIV/0!</v>
      </c>
      <c r="CA24" t="e">
        <f t="shared" si="45"/>
        <v>#DIV/0!</v>
      </c>
      <c r="DJ24">
        <f t="shared" si="46"/>
        <v>1999.95</v>
      </c>
      <c r="DK24">
        <f t="shared" si="47"/>
        <v>1681.1552943067231</v>
      </c>
      <c r="DL24">
        <f t="shared" si="48"/>
        <v>0.84059866211991452</v>
      </c>
      <c r="DM24">
        <f t="shared" si="49"/>
        <v>0.16075541789143521</v>
      </c>
      <c r="DN24">
        <v>3</v>
      </c>
      <c r="DO24">
        <v>0.5</v>
      </c>
      <c r="DP24" t="s">
        <v>438</v>
      </c>
      <c r="DQ24">
        <v>2</v>
      </c>
      <c r="DR24" t="b">
        <v>1</v>
      </c>
      <c r="DS24">
        <v>1691694790</v>
      </c>
      <c r="DT24">
        <v>418.25299999999999</v>
      </c>
      <c r="DU24">
        <v>420.00240000000002</v>
      </c>
      <c r="DV24">
        <v>17.166153333333298</v>
      </c>
      <c r="DW24">
        <v>16.93882</v>
      </c>
      <c r="DX24">
        <v>418.39299999999997</v>
      </c>
      <c r="DY24">
        <v>17.110153333333301</v>
      </c>
      <c r="DZ24">
        <v>500.01646666666699</v>
      </c>
      <c r="EA24">
        <v>100.973333333333</v>
      </c>
      <c r="EB24">
        <v>9.9968699999999994E-2</v>
      </c>
      <c r="EC24">
        <v>26.555806666666701</v>
      </c>
      <c r="ED24">
        <v>25.0893266666667</v>
      </c>
      <c r="EE24">
        <v>999.9</v>
      </c>
      <c r="EF24">
        <v>0</v>
      </c>
      <c r="EG24">
        <v>0</v>
      </c>
      <c r="EH24">
        <v>10002.1233333333</v>
      </c>
      <c r="EI24">
        <v>0</v>
      </c>
      <c r="EJ24">
        <v>4.8686686666666699</v>
      </c>
      <c r="EK24">
        <v>-1.79328933333333</v>
      </c>
      <c r="EL24">
        <v>425.52280000000002</v>
      </c>
      <c r="EM24">
        <v>427.23939999999999</v>
      </c>
      <c r="EN24">
        <v>0.24857460000000001</v>
      </c>
      <c r="EO24">
        <v>420.00240000000002</v>
      </c>
      <c r="EP24">
        <v>16.93882</v>
      </c>
      <c r="EQ24">
        <v>1.73546666666667</v>
      </c>
      <c r="ER24">
        <v>1.7103680000000001</v>
      </c>
      <c r="ES24">
        <v>15.2173466666667</v>
      </c>
      <c r="ET24">
        <v>14.99086</v>
      </c>
      <c r="EU24">
        <v>1999.95</v>
      </c>
      <c r="EV24">
        <v>0.97999720000000001</v>
      </c>
      <c r="EW24">
        <v>2.0003199999999999E-2</v>
      </c>
      <c r="EX24">
        <v>0</v>
      </c>
      <c r="EY24">
        <v>256.10326666666703</v>
      </c>
      <c r="EZ24">
        <v>4.9995099999999999</v>
      </c>
      <c r="FA24">
        <v>5164.6693333333296</v>
      </c>
      <c r="FB24">
        <v>16365.893333333301</v>
      </c>
      <c r="FC24">
        <v>40.5</v>
      </c>
      <c r="FD24">
        <v>41.370800000000003</v>
      </c>
      <c r="FE24">
        <v>41.453800000000001</v>
      </c>
      <c r="FF24">
        <v>40.625</v>
      </c>
      <c r="FG24">
        <v>42.203800000000001</v>
      </c>
      <c r="FH24">
        <v>1955.05</v>
      </c>
      <c r="FI24">
        <v>39.909999999999997</v>
      </c>
      <c r="FJ24">
        <v>0</v>
      </c>
      <c r="FK24">
        <v>1691694800.7</v>
      </c>
      <c r="FL24">
        <v>0</v>
      </c>
      <c r="FM24">
        <v>256.07634615384598</v>
      </c>
      <c r="FN24">
        <v>-0.54061537376600899</v>
      </c>
      <c r="FO24">
        <v>-14.1230769794228</v>
      </c>
      <c r="FP24">
        <v>5164.6484615384597</v>
      </c>
      <c r="FQ24">
        <v>15</v>
      </c>
      <c r="FR24">
        <v>1691694820</v>
      </c>
      <c r="FS24" t="s">
        <v>466</v>
      </c>
      <c r="FT24">
        <v>1691694820</v>
      </c>
      <c r="FU24">
        <v>1691694816</v>
      </c>
      <c r="FV24">
        <v>8</v>
      </c>
      <c r="FW24">
        <v>4.2999999999999997E-2</v>
      </c>
      <c r="FX24">
        <v>-1.7999999999999999E-2</v>
      </c>
      <c r="FY24">
        <v>-0.14000000000000001</v>
      </c>
      <c r="FZ24">
        <v>5.6000000000000001E-2</v>
      </c>
      <c r="GA24">
        <v>420</v>
      </c>
      <c r="GB24">
        <v>17</v>
      </c>
      <c r="GC24">
        <v>0.46</v>
      </c>
      <c r="GD24">
        <v>0.11</v>
      </c>
      <c r="GE24">
        <v>-1.78309952380952</v>
      </c>
      <c r="GF24">
        <v>-0.13695818181817901</v>
      </c>
      <c r="GG24">
        <v>3.8526529570227598E-2</v>
      </c>
      <c r="GH24">
        <v>1</v>
      </c>
      <c r="GI24">
        <v>256.12761764705903</v>
      </c>
      <c r="GJ24">
        <v>-0.749045069534789</v>
      </c>
      <c r="GK24">
        <v>0.22861115390239101</v>
      </c>
      <c r="GL24">
        <v>1</v>
      </c>
      <c r="GM24">
        <v>0.247649095238095</v>
      </c>
      <c r="GN24">
        <v>1.6602935064935601E-2</v>
      </c>
      <c r="GO24">
        <v>1.8357221468548899E-3</v>
      </c>
      <c r="GP24">
        <v>1</v>
      </c>
      <c r="GQ24">
        <v>3</v>
      </c>
      <c r="GR24">
        <v>3</v>
      </c>
      <c r="GS24" t="s">
        <v>447</v>
      </c>
      <c r="GT24">
        <v>3.1225200000000002</v>
      </c>
      <c r="GU24">
        <v>2.8942000000000001</v>
      </c>
      <c r="GV24">
        <v>0.104422</v>
      </c>
      <c r="GW24">
        <v>0.104572</v>
      </c>
      <c r="GX24">
        <v>9.46737E-2</v>
      </c>
      <c r="GY24">
        <v>9.2744999999999994E-2</v>
      </c>
      <c r="GZ24">
        <v>29369.599999999999</v>
      </c>
      <c r="HA24">
        <v>22620.400000000001</v>
      </c>
      <c r="HB24">
        <v>30542.7</v>
      </c>
      <c r="HC24">
        <v>23755.200000000001</v>
      </c>
      <c r="HD24">
        <v>36616.199999999997</v>
      </c>
      <c r="HE24">
        <v>30066.3</v>
      </c>
      <c r="HF24">
        <v>43231.1</v>
      </c>
      <c r="HG24">
        <v>35854.199999999997</v>
      </c>
      <c r="HH24">
        <v>2.1417000000000002</v>
      </c>
      <c r="HI24">
        <v>2.20085</v>
      </c>
      <c r="HJ24">
        <v>9.6526000000000001E-2</v>
      </c>
      <c r="HK24">
        <v>0</v>
      </c>
      <c r="HL24">
        <v>23.533100000000001</v>
      </c>
      <c r="HM24">
        <v>999.9</v>
      </c>
      <c r="HN24">
        <v>63.686</v>
      </c>
      <c r="HO24">
        <v>25.398</v>
      </c>
      <c r="HP24">
        <v>20.536200000000001</v>
      </c>
      <c r="HQ24">
        <v>62.223500000000001</v>
      </c>
      <c r="HR24">
        <v>19.306899999999999</v>
      </c>
      <c r="HS24">
        <v>1</v>
      </c>
      <c r="HT24">
        <v>-7.9339400000000004E-2</v>
      </c>
      <c r="HU24">
        <v>-0.76795999999999998</v>
      </c>
      <c r="HV24">
        <v>20.362200000000001</v>
      </c>
      <c r="HW24">
        <v>5.2458900000000002</v>
      </c>
      <c r="HX24">
        <v>11.9261</v>
      </c>
      <c r="HY24">
        <v>4.9698000000000002</v>
      </c>
      <c r="HZ24">
        <v>3.29</v>
      </c>
      <c r="IA24">
        <v>999.9</v>
      </c>
      <c r="IB24">
        <v>9999</v>
      </c>
      <c r="IC24">
        <v>9999</v>
      </c>
      <c r="ID24">
        <v>9999</v>
      </c>
      <c r="IE24">
        <v>4.9715800000000003</v>
      </c>
      <c r="IF24">
        <v>1.8730100000000001</v>
      </c>
      <c r="IG24">
        <v>1.8798600000000001</v>
      </c>
      <c r="IH24">
        <v>1.87602</v>
      </c>
      <c r="II24">
        <v>1.8755999999999999</v>
      </c>
      <c r="IJ24">
        <v>1.87558</v>
      </c>
      <c r="IK24">
        <v>1.8745499999999999</v>
      </c>
      <c r="IL24">
        <v>1.8749</v>
      </c>
      <c r="IM24">
        <v>0</v>
      </c>
      <c r="IN24">
        <v>0</v>
      </c>
      <c r="IO24">
        <v>0</v>
      </c>
      <c r="IP24">
        <v>0</v>
      </c>
      <c r="IQ24" t="s">
        <v>441</v>
      </c>
      <c r="IR24" t="s">
        <v>442</v>
      </c>
      <c r="IS24" t="s">
        <v>443</v>
      </c>
      <c r="IT24" t="s">
        <v>443</v>
      </c>
      <c r="IU24" t="s">
        <v>443</v>
      </c>
      <c r="IV24" t="s">
        <v>443</v>
      </c>
      <c r="IW24">
        <v>0</v>
      </c>
      <c r="IX24">
        <v>100</v>
      </c>
      <c r="IY24">
        <v>100</v>
      </c>
      <c r="IZ24">
        <v>-0.14000000000000001</v>
      </c>
      <c r="JA24">
        <v>5.6000000000000001E-2</v>
      </c>
      <c r="JB24">
        <v>-0.52629507132329201</v>
      </c>
      <c r="JC24">
        <v>1.2895252552789099E-3</v>
      </c>
      <c r="JD24">
        <v>-1.3413235761916901E-6</v>
      </c>
      <c r="JE24">
        <v>5.15758973323309E-10</v>
      </c>
      <c r="JF24">
        <v>-5.6067361871503997E-2</v>
      </c>
      <c r="JG24">
        <v>6.5251638908432196E-4</v>
      </c>
      <c r="JH24">
        <v>5.4169000468764204E-4</v>
      </c>
      <c r="JI24">
        <v>-7.2718995916457801E-6</v>
      </c>
      <c r="JJ24">
        <v>20</v>
      </c>
      <c r="JK24">
        <v>2004</v>
      </c>
      <c r="JL24">
        <v>0</v>
      </c>
      <c r="JM24">
        <v>19</v>
      </c>
      <c r="JN24">
        <v>23.5</v>
      </c>
      <c r="JO24">
        <v>23.5</v>
      </c>
      <c r="JP24">
        <v>1.09131</v>
      </c>
      <c r="JQ24">
        <v>2.5476100000000002</v>
      </c>
      <c r="JR24">
        <v>1.64551</v>
      </c>
      <c r="JS24">
        <v>2.3730500000000001</v>
      </c>
      <c r="JT24">
        <v>1.64917</v>
      </c>
      <c r="JU24">
        <v>2.47681</v>
      </c>
      <c r="JV24">
        <v>29.1554</v>
      </c>
      <c r="JW24">
        <v>13.492900000000001</v>
      </c>
      <c r="JX24">
        <v>18</v>
      </c>
      <c r="JY24">
        <v>519.96</v>
      </c>
      <c r="JZ24">
        <v>646.84</v>
      </c>
      <c r="KA24">
        <v>25.000800000000002</v>
      </c>
      <c r="KB24">
        <v>26.140799999999999</v>
      </c>
      <c r="KC24">
        <v>30.000599999999999</v>
      </c>
      <c r="KD24">
        <v>26.338999999999999</v>
      </c>
      <c r="KE24">
        <v>26.296299999999999</v>
      </c>
      <c r="KF24">
        <v>21.901399999999999</v>
      </c>
      <c r="KG24">
        <v>11.8826</v>
      </c>
      <c r="KH24">
        <v>73.590400000000002</v>
      </c>
      <c r="KI24">
        <v>25</v>
      </c>
      <c r="KJ24">
        <v>420</v>
      </c>
      <c r="KK24">
        <v>16.9543</v>
      </c>
      <c r="KL24">
        <v>101.431</v>
      </c>
      <c r="KM24">
        <v>100.44</v>
      </c>
    </row>
    <row r="25" spans="1:299" x14ac:dyDescent="0.2">
      <c r="A25">
        <v>9</v>
      </c>
      <c r="B25">
        <v>1691696972</v>
      </c>
      <c r="C25">
        <v>14426</v>
      </c>
      <c r="D25" t="s">
        <v>467</v>
      </c>
      <c r="E25" t="s">
        <v>468</v>
      </c>
      <c r="F25">
        <v>4</v>
      </c>
      <c r="G25">
        <v>20.3</v>
      </c>
      <c r="H25" t="s">
        <v>491</v>
      </c>
      <c r="I25">
        <v>150</v>
      </c>
      <c r="J25">
        <v>170</v>
      </c>
      <c r="K25">
        <v>1691696964</v>
      </c>
      <c r="L25">
        <f t="shared" si="0"/>
        <v>1.1826836877795064E-3</v>
      </c>
      <c r="M25">
        <f t="shared" si="1"/>
        <v>1.1826836877795064</v>
      </c>
      <c r="N25">
        <f t="shared" si="2"/>
        <v>4.8231362339970527</v>
      </c>
      <c r="O25">
        <f t="shared" si="3"/>
        <v>416.6182</v>
      </c>
      <c r="P25">
        <f t="shared" si="4"/>
        <v>287.57251822563541</v>
      </c>
      <c r="Q25">
        <f t="shared" si="5"/>
        <v>29.053475743362128</v>
      </c>
      <c r="R25">
        <f t="shared" si="6"/>
        <v>42.090971844694756</v>
      </c>
      <c r="S25">
        <f t="shared" si="7"/>
        <v>6.5491663841279552E-2</v>
      </c>
      <c r="T25">
        <f t="shared" si="8"/>
        <v>3.8309436758595492</v>
      </c>
      <c r="U25">
        <f t="shared" si="9"/>
        <v>6.4875971129292456E-2</v>
      </c>
      <c r="V25">
        <f t="shared" si="10"/>
        <v>4.0602316944816252E-2</v>
      </c>
      <c r="W25">
        <f t="shared" si="11"/>
        <v>321.50518788593854</v>
      </c>
      <c r="X25">
        <f t="shared" si="12"/>
        <v>28.294010717637537</v>
      </c>
      <c r="Y25">
        <f t="shared" si="13"/>
        <v>27.0518933333333</v>
      </c>
      <c r="Z25">
        <f t="shared" si="14"/>
        <v>3.5900828634800752</v>
      </c>
      <c r="AA25">
        <f t="shared" si="15"/>
        <v>50.044004036957531</v>
      </c>
      <c r="AB25">
        <f t="shared" si="16"/>
        <v>1.7974194934934995</v>
      </c>
      <c r="AC25">
        <f t="shared" si="17"/>
        <v>3.5916780203400669</v>
      </c>
      <c r="AD25">
        <f t="shared" si="18"/>
        <v>1.7926633699865757</v>
      </c>
      <c r="AE25">
        <f t="shared" si="19"/>
        <v>-52.156350631076236</v>
      </c>
      <c r="AF25">
        <f t="shared" si="20"/>
        <v>1.5627726882676991</v>
      </c>
      <c r="AG25">
        <f t="shared" si="21"/>
        <v>8.8085981154421511E-2</v>
      </c>
      <c r="AH25">
        <f t="shared" si="22"/>
        <v>270.99969592428442</v>
      </c>
      <c r="AI25">
        <f t="shared" si="23"/>
        <v>5.1425592221939347</v>
      </c>
      <c r="AJ25">
        <f t="shared" si="24"/>
        <v>1.1723059456285931</v>
      </c>
      <c r="AK25">
        <f t="shared" si="25"/>
        <v>4.8231362339970527</v>
      </c>
      <c r="AL25">
        <v>427.28448767838398</v>
      </c>
      <c r="AM25">
        <v>424.33994545454601</v>
      </c>
      <c r="AN25">
        <v>8.6615036928675202E-5</v>
      </c>
      <c r="AO25">
        <v>66.946782839919905</v>
      </c>
      <c r="AP25">
        <f t="shared" si="26"/>
        <v>1.1826836877795064</v>
      </c>
      <c r="AQ25">
        <v>17.101839102767901</v>
      </c>
      <c r="AR25">
        <v>17.798383636363599</v>
      </c>
      <c r="AS25">
        <v>6.3666901966707605E-5</v>
      </c>
      <c r="AT25">
        <v>77.504986311558994</v>
      </c>
      <c r="AU25">
        <v>0</v>
      </c>
      <c r="AV25">
        <v>0</v>
      </c>
      <c r="AW25">
        <f t="shared" si="27"/>
        <v>1</v>
      </c>
      <c r="AX25">
        <f t="shared" si="28"/>
        <v>0</v>
      </c>
      <c r="AY25">
        <f t="shared" si="29"/>
        <v>53363.775920117492</v>
      </c>
      <c r="AZ25" t="s">
        <v>437</v>
      </c>
      <c r="BA25">
        <v>0</v>
      </c>
      <c r="BB25">
        <v>0</v>
      </c>
      <c r="BC25">
        <v>0</v>
      </c>
      <c r="BD25" t="e">
        <f t="shared" si="30"/>
        <v>#DIV/0!</v>
      </c>
      <c r="BE25">
        <v>0</v>
      </c>
      <c r="BF25" t="s">
        <v>437</v>
      </c>
      <c r="BG25">
        <v>0</v>
      </c>
      <c r="BH25">
        <v>0</v>
      </c>
      <c r="BI25">
        <v>0</v>
      </c>
      <c r="BJ25" t="e">
        <f t="shared" si="31"/>
        <v>#DIV/0!</v>
      </c>
      <c r="BK25">
        <v>0.5</v>
      </c>
      <c r="BL25">
        <f t="shared" si="32"/>
        <v>1681.1716786973775</v>
      </c>
      <c r="BM25">
        <f t="shared" si="33"/>
        <v>4.8231362339970527</v>
      </c>
      <c r="BN25" t="e">
        <f t="shared" si="34"/>
        <v>#DIV/0!</v>
      </c>
      <c r="BO25">
        <f t="shared" si="35"/>
        <v>2.8689135649335729E-3</v>
      </c>
      <c r="BP25" t="e">
        <f t="shared" si="36"/>
        <v>#DIV/0!</v>
      </c>
      <c r="BQ25" t="e">
        <f t="shared" si="37"/>
        <v>#DIV/0!</v>
      </c>
      <c r="BR25" t="s">
        <v>437</v>
      </c>
      <c r="BS25">
        <v>0</v>
      </c>
      <c r="BT25" t="e">
        <f t="shared" si="38"/>
        <v>#DIV/0!</v>
      </c>
      <c r="BU25" t="e">
        <f t="shared" si="39"/>
        <v>#DIV/0!</v>
      </c>
      <c r="BV25" t="e">
        <f t="shared" si="40"/>
        <v>#DIV/0!</v>
      </c>
      <c r="BW25" t="e">
        <f t="shared" si="41"/>
        <v>#DIV/0!</v>
      </c>
      <c r="BX25" t="e">
        <f t="shared" si="42"/>
        <v>#DIV/0!</v>
      </c>
      <c r="BY25" t="e">
        <f t="shared" si="43"/>
        <v>#DIV/0!</v>
      </c>
      <c r="BZ25" t="e">
        <f t="shared" si="44"/>
        <v>#DIV/0!</v>
      </c>
      <c r="CA25" t="e">
        <f t="shared" si="45"/>
        <v>#DIV/0!</v>
      </c>
      <c r="DJ25">
        <f t="shared" si="46"/>
        <v>1999.97</v>
      </c>
      <c r="DK25">
        <f t="shared" si="47"/>
        <v>1681.1716786973775</v>
      </c>
      <c r="DL25">
        <f t="shared" si="48"/>
        <v>0.84059844832541364</v>
      </c>
      <c r="DM25">
        <f t="shared" si="49"/>
        <v>0.16075500526804828</v>
      </c>
      <c r="DN25">
        <v>3</v>
      </c>
      <c r="DO25">
        <v>0.5</v>
      </c>
      <c r="DP25" t="s">
        <v>438</v>
      </c>
      <c r="DQ25">
        <v>2</v>
      </c>
      <c r="DR25" t="b">
        <v>1</v>
      </c>
      <c r="DS25">
        <v>1691696964</v>
      </c>
      <c r="DT25">
        <v>416.6182</v>
      </c>
      <c r="DU25">
        <v>419.9966</v>
      </c>
      <c r="DV25">
        <v>17.7909333333333</v>
      </c>
      <c r="DW25">
        <v>17.100100000000001</v>
      </c>
      <c r="DX25">
        <v>416.92520000000002</v>
      </c>
      <c r="DY25">
        <v>17.725933333333298</v>
      </c>
      <c r="DZ25">
        <v>500.02633333333301</v>
      </c>
      <c r="EA25">
        <v>100.930066666667</v>
      </c>
      <c r="EB25">
        <v>0.10001757999999999</v>
      </c>
      <c r="EC25">
        <v>27.059460000000001</v>
      </c>
      <c r="ED25">
        <v>27.0518933333333</v>
      </c>
      <c r="EE25">
        <v>999.9</v>
      </c>
      <c r="EF25">
        <v>0</v>
      </c>
      <c r="EG25">
        <v>0</v>
      </c>
      <c r="EH25">
        <v>10001.052666666699</v>
      </c>
      <c r="EI25">
        <v>0</v>
      </c>
      <c r="EJ25">
        <v>36.250660000000003</v>
      </c>
      <c r="EK25">
        <v>-3.2129973333333299</v>
      </c>
      <c r="EL25">
        <v>424.33386666666701</v>
      </c>
      <c r="EM25">
        <v>427.30366666666703</v>
      </c>
      <c r="EN25">
        <v>0.69277593333333298</v>
      </c>
      <c r="EO25">
        <v>419.9966</v>
      </c>
      <c r="EP25">
        <v>17.100100000000001</v>
      </c>
      <c r="EQ25">
        <v>1.79583733333333</v>
      </c>
      <c r="ER25">
        <v>1.7259166666666701</v>
      </c>
      <c r="ES25">
        <v>15.7506066666667</v>
      </c>
      <c r="ET25">
        <v>15.1315066666667</v>
      </c>
      <c r="EU25">
        <v>1999.97</v>
      </c>
      <c r="EV25">
        <v>0.98000173333333296</v>
      </c>
      <c r="EW25">
        <v>1.99984866666667E-2</v>
      </c>
      <c r="EX25">
        <v>0</v>
      </c>
      <c r="EY25">
        <v>288.41693333333302</v>
      </c>
      <c r="EZ25">
        <v>4.9995099999999999</v>
      </c>
      <c r="FA25">
        <v>5943.7666666666701</v>
      </c>
      <c r="FB25">
        <v>16366.086666666701</v>
      </c>
      <c r="FC25">
        <v>41.811999999999998</v>
      </c>
      <c r="FD25">
        <v>42.875</v>
      </c>
      <c r="FE25">
        <v>42.875</v>
      </c>
      <c r="FF25">
        <v>42.078800000000001</v>
      </c>
      <c r="FG25">
        <v>43.5</v>
      </c>
      <c r="FH25">
        <v>1955.07666666667</v>
      </c>
      <c r="FI25">
        <v>39.896000000000001</v>
      </c>
      <c r="FJ25">
        <v>0</v>
      </c>
      <c r="FK25">
        <v>1691696974.5</v>
      </c>
      <c r="FL25">
        <v>0</v>
      </c>
      <c r="FM25">
        <v>288.40940000000001</v>
      </c>
      <c r="FN25">
        <v>-0.97753846037996395</v>
      </c>
      <c r="FO25">
        <v>57.719230707462103</v>
      </c>
      <c r="FP25">
        <v>5944.3595999999998</v>
      </c>
      <c r="FQ25">
        <v>15</v>
      </c>
      <c r="FR25">
        <v>1691696992</v>
      </c>
      <c r="FS25" t="s">
        <v>469</v>
      </c>
      <c r="FT25">
        <v>1691696991</v>
      </c>
      <c r="FU25">
        <v>1691696992</v>
      </c>
      <c r="FV25">
        <v>9</v>
      </c>
      <c r="FW25">
        <v>-0.16700000000000001</v>
      </c>
      <c r="FX25">
        <v>7.0000000000000001E-3</v>
      </c>
      <c r="FY25">
        <v>-0.307</v>
      </c>
      <c r="FZ25">
        <v>6.5000000000000002E-2</v>
      </c>
      <c r="GA25">
        <v>420</v>
      </c>
      <c r="GB25">
        <v>17</v>
      </c>
      <c r="GC25">
        <v>0.45</v>
      </c>
      <c r="GD25">
        <v>0.06</v>
      </c>
      <c r="GE25">
        <v>-3.218461</v>
      </c>
      <c r="GF25">
        <v>7.1471278195486404E-2</v>
      </c>
      <c r="GG25">
        <v>3.7081260887407798E-2</v>
      </c>
      <c r="GH25">
        <v>1</v>
      </c>
      <c r="GI25">
        <v>288.48064705882302</v>
      </c>
      <c r="GJ25">
        <v>-0.73683727887093897</v>
      </c>
      <c r="GK25">
        <v>0.175432722541741</v>
      </c>
      <c r="GL25">
        <v>1</v>
      </c>
      <c r="GM25">
        <v>0.69095589999999996</v>
      </c>
      <c r="GN25">
        <v>2.8459488721804E-2</v>
      </c>
      <c r="GO25">
        <v>2.8823961022038601E-3</v>
      </c>
      <c r="GP25">
        <v>1</v>
      </c>
      <c r="GQ25">
        <v>3</v>
      </c>
      <c r="GR25">
        <v>3</v>
      </c>
      <c r="GS25" t="s">
        <v>447</v>
      </c>
      <c r="GT25">
        <v>3.1228099999999999</v>
      </c>
      <c r="GU25">
        <v>2.8941599999999998</v>
      </c>
      <c r="GV25">
        <v>0.104369</v>
      </c>
      <c r="GW25">
        <v>0.104799</v>
      </c>
      <c r="GX25">
        <v>9.7314200000000003E-2</v>
      </c>
      <c r="GY25">
        <v>9.3545000000000003E-2</v>
      </c>
      <c r="GZ25">
        <v>29443</v>
      </c>
      <c r="HA25">
        <v>22669</v>
      </c>
      <c r="HB25">
        <v>30612.9</v>
      </c>
      <c r="HC25">
        <v>23808.1</v>
      </c>
      <c r="HD25">
        <v>36590.699999999997</v>
      </c>
      <c r="HE25">
        <v>30104.3</v>
      </c>
      <c r="HF25">
        <v>43331</v>
      </c>
      <c r="HG25">
        <v>35933.300000000003</v>
      </c>
      <c r="HH25">
        <v>2.1471300000000002</v>
      </c>
      <c r="HI25">
        <v>2.2178800000000001</v>
      </c>
      <c r="HJ25">
        <v>0.14419899999999999</v>
      </c>
      <c r="HK25">
        <v>0</v>
      </c>
      <c r="HL25">
        <v>24.7027</v>
      </c>
      <c r="HM25">
        <v>999.9</v>
      </c>
      <c r="HN25">
        <v>63.466000000000001</v>
      </c>
      <c r="HO25">
        <v>25.619</v>
      </c>
      <c r="HP25">
        <v>20.742599999999999</v>
      </c>
      <c r="HQ25">
        <v>62.1</v>
      </c>
      <c r="HR25">
        <v>19.691500000000001</v>
      </c>
      <c r="HS25">
        <v>1</v>
      </c>
      <c r="HT25">
        <v>-0.16875799999999999</v>
      </c>
      <c r="HU25">
        <v>-0.32741799999999999</v>
      </c>
      <c r="HV25">
        <v>20.364100000000001</v>
      </c>
      <c r="HW25">
        <v>5.2464899999999997</v>
      </c>
      <c r="HX25">
        <v>11.922800000000001</v>
      </c>
      <c r="HY25">
        <v>4.9698500000000001</v>
      </c>
      <c r="HZ25">
        <v>3.2900499999999999</v>
      </c>
      <c r="IA25">
        <v>999.9</v>
      </c>
      <c r="IB25">
        <v>9999</v>
      </c>
      <c r="IC25">
        <v>9999</v>
      </c>
      <c r="ID25">
        <v>9999</v>
      </c>
      <c r="IE25">
        <v>4.9716399999999998</v>
      </c>
      <c r="IF25">
        <v>1.8730199999999999</v>
      </c>
      <c r="IG25">
        <v>1.87988</v>
      </c>
      <c r="IH25">
        <v>1.8760699999999999</v>
      </c>
      <c r="II25">
        <v>1.87561</v>
      </c>
      <c r="IJ25">
        <v>1.87561</v>
      </c>
      <c r="IK25">
        <v>1.87462</v>
      </c>
      <c r="IL25">
        <v>1.8749899999999999</v>
      </c>
      <c r="IM25">
        <v>0</v>
      </c>
      <c r="IN25">
        <v>0</v>
      </c>
      <c r="IO25">
        <v>0</v>
      </c>
      <c r="IP25">
        <v>0</v>
      </c>
      <c r="IQ25" t="s">
        <v>441</v>
      </c>
      <c r="IR25" t="s">
        <v>442</v>
      </c>
      <c r="IS25" t="s">
        <v>443</v>
      </c>
      <c r="IT25" t="s">
        <v>443</v>
      </c>
      <c r="IU25" t="s">
        <v>443</v>
      </c>
      <c r="IV25" t="s">
        <v>443</v>
      </c>
      <c r="IW25">
        <v>0</v>
      </c>
      <c r="IX25">
        <v>100</v>
      </c>
      <c r="IY25">
        <v>100</v>
      </c>
      <c r="IZ25">
        <v>-0.307</v>
      </c>
      <c r="JA25">
        <v>6.5000000000000002E-2</v>
      </c>
      <c r="JB25">
        <v>-0.48328431504329</v>
      </c>
      <c r="JC25">
        <v>1.2895252552789099E-3</v>
      </c>
      <c r="JD25">
        <v>-1.3413235761916901E-6</v>
      </c>
      <c r="JE25">
        <v>5.15758973323309E-10</v>
      </c>
      <c r="JF25">
        <v>-7.4346866739897502E-2</v>
      </c>
      <c r="JG25">
        <v>6.5251638908432196E-4</v>
      </c>
      <c r="JH25">
        <v>5.4169000468764204E-4</v>
      </c>
      <c r="JI25">
        <v>-7.2718995916457801E-6</v>
      </c>
      <c r="JJ25">
        <v>20</v>
      </c>
      <c r="JK25">
        <v>2004</v>
      </c>
      <c r="JL25">
        <v>0</v>
      </c>
      <c r="JM25">
        <v>19</v>
      </c>
      <c r="JN25">
        <v>35.9</v>
      </c>
      <c r="JO25">
        <v>35.9</v>
      </c>
      <c r="JP25">
        <v>1.09375</v>
      </c>
      <c r="JQ25">
        <v>2.5524900000000001</v>
      </c>
      <c r="JR25">
        <v>1.64551</v>
      </c>
      <c r="JS25">
        <v>2.3730500000000001</v>
      </c>
      <c r="JT25">
        <v>1.64917</v>
      </c>
      <c r="JU25">
        <v>2.34863</v>
      </c>
      <c r="JV25">
        <v>29.346399999999999</v>
      </c>
      <c r="JW25">
        <v>15.541700000000001</v>
      </c>
      <c r="JX25">
        <v>18</v>
      </c>
      <c r="JY25">
        <v>514.21100000000001</v>
      </c>
      <c r="JZ25">
        <v>649.33900000000006</v>
      </c>
      <c r="KA25">
        <v>25.001000000000001</v>
      </c>
      <c r="KB25">
        <v>25.270299999999999</v>
      </c>
      <c r="KC25">
        <v>30.0002</v>
      </c>
      <c r="KD25">
        <v>25.350300000000001</v>
      </c>
      <c r="KE25">
        <v>25.324100000000001</v>
      </c>
      <c r="KF25">
        <v>21.9345</v>
      </c>
      <c r="KG25">
        <v>12.2552</v>
      </c>
      <c r="KH25">
        <v>71.357200000000006</v>
      </c>
      <c r="KI25">
        <v>25</v>
      </c>
      <c r="KJ25">
        <v>420</v>
      </c>
      <c r="KK25">
        <v>17.1159</v>
      </c>
      <c r="KL25">
        <v>101.66500000000001</v>
      </c>
      <c r="KM25">
        <v>100.663</v>
      </c>
    </row>
    <row r="26" spans="1:299" x14ac:dyDescent="0.2">
      <c r="A26">
        <v>10</v>
      </c>
      <c r="B26">
        <v>1691698271</v>
      </c>
      <c r="C26">
        <v>15725</v>
      </c>
      <c r="D26" t="s">
        <v>470</v>
      </c>
      <c r="E26" t="s">
        <v>471</v>
      </c>
      <c r="F26">
        <v>4</v>
      </c>
      <c r="G26">
        <v>19.7</v>
      </c>
      <c r="H26" t="s">
        <v>436</v>
      </c>
      <c r="I26">
        <v>60</v>
      </c>
      <c r="J26">
        <v>170</v>
      </c>
      <c r="K26">
        <v>1691698262.5</v>
      </c>
      <c r="L26">
        <f t="shared" si="0"/>
        <v>9.3372141387319633E-4</v>
      </c>
      <c r="M26">
        <f t="shared" si="1"/>
        <v>0.93372141387319629</v>
      </c>
      <c r="N26">
        <f t="shared" si="2"/>
        <v>5.8106454625301698</v>
      </c>
      <c r="O26">
        <f t="shared" si="3"/>
        <v>416.53375</v>
      </c>
      <c r="P26">
        <f t="shared" si="4"/>
        <v>228.6888467112538</v>
      </c>
      <c r="Q26">
        <f t="shared" si="5"/>
        <v>23.113333356720702</v>
      </c>
      <c r="R26">
        <f t="shared" si="6"/>
        <v>42.098613712590783</v>
      </c>
      <c r="S26">
        <f t="shared" si="7"/>
        <v>5.2397307126031599E-2</v>
      </c>
      <c r="T26">
        <f t="shared" si="8"/>
        <v>3.8323860575876361</v>
      </c>
      <c r="U26">
        <f t="shared" si="9"/>
        <v>5.200255046348401E-2</v>
      </c>
      <c r="V26">
        <f t="shared" si="10"/>
        <v>3.2536813260072177E-2</v>
      </c>
      <c r="W26">
        <f t="shared" si="11"/>
        <v>321.50572181600955</v>
      </c>
      <c r="X26">
        <f t="shared" si="12"/>
        <v>28.404451783095766</v>
      </c>
      <c r="Y26">
        <f t="shared" si="13"/>
        <v>26.945656249999999</v>
      </c>
      <c r="Z26">
        <f t="shared" si="14"/>
        <v>3.5677518367151739</v>
      </c>
      <c r="AA26">
        <f t="shared" si="15"/>
        <v>49.971994600217968</v>
      </c>
      <c r="AB26">
        <f t="shared" si="16"/>
        <v>1.8012299696316336</v>
      </c>
      <c r="AC26">
        <f t="shared" si="17"/>
        <v>3.6044788366798093</v>
      </c>
      <c r="AD26">
        <f t="shared" si="18"/>
        <v>1.7665218670835403</v>
      </c>
      <c r="AE26">
        <f t="shared" si="19"/>
        <v>-41.177114351807958</v>
      </c>
      <c r="AF26">
        <f t="shared" si="20"/>
        <v>36.036936508080821</v>
      </c>
      <c r="AG26">
        <f t="shared" si="21"/>
        <v>2.030001447211236</v>
      </c>
      <c r="AH26">
        <f t="shared" si="22"/>
        <v>318.39554541949366</v>
      </c>
      <c r="AI26">
        <f t="shared" si="23"/>
        <v>5.3822941449313113</v>
      </c>
      <c r="AJ26">
        <f t="shared" si="24"/>
        <v>0.91077248908875119</v>
      </c>
      <c r="AK26">
        <f t="shared" si="25"/>
        <v>5.8106454625301698</v>
      </c>
      <c r="AL26">
        <v>427.37201263068698</v>
      </c>
      <c r="AM26">
        <v>423.82472727272699</v>
      </c>
      <c r="AN26">
        <v>-7.8982994552959299E-5</v>
      </c>
      <c r="AO26">
        <v>66.904883987583304</v>
      </c>
      <c r="AP26">
        <f t="shared" si="26"/>
        <v>0.93372141387319629</v>
      </c>
      <c r="AQ26">
        <v>17.283710754923298</v>
      </c>
      <c r="AR26">
        <v>17.833950303030299</v>
      </c>
      <c r="AS26">
        <v>4.1754355786165602E-7</v>
      </c>
      <c r="AT26">
        <v>77.480044366872903</v>
      </c>
      <c r="AU26">
        <v>0</v>
      </c>
      <c r="AV26">
        <v>0</v>
      </c>
      <c r="AW26">
        <f t="shared" si="27"/>
        <v>1</v>
      </c>
      <c r="AX26">
        <f t="shared" si="28"/>
        <v>0</v>
      </c>
      <c r="AY26">
        <f t="shared" si="29"/>
        <v>53381.753525728287</v>
      </c>
      <c r="AZ26" t="s">
        <v>437</v>
      </c>
      <c r="BA26">
        <v>0</v>
      </c>
      <c r="BB26">
        <v>0</v>
      </c>
      <c r="BC26">
        <v>0</v>
      </c>
      <c r="BD26" t="e">
        <f t="shared" si="30"/>
        <v>#DIV/0!</v>
      </c>
      <c r="BE26">
        <v>0</v>
      </c>
      <c r="BF26" t="s">
        <v>437</v>
      </c>
      <c r="BG26">
        <v>0</v>
      </c>
      <c r="BH26">
        <v>0</v>
      </c>
      <c r="BI26">
        <v>0</v>
      </c>
      <c r="BJ26" t="e">
        <f t="shared" si="31"/>
        <v>#DIV/0!</v>
      </c>
      <c r="BK26">
        <v>0.5</v>
      </c>
      <c r="BL26">
        <f t="shared" si="32"/>
        <v>1681.1733752932691</v>
      </c>
      <c r="BM26">
        <f t="shared" si="33"/>
        <v>5.8106454625301698</v>
      </c>
      <c r="BN26" t="e">
        <f t="shared" si="34"/>
        <v>#DIV/0!</v>
      </c>
      <c r="BO26">
        <f t="shared" si="35"/>
        <v>3.45630352462401E-3</v>
      </c>
      <c r="BP26" t="e">
        <f t="shared" si="36"/>
        <v>#DIV/0!</v>
      </c>
      <c r="BQ26" t="e">
        <f t="shared" si="37"/>
        <v>#DIV/0!</v>
      </c>
      <c r="BR26" t="s">
        <v>437</v>
      </c>
      <c r="BS26">
        <v>0</v>
      </c>
      <c r="BT26" t="e">
        <f t="shared" si="38"/>
        <v>#DIV/0!</v>
      </c>
      <c r="BU26" t="e">
        <f t="shared" si="39"/>
        <v>#DIV/0!</v>
      </c>
      <c r="BV26" t="e">
        <f t="shared" si="40"/>
        <v>#DIV/0!</v>
      </c>
      <c r="BW26" t="e">
        <f t="shared" si="41"/>
        <v>#DIV/0!</v>
      </c>
      <c r="BX26" t="e">
        <f t="shared" si="42"/>
        <v>#DIV/0!</v>
      </c>
      <c r="BY26" t="e">
        <f t="shared" si="43"/>
        <v>#DIV/0!</v>
      </c>
      <c r="BZ26" t="e">
        <f t="shared" si="44"/>
        <v>#DIV/0!</v>
      </c>
      <c r="CA26" t="e">
        <f t="shared" si="45"/>
        <v>#DIV/0!</v>
      </c>
      <c r="DJ26">
        <f t="shared" si="46"/>
        <v>1999.971875</v>
      </c>
      <c r="DK26">
        <f t="shared" si="47"/>
        <v>1681.1733752932691</v>
      </c>
      <c r="DL26">
        <f t="shared" si="48"/>
        <v>0.84059850856316121</v>
      </c>
      <c r="DM26">
        <f t="shared" si="49"/>
        <v>0.16075512152690125</v>
      </c>
      <c r="DN26">
        <v>3</v>
      </c>
      <c r="DO26">
        <v>0.5</v>
      </c>
      <c r="DP26" t="s">
        <v>438</v>
      </c>
      <c r="DQ26">
        <v>2</v>
      </c>
      <c r="DR26" t="b">
        <v>1</v>
      </c>
      <c r="DS26">
        <v>1691698262.5</v>
      </c>
      <c r="DT26">
        <v>416.53375</v>
      </c>
      <c r="DU26">
        <v>419.99074999999999</v>
      </c>
      <c r="DV26">
        <v>17.8218</v>
      </c>
      <c r="DW26">
        <v>17.285074999999999</v>
      </c>
      <c r="DX26">
        <v>416.60075000000001</v>
      </c>
      <c r="DY26">
        <v>17.758800000000001</v>
      </c>
      <c r="DZ26">
        <v>499.99956250000002</v>
      </c>
      <c r="EA26">
        <v>100.9689375</v>
      </c>
      <c r="EB26">
        <v>9.9976393750000003E-2</v>
      </c>
      <c r="EC26">
        <v>27.120075</v>
      </c>
      <c r="ED26">
        <v>26.945656249999999</v>
      </c>
      <c r="EE26">
        <v>999.9</v>
      </c>
      <c r="EF26">
        <v>0</v>
      </c>
      <c r="EG26">
        <v>0</v>
      </c>
      <c r="EH26">
        <v>10002.65625</v>
      </c>
      <c r="EI26">
        <v>0</v>
      </c>
      <c r="EJ26">
        <v>16.47015</v>
      </c>
      <c r="EK26">
        <v>-3.699065</v>
      </c>
      <c r="EL26">
        <v>423.85025000000002</v>
      </c>
      <c r="EM26">
        <v>427.37812500000001</v>
      </c>
      <c r="EN26">
        <v>0.54778118750000004</v>
      </c>
      <c r="EO26">
        <v>419.99074999999999</v>
      </c>
      <c r="EP26">
        <v>17.285074999999999</v>
      </c>
      <c r="EQ26">
        <v>1.8005662499999999</v>
      </c>
      <c r="ER26">
        <v>1.7452574999999999</v>
      </c>
      <c r="ES26">
        <v>15.791700000000001</v>
      </c>
      <c r="ET26">
        <v>15.304931249999999</v>
      </c>
      <c r="EU26">
        <v>1999.971875</v>
      </c>
      <c r="EV26">
        <v>0.98000162499999999</v>
      </c>
      <c r="EW26">
        <v>1.999818125E-2</v>
      </c>
      <c r="EX26">
        <v>0</v>
      </c>
      <c r="EY26">
        <v>211.7254375</v>
      </c>
      <c r="EZ26">
        <v>4.9995099999999999</v>
      </c>
      <c r="FA26">
        <v>4366.4668750000001</v>
      </c>
      <c r="FB26">
        <v>16366.081249999999</v>
      </c>
      <c r="FC26">
        <v>42.25</v>
      </c>
      <c r="FD26">
        <v>43.273249999999997</v>
      </c>
      <c r="FE26">
        <v>43.311999999999998</v>
      </c>
      <c r="FF26">
        <v>42.503875000000001</v>
      </c>
      <c r="FG26">
        <v>43.936999999999998</v>
      </c>
      <c r="FH26">
        <v>1955.0718750000001</v>
      </c>
      <c r="FI26">
        <v>39.9</v>
      </c>
      <c r="FJ26">
        <v>0</v>
      </c>
      <c r="FK26">
        <v>1691698273.5</v>
      </c>
      <c r="FL26">
        <v>0</v>
      </c>
      <c r="FM26">
        <v>211.75</v>
      </c>
      <c r="FN26">
        <v>-0.77531623702968</v>
      </c>
      <c r="FO26">
        <v>-50.794187950349098</v>
      </c>
      <c r="FP26">
        <v>4365.7765384615404</v>
      </c>
      <c r="FQ26">
        <v>15</v>
      </c>
      <c r="FR26">
        <v>1691698297</v>
      </c>
      <c r="FS26" t="s">
        <v>472</v>
      </c>
      <c r="FT26">
        <v>1691698297</v>
      </c>
      <c r="FU26">
        <v>1691698290</v>
      </c>
      <c r="FV26">
        <v>10</v>
      </c>
      <c r="FW26">
        <v>0.24099999999999999</v>
      </c>
      <c r="FX26">
        <v>-4.0000000000000001E-3</v>
      </c>
      <c r="FY26">
        <v>-6.7000000000000004E-2</v>
      </c>
      <c r="FZ26">
        <v>6.3E-2</v>
      </c>
      <c r="GA26">
        <v>420</v>
      </c>
      <c r="GB26">
        <v>17</v>
      </c>
      <c r="GC26">
        <v>0.43</v>
      </c>
      <c r="GD26">
        <v>0.08</v>
      </c>
      <c r="GE26">
        <v>-3.7000214285714299</v>
      </c>
      <c r="GF26">
        <v>-8.4254805194809407E-2</v>
      </c>
      <c r="GG26">
        <v>3.1832335055757999E-2</v>
      </c>
      <c r="GH26">
        <v>1</v>
      </c>
      <c r="GI26">
        <v>211.75200000000001</v>
      </c>
      <c r="GJ26">
        <v>-0.12033613410446301</v>
      </c>
      <c r="GK26">
        <v>0.20136051952537501</v>
      </c>
      <c r="GL26">
        <v>1</v>
      </c>
      <c r="GM26">
        <v>0.54641947619047604</v>
      </c>
      <c r="GN26">
        <v>2.47521818181827E-2</v>
      </c>
      <c r="GO26">
        <v>2.66158466258351E-3</v>
      </c>
      <c r="GP26">
        <v>1</v>
      </c>
      <c r="GQ26">
        <v>3</v>
      </c>
      <c r="GR26">
        <v>3</v>
      </c>
      <c r="GS26" t="s">
        <v>447</v>
      </c>
      <c r="GT26">
        <v>3.1228600000000002</v>
      </c>
      <c r="GU26">
        <v>2.8942999999999999</v>
      </c>
      <c r="GV26">
        <v>0.10410700000000001</v>
      </c>
      <c r="GW26">
        <v>0.10459400000000001</v>
      </c>
      <c r="GX26">
        <v>9.7253300000000001E-2</v>
      </c>
      <c r="GY26">
        <v>9.4099799999999997E-2</v>
      </c>
      <c r="GZ26">
        <v>29385.8</v>
      </c>
      <c r="HA26">
        <v>22630.2</v>
      </c>
      <c r="HB26">
        <v>30548.799999999999</v>
      </c>
      <c r="HC26">
        <v>23766.1</v>
      </c>
      <c r="HD26">
        <v>36509.699999999997</v>
      </c>
      <c r="HE26">
        <v>30033.1</v>
      </c>
      <c r="HF26">
        <v>43230.7</v>
      </c>
      <c r="HG26">
        <v>35869.300000000003</v>
      </c>
      <c r="HH26">
        <v>2.1051799999999998</v>
      </c>
      <c r="HI26">
        <v>2.1966700000000001</v>
      </c>
      <c r="HJ26">
        <v>0.14569599999999999</v>
      </c>
      <c r="HK26">
        <v>0</v>
      </c>
      <c r="HL26">
        <v>24.566400000000002</v>
      </c>
      <c r="HM26">
        <v>999.9</v>
      </c>
      <c r="HN26">
        <v>62.41</v>
      </c>
      <c r="HO26">
        <v>26.263999999999999</v>
      </c>
      <c r="HP26">
        <v>21.183199999999999</v>
      </c>
      <c r="HQ26">
        <v>62.070099999999996</v>
      </c>
      <c r="HR26">
        <v>19.683499999999999</v>
      </c>
      <c r="HS26">
        <v>1</v>
      </c>
      <c r="HT26">
        <v>-9.5604700000000001E-2</v>
      </c>
      <c r="HU26">
        <v>-0.241035</v>
      </c>
      <c r="HV26">
        <v>20.363399999999999</v>
      </c>
      <c r="HW26">
        <v>5.2416999999999998</v>
      </c>
      <c r="HX26">
        <v>11.923400000000001</v>
      </c>
      <c r="HY26">
        <v>4.9698000000000002</v>
      </c>
      <c r="HZ26">
        <v>3.29</v>
      </c>
      <c r="IA26">
        <v>999.9</v>
      </c>
      <c r="IB26">
        <v>9999</v>
      </c>
      <c r="IC26">
        <v>9999</v>
      </c>
      <c r="ID26">
        <v>9999</v>
      </c>
      <c r="IE26">
        <v>4.9716300000000002</v>
      </c>
      <c r="IF26">
        <v>1.87314</v>
      </c>
      <c r="IG26">
        <v>1.87988</v>
      </c>
      <c r="IH26">
        <v>1.8760699999999999</v>
      </c>
      <c r="II26">
        <v>1.87565</v>
      </c>
      <c r="IJ26">
        <v>1.8756200000000001</v>
      </c>
      <c r="IK26">
        <v>1.87469</v>
      </c>
      <c r="IL26">
        <v>1.875</v>
      </c>
      <c r="IM26">
        <v>0</v>
      </c>
      <c r="IN26">
        <v>0</v>
      </c>
      <c r="IO26">
        <v>0</v>
      </c>
      <c r="IP26">
        <v>0</v>
      </c>
      <c r="IQ26" t="s">
        <v>441</v>
      </c>
      <c r="IR26" t="s">
        <v>442</v>
      </c>
      <c r="IS26" t="s">
        <v>443</v>
      </c>
      <c r="IT26" t="s">
        <v>443</v>
      </c>
      <c r="IU26" t="s">
        <v>443</v>
      </c>
      <c r="IV26" t="s">
        <v>443</v>
      </c>
      <c r="IW26">
        <v>0</v>
      </c>
      <c r="IX26">
        <v>100</v>
      </c>
      <c r="IY26">
        <v>100</v>
      </c>
      <c r="IZ26">
        <v>-6.7000000000000004E-2</v>
      </c>
      <c r="JA26">
        <v>6.3E-2</v>
      </c>
      <c r="JB26">
        <v>-0.65069365482573205</v>
      </c>
      <c r="JC26">
        <v>1.2895252552789099E-3</v>
      </c>
      <c r="JD26">
        <v>-1.3413235761916901E-6</v>
      </c>
      <c r="JE26">
        <v>5.15758973323309E-10</v>
      </c>
      <c r="JF26">
        <v>-6.7661333817529104E-2</v>
      </c>
      <c r="JG26">
        <v>6.5251638908432196E-4</v>
      </c>
      <c r="JH26">
        <v>5.4169000468764204E-4</v>
      </c>
      <c r="JI26">
        <v>-7.2718995916457801E-6</v>
      </c>
      <c r="JJ26">
        <v>20</v>
      </c>
      <c r="JK26">
        <v>2004</v>
      </c>
      <c r="JL26">
        <v>0</v>
      </c>
      <c r="JM26">
        <v>19</v>
      </c>
      <c r="JN26">
        <v>21.3</v>
      </c>
      <c r="JO26">
        <v>21.3</v>
      </c>
      <c r="JP26">
        <v>1.09253</v>
      </c>
      <c r="JQ26">
        <v>2.5402800000000001</v>
      </c>
      <c r="JR26">
        <v>1.64551</v>
      </c>
      <c r="JS26">
        <v>2.3742700000000001</v>
      </c>
      <c r="JT26">
        <v>1.64917</v>
      </c>
      <c r="JU26">
        <v>2.48047</v>
      </c>
      <c r="JV26">
        <v>30.372399999999999</v>
      </c>
      <c r="JW26">
        <v>15.0251</v>
      </c>
      <c r="JX26">
        <v>18</v>
      </c>
      <c r="JY26">
        <v>496.358</v>
      </c>
      <c r="JZ26">
        <v>642.26</v>
      </c>
      <c r="KA26">
        <v>24.999600000000001</v>
      </c>
      <c r="KB26">
        <v>26.151499999999999</v>
      </c>
      <c r="KC26">
        <v>30</v>
      </c>
      <c r="KD26">
        <v>26.234000000000002</v>
      </c>
      <c r="KE26">
        <v>26.209599999999998</v>
      </c>
      <c r="KF26">
        <v>21.9194</v>
      </c>
      <c r="KG26">
        <v>12.8293</v>
      </c>
      <c r="KH26">
        <v>66.906000000000006</v>
      </c>
      <c r="KI26">
        <v>25</v>
      </c>
      <c r="KJ26">
        <v>420</v>
      </c>
      <c r="KK26">
        <v>17.3002</v>
      </c>
      <c r="KL26">
        <v>101.43899999999999</v>
      </c>
      <c r="KM26">
        <v>100.48399999999999</v>
      </c>
    </row>
    <row r="27" spans="1:299" x14ac:dyDescent="0.2">
      <c r="A27">
        <v>11</v>
      </c>
      <c r="B27">
        <v>1691700554</v>
      </c>
      <c r="C27">
        <v>18008</v>
      </c>
      <c r="D27" t="s">
        <v>473</v>
      </c>
      <c r="E27" t="s">
        <v>474</v>
      </c>
      <c r="F27">
        <v>4</v>
      </c>
      <c r="G27">
        <v>19.899999999999999</v>
      </c>
      <c r="H27" t="s">
        <v>491</v>
      </c>
      <c r="I27">
        <v>190</v>
      </c>
      <c r="J27">
        <v>170</v>
      </c>
      <c r="K27">
        <v>1691700546</v>
      </c>
      <c r="L27">
        <f t="shared" si="0"/>
        <v>1.1303555372479221E-3</v>
      </c>
      <c r="M27">
        <f t="shared" si="1"/>
        <v>1.1303555372479221</v>
      </c>
      <c r="N27">
        <f t="shared" si="2"/>
        <v>5.2954415778968231</v>
      </c>
      <c r="O27">
        <f t="shared" si="3"/>
        <v>416.48253333333298</v>
      </c>
      <c r="P27">
        <f t="shared" si="4"/>
        <v>273.48138598800614</v>
      </c>
      <c r="Q27">
        <f t="shared" si="5"/>
        <v>27.635096100968099</v>
      </c>
      <c r="R27">
        <f t="shared" si="6"/>
        <v>42.085258532169611</v>
      </c>
      <c r="S27">
        <f t="shared" si="7"/>
        <v>6.4118451353169931E-2</v>
      </c>
      <c r="T27">
        <f t="shared" si="8"/>
        <v>3.8307725206955001</v>
      </c>
      <c r="U27">
        <f t="shared" si="9"/>
        <v>6.3528155681390031E-2</v>
      </c>
      <c r="V27">
        <f t="shared" si="10"/>
        <v>3.9757679933298068E-2</v>
      </c>
      <c r="W27">
        <f t="shared" si="11"/>
        <v>321.51420676585212</v>
      </c>
      <c r="X27">
        <f t="shared" si="12"/>
        <v>28.219798264498245</v>
      </c>
      <c r="Y27">
        <f t="shared" si="13"/>
        <v>26.80958</v>
      </c>
      <c r="Z27">
        <f t="shared" si="14"/>
        <v>3.5393258081037962</v>
      </c>
      <c r="AA27">
        <f t="shared" si="15"/>
        <v>50.051914109178838</v>
      </c>
      <c r="AB27">
        <f t="shared" si="16"/>
        <v>1.7887587925980095</v>
      </c>
      <c r="AC27">
        <f t="shared" si="17"/>
        <v>3.5738069650966167</v>
      </c>
      <c r="AD27">
        <f t="shared" si="18"/>
        <v>1.7505670155057866</v>
      </c>
      <c r="AE27">
        <f t="shared" si="19"/>
        <v>-49.848679192633369</v>
      </c>
      <c r="AF27">
        <f t="shared" si="20"/>
        <v>34.064168865907824</v>
      </c>
      <c r="AG27">
        <f t="shared" si="21"/>
        <v>1.9169797848921286</v>
      </c>
      <c r="AH27">
        <f t="shared" si="22"/>
        <v>307.64667622401873</v>
      </c>
      <c r="AI27">
        <f t="shared" si="23"/>
        <v>5.3828031086922259</v>
      </c>
      <c r="AJ27">
        <f t="shared" si="24"/>
        <v>1.1051684785527298</v>
      </c>
      <c r="AK27">
        <f t="shared" si="25"/>
        <v>5.2954415778968231</v>
      </c>
      <c r="AL27">
        <v>427.28164978555799</v>
      </c>
      <c r="AM27">
        <v>424.05041818181797</v>
      </c>
      <c r="AN27">
        <v>-2.02909220020565E-4</v>
      </c>
      <c r="AO27">
        <v>66.948616896382504</v>
      </c>
      <c r="AP27">
        <f t="shared" si="26"/>
        <v>1.1303555372479221</v>
      </c>
      <c r="AQ27">
        <v>17.049925677784302</v>
      </c>
      <c r="AR27">
        <v>17.716073939393901</v>
      </c>
      <c r="AS27">
        <v>6.3666205068260602E-6</v>
      </c>
      <c r="AT27">
        <v>77.501042703982193</v>
      </c>
      <c r="AU27">
        <v>0</v>
      </c>
      <c r="AV27">
        <v>0</v>
      </c>
      <c r="AW27">
        <f t="shared" si="27"/>
        <v>1</v>
      </c>
      <c r="AX27">
        <f t="shared" si="28"/>
        <v>0</v>
      </c>
      <c r="AY27">
        <f t="shared" si="29"/>
        <v>53375.987462911129</v>
      </c>
      <c r="AZ27" t="s">
        <v>437</v>
      </c>
      <c r="BA27">
        <v>0</v>
      </c>
      <c r="BB27">
        <v>0</v>
      </c>
      <c r="BC27">
        <v>0</v>
      </c>
      <c r="BD27" t="e">
        <f t="shared" si="30"/>
        <v>#DIV/0!</v>
      </c>
      <c r="BE27">
        <v>0</v>
      </c>
      <c r="BF27" t="s">
        <v>437</v>
      </c>
      <c r="BG27">
        <v>0</v>
      </c>
      <c r="BH27">
        <v>0</v>
      </c>
      <c r="BI27">
        <v>0</v>
      </c>
      <c r="BJ27" t="e">
        <f t="shared" si="31"/>
        <v>#DIV/0!</v>
      </c>
      <c r="BK27">
        <v>0.5</v>
      </c>
      <c r="BL27">
        <f t="shared" si="32"/>
        <v>1681.22078029319</v>
      </c>
      <c r="BM27">
        <f t="shared" si="33"/>
        <v>5.2954415778968231</v>
      </c>
      <c r="BN27" t="e">
        <f t="shared" si="34"/>
        <v>#DIV/0!</v>
      </c>
      <c r="BO27">
        <f t="shared" si="35"/>
        <v>3.1497597697866574E-3</v>
      </c>
      <c r="BP27" t="e">
        <f t="shared" si="36"/>
        <v>#DIV/0!</v>
      </c>
      <c r="BQ27" t="e">
        <f t="shared" si="37"/>
        <v>#DIV/0!</v>
      </c>
      <c r="BR27" t="s">
        <v>437</v>
      </c>
      <c r="BS27">
        <v>0</v>
      </c>
      <c r="BT27" t="e">
        <f t="shared" si="38"/>
        <v>#DIV/0!</v>
      </c>
      <c r="BU27" t="e">
        <f t="shared" si="39"/>
        <v>#DIV/0!</v>
      </c>
      <c r="BV27" t="e">
        <f t="shared" si="40"/>
        <v>#DIV/0!</v>
      </c>
      <c r="BW27" t="e">
        <f t="shared" si="41"/>
        <v>#DIV/0!</v>
      </c>
      <c r="BX27" t="e">
        <f t="shared" si="42"/>
        <v>#DIV/0!</v>
      </c>
      <c r="BY27" t="e">
        <f t="shared" si="43"/>
        <v>#DIV/0!</v>
      </c>
      <c r="BZ27" t="e">
        <f t="shared" si="44"/>
        <v>#DIV/0!</v>
      </c>
      <c r="CA27" t="e">
        <f t="shared" si="45"/>
        <v>#DIV/0!</v>
      </c>
      <c r="DJ27">
        <f t="shared" si="46"/>
        <v>2000.02866666667</v>
      </c>
      <c r="DK27">
        <f t="shared" si="47"/>
        <v>1681.22078029319</v>
      </c>
      <c r="DL27">
        <f t="shared" si="48"/>
        <v>0.84059834157036439</v>
      </c>
      <c r="DM27">
        <f t="shared" si="49"/>
        <v>0.16075479923080349</v>
      </c>
      <c r="DN27">
        <v>3</v>
      </c>
      <c r="DO27">
        <v>0.5</v>
      </c>
      <c r="DP27" t="s">
        <v>438</v>
      </c>
      <c r="DQ27">
        <v>2</v>
      </c>
      <c r="DR27" t="b">
        <v>1</v>
      </c>
      <c r="DS27">
        <v>1691700546</v>
      </c>
      <c r="DT27">
        <v>416.48253333333298</v>
      </c>
      <c r="DU27">
        <v>419.988333333333</v>
      </c>
      <c r="DV27">
        <v>17.7018466666667</v>
      </c>
      <c r="DW27">
        <v>17.0504933333333</v>
      </c>
      <c r="DX27">
        <v>416.618533333333</v>
      </c>
      <c r="DY27">
        <v>17.636846666666699</v>
      </c>
      <c r="DZ27">
        <v>500.00740000000002</v>
      </c>
      <c r="EA27">
        <v>100.949266666667</v>
      </c>
      <c r="EB27">
        <v>0.100009506666667</v>
      </c>
      <c r="EC27">
        <v>26.974519999999998</v>
      </c>
      <c r="ED27">
        <v>26.80958</v>
      </c>
      <c r="EE27">
        <v>999.9</v>
      </c>
      <c r="EF27">
        <v>0</v>
      </c>
      <c r="EG27">
        <v>0</v>
      </c>
      <c r="EH27">
        <v>9998.5033333333304</v>
      </c>
      <c r="EI27">
        <v>0</v>
      </c>
      <c r="EJ27">
        <v>1.4840819999999999</v>
      </c>
      <c r="EK27">
        <v>-3.4381153333333301</v>
      </c>
      <c r="EL27">
        <v>424.05826666666701</v>
      </c>
      <c r="EM27">
        <v>427.27353333333298</v>
      </c>
      <c r="EN27">
        <v>0.65477426666666705</v>
      </c>
      <c r="EO27">
        <v>419.988333333333</v>
      </c>
      <c r="EP27">
        <v>17.0504933333333</v>
      </c>
      <c r="EQ27">
        <v>1.78733733333333</v>
      </c>
      <c r="ER27">
        <v>1.721238</v>
      </c>
      <c r="ES27">
        <v>15.676460000000001</v>
      </c>
      <c r="ET27">
        <v>15.0893</v>
      </c>
      <c r="EU27">
        <v>2000.02866666667</v>
      </c>
      <c r="EV27">
        <v>0.98000366666666605</v>
      </c>
      <c r="EW27">
        <v>1.9996613333333298E-2</v>
      </c>
      <c r="EX27">
        <v>0</v>
      </c>
      <c r="EY27">
        <v>351.85359999999997</v>
      </c>
      <c r="EZ27">
        <v>4.9995099999999999</v>
      </c>
      <c r="FA27">
        <v>7135.7993333333297</v>
      </c>
      <c r="FB27">
        <v>16366.56</v>
      </c>
      <c r="FC27">
        <v>41.686999999999998</v>
      </c>
      <c r="FD27">
        <v>42.311999999999998</v>
      </c>
      <c r="FE27">
        <v>42.625</v>
      </c>
      <c r="FF27">
        <v>41.728999999999999</v>
      </c>
      <c r="FG27">
        <v>43.375</v>
      </c>
      <c r="FH27">
        <v>1955.1386666666699</v>
      </c>
      <c r="FI27">
        <v>39.89</v>
      </c>
      <c r="FJ27">
        <v>0</v>
      </c>
      <c r="FK27">
        <v>1691700556.5</v>
      </c>
      <c r="FL27">
        <v>0</v>
      </c>
      <c r="FM27">
        <v>351.839</v>
      </c>
      <c r="FN27">
        <v>-0.59546154271192897</v>
      </c>
      <c r="FO27">
        <v>-83.575384416608102</v>
      </c>
      <c r="FP27">
        <v>7135.0252</v>
      </c>
      <c r="FQ27">
        <v>15</v>
      </c>
      <c r="FR27">
        <v>1691700579</v>
      </c>
      <c r="FS27" t="s">
        <v>475</v>
      </c>
      <c r="FT27">
        <v>1691700579</v>
      </c>
      <c r="FU27">
        <v>1691700574</v>
      </c>
      <c r="FV27">
        <v>11</v>
      </c>
      <c r="FW27">
        <v>-6.9000000000000006E-2</v>
      </c>
      <c r="FX27">
        <v>5.0000000000000001E-3</v>
      </c>
      <c r="FY27">
        <v>-0.13600000000000001</v>
      </c>
      <c r="FZ27">
        <v>6.5000000000000002E-2</v>
      </c>
      <c r="GA27">
        <v>420</v>
      </c>
      <c r="GB27">
        <v>17</v>
      </c>
      <c r="GC27">
        <v>0.42</v>
      </c>
      <c r="GD27">
        <v>0.09</v>
      </c>
      <c r="GE27">
        <v>-3.4472195238095198</v>
      </c>
      <c r="GF27">
        <v>2.3065714285708899E-2</v>
      </c>
      <c r="GG27">
        <v>3.5616576862358501E-2</v>
      </c>
      <c r="GH27">
        <v>1</v>
      </c>
      <c r="GI27">
        <v>351.89338235294099</v>
      </c>
      <c r="GJ27">
        <v>-0.73343010171386303</v>
      </c>
      <c r="GK27">
        <v>0.17342535514228399</v>
      </c>
      <c r="GL27">
        <v>1</v>
      </c>
      <c r="GM27">
        <v>0.64691314285714296</v>
      </c>
      <c r="GN27">
        <v>0.14187171428571499</v>
      </c>
      <c r="GO27">
        <v>1.4523800221854901E-2</v>
      </c>
      <c r="GP27">
        <v>0</v>
      </c>
      <c r="GQ27">
        <v>2</v>
      </c>
      <c r="GR27">
        <v>3</v>
      </c>
      <c r="GS27" t="s">
        <v>463</v>
      </c>
      <c r="GT27">
        <v>3.1228600000000002</v>
      </c>
      <c r="GU27">
        <v>2.8940899999999998</v>
      </c>
      <c r="GV27">
        <v>0.104284</v>
      </c>
      <c r="GW27">
        <v>0.10477300000000001</v>
      </c>
      <c r="GX27">
        <v>9.6957799999999997E-2</v>
      </c>
      <c r="GY27">
        <v>9.3335100000000004E-2</v>
      </c>
      <c r="GZ27">
        <v>29427.8</v>
      </c>
      <c r="HA27">
        <v>22661.8</v>
      </c>
      <c r="HB27">
        <v>30594.7</v>
      </c>
      <c r="HC27">
        <v>23800.400000000001</v>
      </c>
      <c r="HD27">
        <v>36575.1</v>
      </c>
      <c r="HE27">
        <v>30101.200000000001</v>
      </c>
      <c r="HF27">
        <v>43294.9</v>
      </c>
      <c r="HG27">
        <v>35920.800000000003</v>
      </c>
      <c r="HH27">
        <v>2.1458699999999999</v>
      </c>
      <c r="HI27">
        <v>2.2059500000000001</v>
      </c>
      <c r="HJ27">
        <v>0.15915199999999999</v>
      </c>
      <c r="HK27">
        <v>0</v>
      </c>
      <c r="HL27">
        <v>24.207000000000001</v>
      </c>
      <c r="HM27">
        <v>999.9</v>
      </c>
      <c r="HN27">
        <v>58.905999999999999</v>
      </c>
      <c r="HO27">
        <v>26.919</v>
      </c>
      <c r="HP27">
        <v>20.786799999999999</v>
      </c>
      <c r="HQ27">
        <v>62.116700000000002</v>
      </c>
      <c r="HR27">
        <v>19.771599999999999</v>
      </c>
      <c r="HS27">
        <v>1</v>
      </c>
      <c r="HT27">
        <v>-0.16171199999999999</v>
      </c>
      <c r="HU27">
        <v>-0.33942</v>
      </c>
      <c r="HV27">
        <v>20.363700000000001</v>
      </c>
      <c r="HW27">
        <v>5.2413999999999996</v>
      </c>
      <c r="HX27">
        <v>11.920500000000001</v>
      </c>
      <c r="HY27">
        <v>4.9696999999999996</v>
      </c>
      <c r="HZ27">
        <v>3.29</v>
      </c>
      <c r="IA27">
        <v>999.9</v>
      </c>
      <c r="IB27">
        <v>9999</v>
      </c>
      <c r="IC27">
        <v>9999</v>
      </c>
      <c r="ID27">
        <v>9999</v>
      </c>
      <c r="IE27">
        <v>4.97159</v>
      </c>
      <c r="IF27">
        <v>1.8730199999999999</v>
      </c>
      <c r="IG27">
        <v>1.87988</v>
      </c>
      <c r="IH27">
        <v>1.8760699999999999</v>
      </c>
      <c r="II27">
        <v>1.8756200000000001</v>
      </c>
      <c r="IJ27">
        <v>1.8756200000000001</v>
      </c>
      <c r="IK27">
        <v>1.8746700000000001</v>
      </c>
      <c r="IL27">
        <v>1.875</v>
      </c>
      <c r="IM27">
        <v>0</v>
      </c>
      <c r="IN27">
        <v>0</v>
      </c>
      <c r="IO27">
        <v>0</v>
      </c>
      <c r="IP27">
        <v>0</v>
      </c>
      <c r="IQ27" t="s">
        <v>441</v>
      </c>
      <c r="IR27" t="s">
        <v>442</v>
      </c>
      <c r="IS27" t="s">
        <v>443</v>
      </c>
      <c r="IT27" t="s">
        <v>443</v>
      </c>
      <c r="IU27" t="s">
        <v>443</v>
      </c>
      <c r="IV27" t="s">
        <v>443</v>
      </c>
      <c r="IW27">
        <v>0</v>
      </c>
      <c r="IX27">
        <v>100</v>
      </c>
      <c r="IY27">
        <v>100</v>
      </c>
      <c r="IZ27">
        <v>-0.13600000000000001</v>
      </c>
      <c r="JA27">
        <v>6.5000000000000002E-2</v>
      </c>
      <c r="JB27">
        <v>-0.410040453788869</v>
      </c>
      <c r="JC27">
        <v>1.2895252552789099E-3</v>
      </c>
      <c r="JD27">
        <v>-1.3413235761916901E-6</v>
      </c>
      <c r="JE27">
        <v>5.15758973323309E-10</v>
      </c>
      <c r="JF27">
        <v>-7.1686459930315E-2</v>
      </c>
      <c r="JG27">
        <v>6.5251638908432196E-4</v>
      </c>
      <c r="JH27">
        <v>5.4169000468764204E-4</v>
      </c>
      <c r="JI27">
        <v>-7.2718995916457801E-6</v>
      </c>
      <c r="JJ27">
        <v>20</v>
      </c>
      <c r="JK27">
        <v>2004</v>
      </c>
      <c r="JL27">
        <v>0</v>
      </c>
      <c r="JM27">
        <v>19</v>
      </c>
      <c r="JN27">
        <v>37.6</v>
      </c>
      <c r="JO27">
        <v>37.700000000000003</v>
      </c>
      <c r="JP27">
        <v>1.09497</v>
      </c>
      <c r="JQ27">
        <v>2.49512</v>
      </c>
      <c r="JR27">
        <v>1.64429</v>
      </c>
      <c r="JS27">
        <v>2.3718300000000001</v>
      </c>
      <c r="JT27">
        <v>1.64917</v>
      </c>
      <c r="JU27">
        <v>2.4035600000000001</v>
      </c>
      <c r="JV27">
        <v>30.5015</v>
      </c>
      <c r="JW27">
        <v>14.0883</v>
      </c>
      <c r="JX27">
        <v>18</v>
      </c>
      <c r="JY27">
        <v>514.93399999999997</v>
      </c>
      <c r="JZ27">
        <v>641.24800000000005</v>
      </c>
      <c r="KA27">
        <v>24.998899999999999</v>
      </c>
      <c r="KB27">
        <v>25.380099999999999</v>
      </c>
      <c r="KC27">
        <v>29.9999</v>
      </c>
      <c r="KD27">
        <v>25.5121</v>
      </c>
      <c r="KE27">
        <v>25.484100000000002</v>
      </c>
      <c r="KF27">
        <v>21.970099999999999</v>
      </c>
      <c r="KG27">
        <v>10.911099999999999</v>
      </c>
      <c r="KH27">
        <v>57.226599999999998</v>
      </c>
      <c r="KI27">
        <v>25</v>
      </c>
      <c r="KJ27">
        <v>420</v>
      </c>
      <c r="KK27">
        <v>17.0642</v>
      </c>
      <c r="KL27">
        <v>101.59</v>
      </c>
      <c r="KM27">
        <v>100.629</v>
      </c>
    </row>
    <row r="28" spans="1:299" x14ac:dyDescent="0.2">
      <c r="A28">
        <v>12</v>
      </c>
      <c r="B28">
        <v>1691702005.0999999</v>
      </c>
      <c r="C28">
        <v>19459.0999999046</v>
      </c>
      <c r="D28" t="s">
        <v>476</v>
      </c>
      <c r="E28" t="s">
        <v>477</v>
      </c>
      <c r="F28">
        <v>4</v>
      </c>
      <c r="G28">
        <v>20.5</v>
      </c>
      <c r="H28" t="s">
        <v>436</v>
      </c>
      <c r="I28">
        <v>70</v>
      </c>
      <c r="J28">
        <v>170</v>
      </c>
      <c r="K28">
        <v>1691701997.0999999</v>
      </c>
      <c r="L28">
        <f t="shared" si="0"/>
        <v>5.1308268837646118E-4</v>
      </c>
      <c r="M28">
        <f t="shared" si="1"/>
        <v>0.5130826883764612</v>
      </c>
      <c r="N28">
        <f t="shared" si="2"/>
        <v>2.9203506559029884</v>
      </c>
      <c r="O28">
        <f t="shared" si="3"/>
        <v>422.67986666666701</v>
      </c>
      <c r="P28">
        <f t="shared" si="4"/>
        <v>276.37524148196098</v>
      </c>
      <c r="Q28">
        <f t="shared" si="5"/>
        <v>27.936921653653783</v>
      </c>
      <c r="R28">
        <f t="shared" si="6"/>
        <v>42.725876081827806</v>
      </c>
      <c r="S28">
        <f t="shared" si="7"/>
        <v>3.4041711699999248E-2</v>
      </c>
      <c r="T28">
        <f t="shared" si="8"/>
        <v>3.8302941161154296</v>
      </c>
      <c r="U28">
        <f t="shared" si="9"/>
        <v>3.3874522186488995E-2</v>
      </c>
      <c r="V28">
        <f t="shared" si="10"/>
        <v>2.118652905945936E-2</v>
      </c>
      <c r="W28">
        <f t="shared" si="11"/>
        <v>321.50993836614543</v>
      </c>
      <c r="X28">
        <f t="shared" si="12"/>
        <v>28.352355872765745</v>
      </c>
      <c r="Y28">
        <f t="shared" si="13"/>
        <v>25.55996</v>
      </c>
      <c r="Z28">
        <f t="shared" si="14"/>
        <v>3.2873901190792099</v>
      </c>
      <c r="AA28">
        <f t="shared" si="15"/>
        <v>50.198818892379158</v>
      </c>
      <c r="AB28">
        <f t="shared" si="16"/>
        <v>1.7948141975089953</v>
      </c>
      <c r="AC28">
        <f t="shared" si="17"/>
        <v>3.5754112090901637</v>
      </c>
      <c r="AD28">
        <f t="shared" si="18"/>
        <v>1.4925759215702146</v>
      </c>
      <c r="AE28">
        <f t="shared" si="19"/>
        <v>-22.62694655740194</v>
      </c>
      <c r="AF28">
        <f t="shared" si="20"/>
        <v>293.68261666703506</v>
      </c>
      <c r="AG28">
        <f t="shared" si="21"/>
        <v>16.426836824197878</v>
      </c>
      <c r="AH28">
        <f t="shared" si="22"/>
        <v>608.99244529997645</v>
      </c>
      <c r="AI28">
        <f t="shared" si="23"/>
        <v>-5.0850378320579912</v>
      </c>
      <c r="AJ28">
        <f t="shared" si="24"/>
        <v>0.52863567145091162</v>
      </c>
      <c r="AK28">
        <f t="shared" si="25"/>
        <v>2.9203506559029884</v>
      </c>
      <c r="AL28">
        <v>427.25805888072802</v>
      </c>
      <c r="AM28">
        <v>426.91310303030298</v>
      </c>
      <c r="AN28">
        <v>-0.26547307046132201</v>
      </c>
      <c r="AO28">
        <v>66.940357758446595</v>
      </c>
      <c r="AP28">
        <f t="shared" si="26"/>
        <v>0.5130826883764612</v>
      </c>
      <c r="AQ28">
        <v>17.440825704129601</v>
      </c>
      <c r="AR28">
        <v>17.743855151515099</v>
      </c>
      <c r="AS28">
        <v>-1.03918085614594E-4</v>
      </c>
      <c r="AT28">
        <v>77.470700979031307</v>
      </c>
      <c r="AU28">
        <v>0</v>
      </c>
      <c r="AV28">
        <v>0</v>
      </c>
      <c r="AW28">
        <f t="shared" si="27"/>
        <v>1</v>
      </c>
      <c r="AX28">
        <f t="shared" si="28"/>
        <v>0</v>
      </c>
      <c r="AY28">
        <f t="shared" si="29"/>
        <v>53366.098210199678</v>
      </c>
      <c r="AZ28" t="s">
        <v>437</v>
      </c>
      <c r="BA28">
        <v>0</v>
      </c>
      <c r="BB28">
        <v>0</v>
      </c>
      <c r="BC28">
        <v>0</v>
      </c>
      <c r="BD28" t="e">
        <f t="shared" si="30"/>
        <v>#DIV/0!</v>
      </c>
      <c r="BE28">
        <v>0</v>
      </c>
      <c r="BF28" t="s">
        <v>437</v>
      </c>
      <c r="BG28">
        <v>0</v>
      </c>
      <c r="BH28">
        <v>0</v>
      </c>
      <c r="BI28">
        <v>0</v>
      </c>
      <c r="BJ28" t="e">
        <f t="shared" si="31"/>
        <v>#DIV/0!</v>
      </c>
      <c r="BK28">
        <v>0.5</v>
      </c>
      <c r="BL28">
        <f t="shared" si="32"/>
        <v>1681.1928202933418</v>
      </c>
      <c r="BM28">
        <f t="shared" si="33"/>
        <v>2.9203506559029884</v>
      </c>
      <c r="BN28" t="e">
        <f t="shared" si="34"/>
        <v>#DIV/0!</v>
      </c>
      <c r="BO28">
        <f t="shared" si="35"/>
        <v>1.7370706207235841E-3</v>
      </c>
      <c r="BP28" t="e">
        <f t="shared" si="36"/>
        <v>#DIV/0!</v>
      </c>
      <c r="BQ28" t="e">
        <f t="shared" si="37"/>
        <v>#DIV/0!</v>
      </c>
      <c r="BR28" t="s">
        <v>437</v>
      </c>
      <c r="BS28">
        <v>0</v>
      </c>
      <c r="BT28" t="e">
        <f t="shared" si="38"/>
        <v>#DIV/0!</v>
      </c>
      <c r="BU28" t="e">
        <f t="shared" si="39"/>
        <v>#DIV/0!</v>
      </c>
      <c r="BV28" t="e">
        <f t="shared" si="40"/>
        <v>#DIV/0!</v>
      </c>
      <c r="BW28" t="e">
        <f t="shared" si="41"/>
        <v>#DIV/0!</v>
      </c>
      <c r="BX28" t="e">
        <f t="shared" si="42"/>
        <v>#DIV/0!</v>
      </c>
      <c r="BY28" t="e">
        <f t="shared" si="43"/>
        <v>#DIV/0!</v>
      </c>
      <c r="BZ28" t="e">
        <f t="shared" si="44"/>
        <v>#DIV/0!</v>
      </c>
      <c r="CA28" t="e">
        <f t="shared" si="45"/>
        <v>#DIV/0!</v>
      </c>
      <c r="DJ28">
        <f t="shared" si="46"/>
        <v>1999.9946666666699</v>
      </c>
      <c r="DK28">
        <f t="shared" si="47"/>
        <v>1681.1928202933418</v>
      </c>
      <c r="DL28">
        <f t="shared" si="48"/>
        <v>0.84059865174307424</v>
      </c>
      <c r="DM28">
        <f t="shared" si="49"/>
        <v>0.16075539786413343</v>
      </c>
      <c r="DN28">
        <v>3</v>
      </c>
      <c r="DO28">
        <v>0.5</v>
      </c>
      <c r="DP28" t="s">
        <v>438</v>
      </c>
      <c r="DQ28">
        <v>2</v>
      </c>
      <c r="DR28" t="b">
        <v>1</v>
      </c>
      <c r="DS28">
        <v>1691701997.0999999</v>
      </c>
      <c r="DT28">
        <v>422.67986666666701</v>
      </c>
      <c r="DU28">
        <v>419.76299999999998</v>
      </c>
      <c r="DV28">
        <v>17.755793333333301</v>
      </c>
      <c r="DW28">
        <v>17.4442533333333</v>
      </c>
      <c r="DX28">
        <v>422.79786666666701</v>
      </c>
      <c r="DY28">
        <v>17.7027933333333</v>
      </c>
      <c r="DZ28">
        <v>500.0154</v>
      </c>
      <c r="EA28">
        <v>100.98326666666701</v>
      </c>
      <c r="EB28">
        <v>0.10003408</v>
      </c>
      <c r="EC28">
        <v>26.98216</v>
      </c>
      <c r="ED28">
        <v>25.55996</v>
      </c>
      <c r="EE28">
        <v>999.9</v>
      </c>
      <c r="EF28">
        <v>0</v>
      </c>
      <c r="EG28">
        <v>0</v>
      </c>
      <c r="EH28">
        <v>9993.32866666667</v>
      </c>
      <c r="EI28">
        <v>0</v>
      </c>
      <c r="EJ28">
        <v>5.3055320000000004</v>
      </c>
      <c r="EK28">
        <v>3.05518403333333</v>
      </c>
      <c r="EL28">
        <v>430.46346666666699</v>
      </c>
      <c r="EM28">
        <v>427.215466666667</v>
      </c>
      <c r="EN28">
        <v>0.316196266666667</v>
      </c>
      <c r="EO28">
        <v>419.76299999999998</v>
      </c>
      <c r="EP28">
        <v>17.4442533333333</v>
      </c>
      <c r="EQ28">
        <v>1.7935093333333301</v>
      </c>
      <c r="ER28">
        <v>1.7615793333333301</v>
      </c>
      <c r="ES28">
        <v>15.730306666666699</v>
      </c>
      <c r="ET28">
        <v>15.4499733333333</v>
      </c>
      <c r="EU28">
        <v>1999.9946666666699</v>
      </c>
      <c r="EV28">
        <v>0.97999579999999997</v>
      </c>
      <c r="EW28">
        <v>2.0004206666666701E-2</v>
      </c>
      <c r="EX28">
        <v>0</v>
      </c>
      <c r="EY28">
        <v>295.21379999999999</v>
      </c>
      <c r="EZ28">
        <v>4.9995099999999999</v>
      </c>
      <c r="FA28">
        <v>6002.0933333333296</v>
      </c>
      <c r="FB28">
        <v>16366.253333333299</v>
      </c>
      <c r="FC28">
        <v>41.870800000000003</v>
      </c>
      <c r="FD28">
        <v>42.686999999999998</v>
      </c>
      <c r="FE28">
        <v>42.811999999999998</v>
      </c>
      <c r="FF28">
        <v>42.0914</v>
      </c>
      <c r="FG28">
        <v>43.561999999999998</v>
      </c>
      <c r="FH28">
        <v>1955.08466666667</v>
      </c>
      <c r="FI28">
        <v>39.909999999999997</v>
      </c>
      <c r="FJ28">
        <v>0</v>
      </c>
      <c r="FK28">
        <v>1691702007.9000001</v>
      </c>
      <c r="FL28">
        <v>0</v>
      </c>
      <c r="FM28">
        <v>295.19107692307699</v>
      </c>
      <c r="FN28">
        <v>-3.3824273518682202</v>
      </c>
      <c r="FO28">
        <v>-56.570940164806402</v>
      </c>
      <c r="FP28">
        <v>6001.4815384615404</v>
      </c>
      <c r="FQ28">
        <v>15</v>
      </c>
      <c r="FR28">
        <v>1691702025.0999999</v>
      </c>
      <c r="FS28" t="s">
        <v>478</v>
      </c>
      <c r="FT28">
        <v>1691702025.0999999</v>
      </c>
      <c r="FU28">
        <v>1691702023.0999999</v>
      </c>
      <c r="FV28">
        <v>13</v>
      </c>
      <c r="FW28">
        <v>-0.13700000000000001</v>
      </c>
      <c r="FX28">
        <v>0</v>
      </c>
      <c r="FY28">
        <v>-0.11799999999999999</v>
      </c>
      <c r="FZ28">
        <v>5.2999999999999999E-2</v>
      </c>
      <c r="GA28">
        <v>420</v>
      </c>
      <c r="GB28">
        <v>17</v>
      </c>
      <c r="GC28">
        <v>0.22</v>
      </c>
      <c r="GD28">
        <v>0.22</v>
      </c>
      <c r="GE28">
        <v>7.5998504999999996</v>
      </c>
      <c r="GF28">
        <v>-75.461528961038894</v>
      </c>
      <c r="GG28">
        <v>8.1903850579648001</v>
      </c>
      <c r="GH28">
        <v>0</v>
      </c>
      <c r="GI28">
        <v>295.45044117647097</v>
      </c>
      <c r="GJ28">
        <v>-4.4769595165908704</v>
      </c>
      <c r="GK28">
        <v>0.48062393218279398</v>
      </c>
      <c r="GL28">
        <v>0</v>
      </c>
      <c r="GM28">
        <v>0.31689966666666702</v>
      </c>
      <c r="GN28">
        <v>-4.2354857142857097E-2</v>
      </c>
      <c r="GO28">
        <v>8.5173667143097504E-3</v>
      </c>
      <c r="GP28">
        <v>1</v>
      </c>
      <c r="GQ28">
        <v>1</v>
      </c>
      <c r="GR28">
        <v>3</v>
      </c>
      <c r="GS28" t="s">
        <v>440</v>
      </c>
      <c r="GT28">
        <v>3.1227900000000002</v>
      </c>
      <c r="GU28">
        <v>2.8941699999999999</v>
      </c>
      <c r="GV28">
        <v>0.104313</v>
      </c>
      <c r="GW28">
        <v>0.104312</v>
      </c>
      <c r="GX28">
        <v>9.6716399999999994E-2</v>
      </c>
      <c r="GY28">
        <v>9.4468300000000005E-2</v>
      </c>
      <c r="GZ28">
        <v>29312.400000000001</v>
      </c>
      <c r="HA28">
        <v>22580.3</v>
      </c>
      <c r="HB28">
        <v>30484.9</v>
      </c>
      <c r="HC28">
        <v>23711.3</v>
      </c>
      <c r="HD28">
        <v>36460.1</v>
      </c>
      <c r="HE28">
        <v>29952.400000000001</v>
      </c>
      <c r="HF28">
        <v>43144.1</v>
      </c>
      <c r="HG28">
        <v>35785.9</v>
      </c>
      <c r="HH28">
        <v>2.12717</v>
      </c>
      <c r="HI28">
        <v>2.17442</v>
      </c>
      <c r="HJ28">
        <v>6.9484099999999993E-2</v>
      </c>
      <c r="HK28">
        <v>0</v>
      </c>
      <c r="HL28">
        <v>24.3977</v>
      </c>
      <c r="HM28">
        <v>999.9</v>
      </c>
      <c r="HN28">
        <v>59.491999999999997</v>
      </c>
      <c r="HO28">
        <v>26.838000000000001</v>
      </c>
      <c r="HP28">
        <v>20.885899999999999</v>
      </c>
      <c r="HQ28">
        <v>62.004100000000001</v>
      </c>
      <c r="HR28">
        <v>19.6554</v>
      </c>
      <c r="HS28">
        <v>1</v>
      </c>
      <c r="HT28">
        <v>-3.09959E-4</v>
      </c>
      <c r="HU28">
        <v>-5.5215100000000003E-2</v>
      </c>
      <c r="HV28">
        <v>20.3629</v>
      </c>
      <c r="HW28">
        <v>5.2457399999999996</v>
      </c>
      <c r="HX28">
        <v>11.9261</v>
      </c>
      <c r="HY28">
        <v>4.9697500000000003</v>
      </c>
      <c r="HZ28">
        <v>3.2900299999999998</v>
      </c>
      <c r="IA28">
        <v>999.9</v>
      </c>
      <c r="IB28">
        <v>9999</v>
      </c>
      <c r="IC28">
        <v>9999</v>
      </c>
      <c r="ID28">
        <v>9999</v>
      </c>
      <c r="IE28">
        <v>4.97159</v>
      </c>
      <c r="IF28">
        <v>1.87307</v>
      </c>
      <c r="IG28">
        <v>1.8798600000000001</v>
      </c>
      <c r="IH28">
        <v>1.8760699999999999</v>
      </c>
      <c r="II28">
        <v>1.87561</v>
      </c>
      <c r="IJ28">
        <v>1.87561</v>
      </c>
      <c r="IK28">
        <v>1.8746799999999999</v>
      </c>
      <c r="IL28">
        <v>1.875</v>
      </c>
      <c r="IM28">
        <v>0</v>
      </c>
      <c r="IN28">
        <v>0</v>
      </c>
      <c r="IO28">
        <v>0</v>
      </c>
      <c r="IP28">
        <v>0</v>
      </c>
      <c r="IQ28" t="s">
        <v>441</v>
      </c>
      <c r="IR28" t="s">
        <v>442</v>
      </c>
      <c r="IS28" t="s">
        <v>443</v>
      </c>
      <c r="IT28" t="s">
        <v>443</v>
      </c>
      <c r="IU28" t="s">
        <v>443</v>
      </c>
      <c r="IV28" t="s">
        <v>443</v>
      </c>
      <c r="IW28">
        <v>0</v>
      </c>
      <c r="IX28">
        <v>100</v>
      </c>
      <c r="IY28">
        <v>100</v>
      </c>
      <c r="IZ28">
        <v>-0.11799999999999999</v>
      </c>
      <c r="JA28">
        <v>5.2999999999999999E-2</v>
      </c>
      <c r="JB28">
        <v>-0.32404154557318998</v>
      </c>
      <c r="JC28">
        <v>1.2895252552789099E-3</v>
      </c>
      <c r="JD28">
        <v>-1.3413235761916901E-6</v>
      </c>
      <c r="JE28">
        <v>5.15758973323309E-10</v>
      </c>
      <c r="JF28">
        <v>-8.3316886385168099E-2</v>
      </c>
      <c r="JG28">
        <v>6.5251638908432196E-4</v>
      </c>
      <c r="JH28">
        <v>5.4169000468764204E-4</v>
      </c>
      <c r="JI28">
        <v>-7.2718995916457801E-6</v>
      </c>
      <c r="JJ28">
        <v>20</v>
      </c>
      <c r="JK28">
        <v>2004</v>
      </c>
      <c r="JL28">
        <v>0</v>
      </c>
      <c r="JM28">
        <v>19</v>
      </c>
      <c r="JN28">
        <v>1.5</v>
      </c>
      <c r="JO28">
        <v>1.6</v>
      </c>
      <c r="JP28">
        <v>1.10107</v>
      </c>
      <c r="JQ28">
        <v>2.4853499999999999</v>
      </c>
      <c r="JR28">
        <v>1.64551</v>
      </c>
      <c r="JS28">
        <v>2.3730500000000001</v>
      </c>
      <c r="JT28">
        <v>1.64917</v>
      </c>
      <c r="JU28">
        <v>2.35107</v>
      </c>
      <c r="JV28">
        <v>30.523099999999999</v>
      </c>
      <c r="JW28">
        <v>13.615399999999999</v>
      </c>
      <c r="JX28">
        <v>18</v>
      </c>
      <c r="JY28">
        <v>519.702</v>
      </c>
      <c r="JZ28">
        <v>636.31799999999998</v>
      </c>
      <c r="KA28">
        <v>24.999300000000002</v>
      </c>
      <c r="KB28">
        <v>27.221499999999999</v>
      </c>
      <c r="KC28">
        <v>30.000299999999999</v>
      </c>
      <c r="KD28">
        <v>27.318300000000001</v>
      </c>
      <c r="KE28">
        <v>27.283899999999999</v>
      </c>
      <c r="KF28">
        <v>22.087599999999998</v>
      </c>
      <c r="KG28">
        <v>10.0693</v>
      </c>
      <c r="KH28">
        <v>56.4848</v>
      </c>
      <c r="KI28">
        <v>25</v>
      </c>
      <c r="KJ28">
        <v>420</v>
      </c>
      <c r="KK28">
        <v>17.417999999999999</v>
      </c>
      <c r="KL28">
        <v>101.232</v>
      </c>
      <c r="KM28">
        <v>100.251</v>
      </c>
    </row>
    <row r="29" spans="1:299" x14ac:dyDescent="0.2">
      <c r="A29">
        <v>13</v>
      </c>
      <c r="B29">
        <v>1691704200</v>
      </c>
      <c r="C29">
        <v>21654</v>
      </c>
      <c r="D29" t="s">
        <v>479</v>
      </c>
      <c r="E29" t="s">
        <v>480</v>
      </c>
      <c r="F29">
        <v>4</v>
      </c>
      <c r="G29">
        <v>20.6</v>
      </c>
      <c r="H29" t="s">
        <v>491</v>
      </c>
      <c r="I29">
        <v>290</v>
      </c>
      <c r="J29">
        <v>144</v>
      </c>
      <c r="K29">
        <v>1691704191.5</v>
      </c>
      <c r="L29">
        <f t="shared" si="0"/>
        <v>9.5522078577518158E-4</v>
      </c>
      <c r="M29">
        <f t="shared" si="1"/>
        <v>0.95522078577518155</v>
      </c>
      <c r="N29">
        <f t="shared" si="2"/>
        <v>4.2808557222889858</v>
      </c>
      <c r="O29">
        <f t="shared" si="3"/>
        <v>416.94875000000002</v>
      </c>
      <c r="P29">
        <f t="shared" si="4"/>
        <v>282.51264896568739</v>
      </c>
      <c r="Q29">
        <f t="shared" si="5"/>
        <v>28.550779541672664</v>
      </c>
      <c r="R29">
        <f t="shared" si="6"/>
        <v>42.136916293867678</v>
      </c>
      <c r="S29">
        <f t="shared" si="7"/>
        <v>5.5301787334451007E-2</v>
      </c>
      <c r="T29">
        <f t="shared" si="8"/>
        <v>3.831041986338501</v>
      </c>
      <c r="U29">
        <f t="shared" si="9"/>
        <v>5.4862098711206682E-2</v>
      </c>
      <c r="V29">
        <f t="shared" si="10"/>
        <v>3.4328024394881917E-2</v>
      </c>
      <c r="W29">
        <f t="shared" si="11"/>
        <v>321.51088931614322</v>
      </c>
      <c r="X29">
        <f t="shared" si="12"/>
        <v>28.195527951849062</v>
      </c>
      <c r="Y29">
        <f t="shared" si="13"/>
        <v>26.574718749999999</v>
      </c>
      <c r="Z29">
        <f t="shared" si="14"/>
        <v>3.4907287512170013</v>
      </c>
      <c r="AA29">
        <f t="shared" si="15"/>
        <v>49.897301452546792</v>
      </c>
      <c r="AB29">
        <f t="shared" si="16"/>
        <v>1.7769980152488538</v>
      </c>
      <c r="AC29">
        <f t="shared" si="17"/>
        <v>3.5613108595437977</v>
      </c>
      <c r="AD29">
        <f t="shared" si="18"/>
        <v>1.7137307359681475</v>
      </c>
      <c r="AE29">
        <f t="shared" si="19"/>
        <v>-42.125236652685508</v>
      </c>
      <c r="AF29">
        <f t="shared" si="20"/>
        <v>70.262032180863059</v>
      </c>
      <c r="AG29">
        <f t="shared" si="21"/>
        <v>3.947936602506573</v>
      </c>
      <c r="AH29">
        <f t="shared" si="22"/>
        <v>353.59562144682735</v>
      </c>
      <c r="AI29">
        <f t="shared" si="23"/>
        <v>4.7375650598874204</v>
      </c>
      <c r="AJ29">
        <f t="shared" si="24"/>
        <v>0.940696232358469</v>
      </c>
      <c r="AK29">
        <f t="shared" si="25"/>
        <v>4.2808557222889858</v>
      </c>
      <c r="AL29">
        <v>427.33421541833701</v>
      </c>
      <c r="AM29">
        <v>424.72050909090899</v>
      </c>
      <c r="AN29">
        <v>1.2795769784900899E-4</v>
      </c>
      <c r="AO29">
        <v>66.958637105128702</v>
      </c>
      <c r="AP29">
        <f t="shared" si="26"/>
        <v>0.95522078577518155</v>
      </c>
      <c r="AQ29">
        <v>17.019408328412499</v>
      </c>
      <c r="AR29">
        <v>17.582843030303</v>
      </c>
      <c r="AS29">
        <v>-6.0441146455977499E-5</v>
      </c>
      <c r="AT29">
        <v>77.480516403988503</v>
      </c>
      <c r="AU29">
        <v>0</v>
      </c>
      <c r="AV29">
        <v>0</v>
      </c>
      <c r="AW29">
        <f t="shared" si="27"/>
        <v>1</v>
      </c>
      <c r="AX29">
        <f t="shared" si="28"/>
        <v>0</v>
      </c>
      <c r="AY29">
        <f t="shared" si="29"/>
        <v>53392.051194818065</v>
      </c>
      <c r="AZ29" t="s">
        <v>437</v>
      </c>
      <c r="BA29">
        <v>0</v>
      </c>
      <c r="BB29">
        <v>0</v>
      </c>
      <c r="BC29">
        <v>0</v>
      </c>
      <c r="BD29" t="e">
        <f t="shared" si="30"/>
        <v>#DIV/0!</v>
      </c>
      <c r="BE29">
        <v>0</v>
      </c>
      <c r="BF29" t="s">
        <v>437</v>
      </c>
      <c r="BG29">
        <v>0</v>
      </c>
      <c r="BH29">
        <v>0</v>
      </c>
      <c r="BI29">
        <v>0</v>
      </c>
      <c r="BJ29" t="e">
        <f t="shared" si="31"/>
        <v>#DIV/0!</v>
      </c>
      <c r="BK29">
        <v>0.5</v>
      </c>
      <c r="BL29">
        <f t="shared" si="32"/>
        <v>1681.1978252933384</v>
      </c>
      <c r="BM29">
        <f t="shared" si="33"/>
        <v>4.2808557222889858</v>
      </c>
      <c r="BN29" t="e">
        <f t="shared" si="34"/>
        <v>#DIV/0!</v>
      </c>
      <c r="BO29">
        <f t="shared" si="35"/>
        <v>2.5463129073118175E-3</v>
      </c>
      <c r="BP29" t="e">
        <f t="shared" si="36"/>
        <v>#DIV/0!</v>
      </c>
      <c r="BQ29" t="e">
        <f t="shared" si="37"/>
        <v>#DIV/0!</v>
      </c>
      <c r="BR29" t="s">
        <v>437</v>
      </c>
      <c r="BS29">
        <v>0</v>
      </c>
      <c r="BT29" t="e">
        <f t="shared" si="38"/>
        <v>#DIV/0!</v>
      </c>
      <c r="BU29" t="e">
        <f t="shared" si="39"/>
        <v>#DIV/0!</v>
      </c>
      <c r="BV29" t="e">
        <f t="shared" si="40"/>
        <v>#DIV/0!</v>
      </c>
      <c r="BW29" t="e">
        <f t="shared" si="41"/>
        <v>#DIV/0!</v>
      </c>
      <c r="BX29" t="e">
        <f t="shared" si="42"/>
        <v>#DIV/0!</v>
      </c>
      <c r="BY29" t="e">
        <f t="shared" si="43"/>
        <v>#DIV/0!</v>
      </c>
      <c r="BZ29" t="e">
        <f t="shared" si="44"/>
        <v>#DIV/0!</v>
      </c>
      <c r="CA29" t="e">
        <f t="shared" si="45"/>
        <v>#DIV/0!</v>
      </c>
      <c r="DJ29">
        <f t="shared" si="46"/>
        <v>2000.0006249999999</v>
      </c>
      <c r="DK29">
        <f t="shared" si="47"/>
        <v>1681.1978252933384</v>
      </c>
      <c r="DL29">
        <f t="shared" si="48"/>
        <v>0.8405986499595911</v>
      </c>
      <c r="DM29">
        <f t="shared" si="49"/>
        <v>0.16075539442201087</v>
      </c>
      <c r="DN29">
        <v>3</v>
      </c>
      <c r="DO29">
        <v>0.5</v>
      </c>
      <c r="DP29" t="s">
        <v>438</v>
      </c>
      <c r="DQ29">
        <v>2</v>
      </c>
      <c r="DR29" t="b">
        <v>1</v>
      </c>
      <c r="DS29">
        <v>1691704191.5</v>
      </c>
      <c r="DT29">
        <v>416.94875000000002</v>
      </c>
      <c r="DU29">
        <v>420.02662500000002</v>
      </c>
      <c r="DV29">
        <v>17.583562499999999</v>
      </c>
      <c r="DW29">
        <v>17.02906875</v>
      </c>
      <c r="DX29">
        <v>417.35874999999999</v>
      </c>
      <c r="DY29">
        <v>17.532562500000001</v>
      </c>
      <c r="DZ29">
        <v>499.99956250000002</v>
      </c>
      <c r="EA29">
        <v>100.9601875</v>
      </c>
      <c r="EB29">
        <v>9.9993862500000003E-2</v>
      </c>
      <c r="EC29">
        <v>26.914906250000001</v>
      </c>
      <c r="ED29">
        <v>26.574718749999999</v>
      </c>
      <c r="EE29">
        <v>999.9</v>
      </c>
      <c r="EF29">
        <v>0</v>
      </c>
      <c r="EG29">
        <v>0</v>
      </c>
      <c r="EH29">
        <v>9998.4406249999993</v>
      </c>
      <c r="EI29">
        <v>0</v>
      </c>
      <c r="EJ29">
        <v>2.7201068749999999</v>
      </c>
      <c r="EK29">
        <v>-2.7874293749999999</v>
      </c>
      <c r="EL29">
        <v>424.70893749999999</v>
      </c>
      <c r="EM29">
        <v>427.30343749999997</v>
      </c>
      <c r="EN29">
        <v>0.55867612499999997</v>
      </c>
      <c r="EO29">
        <v>420.02662500000002</v>
      </c>
      <c r="EP29">
        <v>17.02906875</v>
      </c>
      <c r="EQ29">
        <v>1.7756624999999999</v>
      </c>
      <c r="ER29">
        <v>1.7192581250000001</v>
      </c>
      <c r="ES29">
        <v>15.574181250000001</v>
      </c>
      <c r="ET29">
        <v>15.071425</v>
      </c>
      <c r="EU29">
        <v>2000.0006249999999</v>
      </c>
      <c r="EV29">
        <v>0.97999312500000002</v>
      </c>
      <c r="EW29">
        <v>2.0007037500000002E-2</v>
      </c>
      <c r="EX29">
        <v>0</v>
      </c>
      <c r="EY29">
        <v>308.34112499999998</v>
      </c>
      <c r="EZ29">
        <v>4.9995099999999999</v>
      </c>
      <c r="FA29">
        <v>6321.0012500000003</v>
      </c>
      <c r="FB29">
        <v>16366.275</v>
      </c>
      <c r="FC29">
        <v>42.109250000000003</v>
      </c>
      <c r="FD29">
        <v>42.871062500000001</v>
      </c>
      <c r="FE29">
        <v>43.069875000000003</v>
      </c>
      <c r="FF29">
        <v>42.308124999999997</v>
      </c>
      <c r="FG29">
        <v>43.75</v>
      </c>
      <c r="FH29">
        <v>1955.090625</v>
      </c>
      <c r="FI29">
        <v>39.909999999999997</v>
      </c>
      <c r="FJ29">
        <v>0</v>
      </c>
      <c r="FK29">
        <v>1691704202.7</v>
      </c>
      <c r="FL29">
        <v>0</v>
      </c>
      <c r="FM29">
        <v>308.33123076923101</v>
      </c>
      <c r="FN29">
        <v>-1.9623938444985001E-2</v>
      </c>
      <c r="FO29">
        <v>-10.062222211146601</v>
      </c>
      <c r="FP29">
        <v>6320.6853846153799</v>
      </c>
      <c r="FQ29">
        <v>15</v>
      </c>
      <c r="FR29">
        <v>1691704226</v>
      </c>
      <c r="FS29" t="s">
        <v>481</v>
      </c>
      <c r="FT29">
        <v>1691704226</v>
      </c>
      <c r="FU29">
        <v>1691704220</v>
      </c>
      <c r="FV29">
        <v>14</v>
      </c>
      <c r="FW29">
        <v>-0.29299999999999998</v>
      </c>
      <c r="FX29">
        <v>3.0000000000000001E-3</v>
      </c>
      <c r="FY29">
        <v>-0.41</v>
      </c>
      <c r="FZ29">
        <v>5.0999999999999997E-2</v>
      </c>
      <c r="GA29">
        <v>420</v>
      </c>
      <c r="GB29">
        <v>17</v>
      </c>
      <c r="GC29">
        <v>0.19</v>
      </c>
      <c r="GD29">
        <v>0.13</v>
      </c>
      <c r="GE29">
        <v>-2.784545</v>
      </c>
      <c r="GF29">
        <v>-0.117203007518802</v>
      </c>
      <c r="GG29">
        <v>4.4593010158543903E-2</v>
      </c>
      <c r="GH29">
        <v>1</v>
      </c>
      <c r="GI29">
        <v>308.39358823529398</v>
      </c>
      <c r="GJ29">
        <v>-0.96623376809387795</v>
      </c>
      <c r="GK29">
        <v>0.202432867252197</v>
      </c>
      <c r="GL29">
        <v>1</v>
      </c>
      <c r="GM29">
        <v>0.55505910000000003</v>
      </c>
      <c r="GN29">
        <v>0.104312120300751</v>
      </c>
      <c r="GO29">
        <v>1.11540138600416E-2</v>
      </c>
      <c r="GP29">
        <v>0</v>
      </c>
      <c r="GQ29">
        <v>2</v>
      </c>
      <c r="GR29">
        <v>3</v>
      </c>
      <c r="GS29" t="s">
        <v>463</v>
      </c>
      <c r="GT29">
        <v>3.1226699999999998</v>
      </c>
      <c r="GU29">
        <v>2.8940800000000002</v>
      </c>
      <c r="GV29">
        <v>0.1042</v>
      </c>
      <c r="GW29">
        <v>0.104545</v>
      </c>
      <c r="GX29">
        <v>9.6282999999999994E-2</v>
      </c>
      <c r="GY29">
        <v>9.3035900000000005E-2</v>
      </c>
      <c r="GZ29">
        <v>29389.5</v>
      </c>
      <c r="HA29">
        <v>22626.7</v>
      </c>
      <c r="HB29">
        <v>30556.3</v>
      </c>
      <c r="HC29">
        <v>23761.599999999999</v>
      </c>
      <c r="HD29">
        <v>36566.400000000001</v>
      </c>
      <c r="HE29">
        <v>30062.5</v>
      </c>
      <c r="HF29">
        <v>43250.400000000001</v>
      </c>
      <c r="HG29">
        <v>35861.1</v>
      </c>
      <c r="HH29">
        <v>2.1347700000000001</v>
      </c>
      <c r="HI29">
        <v>2.1903700000000002</v>
      </c>
      <c r="HJ29">
        <v>0.149116</v>
      </c>
      <c r="HK29">
        <v>0</v>
      </c>
      <c r="HL29">
        <v>24.127400000000002</v>
      </c>
      <c r="HM29">
        <v>999.9</v>
      </c>
      <c r="HN29">
        <v>59.381999999999998</v>
      </c>
      <c r="HO29">
        <v>26.949000000000002</v>
      </c>
      <c r="HP29">
        <v>20.988099999999999</v>
      </c>
      <c r="HQ29">
        <v>61.744300000000003</v>
      </c>
      <c r="HR29">
        <v>19.6995</v>
      </c>
      <c r="HS29">
        <v>1</v>
      </c>
      <c r="HT29">
        <v>-9.0076199999999995E-2</v>
      </c>
      <c r="HU29">
        <v>-8.3197199999999999E-2</v>
      </c>
      <c r="HV29">
        <v>20.363299999999999</v>
      </c>
      <c r="HW29">
        <v>5.2464899999999997</v>
      </c>
      <c r="HX29">
        <v>11.9259</v>
      </c>
      <c r="HY29">
        <v>4.9698000000000002</v>
      </c>
      <c r="HZ29">
        <v>3.29</v>
      </c>
      <c r="IA29">
        <v>999.9</v>
      </c>
      <c r="IB29">
        <v>9999</v>
      </c>
      <c r="IC29">
        <v>9999</v>
      </c>
      <c r="ID29">
        <v>9999</v>
      </c>
      <c r="IE29">
        <v>4.9716199999999997</v>
      </c>
      <c r="IF29">
        <v>1.8731599999999999</v>
      </c>
      <c r="IG29">
        <v>1.87988</v>
      </c>
      <c r="IH29">
        <v>1.87609</v>
      </c>
      <c r="II29">
        <v>1.87564</v>
      </c>
      <c r="IJ29">
        <v>1.8756999999999999</v>
      </c>
      <c r="IK29">
        <v>1.87469</v>
      </c>
      <c r="IL29">
        <v>1.8750199999999999</v>
      </c>
      <c r="IM29">
        <v>0</v>
      </c>
      <c r="IN29">
        <v>0</v>
      </c>
      <c r="IO29">
        <v>0</v>
      </c>
      <c r="IP29">
        <v>0</v>
      </c>
      <c r="IQ29" t="s">
        <v>441</v>
      </c>
      <c r="IR29" t="s">
        <v>442</v>
      </c>
      <c r="IS29" t="s">
        <v>443</v>
      </c>
      <c r="IT29" t="s">
        <v>443</v>
      </c>
      <c r="IU29" t="s">
        <v>443</v>
      </c>
      <c r="IV29" t="s">
        <v>443</v>
      </c>
      <c r="IW29">
        <v>0</v>
      </c>
      <c r="IX29">
        <v>100</v>
      </c>
      <c r="IY29">
        <v>100</v>
      </c>
      <c r="IZ29">
        <v>-0.41</v>
      </c>
      <c r="JA29">
        <v>5.0999999999999997E-2</v>
      </c>
      <c r="JB29">
        <v>-0.461592395034229</v>
      </c>
      <c r="JC29">
        <v>1.2895252552789099E-3</v>
      </c>
      <c r="JD29">
        <v>-1.3413235761916901E-6</v>
      </c>
      <c r="JE29">
        <v>5.15758973323309E-10</v>
      </c>
      <c r="JF29">
        <v>-8.35847650916762E-2</v>
      </c>
      <c r="JG29">
        <v>6.5251638908432196E-4</v>
      </c>
      <c r="JH29">
        <v>5.4169000468764204E-4</v>
      </c>
      <c r="JI29">
        <v>-7.2718995916457801E-6</v>
      </c>
      <c r="JJ29">
        <v>20</v>
      </c>
      <c r="JK29">
        <v>2004</v>
      </c>
      <c r="JL29">
        <v>0</v>
      </c>
      <c r="JM29">
        <v>19</v>
      </c>
      <c r="JN29">
        <v>36.200000000000003</v>
      </c>
      <c r="JO29">
        <v>36.299999999999997</v>
      </c>
      <c r="JP29">
        <v>1.09497</v>
      </c>
      <c r="JQ29">
        <v>2.5500500000000001</v>
      </c>
      <c r="JR29">
        <v>1.64551</v>
      </c>
      <c r="JS29">
        <v>2.3706100000000001</v>
      </c>
      <c r="JT29">
        <v>1.64917</v>
      </c>
      <c r="JU29">
        <v>2.4133300000000002</v>
      </c>
      <c r="JV29">
        <v>30.738800000000001</v>
      </c>
      <c r="JW29">
        <v>13.063800000000001</v>
      </c>
      <c r="JX29">
        <v>18</v>
      </c>
      <c r="JY29">
        <v>516.154</v>
      </c>
      <c r="JZ29">
        <v>638.93700000000001</v>
      </c>
      <c r="KA29">
        <v>25.000599999999999</v>
      </c>
      <c r="KB29">
        <v>26.244</v>
      </c>
      <c r="KC29">
        <v>30</v>
      </c>
      <c r="KD29">
        <v>26.399799999999999</v>
      </c>
      <c r="KE29">
        <v>26.374099999999999</v>
      </c>
      <c r="KF29">
        <v>21.965599999999998</v>
      </c>
      <c r="KG29">
        <v>13.2262</v>
      </c>
      <c r="KH29">
        <v>53.883699999999997</v>
      </c>
      <c r="KI29">
        <v>25</v>
      </c>
      <c r="KJ29">
        <v>420</v>
      </c>
      <c r="KK29">
        <v>17.042000000000002</v>
      </c>
      <c r="KL29">
        <v>101.476</v>
      </c>
      <c r="KM29">
        <v>100.462</v>
      </c>
    </row>
    <row r="30" spans="1:299" x14ac:dyDescent="0.2">
      <c r="A30">
        <v>14</v>
      </c>
      <c r="B30">
        <v>1691705498.0999999</v>
      </c>
      <c r="C30">
        <v>22952.0999999046</v>
      </c>
      <c r="D30" t="s">
        <v>482</v>
      </c>
      <c r="E30" t="s">
        <v>483</v>
      </c>
      <c r="F30">
        <v>4</v>
      </c>
      <c r="G30">
        <v>20.399999999999999</v>
      </c>
      <c r="H30" t="s">
        <v>436</v>
      </c>
      <c r="I30">
        <v>40</v>
      </c>
      <c r="J30">
        <v>144</v>
      </c>
      <c r="K30">
        <v>1691705489.5999999</v>
      </c>
      <c r="L30">
        <f t="shared" si="0"/>
        <v>3.0911945453963863E-4</v>
      </c>
      <c r="M30">
        <f t="shared" si="1"/>
        <v>0.30911945453963863</v>
      </c>
      <c r="N30">
        <f t="shared" si="2"/>
        <v>1.6274484986743623</v>
      </c>
      <c r="O30">
        <f t="shared" si="3"/>
        <v>419.0078125</v>
      </c>
      <c r="P30">
        <f t="shared" si="4"/>
        <v>281.81313678675701</v>
      </c>
      <c r="Q30">
        <f t="shared" si="5"/>
        <v>28.485886347338479</v>
      </c>
      <c r="R30">
        <f t="shared" si="6"/>
        <v>42.353628583870901</v>
      </c>
      <c r="S30">
        <f t="shared" si="7"/>
        <v>2.0293960813119346E-2</v>
      </c>
      <c r="T30">
        <f t="shared" si="8"/>
        <v>3.8315780784686622</v>
      </c>
      <c r="U30">
        <f t="shared" si="9"/>
        <v>2.0234434948987454E-2</v>
      </c>
      <c r="V30">
        <f t="shared" si="10"/>
        <v>1.2651855361275888E-2</v>
      </c>
      <c r="W30">
        <f t="shared" si="11"/>
        <v>321.50819649719807</v>
      </c>
      <c r="X30">
        <f t="shared" si="12"/>
        <v>28.505822086578242</v>
      </c>
      <c r="Y30">
        <f t="shared" si="13"/>
        <v>25.683062499999998</v>
      </c>
      <c r="Z30">
        <f t="shared" si="14"/>
        <v>3.3114926921857575</v>
      </c>
      <c r="AA30">
        <f t="shared" si="15"/>
        <v>50.189003348312177</v>
      </c>
      <c r="AB30">
        <f t="shared" si="16"/>
        <v>1.8063845886977592</v>
      </c>
      <c r="AC30">
        <f t="shared" si="17"/>
        <v>3.5991640960897997</v>
      </c>
      <c r="AD30">
        <f t="shared" si="18"/>
        <v>1.5051081034879983</v>
      </c>
      <c r="AE30">
        <f t="shared" si="19"/>
        <v>-13.632167945198063</v>
      </c>
      <c r="AF30">
        <f t="shared" si="20"/>
        <v>291.64695670645602</v>
      </c>
      <c r="AG30">
        <f t="shared" si="21"/>
        <v>16.326793389035092</v>
      </c>
      <c r="AH30">
        <f t="shared" si="22"/>
        <v>615.84977864749112</v>
      </c>
      <c r="AI30">
        <f t="shared" si="23"/>
        <v>1.5660066190740769</v>
      </c>
      <c r="AJ30">
        <f t="shared" si="24"/>
        <v>0.27779527856302721</v>
      </c>
      <c r="AK30">
        <f t="shared" si="25"/>
        <v>1.6274484986743623</v>
      </c>
      <c r="AL30">
        <v>427.57920811182697</v>
      </c>
      <c r="AM30">
        <v>426.58666666666699</v>
      </c>
      <c r="AN30">
        <v>-2.7006290420438899E-4</v>
      </c>
      <c r="AO30">
        <v>66.9487831903174</v>
      </c>
      <c r="AP30">
        <f t="shared" si="26"/>
        <v>0.30911945453963863</v>
      </c>
      <c r="AQ30">
        <v>17.705506205374601</v>
      </c>
      <c r="AR30">
        <v>17.887656363636399</v>
      </c>
      <c r="AS30">
        <v>-1.34147152320573E-6</v>
      </c>
      <c r="AT30">
        <v>77.500925440574505</v>
      </c>
      <c r="AU30">
        <v>0</v>
      </c>
      <c r="AV30">
        <v>0</v>
      </c>
      <c r="AW30">
        <f t="shared" si="27"/>
        <v>1</v>
      </c>
      <c r="AX30">
        <f t="shared" si="28"/>
        <v>0</v>
      </c>
      <c r="AY30">
        <f t="shared" si="29"/>
        <v>53370.840420617205</v>
      </c>
      <c r="AZ30" t="s">
        <v>437</v>
      </c>
      <c r="BA30">
        <v>0</v>
      </c>
      <c r="BB30">
        <v>0</v>
      </c>
      <c r="BC30">
        <v>0</v>
      </c>
      <c r="BD30" t="e">
        <f t="shared" si="30"/>
        <v>#DIV/0!</v>
      </c>
      <c r="BE30">
        <v>0</v>
      </c>
      <c r="BF30" t="s">
        <v>437</v>
      </c>
      <c r="BG30">
        <v>0</v>
      </c>
      <c r="BH30">
        <v>0</v>
      </c>
      <c r="BI30">
        <v>0</v>
      </c>
      <c r="BJ30" t="e">
        <f t="shared" si="31"/>
        <v>#DIV/0!</v>
      </c>
      <c r="BK30">
        <v>0.5</v>
      </c>
      <c r="BL30">
        <f t="shared" si="32"/>
        <v>1681.1874370451803</v>
      </c>
      <c r="BM30">
        <f t="shared" si="33"/>
        <v>1.6274484986743623</v>
      </c>
      <c r="BN30" t="e">
        <f t="shared" si="34"/>
        <v>#DIV/0!</v>
      </c>
      <c r="BO30">
        <f t="shared" si="35"/>
        <v>9.6803512970256988E-4</v>
      </c>
      <c r="BP30" t="e">
        <f t="shared" si="36"/>
        <v>#DIV/0!</v>
      </c>
      <c r="BQ30" t="e">
        <f t="shared" si="37"/>
        <v>#DIV/0!</v>
      </c>
      <c r="BR30" t="s">
        <v>437</v>
      </c>
      <c r="BS30">
        <v>0</v>
      </c>
      <c r="BT30" t="e">
        <f t="shared" si="38"/>
        <v>#DIV/0!</v>
      </c>
      <c r="BU30" t="e">
        <f t="shared" si="39"/>
        <v>#DIV/0!</v>
      </c>
      <c r="BV30" t="e">
        <f t="shared" si="40"/>
        <v>#DIV/0!</v>
      </c>
      <c r="BW30" t="e">
        <f t="shared" si="41"/>
        <v>#DIV/0!</v>
      </c>
      <c r="BX30" t="e">
        <f t="shared" si="42"/>
        <v>#DIV/0!</v>
      </c>
      <c r="BY30" t="e">
        <f t="shared" si="43"/>
        <v>#DIV/0!</v>
      </c>
      <c r="BZ30" t="e">
        <f t="shared" si="44"/>
        <v>#DIV/0!</v>
      </c>
      <c r="CA30" t="e">
        <f t="shared" si="45"/>
        <v>#DIV/0!</v>
      </c>
      <c r="DJ30">
        <f t="shared" si="46"/>
        <v>1999.98875</v>
      </c>
      <c r="DK30">
        <f t="shared" si="47"/>
        <v>1681.1874370451803</v>
      </c>
      <c r="DL30">
        <f t="shared" si="48"/>
        <v>0.84059844688885388</v>
      </c>
      <c r="DM30">
        <f t="shared" si="49"/>
        <v>0.16075500249548808</v>
      </c>
      <c r="DN30">
        <v>3</v>
      </c>
      <c r="DO30">
        <v>0.5</v>
      </c>
      <c r="DP30" t="s">
        <v>438</v>
      </c>
      <c r="DQ30">
        <v>2</v>
      </c>
      <c r="DR30" t="b">
        <v>1</v>
      </c>
      <c r="DS30">
        <v>1691705489.5999999</v>
      </c>
      <c r="DT30">
        <v>419.0078125</v>
      </c>
      <c r="DU30">
        <v>420.01718749999998</v>
      </c>
      <c r="DV30">
        <v>17.870706250000001</v>
      </c>
      <c r="DW30">
        <v>17.70701875</v>
      </c>
      <c r="DX30">
        <v>419.3948125</v>
      </c>
      <c r="DY30">
        <v>17.82870625</v>
      </c>
      <c r="DZ30">
        <v>500.03368749999998</v>
      </c>
      <c r="EA30">
        <v>100.9806875</v>
      </c>
      <c r="EB30">
        <v>0.100073575</v>
      </c>
      <c r="EC30">
        <v>27.094931249999998</v>
      </c>
      <c r="ED30">
        <v>25.683062499999998</v>
      </c>
      <c r="EE30">
        <v>999.9</v>
      </c>
      <c r="EF30">
        <v>0</v>
      </c>
      <c r="EG30">
        <v>0</v>
      </c>
      <c r="EH30">
        <v>9998.4375</v>
      </c>
      <c r="EI30">
        <v>0</v>
      </c>
      <c r="EJ30">
        <v>5.2207699999999999</v>
      </c>
      <c r="EK30">
        <v>-1.0334619375</v>
      </c>
      <c r="EL30">
        <v>426.61618750000002</v>
      </c>
      <c r="EM30">
        <v>427.58850000000001</v>
      </c>
      <c r="EN30">
        <v>0.18359443750000001</v>
      </c>
      <c r="EO30">
        <v>420.01718749999998</v>
      </c>
      <c r="EP30">
        <v>17.70701875</v>
      </c>
      <c r="EQ30">
        <v>1.8066081249999999</v>
      </c>
      <c r="ER30">
        <v>1.7880681249999999</v>
      </c>
      <c r="ES30">
        <v>15.84408125</v>
      </c>
      <c r="ET30">
        <v>15.682868750000001</v>
      </c>
      <c r="EU30">
        <v>1999.98875</v>
      </c>
      <c r="EV30">
        <v>0.98000168750000005</v>
      </c>
      <c r="EW30">
        <v>1.9998450000000001E-2</v>
      </c>
      <c r="EX30">
        <v>0</v>
      </c>
      <c r="EY30">
        <v>283.39499999999998</v>
      </c>
      <c r="EZ30">
        <v>4.9995099999999999</v>
      </c>
      <c r="FA30">
        <v>5793.1468750000004</v>
      </c>
      <c r="FB30">
        <v>16366.231250000001</v>
      </c>
      <c r="FC30">
        <v>42.113187500000002</v>
      </c>
      <c r="FD30">
        <v>42.875</v>
      </c>
      <c r="FE30">
        <v>43.061999999999998</v>
      </c>
      <c r="FF30">
        <v>42.265500000000003</v>
      </c>
      <c r="FG30">
        <v>43.777124999999998</v>
      </c>
      <c r="FH30">
        <v>1955.09375</v>
      </c>
      <c r="FI30">
        <v>39.896250000000002</v>
      </c>
      <c r="FJ30">
        <v>0</v>
      </c>
      <c r="FK30">
        <v>1691705501.0999999</v>
      </c>
      <c r="FL30">
        <v>0</v>
      </c>
      <c r="FM30">
        <v>283.34973076923097</v>
      </c>
      <c r="FN30">
        <v>-1.08940171587729</v>
      </c>
      <c r="FO30">
        <v>-54.680341968026198</v>
      </c>
      <c r="FP30">
        <v>5792.1676923076902</v>
      </c>
      <c r="FQ30">
        <v>15</v>
      </c>
      <c r="FR30">
        <v>1691705526.0999999</v>
      </c>
      <c r="FS30" t="s">
        <v>484</v>
      </c>
      <c r="FT30">
        <v>1691705526.0999999</v>
      </c>
      <c r="FU30">
        <v>1691705516.0999999</v>
      </c>
      <c r="FV30">
        <v>15</v>
      </c>
      <c r="FW30">
        <v>2.3E-2</v>
      </c>
      <c r="FX30">
        <v>-1.7000000000000001E-2</v>
      </c>
      <c r="FY30">
        <v>-0.38700000000000001</v>
      </c>
      <c r="FZ30">
        <v>4.2000000000000003E-2</v>
      </c>
      <c r="GA30">
        <v>420</v>
      </c>
      <c r="GB30">
        <v>18</v>
      </c>
      <c r="GC30">
        <v>0.48</v>
      </c>
      <c r="GD30">
        <v>0.18</v>
      </c>
      <c r="GE30">
        <v>-1.04120755</v>
      </c>
      <c r="GF30">
        <v>1.3502030075185901E-2</v>
      </c>
      <c r="GG30">
        <v>3.0787595830910501E-2</v>
      </c>
      <c r="GH30">
        <v>1</v>
      </c>
      <c r="GI30">
        <v>283.395088235294</v>
      </c>
      <c r="GJ30">
        <v>-0.64640183614546898</v>
      </c>
      <c r="GK30">
        <v>0.17406715533802999</v>
      </c>
      <c r="GL30">
        <v>1</v>
      </c>
      <c r="GM30">
        <v>0.18325810000000001</v>
      </c>
      <c r="GN30">
        <v>8.1538646616542906E-3</v>
      </c>
      <c r="GO30">
        <v>1.05235749153983E-3</v>
      </c>
      <c r="GP30">
        <v>1</v>
      </c>
      <c r="GQ30">
        <v>3</v>
      </c>
      <c r="GR30">
        <v>3</v>
      </c>
      <c r="GS30" t="s">
        <v>447</v>
      </c>
      <c r="GT30">
        <v>3.1226500000000001</v>
      </c>
      <c r="GU30">
        <v>2.8940800000000002</v>
      </c>
      <c r="GV30">
        <v>0.104162</v>
      </c>
      <c r="GW30">
        <v>0.104134</v>
      </c>
      <c r="GX30">
        <v>9.7098000000000004E-2</v>
      </c>
      <c r="GY30">
        <v>9.5317600000000002E-2</v>
      </c>
      <c r="GZ30">
        <v>29284.799999999999</v>
      </c>
      <c r="HA30">
        <v>22550.5</v>
      </c>
      <c r="HB30">
        <v>30454.400000000001</v>
      </c>
      <c r="HC30">
        <v>23678.6</v>
      </c>
      <c r="HD30">
        <v>36416.6</v>
      </c>
      <c r="HE30">
        <v>29882.5</v>
      </c>
      <c r="HF30">
        <v>43110</v>
      </c>
      <c r="HG30">
        <v>35735.300000000003</v>
      </c>
      <c r="HH30">
        <v>2.1229</v>
      </c>
      <c r="HI30">
        <v>2.16005</v>
      </c>
      <c r="HJ30">
        <v>7.1220099999999995E-2</v>
      </c>
      <c r="HK30">
        <v>0</v>
      </c>
      <c r="HL30">
        <v>24.4923</v>
      </c>
      <c r="HM30">
        <v>999.9</v>
      </c>
      <c r="HN30">
        <v>59.863999999999997</v>
      </c>
      <c r="HO30">
        <v>26.959</v>
      </c>
      <c r="HP30">
        <v>21.167000000000002</v>
      </c>
      <c r="HQ30">
        <v>62.0899</v>
      </c>
      <c r="HR30">
        <v>19.531199999999998</v>
      </c>
      <c r="HS30">
        <v>1</v>
      </c>
      <c r="HT30">
        <v>5.2944600000000001E-2</v>
      </c>
      <c r="HU30">
        <v>9.3872499999999998E-2</v>
      </c>
      <c r="HV30">
        <v>20.362500000000001</v>
      </c>
      <c r="HW30">
        <v>5.24125</v>
      </c>
      <c r="HX30">
        <v>11.9261</v>
      </c>
      <c r="HY30">
        <v>4.9696999999999996</v>
      </c>
      <c r="HZ30">
        <v>3.2900299999999998</v>
      </c>
      <c r="IA30">
        <v>999.9</v>
      </c>
      <c r="IB30">
        <v>9999</v>
      </c>
      <c r="IC30">
        <v>9999</v>
      </c>
      <c r="ID30">
        <v>9999</v>
      </c>
      <c r="IE30">
        <v>4.97166</v>
      </c>
      <c r="IF30">
        <v>1.8730899999999999</v>
      </c>
      <c r="IG30">
        <v>1.87988</v>
      </c>
      <c r="IH30">
        <v>1.8761000000000001</v>
      </c>
      <c r="II30">
        <v>1.8756299999999999</v>
      </c>
      <c r="IJ30">
        <v>1.8756299999999999</v>
      </c>
      <c r="IK30">
        <v>1.87469</v>
      </c>
      <c r="IL30">
        <v>1.875</v>
      </c>
      <c r="IM30">
        <v>0</v>
      </c>
      <c r="IN30">
        <v>0</v>
      </c>
      <c r="IO30">
        <v>0</v>
      </c>
      <c r="IP30">
        <v>0</v>
      </c>
      <c r="IQ30" t="s">
        <v>441</v>
      </c>
      <c r="IR30" t="s">
        <v>442</v>
      </c>
      <c r="IS30" t="s">
        <v>443</v>
      </c>
      <c r="IT30" t="s">
        <v>443</v>
      </c>
      <c r="IU30" t="s">
        <v>443</v>
      </c>
      <c r="IV30" t="s">
        <v>443</v>
      </c>
      <c r="IW30">
        <v>0</v>
      </c>
      <c r="IX30">
        <v>100</v>
      </c>
      <c r="IY30">
        <v>100</v>
      </c>
      <c r="IZ30">
        <v>-0.38700000000000001</v>
      </c>
      <c r="JA30">
        <v>4.2000000000000003E-2</v>
      </c>
      <c r="JB30">
        <v>-0.75390015106268404</v>
      </c>
      <c r="JC30">
        <v>1.2895252552789099E-3</v>
      </c>
      <c r="JD30">
        <v>-1.3413235761916901E-6</v>
      </c>
      <c r="JE30">
        <v>5.15758973323309E-10</v>
      </c>
      <c r="JF30">
        <v>-8.0709141977670998E-2</v>
      </c>
      <c r="JG30">
        <v>6.5251638908432196E-4</v>
      </c>
      <c r="JH30">
        <v>5.4169000468764204E-4</v>
      </c>
      <c r="JI30">
        <v>-7.2718995916457801E-6</v>
      </c>
      <c r="JJ30">
        <v>20</v>
      </c>
      <c r="JK30">
        <v>2004</v>
      </c>
      <c r="JL30">
        <v>0</v>
      </c>
      <c r="JM30">
        <v>19</v>
      </c>
      <c r="JN30">
        <v>21.2</v>
      </c>
      <c r="JO30">
        <v>21.3</v>
      </c>
      <c r="JP30">
        <v>1.09375</v>
      </c>
      <c r="JQ30">
        <v>2.5561500000000001</v>
      </c>
      <c r="JR30">
        <v>1.64551</v>
      </c>
      <c r="JS30">
        <v>2.36938</v>
      </c>
      <c r="JT30">
        <v>1.64917</v>
      </c>
      <c r="JU30">
        <v>2.3132299999999999</v>
      </c>
      <c r="JV30">
        <v>30.5015</v>
      </c>
      <c r="JW30">
        <v>15.5505</v>
      </c>
      <c r="JX30">
        <v>18</v>
      </c>
      <c r="JY30">
        <v>523.76300000000003</v>
      </c>
      <c r="JZ30">
        <v>632.904</v>
      </c>
      <c r="KA30">
        <v>24.999400000000001</v>
      </c>
      <c r="KB30">
        <v>27.9086</v>
      </c>
      <c r="KC30">
        <v>30.000699999999998</v>
      </c>
      <c r="KD30">
        <v>28.071000000000002</v>
      </c>
      <c r="KE30">
        <v>28.0291</v>
      </c>
      <c r="KF30">
        <v>21.947199999999999</v>
      </c>
      <c r="KG30">
        <v>9.8094099999999997</v>
      </c>
      <c r="KH30">
        <v>53.883699999999997</v>
      </c>
      <c r="KI30">
        <v>25</v>
      </c>
      <c r="KJ30">
        <v>420</v>
      </c>
      <c r="KK30">
        <v>17.668299999999999</v>
      </c>
      <c r="KL30">
        <v>101.143</v>
      </c>
      <c r="KM30">
        <v>100.111</v>
      </c>
    </row>
    <row r="31" spans="1:299" x14ac:dyDescent="0.2">
      <c r="A31">
        <v>15</v>
      </c>
      <c r="B31">
        <v>1691707846</v>
      </c>
      <c r="C31">
        <v>25300</v>
      </c>
      <c r="D31" t="s">
        <v>485</v>
      </c>
      <c r="E31" t="s">
        <v>486</v>
      </c>
      <c r="F31">
        <v>4</v>
      </c>
      <c r="G31">
        <v>21.4</v>
      </c>
      <c r="H31" t="s">
        <v>491</v>
      </c>
      <c r="I31">
        <v>240</v>
      </c>
      <c r="J31">
        <v>144</v>
      </c>
      <c r="K31">
        <v>1691707838</v>
      </c>
      <c r="L31">
        <f t="shared" si="0"/>
        <v>1.5184351289165303E-3</v>
      </c>
      <c r="M31">
        <f t="shared" si="1"/>
        <v>1.5184351289165303</v>
      </c>
      <c r="N31">
        <f t="shared" si="2"/>
        <v>8.0538742593221198</v>
      </c>
      <c r="O31">
        <f t="shared" si="3"/>
        <v>414.6574</v>
      </c>
      <c r="P31">
        <f t="shared" si="4"/>
        <v>250.77065442201874</v>
      </c>
      <c r="Q31">
        <f t="shared" si="5"/>
        <v>25.333237318692273</v>
      </c>
      <c r="R31">
        <f t="shared" si="6"/>
        <v>41.88932849564538</v>
      </c>
      <c r="S31">
        <f t="shared" si="7"/>
        <v>8.4436331161531319E-2</v>
      </c>
      <c r="T31">
        <f t="shared" si="8"/>
        <v>3.830753766988396</v>
      </c>
      <c r="U31">
        <f t="shared" si="9"/>
        <v>8.3415862362755014E-2</v>
      </c>
      <c r="V31">
        <f t="shared" si="10"/>
        <v>5.2225571359887611E-2</v>
      </c>
      <c r="W31">
        <f t="shared" si="11"/>
        <v>321.51216336611191</v>
      </c>
      <c r="X31">
        <f t="shared" si="12"/>
        <v>28.16849437121552</v>
      </c>
      <c r="Y31">
        <f t="shared" si="13"/>
        <v>27.004366666666701</v>
      </c>
      <c r="Z31">
        <f t="shared" si="14"/>
        <v>3.5800777252330107</v>
      </c>
      <c r="AA31">
        <f t="shared" si="15"/>
        <v>50.007894049237692</v>
      </c>
      <c r="AB31">
        <f t="shared" si="16"/>
        <v>1.7900397022249215</v>
      </c>
      <c r="AC31">
        <f t="shared" si="17"/>
        <v>3.5795142672123954</v>
      </c>
      <c r="AD31">
        <f t="shared" si="18"/>
        <v>1.7900380230080892</v>
      </c>
      <c r="AE31">
        <f t="shared" si="19"/>
        <v>-66.962989185218987</v>
      </c>
      <c r="AF31">
        <f t="shared" si="20"/>
        <v>-0.55348324019047845</v>
      </c>
      <c r="AG31">
        <f t="shared" si="21"/>
        <v>-3.1182314966091581E-2</v>
      </c>
      <c r="AH31">
        <f t="shared" si="22"/>
        <v>253.96450862573636</v>
      </c>
      <c r="AI31">
        <f t="shared" si="23"/>
        <v>8.274138351155786</v>
      </c>
      <c r="AJ31">
        <f t="shared" si="24"/>
        <v>1.5220922171001376</v>
      </c>
      <c r="AK31">
        <f t="shared" si="25"/>
        <v>8.0538742593221198</v>
      </c>
      <c r="AL31">
        <v>427.17647688828202</v>
      </c>
      <c r="AM31">
        <v>422.263236363636</v>
      </c>
      <c r="AN31">
        <v>-3.1964620295173499E-4</v>
      </c>
      <c r="AO31">
        <v>66.956808689099603</v>
      </c>
      <c r="AP31">
        <f t="shared" si="26"/>
        <v>1.5184351289165303</v>
      </c>
      <c r="AQ31">
        <v>16.813977204339299</v>
      </c>
      <c r="AR31">
        <v>17.708924242424199</v>
      </c>
      <c r="AS31">
        <v>-4.1802328921068097E-6</v>
      </c>
      <c r="AT31">
        <v>77.478617130969994</v>
      </c>
      <c r="AU31">
        <v>0</v>
      </c>
      <c r="AV31">
        <v>0</v>
      </c>
      <c r="AW31">
        <f t="shared" si="27"/>
        <v>1</v>
      </c>
      <c r="AX31">
        <f t="shared" si="28"/>
        <v>0</v>
      </c>
      <c r="AY31">
        <f t="shared" si="29"/>
        <v>53370.19163337865</v>
      </c>
      <c r="AZ31" t="s">
        <v>437</v>
      </c>
      <c r="BA31">
        <v>0</v>
      </c>
      <c r="BB31">
        <v>0</v>
      </c>
      <c r="BC31">
        <v>0</v>
      </c>
      <c r="BD31" t="e">
        <f t="shared" si="30"/>
        <v>#DIV/0!</v>
      </c>
      <c r="BE31">
        <v>0</v>
      </c>
      <c r="BF31" t="s">
        <v>437</v>
      </c>
      <c r="BG31">
        <v>0</v>
      </c>
      <c r="BH31">
        <v>0</v>
      </c>
      <c r="BI31">
        <v>0</v>
      </c>
      <c r="BJ31" t="e">
        <f t="shared" si="31"/>
        <v>#DIV/0!</v>
      </c>
      <c r="BK31">
        <v>0.5</v>
      </c>
      <c r="BL31">
        <f t="shared" si="32"/>
        <v>1681.2050802933197</v>
      </c>
      <c r="BM31">
        <f t="shared" si="33"/>
        <v>8.0538742593221198</v>
      </c>
      <c r="BN31" t="e">
        <f t="shared" si="34"/>
        <v>#DIV/0!</v>
      </c>
      <c r="BO31">
        <f t="shared" si="35"/>
        <v>4.7905364751318503E-3</v>
      </c>
      <c r="BP31" t="e">
        <f t="shared" si="36"/>
        <v>#DIV/0!</v>
      </c>
      <c r="BQ31" t="e">
        <f t="shared" si="37"/>
        <v>#DIV/0!</v>
      </c>
      <c r="BR31" t="s">
        <v>437</v>
      </c>
      <c r="BS31">
        <v>0</v>
      </c>
      <c r="BT31" t="e">
        <f t="shared" si="38"/>
        <v>#DIV/0!</v>
      </c>
      <c r="BU31" t="e">
        <f t="shared" si="39"/>
        <v>#DIV/0!</v>
      </c>
      <c r="BV31" t="e">
        <f t="shared" si="40"/>
        <v>#DIV/0!</v>
      </c>
      <c r="BW31" t="e">
        <f t="shared" si="41"/>
        <v>#DIV/0!</v>
      </c>
      <c r="BX31" t="e">
        <f t="shared" si="42"/>
        <v>#DIV/0!</v>
      </c>
      <c r="BY31" t="e">
        <f t="shared" si="43"/>
        <v>#DIV/0!</v>
      </c>
      <c r="BZ31" t="e">
        <f t="shared" si="44"/>
        <v>#DIV/0!</v>
      </c>
      <c r="CA31" t="e">
        <f t="shared" si="45"/>
        <v>#DIV/0!</v>
      </c>
      <c r="DJ31">
        <f t="shared" si="46"/>
        <v>2000.00933333333</v>
      </c>
      <c r="DK31">
        <f t="shared" si="47"/>
        <v>1681.2050802933197</v>
      </c>
      <c r="DL31">
        <f t="shared" si="48"/>
        <v>0.84059861735311359</v>
      </c>
      <c r="DM31">
        <f t="shared" si="49"/>
        <v>0.16075533149150925</v>
      </c>
      <c r="DN31">
        <v>3</v>
      </c>
      <c r="DO31">
        <v>0.5</v>
      </c>
      <c r="DP31" t="s">
        <v>438</v>
      </c>
      <c r="DQ31">
        <v>2</v>
      </c>
      <c r="DR31" t="b">
        <v>1</v>
      </c>
      <c r="DS31">
        <v>1691707838</v>
      </c>
      <c r="DT31">
        <v>414.6574</v>
      </c>
      <c r="DU31">
        <v>420.00053333333301</v>
      </c>
      <c r="DV31">
        <v>17.719386666666701</v>
      </c>
      <c r="DW31">
        <v>16.822320000000001</v>
      </c>
      <c r="DX31">
        <v>415.18540000000002</v>
      </c>
      <c r="DY31">
        <v>17.674386666666699</v>
      </c>
      <c r="DZ31">
        <v>500.003533333333</v>
      </c>
      <c r="EA31">
        <v>100.921533333333</v>
      </c>
      <c r="EB31">
        <v>0.10000516</v>
      </c>
      <c r="EC31">
        <v>27.0016866666667</v>
      </c>
      <c r="ED31">
        <v>27.004366666666701</v>
      </c>
      <c r="EE31">
        <v>999.9</v>
      </c>
      <c r="EF31">
        <v>0</v>
      </c>
      <c r="EG31">
        <v>0</v>
      </c>
      <c r="EH31">
        <v>10001.18</v>
      </c>
      <c r="EI31">
        <v>0</v>
      </c>
      <c r="EJ31">
        <v>2.42217533333333</v>
      </c>
      <c r="EK31">
        <v>-5.204752</v>
      </c>
      <c r="EL31">
        <v>422.27713333333298</v>
      </c>
      <c r="EM31">
        <v>427.186733333333</v>
      </c>
      <c r="EN31">
        <v>0.89456113333333298</v>
      </c>
      <c r="EO31">
        <v>420.00053333333301</v>
      </c>
      <c r="EP31">
        <v>16.822320000000001</v>
      </c>
      <c r="EQ31">
        <v>1.788014</v>
      </c>
      <c r="ER31">
        <v>1.6977346666666699</v>
      </c>
      <c r="ES31">
        <v>15.682399999999999</v>
      </c>
      <c r="ET31">
        <v>14.875719999999999</v>
      </c>
      <c r="EU31">
        <v>2000.00933333333</v>
      </c>
      <c r="EV31">
        <v>0.97999466666666701</v>
      </c>
      <c r="EW31">
        <v>2.00055466666667E-2</v>
      </c>
      <c r="EX31">
        <v>0</v>
      </c>
      <c r="EY31">
        <v>278.68186666666702</v>
      </c>
      <c r="EZ31">
        <v>4.9995099999999999</v>
      </c>
      <c r="FA31">
        <v>5745.6793333333299</v>
      </c>
      <c r="FB31">
        <v>16366.346666666699</v>
      </c>
      <c r="FC31">
        <v>42.028933333333299</v>
      </c>
      <c r="FD31">
        <v>42.811999999999998</v>
      </c>
      <c r="FE31">
        <v>42.957999999999998</v>
      </c>
      <c r="FF31">
        <v>42.366599999999998</v>
      </c>
      <c r="FG31">
        <v>43.707999999999998</v>
      </c>
      <c r="FH31">
        <v>1955.1013333333301</v>
      </c>
      <c r="FI31">
        <v>39.908000000000001</v>
      </c>
      <c r="FJ31">
        <v>0</v>
      </c>
      <c r="FK31">
        <v>1691707848.9000001</v>
      </c>
      <c r="FL31">
        <v>0</v>
      </c>
      <c r="FM31">
        <v>278.68468000000001</v>
      </c>
      <c r="FN31">
        <v>-0.74176922383670696</v>
      </c>
      <c r="FO31">
        <v>-13.5376923237075</v>
      </c>
      <c r="FP31">
        <v>5745.4192000000003</v>
      </c>
      <c r="FQ31">
        <v>15</v>
      </c>
      <c r="FR31">
        <v>1691707874</v>
      </c>
      <c r="FS31" t="s">
        <v>487</v>
      </c>
      <c r="FT31">
        <v>1691707874</v>
      </c>
      <c r="FU31">
        <v>1691707870</v>
      </c>
      <c r="FV31">
        <v>16</v>
      </c>
      <c r="FW31">
        <v>-0.14099999999999999</v>
      </c>
      <c r="FX31">
        <v>1.4E-2</v>
      </c>
      <c r="FY31">
        <v>-0.52800000000000002</v>
      </c>
      <c r="FZ31">
        <v>4.4999999999999998E-2</v>
      </c>
      <c r="GA31">
        <v>420</v>
      </c>
      <c r="GB31">
        <v>17</v>
      </c>
      <c r="GC31">
        <v>0.26</v>
      </c>
      <c r="GD31">
        <v>0.09</v>
      </c>
      <c r="GE31">
        <v>-5.1921355</v>
      </c>
      <c r="GF31">
        <v>-0.101874135338334</v>
      </c>
      <c r="GG31">
        <v>3.0401724206860499E-2</v>
      </c>
      <c r="GH31">
        <v>1</v>
      </c>
      <c r="GI31">
        <v>278.73349999999999</v>
      </c>
      <c r="GJ31">
        <v>-1.0229335372687001</v>
      </c>
      <c r="GK31">
        <v>0.243521740785689</v>
      </c>
      <c r="GL31">
        <v>0</v>
      </c>
      <c r="GM31">
        <v>0.89028094999999996</v>
      </c>
      <c r="GN31">
        <v>8.0269488721802701E-2</v>
      </c>
      <c r="GO31">
        <v>8.53050339941905E-3</v>
      </c>
      <c r="GP31">
        <v>1</v>
      </c>
      <c r="GQ31">
        <v>2</v>
      </c>
      <c r="GR31">
        <v>3</v>
      </c>
      <c r="GS31" t="s">
        <v>463</v>
      </c>
      <c r="GT31">
        <v>3.1224400000000001</v>
      </c>
      <c r="GU31">
        <v>2.8940399999999999</v>
      </c>
      <c r="GV31">
        <v>0.103676</v>
      </c>
      <c r="GW31">
        <v>0.104436</v>
      </c>
      <c r="GX31">
        <v>9.6729399999999993E-2</v>
      </c>
      <c r="GY31">
        <v>9.2133999999999994E-2</v>
      </c>
      <c r="GZ31">
        <v>29393.1</v>
      </c>
      <c r="HA31">
        <v>22616.799999999999</v>
      </c>
      <c r="HB31">
        <v>30543.5</v>
      </c>
      <c r="HC31">
        <v>23749.5</v>
      </c>
      <c r="HD31">
        <v>36534.300000000003</v>
      </c>
      <c r="HE31">
        <v>30077.200000000001</v>
      </c>
      <c r="HF31">
        <v>43233.8</v>
      </c>
      <c r="HG31">
        <v>35842</v>
      </c>
      <c r="HH31">
        <v>2.1323799999999999</v>
      </c>
      <c r="HI31">
        <v>2.1839</v>
      </c>
      <c r="HJ31">
        <v>0.157226</v>
      </c>
      <c r="HK31">
        <v>0</v>
      </c>
      <c r="HL31">
        <v>24.409600000000001</v>
      </c>
      <c r="HM31">
        <v>999.9</v>
      </c>
      <c r="HN31">
        <v>59.088999999999999</v>
      </c>
      <c r="HO31">
        <v>27.11</v>
      </c>
      <c r="HP31">
        <v>21.091699999999999</v>
      </c>
      <c r="HQ31">
        <v>62.04</v>
      </c>
      <c r="HR31">
        <v>19.7636</v>
      </c>
      <c r="HS31">
        <v>1</v>
      </c>
      <c r="HT31">
        <v>-7.1984199999999998E-2</v>
      </c>
      <c r="HU31">
        <v>1.18301E-2</v>
      </c>
      <c r="HV31">
        <v>20.363800000000001</v>
      </c>
      <c r="HW31">
        <v>5.2441000000000004</v>
      </c>
      <c r="HX31">
        <v>11.9231</v>
      </c>
      <c r="HY31">
        <v>4.9696999999999996</v>
      </c>
      <c r="HZ31">
        <v>3.29</v>
      </c>
      <c r="IA31">
        <v>999.9</v>
      </c>
      <c r="IB31">
        <v>9999</v>
      </c>
      <c r="IC31">
        <v>9999</v>
      </c>
      <c r="ID31">
        <v>9999</v>
      </c>
      <c r="IE31">
        <v>4.97159</v>
      </c>
      <c r="IF31">
        <v>1.87304</v>
      </c>
      <c r="IG31">
        <v>1.87988</v>
      </c>
      <c r="IH31">
        <v>1.8760699999999999</v>
      </c>
      <c r="II31">
        <v>1.8756299999999999</v>
      </c>
      <c r="IJ31">
        <v>1.87561</v>
      </c>
      <c r="IK31">
        <v>1.87469</v>
      </c>
      <c r="IL31">
        <v>1.875</v>
      </c>
      <c r="IM31">
        <v>0</v>
      </c>
      <c r="IN31">
        <v>0</v>
      </c>
      <c r="IO31">
        <v>0</v>
      </c>
      <c r="IP31">
        <v>0</v>
      </c>
      <c r="IQ31" t="s">
        <v>441</v>
      </c>
      <c r="IR31" t="s">
        <v>442</v>
      </c>
      <c r="IS31" t="s">
        <v>443</v>
      </c>
      <c r="IT31" t="s">
        <v>443</v>
      </c>
      <c r="IU31" t="s">
        <v>443</v>
      </c>
      <c r="IV31" t="s">
        <v>443</v>
      </c>
      <c r="IW31">
        <v>0</v>
      </c>
      <c r="IX31">
        <v>100</v>
      </c>
      <c r="IY31">
        <v>100</v>
      </c>
      <c r="IZ31">
        <v>-0.52800000000000002</v>
      </c>
      <c r="JA31">
        <v>4.4999999999999998E-2</v>
      </c>
      <c r="JB31">
        <v>-0.73079331941028902</v>
      </c>
      <c r="JC31">
        <v>1.2895252552789099E-3</v>
      </c>
      <c r="JD31">
        <v>-1.3413235761916901E-6</v>
      </c>
      <c r="JE31">
        <v>5.15758973323309E-10</v>
      </c>
      <c r="JF31">
        <v>-9.8116693323400297E-2</v>
      </c>
      <c r="JG31">
        <v>6.5251638908432196E-4</v>
      </c>
      <c r="JH31">
        <v>5.4169000468764204E-4</v>
      </c>
      <c r="JI31">
        <v>-7.2718995916457801E-6</v>
      </c>
      <c r="JJ31">
        <v>20</v>
      </c>
      <c r="JK31">
        <v>2004</v>
      </c>
      <c r="JL31">
        <v>0</v>
      </c>
      <c r="JM31">
        <v>19</v>
      </c>
      <c r="JN31">
        <v>38.700000000000003</v>
      </c>
      <c r="JO31">
        <v>38.799999999999997</v>
      </c>
      <c r="JP31">
        <v>1.09131</v>
      </c>
      <c r="JQ31">
        <v>2.5549300000000001</v>
      </c>
      <c r="JR31">
        <v>1.64551</v>
      </c>
      <c r="JS31">
        <v>2.3706100000000001</v>
      </c>
      <c r="JT31">
        <v>1.64917</v>
      </c>
      <c r="JU31">
        <v>2.47925</v>
      </c>
      <c r="JV31">
        <v>30.6309</v>
      </c>
      <c r="JW31">
        <v>14.8062</v>
      </c>
      <c r="JX31">
        <v>18</v>
      </c>
      <c r="JY31">
        <v>517.10900000000004</v>
      </c>
      <c r="JZ31">
        <v>636.69500000000005</v>
      </c>
      <c r="KA31">
        <v>25.000499999999999</v>
      </c>
      <c r="KB31">
        <v>26.494399999999999</v>
      </c>
      <c r="KC31">
        <v>29.9999</v>
      </c>
      <c r="KD31">
        <v>26.669899999999998</v>
      </c>
      <c r="KE31">
        <v>26.6419</v>
      </c>
      <c r="KF31">
        <v>21.881699999999999</v>
      </c>
      <c r="KG31">
        <v>14.3286</v>
      </c>
      <c r="KH31">
        <v>45.6995</v>
      </c>
      <c r="KI31">
        <v>25</v>
      </c>
      <c r="KJ31">
        <v>420</v>
      </c>
      <c r="KK31">
        <v>16.8491</v>
      </c>
      <c r="KL31">
        <v>101.43600000000001</v>
      </c>
      <c r="KM31">
        <v>100.41</v>
      </c>
    </row>
    <row r="32" spans="1:299" x14ac:dyDescent="0.2">
      <c r="A32">
        <v>16</v>
      </c>
      <c r="B32">
        <v>1691709284.0999999</v>
      </c>
      <c r="C32">
        <v>26738.0999999046</v>
      </c>
      <c r="D32" t="s">
        <v>488</v>
      </c>
      <c r="E32" t="s">
        <v>489</v>
      </c>
      <c r="F32">
        <v>4</v>
      </c>
      <c r="G32">
        <v>21.2</v>
      </c>
      <c r="H32" t="s">
        <v>436</v>
      </c>
      <c r="I32">
        <v>60</v>
      </c>
      <c r="J32">
        <v>144</v>
      </c>
      <c r="K32">
        <v>1691709275.5999999</v>
      </c>
      <c r="L32">
        <f t="shared" si="0"/>
        <v>7.6320495014956479E-4</v>
      </c>
      <c r="M32">
        <f t="shared" si="1"/>
        <v>0.7632049501495648</v>
      </c>
      <c r="N32">
        <f t="shared" si="2"/>
        <v>4.3137931416250703</v>
      </c>
      <c r="O32">
        <f t="shared" si="3"/>
        <v>417.301875</v>
      </c>
      <c r="P32">
        <f t="shared" si="4"/>
        <v>247.37076233475426</v>
      </c>
      <c r="Q32">
        <f t="shared" si="5"/>
        <v>24.99528798700209</v>
      </c>
      <c r="R32">
        <f t="shared" si="6"/>
        <v>42.165777574901</v>
      </c>
      <c r="S32">
        <f t="shared" si="7"/>
        <v>4.3235915249269792E-2</v>
      </c>
      <c r="T32">
        <f t="shared" si="8"/>
        <v>3.8293724682045225</v>
      </c>
      <c r="U32">
        <f t="shared" si="9"/>
        <v>4.2966539792137347E-2</v>
      </c>
      <c r="V32">
        <f t="shared" si="10"/>
        <v>2.6878149583732039E-2</v>
      </c>
      <c r="W32">
        <f t="shared" si="11"/>
        <v>321.51340256599588</v>
      </c>
      <c r="X32">
        <f t="shared" si="12"/>
        <v>28.709020271575177</v>
      </c>
      <c r="Y32">
        <f t="shared" si="13"/>
        <v>26.976162500000001</v>
      </c>
      <c r="Z32">
        <f t="shared" si="14"/>
        <v>3.5741518035251718</v>
      </c>
      <c r="AA32">
        <f t="shared" si="15"/>
        <v>49.901427650463944</v>
      </c>
      <c r="AB32">
        <f t="shared" si="16"/>
        <v>1.8273055790261248</v>
      </c>
      <c r="AC32">
        <f t="shared" si="17"/>
        <v>3.6618302623033991</v>
      </c>
      <c r="AD32">
        <f t="shared" si="18"/>
        <v>1.746846224499047</v>
      </c>
      <c r="AE32">
        <f t="shared" si="19"/>
        <v>-33.657338301595807</v>
      </c>
      <c r="AF32">
        <f t="shared" si="20"/>
        <v>85.304779898613958</v>
      </c>
      <c r="AG32">
        <f t="shared" si="21"/>
        <v>4.8163098594311355</v>
      </c>
      <c r="AH32">
        <f t="shared" si="22"/>
        <v>377.97715402244518</v>
      </c>
      <c r="AI32">
        <f t="shared" si="23"/>
        <v>4.1885341391921918</v>
      </c>
      <c r="AJ32">
        <f t="shared" si="24"/>
        <v>0.73457755295954386</v>
      </c>
      <c r="AK32">
        <f t="shared" si="25"/>
        <v>4.3137931416250703</v>
      </c>
      <c r="AL32">
        <v>427.53921705069803</v>
      </c>
      <c r="AM32">
        <v>424.90495151515103</v>
      </c>
      <c r="AN32">
        <v>-8.7715121185987402E-5</v>
      </c>
      <c r="AO32">
        <v>66.9506802464023</v>
      </c>
      <c r="AP32">
        <f t="shared" si="26"/>
        <v>0.7632049501495648</v>
      </c>
      <c r="AQ32">
        <v>17.643407331441601</v>
      </c>
      <c r="AR32">
        <v>18.093048484848499</v>
      </c>
      <c r="AS32">
        <v>-1.73812459383498E-6</v>
      </c>
      <c r="AT32">
        <v>77.480718334207694</v>
      </c>
      <c r="AU32">
        <v>0</v>
      </c>
      <c r="AV32">
        <v>0</v>
      </c>
      <c r="AW32">
        <f t="shared" si="27"/>
        <v>1</v>
      </c>
      <c r="AX32">
        <f t="shared" si="28"/>
        <v>0</v>
      </c>
      <c r="AY32">
        <f t="shared" si="29"/>
        <v>53275.088809386092</v>
      </c>
      <c r="AZ32" t="s">
        <v>437</v>
      </c>
      <c r="BA32">
        <v>0</v>
      </c>
      <c r="BB32">
        <v>0</v>
      </c>
      <c r="BC32">
        <v>0</v>
      </c>
      <c r="BD32" t="e">
        <f t="shared" si="30"/>
        <v>#DIV/0!</v>
      </c>
      <c r="BE32">
        <v>0</v>
      </c>
      <c r="BF32" t="s">
        <v>437</v>
      </c>
      <c r="BG32">
        <v>0</v>
      </c>
      <c r="BH32">
        <v>0</v>
      </c>
      <c r="BI32">
        <v>0</v>
      </c>
      <c r="BJ32" t="e">
        <f t="shared" si="31"/>
        <v>#DIV/0!</v>
      </c>
      <c r="BK32">
        <v>0.5</v>
      </c>
      <c r="BL32">
        <f t="shared" si="32"/>
        <v>1681.2138002932618</v>
      </c>
      <c r="BM32">
        <f t="shared" si="33"/>
        <v>4.3137931416250703</v>
      </c>
      <c r="BN32" t="e">
        <f t="shared" si="34"/>
        <v>#DIV/0!</v>
      </c>
      <c r="BO32">
        <f t="shared" si="35"/>
        <v>2.5658801640056701E-3</v>
      </c>
      <c r="BP32" t="e">
        <f t="shared" si="36"/>
        <v>#DIV/0!</v>
      </c>
      <c r="BQ32" t="e">
        <f t="shared" si="37"/>
        <v>#DIV/0!</v>
      </c>
      <c r="BR32" t="s">
        <v>437</v>
      </c>
      <c r="BS32">
        <v>0</v>
      </c>
      <c r="BT32" t="e">
        <f t="shared" si="38"/>
        <v>#DIV/0!</v>
      </c>
      <c r="BU32" t="e">
        <f t="shared" si="39"/>
        <v>#DIV/0!</v>
      </c>
      <c r="BV32" t="e">
        <f t="shared" si="40"/>
        <v>#DIV/0!</v>
      </c>
      <c r="BW32" t="e">
        <f t="shared" si="41"/>
        <v>#DIV/0!</v>
      </c>
      <c r="BX32" t="e">
        <f t="shared" si="42"/>
        <v>#DIV/0!</v>
      </c>
      <c r="BY32" t="e">
        <f t="shared" si="43"/>
        <v>#DIV/0!</v>
      </c>
      <c r="BZ32" t="e">
        <f t="shared" si="44"/>
        <v>#DIV/0!</v>
      </c>
      <c r="CA32" t="e">
        <f t="shared" si="45"/>
        <v>#DIV/0!</v>
      </c>
      <c r="DJ32">
        <f t="shared" si="46"/>
        <v>2000.02</v>
      </c>
      <c r="DK32">
        <f t="shared" si="47"/>
        <v>1681.2138002932618</v>
      </c>
      <c r="DL32">
        <f t="shared" si="48"/>
        <v>0.8405984941616893</v>
      </c>
      <c r="DM32">
        <f t="shared" si="49"/>
        <v>0.16075509373206062</v>
      </c>
      <c r="DN32">
        <v>3</v>
      </c>
      <c r="DO32">
        <v>0.5</v>
      </c>
      <c r="DP32" t="s">
        <v>438</v>
      </c>
      <c r="DQ32">
        <v>2</v>
      </c>
      <c r="DR32" t="b">
        <v>1</v>
      </c>
      <c r="DS32">
        <v>1691709275.5999999</v>
      </c>
      <c r="DT32">
        <v>417.301875</v>
      </c>
      <c r="DU32">
        <v>419.998875</v>
      </c>
      <c r="DV32">
        <v>18.084287499999999</v>
      </c>
      <c r="DW32">
        <v>17.651518750000001</v>
      </c>
      <c r="DX32">
        <v>417.748875</v>
      </c>
      <c r="DY32">
        <v>18.034287500000001</v>
      </c>
      <c r="DZ32">
        <v>500.00831249999999</v>
      </c>
      <c r="EA32">
        <v>100.94381250000001</v>
      </c>
      <c r="EB32">
        <v>0.10001236875</v>
      </c>
      <c r="EC32">
        <v>27.389362500000001</v>
      </c>
      <c r="ED32">
        <v>26.976162500000001</v>
      </c>
      <c r="EE32">
        <v>999.9</v>
      </c>
      <c r="EF32">
        <v>0</v>
      </c>
      <c r="EG32">
        <v>0</v>
      </c>
      <c r="EH32">
        <v>9993.75</v>
      </c>
      <c r="EI32">
        <v>0</v>
      </c>
      <c r="EJ32">
        <v>4.0266268749999998</v>
      </c>
      <c r="EK32">
        <v>-2.7792518749999999</v>
      </c>
      <c r="EL32">
        <v>424.90812499999998</v>
      </c>
      <c r="EM32">
        <v>427.54575</v>
      </c>
      <c r="EN32">
        <v>0.44367899999999999</v>
      </c>
      <c r="EO32">
        <v>419.998875</v>
      </c>
      <c r="EP32">
        <v>17.651518750000001</v>
      </c>
      <c r="EQ32">
        <v>1.8265975000000001</v>
      </c>
      <c r="ER32">
        <v>1.7818106250000001</v>
      </c>
      <c r="ES32">
        <v>16.016275</v>
      </c>
      <c r="ET32">
        <v>15.628137499999999</v>
      </c>
      <c r="EU32">
        <v>2000.02</v>
      </c>
      <c r="EV32">
        <v>0.97999812500000005</v>
      </c>
      <c r="EW32">
        <v>2.0001956250000001E-2</v>
      </c>
      <c r="EX32">
        <v>0</v>
      </c>
      <c r="EY32">
        <v>309.96887500000003</v>
      </c>
      <c r="EZ32">
        <v>4.9995099999999999</v>
      </c>
      <c r="FA32">
        <v>6357.7950000000001</v>
      </c>
      <c r="FB32">
        <v>16366.46875</v>
      </c>
      <c r="FC32">
        <v>42.636625000000002</v>
      </c>
      <c r="FD32">
        <v>43.468499999999999</v>
      </c>
      <c r="FE32">
        <v>43.625</v>
      </c>
      <c r="FF32">
        <v>42.811999999999998</v>
      </c>
      <c r="FG32">
        <v>44.300375000000003</v>
      </c>
      <c r="FH32">
        <v>1955.12</v>
      </c>
      <c r="FI32">
        <v>39.9</v>
      </c>
      <c r="FJ32">
        <v>0</v>
      </c>
      <c r="FK32">
        <v>1691709287.0999999</v>
      </c>
      <c r="FL32">
        <v>0</v>
      </c>
      <c r="FM32">
        <v>309.94103846153803</v>
      </c>
      <c r="FN32">
        <v>-1.5297435909494499</v>
      </c>
      <c r="FO32">
        <v>-41.245128187352698</v>
      </c>
      <c r="FP32">
        <v>6357.08</v>
      </c>
      <c r="FQ32">
        <v>15</v>
      </c>
      <c r="FR32">
        <v>1691709303.0999999</v>
      </c>
      <c r="FS32" t="s">
        <v>490</v>
      </c>
      <c r="FT32">
        <v>1691709303.0999999</v>
      </c>
      <c r="FU32">
        <v>1691709302.0999999</v>
      </c>
      <c r="FV32">
        <v>17</v>
      </c>
      <c r="FW32">
        <v>8.1000000000000003E-2</v>
      </c>
      <c r="FX32">
        <v>-5.0000000000000001E-3</v>
      </c>
      <c r="FY32">
        <v>-0.44700000000000001</v>
      </c>
      <c r="FZ32">
        <v>0.05</v>
      </c>
      <c r="GA32">
        <v>420</v>
      </c>
      <c r="GB32">
        <v>18</v>
      </c>
      <c r="GC32">
        <v>0.3</v>
      </c>
      <c r="GD32">
        <v>0.13</v>
      </c>
      <c r="GE32">
        <v>-2.78157095238095</v>
      </c>
      <c r="GF32">
        <v>0.110856623376624</v>
      </c>
      <c r="GG32">
        <v>3.9159048690322697E-2</v>
      </c>
      <c r="GH32">
        <v>1</v>
      </c>
      <c r="GI32">
        <v>310.01355882352902</v>
      </c>
      <c r="GJ32">
        <v>-1.0292589768760201</v>
      </c>
      <c r="GK32">
        <v>0.207016792609065</v>
      </c>
      <c r="GL32">
        <v>0</v>
      </c>
      <c r="GM32">
        <v>0.441032095238095</v>
      </c>
      <c r="GN32">
        <v>5.69837142857147E-2</v>
      </c>
      <c r="GO32">
        <v>6.8198135423803603E-3</v>
      </c>
      <c r="GP32">
        <v>1</v>
      </c>
      <c r="GQ32">
        <v>2</v>
      </c>
      <c r="GR32">
        <v>3</v>
      </c>
      <c r="GS32" t="s">
        <v>463</v>
      </c>
      <c r="GT32">
        <v>3.1229900000000002</v>
      </c>
      <c r="GU32">
        <v>2.8938999999999999</v>
      </c>
      <c r="GV32">
        <v>0.10421800000000001</v>
      </c>
      <c r="GW32">
        <v>0.104495</v>
      </c>
      <c r="GX32">
        <v>9.8212999999999995E-2</v>
      </c>
      <c r="GY32">
        <v>9.5374399999999998E-2</v>
      </c>
      <c r="GZ32">
        <v>29369.599999999999</v>
      </c>
      <c r="HA32">
        <v>22612.5</v>
      </c>
      <c r="HB32">
        <v>30537.599999999999</v>
      </c>
      <c r="HC32">
        <v>23746.6</v>
      </c>
      <c r="HD32">
        <v>36468</v>
      </c>
      <c r="HE32">
        <v>29963.9</v>
      </c>
      <c r="HF32">
        <v>43227.4</v>
      </c>
      <c r="HG32">
        <v>35837.5</v>
      </c>
      <c r="HH32">
        <v>2.1306699999999998</v>
      </c>
      <c r="HI32">
        <v>2.18432</v>
      </c>
      <c r="HJ32">
        <v>0.125449</v>
      </c>
      <c r="HK32">
        <v>0</v>
      </c>
      <c r="HL32">
        <v>24.9269</v>
      </c>
      <c r="HM32">
        <v>999.9</v>
      </c>
      <c r="HN32">
        <v>58.399000000000001</v>
      </c>
      <c r="HO32">
        <v>27.361999999999998</v>
      </c>
      <c r="HP32">
        <v>21.1494</v>
      </c>
      <c r="HQ32">
        <v>61.9129</v>
      </c>
      <c r="HR32">
        <v>19.7516</v>
      </c>
      <c r="HS32">
        <v>1</v>
      </c>
      <c r="HT32">
        <v>-6.8074200000000001E-2</v>
      </c>
      <c r="HU32">
        <v>0.22282399999999999</v>
      </c>
      <c r="HV32">
        <v>20.362100000000002</v>
      </c>
      <c r="HW32">
        <v>5.2416999999999998</v>
      </c>
      <c r="HX32">
        <v>11.9252</v>
      </c>
      <c r="HY32">
        <v>4.9690500000000002</v>
      </c>
      <c r="HZ32">
        <v>3.2894000000000001</v>
      </c>
      <c r="IA32">
        <v>999.9</v>
      </c>
      <c r="IB32">
        <v>9999</v>
      </c>
      <c r="IC32">
        <v>9999</v>
      </c>
      <c r="ID32">
        <v>9999</v>
      </c>
      <c r="IE32">
        <v>4.9716300000000002</v>
      </c>
      <c r="IF32">
        <v>1.87307</v>
      </c>
      <c r="IG32">
        <v>1.87988</v>
      </c>
      <c r="IH32">
        <v>1.87609</v>
      </c>
      <c r="II32">
        <v>1.8756299999999999</v>
      </c>
      <c r="IJ32">
        <v>1.87561</v>
      </c>
      <c r="IK32">
        <v>1.87469</v>
      </c>
      <c r="IL32">
        <v>1.875</v>
      </c>
      <c r="IM32">
        <v>0</v>
      </c>
      <c r="IN32">
        <v>0</v>
      </c>
      <c r="IO32">
        <v>0</v>
      </c>
      <c r="IP32">
        <v>0</v>
      </c>
      <c r="IQ32" t="s">
        <v>441</v>
      </c>
      <c r="IR32" t="s">
        <v>442</v>
      </c>
      <c r="IS32" t="s">
        <v>443</v>
      </c>
      <c r="IT32" t="s">
        <v>443</v>
      </c>
      <c r="IU32" t="s">
        <v>443</v>
      </c>
      <c r="IV32" t="s">
        <v>443</v>
      </c>
      <c r="IW32">
        <v>0</v>
      </c>
      <c r="IX32">
        <v>100</v>
      </c>
      <c r="IY32">
        <v>100</v>
      </c>
      <c r="IZ32">
        <v>-0.44700000000000001</v>
      </c>
      <c r="JA32">
        <v>0.05</v>
      </c>
      <c r="JB32">
        <v>-0.87144226481234599</v>
      </c>
      <c r="JC32">
        <v>1.2895252552789099E-3</v>
      </c>
      <c r="JD32">
        <v>-1.3413235761916901E-6</v>
      </c>
      <c r="JE32">
        <v>5.15758973323309E-10</v>
      </c>
      <c r="JF32">
        <v>-8.4384498037455194E-2</v>
      </c>
      <c r="JG32">
        <v>6.5251638908432196E-4</v>
      </c>
      <c r="JH32">
        <v>5.4169000468764204E-4</v>
      </c>
      <c r="JI32">
        <v>-7.2718995916457801E-6</v>
      </c>
      <c r="JJ32">
        <v>20</v>
      </c>
      <c r="JK32">
        <v>2004</v>
      </c>
      <c r="JL32">
        <v>0</v>
      </c>
      <c r="JM32">
        <v>19</v>
      </c>
      <c r="JN32">
        <v>23.5</v>
      </c>
      <c r="JO32">
        <v>23.6</v>
      </c>
      <c r="JP32">
        <v>1.09131</v>
      </c>
      <c r="JQ32">
        <v>2.5561500000000001</v>
      </c>
      <c r="JR32">
        <v>1.64551</v>
      </c>
      <c r="JS32">
        <v>2.36328</v>
      </c>
      <c r="JT32">
        <v>1.64917</v>
      </c>
      <c r="JU32">
        <v>2.49878</v>
      </c>
      <c r="JV32">
        <v>31.063600000000001</v>
      </c>
      <c r="JW32">
        <v>14.2021</v>
      </c>
      <c r="JX32">
        <v>18</v>
      </c>
      <c r="JY32">
        <v>515.05499999999995</v>
      </c>
      <c r="JZ32">
        <v>635.79100000000005</v>
      </c>
      <c r="KA32">
        <v>25.000399999999999</v>
      </c>
      <c r="KB32">
        <v>26.5137</v>
      </c>
      <c r="KC32">
        <v>30.0002</v>
      </c>
      <c r="KD32">
        <v>26.561800000000002</v>
      </c>
      <c r="KE32">
        <v>26.535799999999998</v>
      </c>
      <c r="KF32">
        <v>21.896999999999998</v>
      </c>
      <c r="KG32">
        <v>9.5781200000000002</v>
      </c>
      <c r="KH32">
        <v>44.957599999999999</v>
      </c>
      <c r="KI32">
        <v>25</v>
      </c>
      <c r="KJ32">
        <v>420</v>
      </c>
      <c r="KK32">
        <v>17.5853</v>
      </c>
      <c r="KL32">
        <v>101.419</v>
      </c>
      <c r="KM32">
        <v>100.398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Marcella Cross</cp:lastModifiedBy>
  <dcterms:created xsi:type="dcterms:W3CDTF">2023-08-10T16:18:06Z</dcterms:created>
  <dcterms:modified xsi:type="dcterms:W3CDTF">2023-08-29T16:20:46Z</dcterms:modified>
</cp:coreProperties>
</file>