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Excision_Research/Li-Cor.data/Excel.DataCollection/"/>
    </mc:Choice>
  </mc:AlternateContent>
  <xr:revisionPtr revIDLastSave="0" documentId="13_ncr:1_{B0E29D84-CEFB-0B41-9586-141E1C60E72F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J32" i="1"/>
  <c r="DK32" i="1" s="1"/>
  <c r="BL32" i="1" s="1"/>
  <c r="BN32" i="1" s="1"/>
  <c r="BY32" i="1"/>
  <c r="BX32" i="1"/>
  <c r="BP32" i="1"/>
  <c r="BJ32" i="1"/>
  <c r="BD32" i="1"/>
  <c r="BQ32" i="1" s="1"/>
  <c r="BT32" i="1" s="1"/>
  <c r="AY32" i="1"/>
  <c r="AW32" i="1"/>
  <c r="AI32" i="1" s="1"/>
  <c r="AP32" i="1"/>
  <c r="M32" i="1" s="1"/>
  <c r="L32" i="1" s="1"/>
  <c r="AK32" i="1"/>
  <c r="AJ32" i="1"/>
  <c r="AC32" i="1"/>
  <c r="AB32" i="1"/>
  <c r="AA32" i="1" s="1"/>
  <c r="W32" i="1"/>
  <c r="T32" i="1"/>
  <c r="R32" i="1"/>
  <c r="O32" i="1"/>
  <c r="N32" i="1"/>
  <c r="BM32" i="1" s="1"/>
  <c r="BO32" i="1" s="1"/>
  <c r="DM31" i="1"/>
  <c r="DL31" i="1"/>
  <c r="DJ31" i="1"/>
  <c r="DK31" i="1" s="1"/>
  <c r="BL31" i="1" s="1"/>
  <c r="BN31" i="1" s="1"/>
  <c r="BY31" i="1"/>
  <c r="BX31" i="1"/>
  <c r="BP31" i="1"/>
  <c r="BJ31" i="1"/>
  <c r="BD31" i="1"/>
  <c r="BQ31" i="1" s="1"/>
  <c r="BT31" i="1" s="1"/>
  <c r="AY31" i="1"/>
  <c r="AX31" i="1"/>
  <c r="AW31" i="1"/>
  <c r="AJ31" i="1" s="1"/>
  <c r="AP31" i="1"/>
  <c r="M31" i="1" s="1"/>
  <c r="L31" i="1" s="1"/>
  <c r="AK31" i="1"/>
  <c r="AC31" i="1"/>
  <c r="AB31" i="1"/>
  <c r="AA31" i="1" s="1"/>
  <c r="W31" i="1"/>
  <c r="T31" i="1"/>
  <c r="O31" i="1"/>
  <c r="N31" i="1"/>
  <c r="BM31" i="1" s="1"/>
  <c r="DM30" i="1"/>
  <c r="DL30" i="1"/>
  <c r="DJ30" i="1"/>
  <c r="W30" i="1" s="1"/>
  <c r="BY30" i="1"/>
  <c r="BX30" i="1"/>
  <c r="BP30" i="1"/>
  <c r="BJ30" i="1"/>
  <c r="BD30" i="1"/>
  <c r="BQ30" i="1" s="1"/>
  <c r="BT30" i="1" s="1"/>
  <c r="AY30" i="1"/>
  <c r="AW30" i="1" s="1"/>
  <c r="AP30" i="1"/>
  <c r="M30" i="1" s="1"/>
  <c r="L30" i="1" s="1"/>
  <c r="AK30" i="1"/>
  <c r="AC30" i="1"/>
  <c r="AB30" i="1"/>
  <c r="AA30" i="1" s="1"/>
  <c r="T30" i="1"/>
  <c r="N30" i="1"/>
  <c r="BM30" i="1" s="1"/>
  <c r="DM29" i="1"/>
  <c r="DL29" i="1"/>
  <c r="DJ29" i="1"/>
  <c r="DK29" i="1" s="1"/>
  <c r="BY29" i="1"/>
  <c r="BX29" i="1"/>
  <c r="BP29" i="1"/>
  <c r="BL29" i="1"/>
  <c r="BN29" i="1" s="1"/>
  <c r="BJ29" i="1"/>
  <c r="BD29" i="1"/>
  <c r="BQ29" i="1" s="1"/>
  <c r="BT29" i="1" s="1"/>
  <c r="AY29" i="1"/>
  <c r="AW29" i="1" s="1"/>
  <c r="AP29" i="1"/>
  <c r="M29" i="1" s="1"/>
  <c r="AK29" i="1"/>
  <c r="AC29" i="1"/>
  <c r="AB29" i="1"/>
  <c r="AA29" i="1" s="1"/>
  <c r="T29" i="1"/>
  <c r="N29" i="1"/>
  <c r="BM29" i="1" s="1"/>
  <c r="BO29" i="1" s="1"/>
  <c r="L29" i="1"/>
  <c r="DM28" i="1"/>
  <c r="DL28" i="1"/>
  <c r="DJ28" i="1"/>
  <c r="DK28" i="1" s="1"/>
  <c r="BL28" i="1" s="1"/>
  <c r="BY28" i="1"/>
  <c r="BX28" i="1"/>
  <c r="BP28" i="1"/>
  <c r="BN28" i="1"/>
  <c r="BJ28" i="1"/>
  <c r="BD28" i="1"/>
  <c r="BQ28" i="1" s="1"/>
  <c r="BT28" i="1" s="1"/>
  <c r="AY28" i="1"/>
  <c r="AX28" i="1"/>
  <c r="AW28" i="1"/>
  <c r="AI28" i="1" s="1"/>
  <c r="AP28" i="1"/>
  <c r="M28" i="1" s="1"/>
  <c r="L28" i="1" s="1"/>
  <c r="AK28" i="1"/>
  <c r="AJ28" i="1"/>
  <c r="AC28" i="1"/>
  <c r="AB28" i="1"/>
  <c r="AA28" i="1" s="1"/>
  <c r="T28" i="1"/>
  <c r="R28" i="1"/>
  <c r="O28" i="1"/>
  <c r="N28" i="1"/>
  <c r="BM28" i="1" s="1"/>
  <c r="BO28" i="1" s="1"/>
  <c r="DM27" i="1"/>
  <c r="DL27" i="1"/>
  <c r="DJ27" i="1"/>
  <c r="W27" i="1" s="1"/>
  <c r="BY27" i="1"/>
  <c r="BX27" i="1"/>
  <c r="BP27" i="1"/>
  <c r="BJ27" i="1"/>
  <c r="BD27" i="1"/>
  <c r="BQ27" i="1" s="1"/>
  <c r="BT27" i="1" s="1"/>
  <c r="AY27" i="1"/>
  <c r="AW27" i="1" s="1"/>
  <c r="AX27" i="1"/>
  <c r="AP27" i="1"/>
  <c r="M27" i="1" s="1"/>
  <c r="L27" i="1" s="1"/>
  <c r="AK27" i="1"/>
  <c r="AC27" i="1"/>
  <c r="AB27" i="1"/>
  <c r="AA27" i="1" s="1"/>
  <c r="X27" i="1"/>
  <c r="Y27" i="1" s="1"/>
  <c r="T27" i="1"/>
  <c r="N27" i="1"/>
  <c r="BM27" i="1" s="1"/>
  <c r="DM26" i="1"/>
  <c r="DL26" i="1"/>
  <c r="DJ26" i="1"/>
  <c r="BY26" i="1"/>
  <c r="BX26" i="1"/>
  <c r="BP26" i="1"/>
  <c r="BJ26" i="1"/>
  <c r="BD26" i="1"/>
  <c r="BQ26" i="1" s="1"/>
  <c r="BT26" i="1" s="1"/>
  <c r="AY26" i="1"/>
  <c r="AW26" i="1" s="1"/>
  <c r="AP26" i="1"/>
  <c r="M26" i="1" s="1"/>
  <c r="L26" i="1" s="1"/>
  <c r="AK26" i="1"/>
  <c r="AC26" i="1"/>
  <c r="AB26" i="1"/>
  <c r="AA26" i="1" s="1"/>
  <c r="T26" i="1"/>
  <c r="R26" i="1"/>
  <c r="N26" i="1"/>
  <c r="BM26" i="1" s="1"/>
  <c r="DM25" i="1"/>
  <c r="DL25" i="1"/>
  <c r="DJ25" i="1"/>
  <c r="BY25" i="1"/>
  <c r="BX25" i="1"/>
  <c r="BP25" i="1"/>
  <c r="BJ25" i="1"/>
  <c r="BD25" i="1"/>
  <c r="BQ25" i="1" s="1"/>
  <c r="BT25" i="1" s="1"/>
  <c r="BV25" i="1" s="1"/>
  <c r="BZ25" i="1" s="1"/>
  <c r="CA25" i="1" s="1"/>
  <c r="AY25" i="1"/>
  <c r="AW25" i="1" s="1"/>
  <c r="AP25" i="1"/>
  <c r="M25" i="1" s="1"/>
  <c r="L25" i="1" s="1"/>
  <c r="AK25" i="1"/>
  <c r="AJ25" i="1"/>
  <c r="AC25" i="1"/>
  <c r="AB25" i="1"/>
  <c r="AA25" i="1" s="1"/>
  <c r="T25" i="1"/>
  <c r="N25" i="1"/>
  <c r="BM25" i="1" s="1"/>
  <c r="DM24" i="1"/>
  <c r="DL24" i="1"/>
  <c r="DJ24" i="1"/>
  <c r="DK24" i="1" s="1"/>
  <c r="BL24" i="1" s="1"/>
  <c r="BY24" i="1"/>
  <c r="BX24" i="1"/>
  <c r="BP24" i="1"/>
  <c r="BN24" i="1"/>
  <c r="BJ24" i="1"/>
  <c r="BD24" i="1"/>
  <c r="BQ24" i="1" s="1"/>
  <c r="BT24" i="1" s="1"/>
  <c r="AY24" i="1"/>
  <c r="AX24" i="1"/>
  <c r="AW24" i="1"/>
  <c r="AI24" i="1" s="1"/>
  <c r="AP24" i="1"/>
  <c r="M24" i="1" s="1"/>
  <c r="L24" i="1" s="1"/>
  <c r="AK24" i="1"/>
  <c r="AJ24" i="1"/>
  <c r="AC24" i="1"/>
  <c r="AB24" i="1"/>
  <c r="AA24" i="1" s="1"/>
  <c r="W24" i="1"/>
  <c r="T24" i="1"/>
  <c r="R24" i="1"/>
  <c r="O24" i="1"/>
  <c r="N24" i="1"/>
  <c r="BM24" i="1" s="1"/>
  <c r="DM23" i="1"/>
  <c r="DL23" i="1"/>
  <c r="DJ23" i="1"/>
  <c r="W23" i="1" s="1"/>
  <c r="BY23" i="1"/>
  <c r="BX23" i="1"/>
  <c r="BP23" i="1"/>
  <c r="BJ23" i="1"/>
  <c r="BD23" i="1"/>
  <c r="BQ23" i="1" s="1"/>
  <c r="BT23" i="1" s="1"/>
  <c r="AY23" i="1"/>
  <c r="AW23" i="1" s="1"/>
  <c r="AX23" i="1"/>
  <c r="AP23" i="1"/>
  <c r="M23" i="1" s="1"/>
  <c r="L23" i="1" s="1"/>
  <c r="AK23" i="1"/>
  <c r="AC23" i="1"/>
  <c r="AB23" i="1"/>
  <c r="AA23" i="1" s="1"/>
  <c r="T23" i="1"/>
  <c r="N23" i="1"/>
  <c r="BM23" i="1" s="1"/>
  <c r="DM22" i="1"/>
  <c r="DL22" i="1"/>
  <c r="DJ22" i="1"/>
  <c r="BY22" i="1"/>
  <c r="BX22" i="1"/>
  <c r="BP22" i="1"/>
  <c r="BJ22" i="1"/>
  <c r="BD22" i="1"/>
  <c r="BQ22" i="1" s="1"/>
  <c r="BT22" i="1" s="1"/>
  <c r="AY22" i="1"/>
  <c r="AW22" i="1" s="1"/>
  <c r="R22" i="1" s="1"/>
  <c r="AP22" i="1"/>
  <c r="M22" i="1" s="1"/>
  <c r="L22" i="1" s="1"/>
  <c r="AK22" i="1"/>
  <c r="AC22" i="1"/>
  <c r="AB22" i="1"/>
  <c r="AA22" i="1" s="1"/>
  <c r="T22" i="1"/>
  <c r="N22" i="1"/>
  <c r="BM22" i="1" s="1"/>
  <c r="DM21" i="1"/>
  <c r="DL21" i="1"/>
  <c r="DJ21" i="1"/>
  <c r="DK21" i="1" s="1"/>
  <c r="BY21" i="1"/>
  <c r="BX21" i="1"/>
  <c r="BV21" i="1"/>
  <c r="BZ21" i="1" s="1"/>
  <c r="CA21" i="1" s="1"/>
  <c r="BP21" i="1"/>
  <c r="BL21" i="1"/>
  <c r="BN21" i="1" s="1"/>
  <c r="BJ21" i="1"/>
  <c r="BD21" i="1"/>
  <c r="BQ21" i="1" s="1"/>
  <c r="BT21" i="1" s="1"/>
  <c r="AY21" i="1"/>
  <c r="AW21" i="1" s="1"/>
  <c r="AP21" i="1"/>
  <c r="M21" i="1" s="1"/>
  <c r="L21" i="1" s="1"/>
  <c r="AK21" i="1"/>
  <c r="AJ21" i="1"/>
  <c r="AC21" i="1"/>
  <c r="AB21" i="1"/>
  <c r="AA21" i="1" s="1"/>
  <c r="T21" i="1"/>
  <c r="N21" i="1"/>
  <c r="BM21" i="1" s="1"/>
  <c r="DM20" i="1"/>
  <c r="DL20" i="1"/>
  <c r="DJ20" i="1"/>
  <c r="DK20" i="1" s="1"/>
  <c r="BL20" i="1" s="1"/>
  <c r="BN20" i="1" s="1"/>
  <c r="BY20" i="1"/>
  <c r="BX20" i="1"/>
  <c r="BP20" i="1"/>
  <c r="BJ20" i="1"/>
  <c r="BD20" i="1"/>
  <c r="BQ20" i="1" s="1"/>
  <c r="BT20" i="1" s="1"/>
  <c r="AY20" i="1"/>
  <c r="AX20" i="1"/>
  <c r="AW20" i="1"/>
  <c r="AI20" i="1" s="1"/>
  <c r="AP20" i="1"/>
  <c r="M20" i="1" s="1"/>
  <c r="L20" i="1" s="1"/>
  <c r="AK20" i="1"/>
  <c r="AJ20" i="1"/>
  <c r="AC20" i="1"/>
  <c r="AB20" i="1"/>
  <c r="AA20" i="1" s="1"/>
  <c r="W20" i="1"/>
  <c r="T20" i="1"/>
  <c r="O20" i="1"/>
  <c r="N20" i="1"/>
  <c r="BM20" i="1" s="1"/>
  <c r="DM19" i="1"/>
  <c r="DL19" i="1"/>
  <c r="DJ19" i="1"/>
  <c r="W19" i="1" s="1"/>
  <c r="X19" i="1" s="1"/>
  <c r="Y19" i="1" s="1"/>
  <c r="BY19" i="1"/>
  <c r="BX19" i="1"/>
  <c r="BP19" i="1"/>
  <c r="BJ19" i="1"/>
  <c r="BD19" i="1"/>
  <c r="BQ19" i="1" s="1"/>
  <c r="BT19" i="1" s="1"/>
  <c r="AY19" i="1"/>
  <c r="AW19" i="1" s="1"/>
  <c r="AX19" i="1"/>
  <c r="AP19" i="1"/>
  <c r="M19" i="1" s="1"/>
  <c r="L19" i="1" s="1"/>
  <c r="AK19" i="1"/>
  <c r="AC19" i="1"/>
  <c r="AB19" i="1"/>
  <c r="AA19" i="1" s="1"/>
  <c r="T19" i="1"/>
  <c r="N19" i="1"/>
  <c r="BM19" i="1" s="1"/>
  <c r="DM18" i="1"/>
  <c r="DL18" i="1"/>
  <c r="DJ18" i="1"/>
  <c r="BY18" i="1"/>
  <c r="BX18" i="1"/>
  <c r="BP18" i="1"/>
  <c r="BJ18" i="1"/>
  <c r="BD18" i="1"/>
  <c r="BQ18" i="1" s="1"/>
  <c r="BT18" i="1" s="1"/>
  <c r="AY18" i="1"/>
  <c r="AW18" i="1" s="1"/>
  <c r="R18" i="1" s="1"/>
  <c r="AP18" i="1"/>
  <c r="M18" i="1" s="1"/>
  <c r="L18" i="1" s="1"/>
  <c r="AK18" i="1"/>
  <c r="AC18" i="1"/>
  <c r="AB18" i="1"/>
  <c r="AA18" i="1" s="1"/>
  <c r="T18" i="1"/>
  <c r="N18" i="1"/>
  <c r="BM18" i="1" s="1"/>
  <c r="DM17" i="1"/>
  <c r="DL17" i="1"/>
  <c r="DJ17" i="1"/>
  <c r="BY17" i="1"/>
  <c r="BX17" i="1"/>
  <c r="BV17" i="1"/>
  <c r="BZ17" i="1" s="1"/>
  <c r="CA17" i="1" s="1"/>
  <c r="BP17" i="1"/>
  <c r="BJ17" i="1"/>
  <c r="BD17" i="1"/>
  <c r="BQ17" i="1" s="1"/>
  <c r="BT17" i="1" s="1"/>
  <c r="AY17" i="1"/>
  <c r="AW17" i="1" s="1"/>
  <c r="AP17" i="1"/>
  <c r="M17" i="1" s="1"/>
  <c r="L17" i="1" s="1"/>
  <c r="AK17" i="1"/>
  <c r="N17" i="1" s="1"/>
  <c r="BM17" i="1" s="1"/>
  <c r="AJ17" i="1"/>
  <c r="AC17" i="1"/>
  <c r="AB17" i="1"/>
  <c r="AA17" i="1" s="1"/>
  <c r="T17" i="1"/>
  <c r="BW18" i="1" l="1"/>
  <c r="BV18" i="1"/>
  <c r="BZ18" i="1" s="1"/>
  <c r="CA18" i="1" s="1"/>
  <c r="BU18" i="1"/>
  <c r="AE25" i="1"/>
  <c r="AE21" i="1"/>
  <c r="BW26" i="1"/>
  <c r="BV26" i="1"/>
  <c r="BZ26" i="1" s="1"/>
  <c r="CA26" i="1" s="1"/>
  <c r="BU26" i="1"/>
  <c r="Z19" i="1"/>
  <c r="AD19" i="1" s="1"/>
  <c r="AG19" i="1"/>
  <c r="AH19" i="1" s="1"/>
  <c r="AF19" i="1"/>
  <c r="BW22" i="1"/>
  <c r="BV22" i="1"/>
  <c r="BZ22" i="1" s="1"/>
  <c r="CA22" i="1" s="1"/>
  <c r="BU22" i="1"/>
  <c r="AE17" i="1"/>
  <c r="W22" i="1"/>
  <c r="DK22" i="1"/>
  <c r="BL22" i="1" s="1"/>
  <c r="BN22" i="1" s="1"/>
  <c r="BO25" i="1"/>
  <c r="BW27" i="1"/>
  <c r="BV27" i="1"/>
  <c r="BZ27" i="1" s="1"/>
  <c r="CA27" i="1" s="1"/>
  <c r="BU27" i="1"/>
  <c r="AE29" i="1"/>
  <c r="BW32" i="1"/>
  <c r="BV32" i="1"/>
  <c r="BZ32" i="1" s="1"/>
  <c r="CA32" i="1" s="1"/>
  <c r="BU32" i="1"/>
  <c r="BU29" i="1"/>
  <c r="BW29" i="1"/>
  <c r="BV29" i="1"/>
  <c r="BZ29" i="1" s="1"/>
  <c r="CA29" i="1" s="1"/>
  <c r="W26" i="1"/>
  <c r="DK26" i="1"/>
  <c r="BL26" i="1" s="1"/>
  <c r="BN26" i="1" s="1"/>
  <c r="BO23" i="1"/>
  <c r="AX26" i="1"/>
  <c r="O26" i="1"/>
  <c r="AJ26" i="1"/>
  <c r="AI26" i="1"/>
  <c r="Z27" i="1"/>
  <c r="AD27" i="1" s="1"/>
  <c r="AG27" i="1"/>
  <c r="AH27" i="1" s="1"/>
  <c r="AE28" i="1"/>
  <c r="DK17" i="1"/>
  <c r="BL17" i="1" s="1"/>
  <c r="BN17" i="1" s="1"/>
  <c r="O19" i="1"/>
  <c r="AJ19" i="1"/>
  <c r="AI19" i="1"/>
  <c r="R19" i="1"/>
  <c r="BW20" i="1"/>
  <c r="BV20" i="1"/>
  <c r="BZ20" i="1" s="1"/>
  <c r="CA20" i="1" s="1"/>
  <c r="BU20" i="1"/>
  <c r="BW31" i="1"/>
  <c r="BV31" i="1"/>
  <c r="BZ31" i="1" s="1"/>
  <c r="CA31" i="1" s="1"/>
  <c r="BU31" i="1"/>
  <c r="X20" i="1"/>
  <c r="Y20" i="1" s="1"/>
  <c r="AE20" i="1"/>
  <c r="BU25" i="1"/>
  <c r="BW25" i="1"/>
  <c r="AI29" i="1"/>
  <c r="R29" i="1"/>
  <c r="AX29" i="1"/>
  <c r="O29" i="1"/>
  <c r="AE26" i="1"/>
  <c r="AI21" i="1"/>
  <c r="R21" i="1"/>
  <c r="AX21" i="1"/>
  <c r="O21" i="1"/>
  <c r="O23" i="1"/>
  <c r="AJ23" i="1"/>
  <c r="AI23" i="1"/>
  <c r="R23" i="1"/>
  <c r="AE27" i="1"/>
  <c r="U27" i="1"/>
  <c r="S27" i="1" s="1"/>
  <c r="V27" i="1" s="1"/>
  <c r="P27" i="1" s="1"/>
  <c r="Q27" i="1" s="1"/>
  <c r="AJ29" i="1"/>
  <c r="AE32" i="1"/>
  <c r="AE22" i="1"/>
  <c r="AE31" i="1"/>
  <c r="X31" i="1"/>
  <c r="Y31" i="1" s="1"/>
  <c r="AX22" i="1"/>
  <c r="O22" i="1"/>
  <c r="AJ22" i="1"/>
  <c r="AI22" i="1"/>
  <c r="BW30" i="1"/>
  <c r="BV30" i="1"/>
  <c r="BZ30" i="1" s="1"/>
  <c r="CA30" i="1" s="1"/>
  <c r="BU30" i="1"/>
  <c r="BO31" i="1"/>
  <c r="AE19" i="1"/>
  <c r="U19" i="1"/>
  <c r="S19" i="1" s="1"/>
  <c r="V19" i="1" s="1"/>
  <c r="P19" i="1" s="1"/>
  <c r="Q19" i="1" s="1"/>
  <c r="AE23" i="1"/>
  <c r="U23" i="1"/>
  <c r="S23" i="1" s="1"/>
  <c r="V23" i="1" s="1"/>
  <c r="AI17" i="1"/>
  <c r="R17" i="1"/>
  <c r="AX17" i="1"/>
  <c r="O17" i="1"/>
  <c r="BU17" i="1"/>
  <c r="BW17" i="1"/>
  <c r="BW19" i="1"/>
  <c r="BV19" i="1"/>
  <c r="BZ19" i="1" s="1"/>
  <c r="CA19" i="1" s="1"/>
  <c r="BU19" i="1"/>
  <c r="BO20" i="1"/>
  <c r="BO21" i="1"/>
  <c r="BU21" i="1"/>
  <c r="BW21" i="1"/>
  <c r="X23" i="1"/>
  <c r="Y23" i="1" s="1"/>
  <c r="BW23" i="1"/>
  <c r="BV23" i="1"/>
  <c r="BZ23" i="1" s="1"/>
  <c r="CA23" i="1" s="1"/>
  <c r="BU23" i="1"/>
  <c r="BW24" i="1"/>
  <c r="BV24" i="1"/>
  <c r="BZ24" i="1" s="1"/>
  <c r="CA24" i="1" s="1"/>
  <c r="BU24" i="1"/>
  <c r="X30" i="1"/>
  <c r="Y30" i="1" s="1"/>
  <c r="AX18" i="1"/>
  <c r="O18" i="1"/>
  <c r="AJ18" i="1"/>
  <c r="AI18" i="1"/>
  <c r="AX30" i="1"/>
  <c r="O30" i="1"/>
  <c r="AJ30" i="1"/>
  <c r="AI30" i="1"/>
  <c r="R30" i="1"/>
  <c r="BO17" i="1"/>
  <c r="X24" i="1"/>
  <c r="Y24" i="1" s="1"/>
  <c r="AE24" i="1"/>
  <c r="AF27" i="1"/>
  <c r="BO18" i="1"/>
  <c r="AE18" i="1"/>
  <c r="W18" i="1"/>
  <c r="DK18" i="1"/>
  <c r="BL18" i="1" s="1"/>
  <c r="BN18" i="1" s="1"/>
  <c r="BO24" i="1"/>
  <c r="AI25" i="1"/>
  <c r="R25" i="1"/>
  <c r="AX25" i="1"/>
  <c r="O25" i="1"/>
  <c r="DK25" i="1"/>
  <c r="BL25" i="1" s="1"/>
  <c r="BN25" i="1" s="1"/>
  <c r="O27" i="1"/>
  <c r="AJ27" i="1"/>
  <c r="AI27" i="1"/>
  <c r="R27" i="1"/>
  <c r="BW28" i="1"/>
  <c r="BV28" i="1"/>
  <c r="BZ28" i="1" s="1"/>
  <c r="CA28" i="1" s="1"/>
  <c r="BU28" i="1"/>
  <c r="AE30" i="1"/>
  <c r="W28" i="1"/>
  <c r="DK30" i="1"/>
  <c r="BL30" i="1" s="1"/>
  <c r="BN30" i="1" s="1"/>
  <c r="R31" i="1"/>
  <c r="X32" i="1"/>
  <c r="Y32" i="1" s="1"/>
  <c r="AX32" i="1"/>
  <c r="W17" i="1"/>
  <c r="DK19" i="1"/>
  <c r="BL19" i="1" s="1"/>
  <c r="BN19" i="1" s="1"/>
  <c r="W21" i="1"/>
  <c r="DK23" i="1"/>
  <c r="BL23" i="1" s="1"/>
  <c r="BN23" i="1" s="1"/>
  <c r="W25" i="1"/>
  <c r="DK27" i="1"/>
  <c r="BL27" i="1" s="1"/>
  <c r="BN27" i="1" s="1"/>
  <c r="W29" i="1"/>
  <c r="AI31" i="1"/>
  <c r="R20" i="1"/>
  <c r="Z32" i="1" l="1"/>
  <c r="AD32" i="1" s="1"/>
  <c r="AG32" i="1"/>
  <c r="X29" i="1"/>
  <c r="Y29" i="1" s="1"/>
  <c r="Z20" i="1"/>
  <c r="AD20" i="1" s="1"/>
  <c r="AG20" i="1"/>
  <c r="X25" i="1"/>
  <c r="Y25" i="1" s="1"/>
  <c r="AF31" i="1"/>
  <c r="Z31" i="1"/>
  <c r="AD31" i="1" s="1"/>
  <c r="AG31" i="1"/>
  <c r="AH31" i="1" s="1"/>
  <c r="X28" i="1"/>
  <c r="Y28" i="1" s="1"/>
  <c r="AF32" i="1"/>
  <c r="U32" i="1"/>
  <c r="S32" i="1" s="1"/>
  <c r="V32" i="1" s="1"/>
  <c r="P32" i="1" s="1"/>
  <c r="Q32" i="1" s="1"/>
  <c r="X21" i="1"/>
  <c r="Y21" i="1" s="1"/>
  <c r="Z24" i="1"/>
  <c r="AD24" i="1" s="1"/>
  <c r="AG24" i="1"/>
  <c r="AG30" i="1"/>
  <c r="AH30" i="1" s="1"/>
  <c r="AF30" i="1"/>
  <c r="Z30" i="1"/>
  <c r="AD30" i="1" s="1"/>
  <c r="X26" i="1"/>
  <c r="Y26" i="1" s="1"/>
  <c r="X22" i="1"/>
  <c r="Y22" i="1" s="1"/>
  <c r="U30" i="1"/>
  <c r="S30" i="1" s="1"/>
  <c r="V30" i="1" s="1"/>
  <c r="P30" i="1" s="1"/>
  <c r="Q30" i="1" s="1"/>
  <c r="U24" i="1"/>
  <c r="S24" i="1" s="1"/>
  <c r="V24" i="1" s="1"/>
  <c r="P24" i="1" s="1"/>
  <c r="Q24" i="1" s="1"/>
  <c r="BO30" i="1"/>
  <c r="AF24" i="1"/>
  <c r="U20" i="1"/>
  <c r="S20" i="1" s="1"/>
  <c r="V20" i="1" s="1"/>
  <c r="P20" i="1" s="1"/>
  <c r="Q20" i="1" s="1"/>
  <c r="P23" i="1"/>
  <c r="Q23" i="1" s="1"/>
  <c r="U31" i="1"/>
  <c r="S31" i="1" s="1"/>
  <c r="V31" i="1" s="1"/>
  <c r="P31" i="1" s="1"/>
  <c r="Q31" i="1" s="1"/>
  <c r="Z23" i="1"/>
  <c r="AD23" i="1" s="1"/>
  <c r="AG23" i="1"/>
  <c r="AF23" i="1"/>
  <c r="BO27" i="1"/>
  <c r="X17" i="1"/>
  <c r="Y17" i="1" s="1"/>
  <c r="X18" i="1"/>
  <c r="Y18" i="1" s="1"/>
  <c r="BO19" i="1"/>
  <c r="AF20" i="1"/>
  <c r="BO26" i="1"/>
  <c r="BO22" i="1"/>
  <c r="Z17" i="1" l="1"/>
  <c r="AD17" i="1" s="1"/>
  <c r="AG17" i="1"/>
  <c r="U17" i="1"/>
  <c r="S17" i="1" s="1"/>
  <c r="V17" i="1" s="1"/>
  <c r="P17" i="1" s="1"/>
  <c r="Q17" i="1" s="1"/>
  <c r="AF17" i="1"/>
  <c r="Z25" i="1"/>
  <c r="AD25" i="1" s="1"/>
  <c r="AG25" i="1"/>
  <c r="AF25" i="1"/>
  <c r="U25" i="1"/>
  <c r="S25" i="1" s="1"/>
  <c r="V25" i="1" s="1"/>
  <c r="P25" i="1" s="1"/>
  <c r="Q25" i="1" s="1"/>
  <c r="AG26" i="1"/>
  <c r="AH26" i="1" s="1"/>
  <c r="AF26" i="1"/>
  <c r="Z26" i="1"/>
  <c r="AD26" i="1" s="1"/>
  <c r="U26" i="1"/>
  <c r="S26" i="1" s="1"/>
  <c r="V26" i="1" s="1"/>
  <c r="P26" i="1" s="1"/>
  <c r="Q26" i="1" s="1"/>
  <c r="AH20" i="1"/>
  <c r="Z28" i="1"/>
  <c r="AD28" i="1" s="1"/>
  <c r="AG28" i="1"/>
  <c r="AF28" i="1"/>
  <c r="U28" i="1"/>
  <c r="S28" i="1" s="1"/>
  <c r="V28" i="1" s="1"/>
  <c r="P28" i="1" s="1"/>
  <c r="Q28" i="1" s="1"/>
  <c r="AH24" i="1"/>
  <c r="AH23" i="1"/>
  <c r="AH32" i="1"/>
  <c r="AG18" i="1"/>
  <c r="AH18" i="1" s="1"/>
  <c r="AF18" i="1"/>
  <c r="Z18" i="1"/>
  <c r="AD18" i="1" s="1"/>
  <c r="U18" i="1"/>
  <c r="S18" i="1" s="1"/>
  <c r="V18" i="1" s="1"/>
  <c r="P18" i="1" s="1"/>
  <c r="Q18" i="1" s="1"/>
  <c r="Z29" i="1"/>
  <c r="AD29" i="1" s="1"/>
  <c r="AG29" i="1"/>
  <c r="U29" i="1"/>
  <c r="S29" i="1" s="1"/>
  <c r="V29" i="1" s="1"/>
  <c r="P29" i="1" s="1"/>
  <c r="Q29" i="1" s="1"/>
  <c r="AF29" i="1"/>
  <c r="AG22" i="1"/>
  <c r="AH22" i="1" s="1"/>
  <c r="AF22" i="1"/>
  <c r="Z22" i="1"/>
  <c r="AD22" i="1" s="1"/>
  <c r="U22" i="1"/>
  <c r="S22" i="1" s="1"/>
  <c r="V22" i="1" s="1"/>
  <c r="P22" i="1" s="1"/>
  <c r="Q22" i="1" s="1"/>
  <c r="Z21" i="1"/>
  <c r="AD21" i="1" s="1"/>
  <c r="AG21" i="1"/>
  <c r="AF21" i="1"/>
  <c r="U21" i="1"/>
  <c r="S21" i="1" s="1"/>
  <c r="V21" i="1" s="1"/>
  <c r="P21" i="1" s="1"/>
  <c r="Q21" i="1" s="1"/>
  <c r="AH28" i="1" l="1"/>
  <c r="AH25" i="1"/>
  <c r="AH21" i="1"/>
  <c r="AH29" i="1"/>
  <c r="AH17" i="1"/>
</calcChain>
</file>

<file path=xl/sharedStrings.xml><?xml version="1.0" encoding="utf-8"?>
<sst xmlns="http://schemas.openxmlformats.org/spreadsheetml/2006/main" count="1131" uniqueCount="512">
  <si>
    <t>File opened</t>
  </si>
  <si>
    <t>2023-06-08 08:17:56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</si>
  <si>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</si>
  <si>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</si>
  <si>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</si>
  <si>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</si>
  <si>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</si>
  <si>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</si>
  <si>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</si>
  <si>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</si>
  <si>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</si>
  <si>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</si>
  <si>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</si>
  <si>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{"co2aspan2b": "0.325324", "co2bspan1": "1.00258", "oxygen": "21", "h2obspan2a": "0.0696041", "co2bspan2a": "0.327161", "h2oaspan1": "1.00419", "h2obspanconc2": "0", "co2bzero": "0.959397", "h2oaspanconc1": "12.52", "chamberpressurezero": "2.56232", "co2aspan1": "1.0024", "co2bspanconc1": "2490", "h2oaspanconc2": "0", "co2bspan2b": "0.324713", "co2bspan2": "-0.0307545", "co2aspan2": "-0.030163", "h2oazero": "1.00658", "ssb_ref": "38434", "flowmeterzero": "0.995701", "ssa_ref": "36474.5", "tbzero": "-0.0150089", "tazero": "-0.0478325", "co2aspanconc2": "309.1", "co2aspan2a": "0.327778", "h2oaspan2a": "0.0693836", "co2azero": "0.992736", "h2obspanconc1": "12.52", "co2aspanconc1": "2490", "h2obspan2": "0", "flowazero": "0.31134", "h2oaspan2b": "0.0696742", "h2obspan1": "1.00227", "flowbzero": "0.30834", "h2obspan2b": "0.0697624", "h2obzero": "1.00009", "co2bspanconc2": "309.1", "h2oaspan2": "0"}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</si>
  <si>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</si>
  <si>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</si>
  <si>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</si>
  <si>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</si>
  <si>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</si>
  <si>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</si>
  <si>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</si>
  <si>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</si>
  <si>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</si>
  <si>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</si>
  <si>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</si>
  <si>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</si>
  <si>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</si>
  <si>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08:17:56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</si>
  <si>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</si>
  <si>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</si>
  <si>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</si>
  <si>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</si>
  <si>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</si>
  <si>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</si>
  <si>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</si>
  <si>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</si>
  <si>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</si>
  <si>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</si>
  <si>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</si>
  <si>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</si>
  <si>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</si>
  <si>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</si>
  <si>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</si>
  <si>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</si>
  <si>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</si>
  <si>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</si>
  <si>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</si>
  <si>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</si>
  <si>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</si>
  <si>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</si>
  <si>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</si>
  <si>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</si>
  <si>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</si>
  <si>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</si>
  <si>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</si>
  <si>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</si>
  <si>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</si>
  <si>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</si>
  <si>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</si>
  <si>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</si>
  <si>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</si>
  <si>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</si>
  <si>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</si>
  <si>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</si>
  <si>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</si>
  <si>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</si>
  <si>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</si>
  <si>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</si>
  <si>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</si>
  <si>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</si>
  <si>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</si>
  <si>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</si>
  <si>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</si>
  <si>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</si>
  <si>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</si>
  <si>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</si>
  <si>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</si>
  <si>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</si>
  <si>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</si>
  <si>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</si>
  <si>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</si>
  <si>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4.85182 90.5591 377.721 609.116 849.847 1033.23 1221.6 1356.99</t>
  </si>
  <si>
    <t>Fs_true</t>
  </si>
  <si>
    <t>-0.593005 101.954 406.335 601.133 807.176 1000.92 1209.7 1400.8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</si>
  <si>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</si>
  <si>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</si>
  <si>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</si>
  <si>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</si>
  <si>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</si>
  <si>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</si>
  <si>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</si>
  <si>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</si>
  <si>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</si>
  <si>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</si>
  <si>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</si>
  <si>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</si>
  <si>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</si>
  <si>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</si>
  <si>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</si>
  <si>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</si>
  <si>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</si>
  <si>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</si>
  <si>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</si>
  <si>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</si>
  <si>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</si>
  <si>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</si>
  <si>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</si>
  <si>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</si>
  <si>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</si>
  <si>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</si>
  <si>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</si>
  <si>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</si>
  <si>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</si>
  <si>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</si>
  <si>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</si>
  <si>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</si>
  <si>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</si>
  <si>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</si>
  <si>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</si>
  <si>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</si>
  <si>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</si>
  <si>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</si>
  <si>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</si>
  <si>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</si>
  <si>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</si>
  <si>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</si>
  <si>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</si>
  <si>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</si>
  <si>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</si>
  <si>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</si>
  <si>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</si>
  <si>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</si>
  <si>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</si>
  <si>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</si>
  <si>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</si>
  <si>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</si>
  <si>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</si>
  <si>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</si>
  <si>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</si>
  <si>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</si>
  <si>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</si>
  <si>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</si>
  <si>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</si>
  <si>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</si>
  <si>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</si>
  <si>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</si>
  <si>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</si>
  <si>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</si>
  <si>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</si>
  <si>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</si>
  <si>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</si>
  <si>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</si>
  <si>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</si>
  <si>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</si>
  <si>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</si>
  <si>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</si>
  <si>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</si>
  <si>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</si>
  <si>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</si>
  <si>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</si>
  <si>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</si>
  <si>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</si>
  <si>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</si>
  <si>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</si>
  <si>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</si>
  <si>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</si>
  <si>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</si>
  <si>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</si>
  <si>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</si>
  <si>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</si>
  <si>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</si>
  <si>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</si>
  <si>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</si>
  <si>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</si>
  <si>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</si>
  <si>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</si>
  <si>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</si>
  <si>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</si>
  <si>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</si>
  <si>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</si>
  <si>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</si>
  <si>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</si>
  <si>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</si>
  <si>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</si>
  <si>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</si>
  <si>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</si>
  <si>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</si>
  <si>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</si>
  <si>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</si>
  <si>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</si>
  <si>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</si>
  <si>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</si>
  <si>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</si>
  <si>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</si>
  <si>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</si>
  <si>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</si>
  <si>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</si>
  <si>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</si>
  <si>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</si>
  <si>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</si>
  <si>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</si>
  <si>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</si>
  <si>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</si>
  <si>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</si>
  <si>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</si>
  <si>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</si>
  <si>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</si>
  <si>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</si>
  <si>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</si>
  <si>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</si>
  <si>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</si>
  <si>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</si>
  <si>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</si>
  <si>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</si>
  <si>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</si>
  <si>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</si>
  <si>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</si>
  <si>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</si>
  <si>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</si>
  <si>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</si>
  <si>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</si>
  <si>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</si>
  <si>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</si>
  <si>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</si>
  <si>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</si>
  <si>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</si>
  <si>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</si>
  <si>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</si>
  <si>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</si>
  <si>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</si>
  <si>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</si>
  <si>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</si>
  <si>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</si>
  <si>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</si>
  <si>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</si>
  <si>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</si>
  <si>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</si>
  <si>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</si>
  <si>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</si>
  <si>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</si>
  <si>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</si>
  <si>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</si>
  <si>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</si>
  <si>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</si>
  <si>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</si>
  <si>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</si>
  <si>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</si>
  <si>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</si>
  <si>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</si>
  <si>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</si>
  <si>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</si>
  <si>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</si>
  <si>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</si>
  <si>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</si>
  <si>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</si>
  <si>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</si>
  <si>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</si>
  <si>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</si>
  <si>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</si>
  <si>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</si>
  <si>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</si>
  <si>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</si>
  <si>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</si>
  <si>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</si>
  <si>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</si>
  <si>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</si>
  <si>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</si>
  <si>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</si>
  <si>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</si>
  <si>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</si>
  <si>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</si>
  <si>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</si>
  <si>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</si>
  <si>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</si>
  <si>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</si>
  <si>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</si>
  <si>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</si>
  <si>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</si>
  <si>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</si>
  <si>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</si>
  <si>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</si>
  <si>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</si>
  <si>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</si>
  <si>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</si>
  <si>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</si>
  <si>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</si>
  <si>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</si>
  <si>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</si>
  <si>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</si>
  <si>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</si>
  <si>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</si>
  <si>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</si>
  <si>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</si>
  <si>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</si>
  <si>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</si>
  <si>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</si>
  <si>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</si>
  <si>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</si>
  <si>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</si>
  <si>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</si>
  <si>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</si>
  <si>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</si>
  <si>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</si>
  <si>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</si>
  <si>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</si>
  <si>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</si>
  <si>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</si>
  <si>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</si>
  <si>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</si>
  <si>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</si>
  <si>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</si>
  <si>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</si>
  <si>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</si>
  <si>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</si>
  <si>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</si>
  <si>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</si>
  <si>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</si>
  <si>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</si>
  <si>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</si>
  <si>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</si>
  <si>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</si>
  <si>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</si>
  <si>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</si>
  <si>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</si>
  <si>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</si>
  <si>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</si>
  <si>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</si>
  <si>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</si>
  <si>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</si>
  <si>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</si>
  <si>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</si>
  <si>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</si>
  <si>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</si>
  <si>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</si>
  <si>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</si>
  <si>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</si>
  <si>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</si>
  <si>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</si>
  <si>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</si>
  <si>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</si>
  <si>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</si>
  <si>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</si>
  <si>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</si>
  <si>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</si>
  <si>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</si>
  <si>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</si>
  <si>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</si>
  <si>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</si>
  <si>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</si>
  <si>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</si>
  <si>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</si>
  <si>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</si>
  <si>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</si>
  <si>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</si>
  <si>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</si>
  <si>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</si>
  <si>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</si>
  <si>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</si>
  <si>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</si>
  <si>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</si>
  <si>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</si>
  <si>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</si>
  <si>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</si>
  <si>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</si>
  <si>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</si>
  <si>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</si>
  <si>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</si>
  <si>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</si>
  <si>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</si>
  <si>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</si>
  <si>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</si>
  <si>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</si>
  <si>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</si>
  <si>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</si>
  <si>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</si>
  <si>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</si>
  <si>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</si>
  <si>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</si>
  <si>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</si>
  <si>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</si>
  <si>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</si>
  <si>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</si>
  <si>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</si>
  <si>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</si>
  <si>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</si>
  <si>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</si>
  <si>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</si>
  <si>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</si>
  <si>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</si>
  <si>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</si>
  <si>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</si>
  <si>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</si>
  <si>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</si>
  <si>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</si>
  <si>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</si>
  <si>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</si>
  <si>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</si>
  <si>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</si>
  <si>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</si>
  <si>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</si>
  <si>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</si>
  <si>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</si>
  <si>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</si>
  <si>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</si>
  <si>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</si>
  <si>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</si>
  <si>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</si>
  <si>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</si>
  <si>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</si>
  <si>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</si>
  <si>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</si>
  <si>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</si>
  <si>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</si>
  <si>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</si>
  <si>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</si>
  <si>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</si>
  <si>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</si>
  <si>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</si>
  <si>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</si>
  <si>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</si>
  <si>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</si>
  <si>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</si>
  <si>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</si>
  <si>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</si>
  <si>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</si>
  <si>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</si>
  <si>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</si>
  <si>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</si>
  <si>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</si>
  <si>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</si>
  <si>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</si>
  <si>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</si>
  <si>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</si>
  <si>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</si>
  <si>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</si>
  <si>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</si>
  <si>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20230608 08:49:54</t>
  </si>
  <si>
    <t>08:49:54</t>
  </si>
  <si>
    <t>Intact</t>
  </si>
  <si>
    <t>RECT-157-20230531-15_53_52</t>
  </si>
  <si>
    <t>MPF-244-20230608-08_49_15</t>
  </si>
  <si>
    <t>-</t>
  </si>
  <si>
    <t>0: Broadleaf</t>
  </si>
  <si>
    <t>08:50:25</t>
  </si>
  <si>
    <t>1/3</t>
  </si>
  <si>
    <t>11111111</t>
  </si>
  <si>
    <t>oooooooo</t>
  </si>
  <si>
    <t>on</t>
  </si>
  <si>
    <t>20230608 09:14:37</t>
  </si>
  <si>
    <t>09:14:37</t>
  </si>
  <si>
    <t>Excised</t>
  </si>
  <si>
    <t>MPF-245-20230608-09_13_58</t>
  </si>
  <si>
    <t>09:14:56</t>
  </si>
  <si>
    <t>2/3</t>
  </si>
  <si>
    <t>20230608 09:49:31</t>
  </si>
  <si>
    <t>09:49:31</t>
  </si>
  <si>
    <t>MPF-246-20230608-09_48_52</t>
  </si>
  <si>
    <t>09:49:51</t>
  </si>
  <si>
    <t>20230608 10:13:23</t>
  </si>
  <si>
    <t>10:13:23</t>
  </si>
  <si>
    <t>MPF-247-20230608-10_12_44</t>
  </si>
  <si>
    <t>10:13:45</t>
  </si>
  <si>
    <t>3/3</t>
  </si>
  <si>
    <t>20230608 10:48:59</t>
  </si>
  <si>
    <t>10:48:59</t>
  </si>
  <si>
    <t>MPF-248-20230608-10_48_20</t>
  </si>
  <si>
    <t>10:49:30</t>
  </si>
  <si>
    <t>20230608 11:13:43</t>
  </si>
  <si>
    <t>11:13:43</t>
  </si>
  <si>
    <t>MPF-249-20230608-11_13_04</t>
  </si>
  <si>
    <t>11:14:02</t>
  </si>
  <si>
    <t>20230608 11:50:18</t>
  </si>
  <si>
    <t>11:50:18</t>
  </si>
  <si>
    <t>MPF-250-20230608-11_49_40</t>
  </si>
  <si>
    <t>11:50:44</t>
  </si>
  <si>
    <t>20230608 12:12:57</t>
  </si>
  <si>
    <t>12:12:57</t>
  </si>
  <si>
    <t>MPF-251-20230608-12_12_19</t>
  </si>
  <si>
    <t>12:13:20</t>
  </si>
  <si>
    <t>20230608 12:50:00</t>
  </si>
  <si>
    <t>12:50:00</t>
  </si>
  <si>
    <t>MPF-252-20230608-12_49_22</t>
  </si>
  <si>
    <t>12:50:26</t>
  </si>
  <si>
    <t>20230608 13:12:55</t>
  </si>
  <si>
    <t>13:12:55</t>
  </si>
  <si>
    <t>MPF-253-20230608-13_12_17</t>
  </si>
  <si>
    <t>13:13:20</t>
  </si>
  <si>
    <t>20230608 13:50:36</t>
  </si>
  <si>
    <t>13:50:36</t>
  </si>
  <si>
    <t>MPF-254-20230608-13_49_58</t>
  </si>
  <si>
    <t>13:51:08</t>
  </si>
  <si>
    <t>20230608 14:14:17</t>
  </si>
  <si>
    <t>14:14:17</t>
  </si>
  <si>
    <t>MPF-255-20230608-14_13_40</t>
  </si>
  <si>
    <t>14:14:37</t>
  </si>
  <si>
    <t>20230608 14:49:32</t>
  </si>
  <si>
    <t>14:49:32</t>
  </si>
  <si>
    <t>MPF-256-20230608-14_48_55</t>
  </si>
  <si>
    <t>14:49:59</t>
  </si>
  <si>
    <t>0/3</t>
  </si>
  <si>
    <t>20230608 15:13:21</t>
  </si>
  <si>
    <t>15:13:21</t>
  </si>
  <si>
    <t>MPF-257-20230608-15_12_44</t>
  </si>
  <si>
    <t>15:13:40</t>
  </si>
  <si>
    <t>20230608 15:50:11</t>
  </si>
  <si>
    <t>15:50:11</t>
  </si>
  <si>
    <t>MPF-258-20230608-15_49_34</t>
  </si>
  <si>
    <t>15:50:41</t>
  </si>
  <si>
    <t>20230608 16:14:21</t>
  </si>
  <si>
    <t>16:14:21</t>
  </si>
  <si>
    <t>MPF-259-20230608-16_13_44</t>
  </si>
  <si>
    <t>16:14:44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</si>
</sst>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32"/>
  <sheetViews>
    <sheetView tabSelected="1" workbookViewId="0">
      <selection activeCell="H29" sqref="H29"/>
    </sheetView>
  </sheetViews>
  <sheetFormatPr baseColWidth="10" defaultColWidth="8.83203125" defaultRowHeight="15" x14ac:dyDescent="0.2"/>
  <sheetData>
    <row r="1" spans="1:299" x14ac:dyDescent="0.2">
      <c r="H1">
        <v>9391</v>
      </c>
    </row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433</v>
      </c>
      <c r="IC16" t="s">
        <v>434</v>
      </c>
      <c r="ID16" t="s">
        <v>433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1686239394.0999999</v>
      </c>
      <c r="C17">
        <v>0</v>
      </c>
      <c r="D17" t="s">
        <v>436</v>
      </c>
      <c r="E17" t="s">
        <v>437</v>
      </c>
      <c r="F17">
        <v>30</v>
      </c>
      <c r="G17">
        <v>19.3</v>
      </c>
      <c r="H17" t="s">
        <v>438</v>
      </c>
      <c r="I17">
        <v>100</v>
      </c>
      <c r="J17">
        <v>165</v>
      </c>
      <c r="K17">
        <v>1686239385.5999999</v>
      </c>
      <c r="L17">
        <f t="shared" ref="L17:L32" si="0">(M17)/1000</f>
        <v>1.0583489111404393E-3</v>
      </c>
      <c r="M17">
        <f t="shared" ref="M17:M32" si="1">IF(DR17, AP17, AJ17)</f>
        <v>1.0583489111404394</v>
      </c>
      <c r="N17">
        <f t="shared" ref="N17:N32" si="2">IF(DR17, AK17, AI17)</f>
        <v>4.4656091891278091</v>
      </c>
      <c r="O17">
        <f t="shared" ref="O17:O32" si="3">DT17 - IF(AW17&gt;1, N17*DN17*100/(AY17*EH17), 0)</f>
        <v>396.4500625</v>
      </c>
      <c r="P17">
        <f t="shared" ref="P17:P32" si="4">((V17-L17/2)*O17-N17)/(V17+L17/2)</f>
        <v>272.13984739234621</v>
      </c>
      <c r="Q17">
        <f t="shared" ref="Q17:Q32" si="5">P17*(EA17+EB17)/1000</f>
        <v>27.423937262066332</v>
      </c>
      <c r="R17">
        <f t="shared" ref="R17:R32" si="6">(DT17 - IF(AW17&gt;1, N17*DN17*100/(AY17*EH17), 0))*(EA17+EB17)/1000</f>
        <v>39.950862564671411</v>
      </c>
      <c r="S17">
        <f t="shared" ref="S17:S32" si="7">2/((1/U17-1/T17)+SIGN(U17)*SQRT((1/U17-1/T17)*(1/U17-1/T17) + 4*DO17/((DO17+1)*(DO17+1))*(2*1/U17*1/T17-1/T17*1/T17)))</f>
        <v>6.2512670954761554E-2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3.8252381652374181</v>
      </c>
      <c r="U17">
        <f t="shared" ref="U17:U32" si="9">L17*(1000-(1000*0.61365*EXP(17.502*Y17/(240.97+Y17))/(EA17+EB17)+DV17)/2)/(1000*0.61365*EXP(17.502*Y17/(240.97+Y17))/(EA17+EB17)-DV17)</f>
        <v>6.1950627999483136E-2</v>
      </c>
      <c r="V17">
        <f t="shared" ref="V17:V32" si="10">1/((DO17+1)/(S17/1.6)+1/(T17/1.37)) + DO17/((DO17+1)/(S17/1.6) + DO17/(T17/1.37))</f>
        <v>3.8769218495207189E-2</v>
      </c>
      <c r="W17">
        <f t="shared" ref="W17:W32" si="11">(DJ17*DM17)</f>
        <v>321.51112870506159</v>
      </c>
      <c r="X17">
        <f t="shared" ref="X17:X32" si="12">(EC17+(W17+2*0.95*0.0000000567*(((EC17+$B$7)+273)^4-(EC17+273)^4)-44100*L17)/(1.84*29.3*T17+8*0.95*0.0000000567*(EC17+273)^3))</f>
        <v>26.833868296775133</v>
      </c>
      <c r="Y17">
        <f t="shared" ref="Y17:Y32" si="13">($C$7*ED17+$D$7*EE17+$E$7*X17)</f>
        <v>25.772156249999998</v>
      </c>
      <c r="Z17">
        <f t="shared" ref="Z17:Z32" si="14">0.61365*EXP(17.502*Y17/(240.97+Y17))</f>
        <v>3.3290327533002873</v>
      </c>
      <c r="AA17">
        <f t="shared" ref="AA17:AA32" si="15">(AB17/AC17*100)</f>
        <v>50.158026798960222</v>
      </c>
      <c r="AB17">
        <f t="shared" ref="AB17:AB32" si="16">DV17*(EA17+EB17)/1000</f>
        <v>1.6500084050411032</v>
      </c>
      <c r="AC17">
        <f t="shared" ref="AC17:AC32" si="17">0.61365*EXP(17.502*EC17/(240.97+EC17))</f>
        <v>3.2896198481940844</v>
      </c>
      <c r="AD17">
        <f t="shared" ref="AD17:AD32" si="18">(Z17-DV17*(EA17+EB17)/1000)</f>
        <v>1.679024348259184</v>
      </c>
      <c r="AE17">
        <f t="shared" ref="AE17:AE32" si="19">(-L17*44100)</f>
        <v>-46.673186981293377</v>
      </c>
      <c r="AF17">
        <f t="shared" ref="AF17:AF32" si="20">2*29.3*T17*0.92*(EC17-Y17)</f>
        <v>-41.405073328827555</v>
      </c>
      <c r="AG17">
        <f t="shared" ref="AG17:AG32" si="21">2*0.95*0.0000000567*(((EC17+$B$7)+273)^4-(Y17+273)^4)</f>
        <v>-2.3050951472538692</v>
      </c>
      <c r="AH17">
        <f t="shared" ref="AH17:AH32" si="22">W17+AG17+AE17+AF17</f>
        <v>231.12777324768678</v>
      </c>
      <c r="AI17">
        <f t="shared" ref="AI17:AI32" si="23">DZ17*AW17*(DU17-DT17*(1000-AW17*DW17)/(1000-AW17*DV17))/(100*DN17)</f>
        <v>5.5109920089513666</v>
      </c>
      <c r="AJ17">
        <f t="shared" ref="AJ17:AJ32" si="24">1000*DZ17*AW17*(DV17-DW17)/(100*DN17*(1000-AW17*DV17))</f>
        <v>1.1088064646084035</v>
      </c>
      <c r="AK17">
        <f t="shared" ref="AK17:AK32" si="25">(AL17 - AM17 - EA17*1000/(8.314*(EC17+273.15)) * AO17/DZ17 * AN17) * DZ17/(100*DN17) * (1000 - DW17)/1000</f>
        <v>4.4656091891278091</v>
      </c>
      <c r="AL17">
        <v>406.5732983835</v>
      </c>
      <c r="AM17">
        <v>403.61134545454502</v>
      </c>
      <c r="AN17">
        <v>4.4230895161888398E-2</v>
      </c>
      <c r="AO17">
        <v>67.012099455812105</v>
      </c>
      <c r="AP17">
        <f t="shared" ref="AP17:AP32" si="26">(AR17 - AQ17 + EA17*1000/(8.314*(EC17+273.15)) * AT17/DZ17 * AS17) * DZ17/(100*DN17) * 1000/(1000 - AR17)</f>
        <v>1.0583489111404394</v>
      </c>
      <c r="AQ17">
        <v>15.7147196890476</v>
      </c>
      <c r="AR17">
        <v>16.3392575757576</v>
      </c>
      <c r="AS17">
        <v>-1.3655571801424199E-6</v>
      </c>
      <c r="AT17">
        <v>77.459999999999994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53513.194618809765</v>
      </c>
      <c r="AZ17" t="s">
        <v>439</v>
      </c>
      <c r="BA17">
        <v>10043.6</v>
      </c>
      <c r="BB17">
        <v>206.31078664343801</v>
      </c>
      <c r="BC17">
        <v>1032.93</v>
      </c>
      <c r="BD17">
        <f t="shared" ref="BD17:BD32" si="30">1-BB17/BC17</f>
        <v>0.80026643950370502</v>
      </c>
      <c r="BE17">
        <v>-1.3256428239459399</v>
      </c>
      <c r="BF17" t="s">
        <v>440</v>
      </c>
      <c r="BG17">
        <v>10061.9</v>
      </c>
      <c r="BH17">
        <v>350.30326923076899</v>
      </c>
      <c r="BI17">
        <v>374.35214521249702</v>
      </c>
      <c r="BJ17">
        <f t="shared" ref="BJ17:BJ32" si="31">1-BH17/BI17</f>
        <v>6.4241320075986041E-2</v>
      </c>
      <c r="BK17">
        <v>0.5</v>
      </c>
      <c r="BL17">
        <f t="shared" ref="BL17:BL32" si="32">DK17</f>
        <v>1681.2045757539179</v>
      </c>
      <c r="BM17">
        <f t="shared" ref="BM17:BM32" si="33">N17</f>
        <v>4.4656091891278091</v>
      </c>
      <c r="BN17">
        <f t="shared" ref="BN17:BN32" si="34">BJ17*BK17*BL17</f>
        <v>54.001400632109878</v>
      </c>
      <c r="BO17">
        <f t="shared" ref="BO17:BO32" si="35">(BM17-BE17)/BL17</f>
        <v>3.4447039322842228E-3</v>
      </c>
      <c r="BP17">
        <f t="shared" ref="BP17:BP32" si="36">(BC17-BI17)/BI17</f>
        <v>1.7592469101884491</v>
      </c>
      <c r="BQ17">
        <f t="shared" ref="BQ17:BQ32" si="37">BB17/(BD17+BB17/BI17)</f>
        <v>152.66667224446388</v>
      </c>
      <c r="BR17" t="s">
        <v>441</v>
      </c>
      <c r="BS17">
        <v>0</v>
      </c>
      <c r="BT17">
        <f t="shared" ref="BT17:BT32" si="38">IF(BS17&lt;&gt;0, BS17, BQ17)</f>
        <v>152.66667224446388</v>
      </c>
      <c r="BU17">
        <f t="shared" ref="BU17:BU32" si="39">1-BT17/BI17</f>
        <v>0.59218432645068919</v>
      </c>
      <c r="BV17">
        <f t="shared" ref="BV17:BV32" si="40">(BI17-BH17)/(BI17-BT17)</f>
        <v>0.10848196618276318</v>
      </c>
      <c r="BW17">
        <f t="shared" ref="BW17:BW32" si="41">(BC17-BI17)/(BC17-BT17)</f>
        <v>0.74816004941012504</v>
      </c>
      <c r="BX17">
        <f t="shared" ref="BX17:BX32" si="42">(BI17-BH17)/(BI17-BB17)</f>
        <v>0.14311283952066359</v>
      </c>
      <c r="BY17">
        <f t="shared" ref="BY17:BY32" si="43">(BC17-BI17)/(BC17-BB17)</f>
        <v>0.79671249366838215</v>
      </c>
      <c r="BZ17">
        <f t="shared" ref="BZ17:BZ32" si="44">(BV17*BT17/BH17)</f>
        <v>4.7277836749929567E-2</v>
      </c>
      <c r="CA17">
        <f t="shared" ref="CA17:CA32" si="45">(1-BZ17)</f>
        <v>0.95272216325007042</v>
      </c>
      <c r="CB17">
        <v>244</v>
      </c>
      <c r="CC17">
        <v>290</v>
      </c>
      <c r="CD17">
        <v>369.5</v>
      </c>
      <c r="CE17">
        <v>195</v>
      </c>
      <c r="CF17">
        <v>10061.9</v>
      </c>
      <c r="CG17">
        <v>368.33</v>
      </c>
      <c r="CH17">
        <v>1.17</v>
      </c>
      <c r="CI17">
        <v>300</v>
      </c>
      <c r="CJ17">
        <v>24.1</v>
      </c>
      <c r="CK17">
        <v>374.35214521249702</v>
      </c>
      <c r="CL17">
        <v>1.10993565505546</v>
      </c>
      <c r="CM17">
        <v>-6.0607421937057797</v>
      </c>
      <c r="CN17">
        <v>0.99753956594055104</v>
      </c>
      <c r="CO17">
        <v>0.56866021622013496</v>
      </c>
      <c r="CP17">
        <v>-6.6825590656284899E-3</v>
      </c>
      <c r="CQ17">
        <v>290</v>
      </c>
      <c r="CR17">
        <v>369.06</v>
      </c>
      <c r="CS17">
        <v>885</v>
      </c>
      <c r="CT17">
        <v>10033.799999999999</v>
      </c>
      <c r="CU17">
        <v>368.31</v>
      </c>
      <c r="CV17">
        <v>0.75</v>
      </c>
      <c r="DJ17">
        <f t="shared" ref="DJ17:DJ32" si="46">$B$11*EI17+$C$11*EJ17+$F$11*EU17*(1-EX17)</f>
        <v>2000.0093750000001</v>
      </c>
      <c r="DK17">
        <f t="shared" ref="DK17:DK32" si="47">DJ17*DL17</f>
        <v>1681.2045757539179</v>
      </c>
      <c r="DL17">
        <f t="shared" ref="DL17:DL32" si="48">($B$11*$D$9+$C$11*$D$9+$F$11*((FH17+EZ17)/MAX(FH17+EZ17+FI17, 0.1)*$I$9+FI17/MAX(FH17+EZ17+FI17, 0.1)*$J$9))/($B$11+$C$11+$F$11)</f>
        <v>0.84059834757220464</v>
      </c>
      <c r="DM17">
        <f t="shared" ref="DM17:DM32" si="49">($B$11*$K$9+$C$11*$K$9+$F$11*((FH17+EZ17)/MAX(FH17+EZ17+FI17, 0.1)*$P$9+FI17/MAX(FH17+EZ17+FI17, 0.1)*$Q$9))/($B$11+$C$11+$F$11)</f>
        <v>0.16075481081435511</v>
      </c>
      <c r="DN17">
        <v>3</v>
      </c>
      <c r="DO17">
        <v>0.5</v>
      </c>
      <c r="DP17" t="s">
        <v>442</v>
      </c>
      <c r="DQ17">
        <v>2</v>
      </c>
      <c r="DR17" t="b">
        <v>1</v>
      </c>
      <c r="DS17">
        <v>1686239385.5999999</v>
      </c>
      <c r="DT17">
        <v>396.4500625</v>
      </c>
      <c r="DU17">
        <v>400.0198125</v>
      </c>
      <c r="DV17">
        <v>16.373762500000002</v>
      </c>
      <c r="DW17">
        <v>15.719481249999999</v>
      </c>
      <c r="DX17">
        <v>396.35706249999998</v>
      </c>
      <c r="DY17">
        <v>16.248762500000002</v>
      </c>
      <c r="DZ17">
        <v>500.08362499999998</v>
      </c>
      <c r="EA17">
        <v>100.67149999999999</v>
      </c>
      <c r="EB17">
        <v>9.9987618750000007E-2</v>
      </c>
      <c r="EC17">
        <v>25.571381250000002</v>
      </c>
      <c r="ED17">
        <v>25.772156249999998</v>
      </c>
      <c r="EE17">
        <v>999.9</v>
      </c>
      <c r="EF17">
        <v>0</v>
      </c>
      <c r="EG17">
        <v>0</v>
      </c>
      <c r="EH17">
        <v>10005.116249999999</v>
      </c>
      <c r="EI17">
        <v>0</v>
      </c>
      <c r="EJ17">
        <v>0.221023</v>
      </c>
      <c r="EK17">
        <v>-3.1979418750000002</v>
      </c>
      <c r="EL17">
        <v>403.4135</v>
      </c>
      <c r="EM17">
        <v>406.40831250000002</v>
      </c>
      <c r="EN17">
        <v>0.62014999999999998</v>
      </c>
      <c r="EO17">
        <v>400.0198125</v>
      </c>
      <c r="EP17">
        <v>15.719481249999999</v>
      </c>
      <c r="EQ17">
        <v>1.6449343750000001</v>
      </c>
      <c r="ER17">
        <v>1.5825050000000001</v>
      </c>
      <c r="ES17">
        <v>14.386312500000001</v>
      </c>
      <c r="ET17">
        <v>13.789468749999999</v>
      </c>
      <c r="EU17">
        <v>2000.0093750000001</v>
      </c>
      <c r="EV17">
        <v>0.98000356249999998</v>
      </c>
      <c r="EW17">
        <v>1.9996150000000001E-2</v>
      </c>
      <c r="EX17">
        <v>0</v>
      </c>
      <c r="EY17">
        <v>350.35662500000001</v>
      </c>
      <c r="EZ17">
        <v>4.9999900000000004</v>
      </c>
      <c r="FA17">
        <v>7204.7231250000004</v>
      </c>
      <c r="FB17">
        <v>17494.431250000001</v>
      </c>
      <c r="FC17">
        <v>39.753875000000001</v>
      </c>
      <c r="FD17">
        <v>39.811999999999998</v>
      </c>
      <c r="FE17">
        <v>40.190937499999997</v>
      </c>
      <c r="FF17">
        <v>39.311999999999998</v>
      </c>
      <c r="FG17">
        <v>41.66375</v>
      </c>
      <c r="FH17">
        <v>1955.118125</v>
      </c>
      <c r="FI17">
        <v>39.89</v>
      </c>
      <c r="FJ17">
        <v>0</v>
      </c>
      <c r="FK17">
        <v>1686239393.7</v>
      </c>
      <c r="FL17">
        <v>0</v>
      </c>
      <c r="FM17">
        <v>350.30326923076899</v>
      </c>
      <c r="FN17">
        <v>-2.0142564179185198</v>
      </c>
      <c r="FO17">
        <v>-56.836239396064897</v>
      </c>
      <c r="FP17">
        <v>7203.6923076923104</v>
      </c>
      <c r="FQ17">
        <v>15</v>
      </c>
      <c r="FR17">
        <v>1686239425.0999999</v>
      </c>
      <c r="FS17" t="s">
        <v>443</v>
      </c>
      <c r="FT17">
        <v>1686239425.0999999</v>
      </c>
      <c r="FU17">
        <v>1686239415.0999999</v>
      </c>
      <c r="FV17">
        <v>1</v>
      </c>
      <c r="FW17">
        <v>-0.36899999999999999</v>
      </c>
      <c r="FX17">
        <v>0.05</v>
      </c>
      <c r="FY17">
        <v>9.2999999999999999E-2</v>
      </c>
      <c r="FZ17">
        <v>0.125</v>
      </c>
      <c r="GA17">
        <v>400</v>
      </c>
      <c r="GB17">
        <v>16</v>
      </c>
      <c r="GC17">
        <v>0.38</v>
      </c>
      <c r="GD17">
        <v>0.11</v>
      </c>
      <c r="GE17">
        <v>-3.1474476190476199</v>
      </c>
      <c r="GF17">
        <v>-1.08717662337663</v>
      </c>
      <c r="GG17">
        <v>0.13797147368740401</v>
      </c>
      <c r="GH17">
        <v>0</v>
      </c>
      <c r="GI17">
        <v>350.49702941176503</v>
      </c>
      <c r="GJ17">
        <v>-2.4686478278992601</v>
      </c>
      <c r="GK17">
        <v>0.34517859702019299</v>
      </c>
      <c r="GL17">
        <v>0</v>
      </c>
      <c r="GM17">
        <v>0.61721985714285699</v>
      </c>
      <c r="GN17">
        <v>5.1336233766234703E-2</v>
      </c>
      <c r="GO17">
        <v>5.3632082108496498E-3</v>
      </c>
      <c r="GP17">
        <v>1</v>
      </c>
      <c r="GQ17">
        <v>1</v>
      </c>
      <c r="GR17">
        <v>3</v>
      </c>
      <c r="GS17" t="s">
        <v>444</v>
      </c>
      <c r="GT17">
        <v>2.9516800000000001</v>
      </c>
      <c r="GU17">
        <v>2.7109000000000001</v>
      </c>
      <c r="GV17">
        <v>0.104419</v>
      </c>
      <c r="GW17">
        <v>0.104778</v>
      </c>
      <c r="GX17">
        <v>8.8326600000000005E-2</v>
      </c>
      <c r="GY17">
        <v>8.6268700000000004E-2</v>
      </c>
      <c r="GZ17">
        <v>27891.8</v>
      </c>
      <c r="HA17">
        <v>32262.2</v>
      </c>
      <c r="HB17">
        <v>31039.200000000001</v>
      </c>
      <c r="HC17">
        <v>34707.1</v>
      </c>
      <c r="HD17">
        <v>38569.699999999997</v>
      </c>
      <c r="HE17">
        <v>39249.1</v>
      </c>
      <c r="HF17">
        <v>42665.3</v>
      </c>
      <c r="HG17">
        <v>43024.1</v>
      </c>
      <c r="HH17">
        <v>2.0765500000000001</v>
      </c>
      <c r="HI17">
        <v>2.2538499999999999</v>
      </c>
      <c r="HJ17">
        <v>0.235595</v>
      </c>
      <c r="HK17">
        <v>0</v>
      </c>
      <c r="HL17">
        <v>21.916599999999999</v>
      </c>
      <c r="HM17">
        <v>999.9</v>
      </c>
      <c r="HN17">
        <v>73.561999999999998</v>
      </c>
      <c r="HO17">
        <v>22.818999999999999</v>
      </c>
      <c r="HP17">
        <v>20.380299999999998</v>
      </c>
      <c r="HQ17">
        <v>59.807299999999998</v>
      </c>
      <c r="HR17">
        <v>18.409500000000001</v>
      </c>
      <c r="HS17">
        <v>1</v>
      </c>
      <c r="HT17">
        <v>-0.31640200000000002</v>
      </c>
      <c r="HU17">
        <v>-1.3123499999999999</v>
      </c>
      <c r="HV17">
        <v>20.284800000000001</v>
      </c>
      <c r="HW17">
        <v>5.24709</v>
      </c>
      <c r="HX17">
        <v>11.986000000000001</v>
      </c>
      <c r="HY17">
        <v>4.9733000000000001</v>
      </c>
      <c r="HZ17">
        <v>3.2978499999999999</v>
      </c>
      <c r="IA17">
        <v>9999</v>
      </c>
      <c r="IB17">
        <v>9999</v>
      </c>
      <c r="IC17">
        <v>999.9</v>
      </c>
      <c r="ID17">
        <v>9999</v>
      </c>
      <c r="IE17">
        <v>4.97194</v>
      </c>
      <c r="IF17">
        <v>1.85364</v>
      </c>
      <c r="IG17">
        <v>1.8545700000000001</v>
      </c>
      <c r="IH17">
        <v>1.85903</v>
      </c>
      <c r="II17">
        <v>1.85337</v>
      </c>
      <c r="IJ17">
        <v>1.8577900000000001</v>
      </c>
      <c r="IK17">
        <v>1.85501</v>
      </c>
      <c r="IL17">
        <v>1.85364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9.2999999999999999E-2</v>
      </c>
      <c r="JA17">
        <v>0.125</v>
      </c>
      <c r="JB17">
        <v>0.71853070389311702</v>
      </c>
      <c r="JC17">
        <v>-6.8838208586326796E-4</v>
      </c>
      <c r="JD17">
        <v>1.2146953680521199E-7</v>
      </c>
      <c r="JE17">
        <v>-3.3979593155360199E-13</v>
      </c>
      <c r="JF17">
        <v>-5.5171682374365497E-2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996.9</v>
      </c>
      <c r="JO17">
        <v>997</v>
      </c>
      <c r="JP17">
        <v>0.99121099999999995</v>
      </c>
      <c r="JQ17">
        <v>2.3742700000000001</v>
      </c>
      <c r="JR17">
        <v>1.5966800000000001</v>
      </c>
      <c r="JS17">
        <v>2.34497</v>
      </c>
      <c r="JT17">
        <v>1.5905800000000001</v>
      </c>
      <c r="JU17">
        <v>2.3938000000000001</v>
      </c>
      <c r="JV17">
        <v>27.474299999999999</v>
      </c>
      <c r="JW17">
        <v>15.839399999999999</v>
      </c>
      <c r="JX17">
        <v>18</v>
      </c>
      <c r="JY17">
        <v>495.87599999999998</v>
      </c>
      <c r="JZ17">
        <v>596.70799999999997</v>
      </c>
      <c r="KA17">
        <v>25.000699999999998</v>
      </c>
      <c r="KB17">
        <v>23.102799999999998</v>
      </c>
      <c r="KC17">
        <v>30</v>
      </c>
      <c r="KD17">
        <v>23.052099999999999</v>
      </c>
      <c r="KE17">
        <v>23.020199999999999</v>
      </c>
      <c r="KF17">
        <v>19.859000000000002</v>
      </c>
      <c r="KG17">
        <v>27.904800000000002</v>
      </c>
      <c r="KH17">
        <v>89.543599999999998</v>
      </c>
      <c r="KI17">
        <v>25</v>
      </c>
      <c r="KJ17">
        <v>400</v>
      </c>
      <c r="KK17">
        <v>15.749000000000001</v>
      </c>
      <c r="KL17">
        <v>101.036</v>
      </c>
      <c r="KM17">
        <v>101.123</v>
      </c>
    </row>
    <row r="18" spans="1:299" x14ac:dyDescent="0.2">
      <c r="A18">
        <v>2</v>
      </c>
      <c r="B18">
        <v>1686240877</v>
      </c>
      <c r="C18">
        <v>1482.9000000953699</v>
      </c>
      <c r="D18" t="s">
        <v>448</v>
      </c>
      <c r="E18" t="s">
        <v>449</v>
      </c>
      <c r="F18">
        <v>30</v>
      </c>
      <c r="G18">
        <v>19.7</v>
      </c>
      <c r="H18" t="s">
        <v>450</v>
      </c>
      <c r="I18">
        <v>80</v>
      </c>
      <c r="J18">
        <v>165</v>
      </c>
      <c r="K18">
        <v>1686240868.5</v>
      </c>
      <c r="L18">
        <f t="shared" si="0"/>
        <v>1.5062191763825283E-4</v>
      </c>
      <c r="M18">
        <f t="shared" si="1"/>
        <v>0.15062191763825283</v>
      </c>
      <c r="N18">
        <f t="shared" si="2"/>
        <v>2.0487523443211257</v>
      </c>
      <c r="O18">
        <f t="shared" si="3"/>
        <v>399.73356250000001</v>
      </c>
      <c r="P18">
        <f t="shared" si="4"/>
        <v>5.556996169508519</v>
      </c>
      <c r="Q18">
        <f t="shared" si="5"/>
        <v>0.56028189966855246</v>
      </c>
      <c r="R18">
        <f t="shared" si="6"/>
        <v>40.302975371420168</v>
      </c>
      <c r="S18">
        <f t="shared" si="7"/>
        <v>8.4488415691832651E-3</v>
      </c>
      <c r="T18">
        <f t="shared" si="8"/>
        <v>3.8252664216480952</v>
      </c>
      <c r="U18">
        <f t="shared" si="9"/>
        <v>8.438488120768993E-3</v>
      </c>
      <c r="V18">
        <f t="shared" si="10"/>
        <v>5.2749842139309944E-3</v>
      </c>
      <c r="W18">
        <f t="shared" si="11"/>
        <v>321.50971241485604</v>
      </c>
      <c r="X18">
        <f t="shared" si="12"/>
        <v>27.258120160659864</v>
      </c>
      <c r="Y18">
        <f t="shared" si="13"/>
        <v>26.220312499999999</v>
      </c>
      <c r="Z18">
        <f t="shared" si="14"/>
        <v>3.4184985867274151</v>
      </c>
      <c r="AA18">
        <f t="shared" si="15"/>
        <v>49.872797024991229</v>
      </c>
      <c r="AB18">
        <f t="shared" si="16"/>
        <v>1.6642019769613821</v>
      </c>
      <c r="AC18">
        <f t="shared" si="17"/>
        <v>3.3368932087916616</v>
      </c>
      <c r="AD18">
        <f t="shared" si="18"/>
        <v>1.7542966097660331</v>
      </c>
      <c r="AE18">
        <f t="shared" si="19"/>
        <v>-6.6424265678469494</v>
      </c>
      <c r="AF18">
        <f t="shared" si="20"/>
        <v>-84.215685000352693</v>
      </c>
      <c r="AG18">
        <f t="shared" si="21"/>
        <v>-4.7046417913070524</v>
      </c>
      <c r="AH18">
        <f t="shared" si="22"/>
        <v>225.94695905534937</v>
      </c>
      <c r="AI18">
        <f t="shared" si="23"/>
        <v>0.88967770138170088</v>
      </c>
      <c r="AJ18">
        <f t="shared" si="24"/>
        <v>0.15696622251025366</v>
      </c>
      <c r="AK18">
        <f t="shared" si="25"/>
        <v>2.0487523443211257</v>
      </c>
      <c r="AL18">
        <v>404.95428593664701</v>
      </c>
      <c r="AM18">
        <v>405.386260606061</v>
      </c>
      <c r="AN18">
        <v>-0.30953623649567502</v>
      </c>
      <c r="AO18">
        <v>67.038246692437795</v>
      </c>
      <c r="AP18">
        <f t="shared" si="26"/>
        <v>0.15062191763825283</v>
      </c>
      <c r="AQ18">
        <v>16.413070280093901</v>
      </c>
      <c r="AR18">
        <v>16.5021733333333</v>
      </c>
      <c r="AS18">
        <v>-3.7150700179587102E-5</v>
      </c>
      <c r="AT18">
        <v>77.544873947401399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53471.815336924104</v>
      </c>
      <c r="AZ18" t="s">
        <v>439</v>
      </c>
      <c r="BA18">
        <v>10043.6</v>
      </c>
      <c r="BB18">
        <v>206.31078664343801</v>
      </c>
      <c r="BC18">
        <v>1032.93</v>
      </c>
      <c r="BD18">
        <f t="shared" si="30"/>
        <v>0.80026643950370502</v>
      </c>
      <c r="BE18">
        <v>-1.3256428239459399</v>
      </c>
      <c r="BF18" t="s">
        <v>451</v>
      </c>
      <c r="BG18">
        <v>10067.9</v>
      </c>
      <c r="BH18">
        <v>321.09388461538498</v>
      </c>
      <c r="BI18">
        <v>334.73228566942601</v>
      </c>
      <c r="BJ18">
        <f t="shared" si="31"/>
        <v>4.0744205557482482E-2</v>
      </c>
      <c r="BK18">
        <v>0.5</v>
      </c>
      <c r="BL18">
        <f t="shared" si="32"/>
        <v>1681.1981621320497</v>
      </c>
      <c r="BM18">
        <f t="shared" si="33"/>
        <v>2.0487523443211257</v>
      </c>
      <c r="BN18">
        <f t="shared" si="34"/>
        <v>34.249541750384999</v>
      </c>
      <c r="BO18">
        <f t="shared" si="35"/>
        <v>2.0071370789435969E-3</v>
      </c>
      <c r="BP18">
        <f t="shared" si="36"/>
        <v>2.0858391742351925</v>
      </c>
      <c r="BQ18">
        <f t="shared" si="37"/>
        <v>145.6367546512019</v>
      </c>
      <c r="BR18" t="s">
        <v>441</v>
      </c>
      <c r="BS18">
        <v>0</v>
      </c>
      <c r="BT18">
        <f t="shared" si="38"/>
        <v>145.6367546512019</v>
      </c>
      <c r="BU18">
        <f t="shared" si="39"/>
        <v>0.56491572254542111</v>
      </c>
      <c r="BV18">
        <f t="shared" si="40"/>
        <v>7.2124396492091736E-2</v>
      </c>
      <c r="BW18">
        <f t="shared" si="41"/>
        <v>0.78688496502203176</v>
      </c>
      <c r="BX18">
        <f t="shared" si="42"/>
        <v>0.10620029479083633</v>
      </c>
      <c r="BY18">
        <f t="shared" si="43"/>
        <v>0.84464249445095652</v>
      </c>
      <c r="BZ18">
        <f t="shared" si="44"/>
        <v>3.2713058515165136E-2</v>
      </c>
      <c r="CA18">
        <f t="shared" si="45"/>
        <v>0.96728694148483485</v>
      </c>
      <c r="CB18">
        <v>245</v>
      </c>
      <c r="CC18">
        <v>290</v>
      </c>
      <c r="CD18">
        <v>331.9</v>
      </c>
      <c r="CE18">
        <v>75</v>
      </c>
      <c r="CF18">
        <v>10067.9</v>
      </c>
      <c r="CG18">
        <v>330.57</v>
      </c>
      <c r="CH18">
        <v>1.33</v>
      </c>
      <c r="CI18">
        <v>300</v>
      </c>
      <c r="CJ18">
        <v>24.1</v>
      </c>
      <c r="CK18">
        <v>334.73228566942601</v>
      </c>
      <c r="CL18">
        <v>1.3521549694619599</v>
      </c>
      <c r="CM18">
        <v>-4.18735128679584</v>
      </c>
      <c r="CN18">
        <v>1.21399479733648</v>
      </c>
      <c r="CO18">
        <v>0.298196547459467</v>
      </c>
      <c r="CP18">
        <v>-6.6765067853170297E-3</v>
      </c>
      <c r="CQ18">
        <v>290</v>
      </c>
      <c r="CR18">
        <v>331.05</v>
      </c>
      <c r="CS18">
        <v>895</v>
      </c>
      <c r="CT18">
        <v>10023.299999999999</v>
      </c>
      <c r="CU18">
        <v>330.55</v>
      </c>
      <c r="CV18">
        <v>0.5</v>
      </c>
      <c r="DJ18">
        <f t="shared" si="46"/>
        <v>2000.0018749999999</v>
      </c>
      <c r="DK18">
        <f t="shared" si="47"/>
        <v>1681.1981621320497</v>
      </c>
      <c r="DL18">
        <f t="shared" si="48"/>
        <v>0.84059829300512512</v>
      </c>
      <c r="DM18">
        <f t="shared" si="49"/>
        <v>0.16075470549989163</v>
      </c>
      <c r="DN18">
        <v>3</v>
      </c>
      <c r="DO18">
        <v>0.5</v>
      </c>
      <c r="DP18" t="s">
        <v>442</v>
      </c>
      <c r="DQ18">
        <v>2</v>
      </c>
      <c r="DR18" t="b">
        <v>1</v>
      </c>
      <c r="DS18">
        <v>1686240868.5</v>
      </c>
      <c r="DT18">
        <v>399.73356250000001</v>
      </c>
      <c r="DU18">
        <v>400.30493749999999</v>
      </c>
      <c r="DV18">
        <v>16.505912500000001</v>
      </c>
      <c r="DW18">
        <v>16.4133</v>
      </c>
      <c r="DX18">
        <v>399.56256250000001</v>
      </c>
      <c r="DY18">
        <v>16.361912499999999</v>
      </c>
      <c r="DZ18">
        <v>500.068625</v>
      </c>
      <c r="EA18">
        <v>100.724625</v>
      </c>
      <c r="EB18">
        <v>9.99720625E-2</v>
      </c>
      <c r="EC18">
        <v>25.81195</v>
      </c>
      <c r="ED18">
        <v>26.220312499999999</v>
      </c>
      <c r="EE18">
        <v>999.9</v>
      </c>
      <c r="EF18">
        <v>0</v>
      </c>
      <c r="EG18">
        <v>0</v>
      </c>
      <c r="EH18">
        <v>9999.9462500000009</v>
      </c>
      <c r="EI18">
        <v>0</v>
      </c>
      <c r="EJ18">
        <v>0.221023</v>
      </c>
      <c r="EK18">
        <v>-0.64813306250000002</v>
      </c>
      <c r="EL18">
        <v>406.36399999999998</v>
      </c>
      <c r="EM18">
        <v>406.98487499999999</v>
      </c>
      <c r="EN18">
        <v>9.1761350000000005E-2</v>
      </c>
      <c r="EO18">
        <v>400.30493749999999</v>
      </c>
      <c r="EP18">
        <v>16.4133</v>
      </c>
      <c r="EQ18">
        <v>1.6624675</v>
      </c>
      <c r="ER18">
        <v>1.653224375</v>
      </c>
      <c r="ES18">
        <v>14.550337499999999</v>
      </c>
      <c r="ET18">
        <v>14.46404375</v>
      </c>
      <c r="EU18">
        <v>2000.0018749999999</v>
      </c>
      <c r="EV18">
        <v>0.98000668749999997</v>
      </c>
      <c r="EW18">
        <v>1.999324375E-2</v>
      </c>
      <c r="EX18">
        <v>0</v>
      </c>
      <c r="EY18">
        <v>321.1035</v>
      </c>
      <c r="EZ18">
        <v>4.9999900000000004</v>
      </c>
      <c r="FA18">
        <v>6672.4981250000001</v>
      </c>
      <c r="FB18">
        <v>17494.356250000001</v>
      </c>
      <c r="FC18">
        <v>40.675437500000001</v>
      </c>
      <c r="FD18">
        <v>40.811999999999998</v>
      </c>
      <c r="FE18">
        <v>41.065937499999997</v>
      </c>
      <c r="FF18">
        <v>40.218499999999999</v>
      </c>
      <c r="FG18">
        <v>42.488187500000002</v>
      </c>
      <c r="FH18">
        <v>1955.11625</v>
      </c>
      <c r="FI18">
        <v>39.886249999999997</v>
      </c>
      <c r="FJ18">
        <v>0</v>
      </c>
      <c r="FK18">
        <v>1481.3000001907301</v>
      </c>
      <c r="FL18">
        <v>0</v>
      </c>
      <c r="FM18">
        <v>321.09388461538498</v>
      </c>
      <c r="FN18">
        <v>-1.10547008767398</v>
      </c>
      <c r="FO18">
        <v>-76.189401797959803</v>
      </c>
      <c r="FP18">
        <v>6672.53923076923</v>
      </c>
      <c r="FQ18">
        <v>15</v>
      </c>
      <c r="FR18">
        <v>1686240896</v>
      </c>
      <c r="FS18" t="s">
        <v>452</v>
      </c>
      <c r="FT18">
        <v>1686240896</v>
      </c>
      <c r="FU18">
        <v>1686240896</v>
      </c>
      <c r="FV18">
        <v>2</v>
      </c>
      <c r="FW18">
        <v>7.5999999999999998E-2</v>
      </c>
      <c r="FX18">
        <v>3.0000000000000001E-3</v>
      </c>
      <c r="FY18">
        <v>0.17100000000000001</v>
      </c>
      <c r="FZ18">
        <v>0.14399999999999999</v>
      </c>
      <c r="GA18">
        <v>399</v>
      </c>
      <c r="GB18">
        <v>16</v>
      </c>
      <c r="GC18">
        <v>0.25</v>
      </c>
      <c r="GD18">
        <v>0.09</v>
      </c>
      <c r="GE18">
        <v>-0.738781666666667</v>
      </c>
      <c r="GF18">
        <v>7.1047889610389596</v>
      </c>
      <c r="GG18">
        <v>1.4123034606501601</v>
      </c>
      <c r="GH18">
        <v>0</v>
      </c>
      <c r="GI18">
        <v>321.14444117647099</v>
      </c>
      <c r="GJ18">
        <v>-0.61071046190607503</v>
      </c>
      <c r="GK18">
        <v>0.223789053926778</v>
      </c>
      <c r="GL18">
        <v>1</v>
      </c>
      <c r="GM18">
        <v>8.66013476190476E-2</v>
      </c>
      <c r="GN18">
        <v>7.7412716883116794E-2</v>
      </c>
      <c r="GO18">
        <v>9.3344057006028297E-3</v>
      </c>
      <c r="GP18">
        <v>1</v>
      </c>
      <c r="GQ18">
        <v>2</v>
      </c>
      <c r="GR18">
        <v>3</v>
      </c>
      <c r="GS18" t="s">
        <v>453</v>
      </c>
      <c r="GT18">
        <v>2.9510399999999999</v>
      </c>
      <c r="GU18">
        <v>2.7109399999999999</v>
      </c>
      <c r="GV18">
        <v>0.10472099999999999</v>
      </c>
      <c r="GW18">
        <v>0.104632</v>
      </c>
      <c r="GX18">
        <v>8.8646500000000003E-2</v>
      </c>
      <c r="GY18">
        <v>8.8927099999999995E-2</v>
      </c>
      <c r="GZ18">
        <v>27843.3</v>
      </c>
      <c r="HA18">
        <v>32219.4</v>
      </c>
      <c r="HB18">
        <v>30999.5</v>
      </c>
      <c r="HC18">
        <v>34659.599999999999</v>
      </c>
      <c r="HD18">
        <v>38508.5</v>
      </c>
      <c r="HE18">
        <v>39086.699999999997</v>
      </c>
      <c r="HF18">
        <v>42613.1</v>
      </c>
      <c r="HG18">
        <v>42971.8</v>
      </c>
      <c r="HH18">
        <v>2.0665499999999999</v>
      </c>
      <c r="HI18">
        <v>2.2373799999999999</v>
      </c>
      <c r="HJ18">
        <v>0.23121</v>
      </c>
      <c r="HK18">
        <v>0</v>
      </c>
      <c r="HL18">
        <v>22.424600000000002</v>
      </c>
      <c r="HM18">
        <v>999.9</v>
      </c>
      <c r="HN18">
        <v>71.712999999999994</v>
      </c>
      <c r="HO18">
        <v>23.382999999999999</v>
      </c>
      <c r="HP18">
        <v>20.5456</v>
      </c>
      <c r="HQ18">
        <v>60.547499999999999</v>
      </c>
      <c r="HR18">
        <v>18.6538</v>
      </c>
      <c r="HS18">
        <v>1</v>
      </c>
      <c r="HT18">
        <v>-0.2606</v>
      </c>
      <c r="HU18">
        <v>-1.12754</v>
      </c>
      <c r="HV18">
        <v>20.2852</v>
      </c>
      <c r="HW18">
        <v>5.2464899999999997</v>
      </c>
      <c r="HX18">
        <v>11.986000000000001</v>
      </c>
      <c r="HY18">
        <v>4.9733499999999999</v>
      </c>
      <c r="HZ18">
        <v>3.2976700000000001</v>
      </c>
      <c r="IA18">
        <v>9999</v>
      </c>
      <c r="IB18">
        <v>9999</v>
      </c>
      <c r="IC18">
        <v>999.9</v>
      </c>
      <c r="ID18">
        <v>9999</v>
      </c>
      <c r="IE18">
        <v>4.97187</v>
      </c>
      <c r="IF18">
        <v>1.85364</v>
      </c>
      <c r="IG18">
        <v>1.85466</v>
      </c>
      <c r="IH18">
        <v>1.8591</v>
      </c>
      <c r="II18">
        <v>1.8534299999999999</v>
      </c>
      <c r="IJ18">
        <v>1.8578399999999999</v>
      </c>
      <c r="IK18">
        <v>1.85501</v>
      </c>
      <c r="IL18">
        <v>1.85364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0.17100000000000001</v>
      </c>
      <c r="JA18">
        <v>0.14399999999999999</v>
      </c>
      <c r="JB18">
        <v>0.34995354158201403</v>
      </c>
      <c r="JC18">
        <v>-6.8838208586326796E-4</v>
      </c>
      <c r="JD18">
        <v>1.2146953680521199E-7</v>
      </c>
      <c r="JE18">
        <v>-3.3979593155360199E-13</v>
      </c>
      <c r="JF18">
        <v>-5.5278202020743999E-3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24.2</v>
      </c>
      <c r="JO18">
        <v>24.4</v>
      </c>
      <c r="JP18">
        <v>0.99121099999999995</v>
      </c>
      <c r="JQ18">
        <v>2.36816</v>
      </c>
      <c r="JR18">
        <v>1.5966800000000001</v>
      </c>
      <c r="JS18">
        <v>2.34131</v>
      </c>
      <c r="JT18">
        <v>1.5905800000000001</v>
      </c>
      <c r="JU18">
        <v>2.4365199999999998</v>
      </c>
      <c r="JV18">
        <v>28.5215</v>
      </c>
      <c r="JW18">
        <v>15.559200000000001</v>
      </c>
      <c r="JX18">
        <v>18</v>
      </c>
      <c r="JY18">
        <v>496.82299999999998</v>
      </c>
      <c r="JZ18">
        <v>593.25800000000004</v>
      </c>
      <c r="KA18">
        <v>25.0001</v>
      </c>
      <c r="KB18">
        <v>23.842700000000001</v>
      </c>
      <c r="KC18">
        <v>30.0001</v>
      </c>
      <c r="KD18">
        <v>23.800799999999999</v>
      </c>
      <c r="KE18">
        <v>23.769600000000001</v>
      </c>
      <c r="KF18">
        <v>19.883299999999998</v>
      </c>
      <c r="KG18">
        <v>24.7164</v>
      </c>
      <c r="KH18">
        <v>85.078999999999994</v>
      </c>
      <c r="KI18">
        <v>25</v>
      </c>
      <c r="KJ18">
        <v>400</v>
      </c>
      <c r="KK18">
        <v>16.405799999999999</v>
      </c>
      <c r="KL18">
        <v>100.91</v>
      </c>
      <c r="KM18">
        <v>100.99299999999999</v>
      </c>
    </row>
    <row r="19" spans="1:299" x14ac:dyDescent="0.2">
      <c r="A19">
        <v>3</v>
      </c>
      <c r="B19">
        <v>1686242971.0999999</v>
      </c>
      <c r="C19">
        <v>3577</v>
      </c>
      <c r="D19" t="s">
        <v>454</v>
      </c>
      <c r="E19" t="s">
        <v>455</v>
      </c>
      <c r="F19">
        <v>30</v>
      </c>
      <c r="G19">
        <v>19.8</v>
      </c>
      <c r="H19" t="s">
        <v>438</v>
      </c>
      <c r="I19">
        <v>200</v>
      </c>
      <c r="J19">
        <v>165</v>
      </c>
      <c r="K19">
        <v>1686242963.0999999</v>
      </c>
      <c r="L19">
        <f t="shared" si="0"/>
        <v>8.3104553983853139E-4</v>
      </c>
      <c r="M19">
        <f t="shared" si="1"/>
        <v>0.83104553983853136</v>
      </c>
      <c r="N19">
        <f t="shared" si="2"/>
        <v>4.8172589320852559</v>
      </c>
      <c r="O19">
        <f t="shared" si="3"/>
        <v>397.04506666666703</v>
      </c>
      <c r="P19">
        <f t="shared" si="4"/>
        <v>221.62990428767887</v>
      </c>
      <c r="Q19">
        <f t="shared" si="5"/>
        <v>22.339052519950926</v>
      </c>
      <c r="R19">
        <f t="shared" si="6"/>
        <v>40.019918005023392</v>
      </c>
      <c r="S19">
        <f t="shared" si="7"/>
        <v>4.6551917433358722E-2</v>
      </c>
      <c r="T19">
        <f t="shared" si="8"/>
        <v>3.8251581895622571</v>
      </c>
      <c r="U19">
        <f t="shared" si="9"/>
        <v>4.6239457242665295E-2</v>
      </c>
      <c r="V19">
        <f t="shared" si="10"/>
        <v>2.8927559059762031E-2</v>
      </c>
      <c r="W19">
        <f t="shared" si="11"/>
        <v>321.50680444147372</v>
      </c>
      <c r="X19">
        <f t="shared" si="12"/>
        <v>27.387493707486236</v>
      </c>
      <c r="Y19">
        <f t="shared" si="13"/>
        <v>26.430959999999999</v>
      </c>
      <c r="Z19">
        <f t="shared" si="14"/>
        <v>3.4612707863418146</v>
      </c>
      <c r="AA19">
        <f t="shared" si="15"/>
        <v>50.029826310942212</v>
      </c>
      <c r="AB19">
        <f t="shared" si="16"/>
        <v>1.6960740349165981</v>
      </c>
      <c r="AC19">
        <f t="shared" si="17"/>
        <v>3.3901257709256596</v>
      </c>
      <c r="AD19">
        <f t="shared" si="18"/>
        <v>1.7651967514252165</v>
      </c>
      <c r="AE19">
        <f t="shared" si="19"/>
        <v>-36.649108306879235</v>
      </c>
      <c r="AF19">
        <f t="shared" si="20"/>
        <v>-72.518628498629738</v>
      </c>
      <c r="AG19">
        <f t="shared" si="21"/>
        <v>-4.0610315756078696</v>
      </c>
      <c r="AH19">
        <f t="shared" si="22"/>
        <v>208.27803606035692</v>
      </c>
      <c r="AI19">
        <f t="shared" si="23"/>
        <v>4.664444958867243</v>
      </c>
      <c r="AJ19">
        <f t="shared" si="24"/>
        <v>0.79324166997761791</v>
      </c>
      <c r="AK19">
        <f t="shared" si="25"/>
        <v>4.8172589320852559</v>
      </c>
      <c r="AL19">
        <v>406.72630297008999</v>
      </c>
      <c r="AM19">
        <v>403.79003636363598</v>
      </c>
      <c r="AN19">
        <v>-2.9436419757305501E-4</v>
      </c>
      <c r="AO19">
        <v>67.015277650800797</v>
      </c>
      <c r="AP19">
        <f t="shared" si="26"/>
        <v>0.83104553983853136</v>
      </c>
      <c r="AQ19">
        <v>16.358791010303101</v>
      </c>
      <c r="AR19">
        <v>16.848785454545499</v>
      </c>
      <c r="AS19">
        <v>2.1975575057788001E-5</v>
      </c>
      <c r="AT19">
        <v>77.460295942032303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53421.259749880403</v>
      </c>
      <c r="AZ19" t="s">
        <v>439</v>
      </c>
      <c r="BA19">
        <v>10043.6</v>
      </c>
      <c r="BB19">
        <v>206.31078664343801</v>
      </c>
      <c r="BC19">
        <v>1032.93</v>
      </c>
      <c r="BD19">
        <f t="shared" si="30"/>
        <v>0.80026643950370502</v>
      </c>
      <c r="BE19">
        <v>-1.3256428239459399</v>
      </c>
      <c r="BF19" t="s">
        <v>456</v>
      </c>
      <c r="BG19">
        <v>10062.9</v>
      </c>
      <c r="BH19">
        <v>374.55411538461499</v>
      </c>
      <c r="BI19">
        <v>400.997950863874</v>
      </c>
      <c r="BJ19">
        <f t="shared" si="31"/>
        <v>6.5945063864517928E-2</v>
      </c>
      <c r="BK19">
        <v>0.5</v>
      </c>
      <c r="BL19">
        <f t="shared" si="32"/>
        <v>1681.1790796069836</v>
      </c>
      <c r="BM19">
        <f t="shared" si="33"/>
        <v>4.8172589320852559</v>
      </c>
      <c r="BN19">
        <f t="shared" si="34"/>
        <v>55.432730886187002</v>
      </c>
      <c r="BO19">
        <f t="shared" si="35"/>
        <v>3.6539246952009708E-3</v>
      </c>
      <c r="BP19">
        <f t="shared" si="36"/>
        <v>1.5758984497919464</v>
      </c>
      <c r="BQ19">
        <f t="shared" si="37"/>
        <v>156.91899412499657</v>
      </c>
      <c r="BR19" t="s">
        <v>441</v>
      </c>
      <c r="BS19">
        <v>0</v>
      </c>
      <c r="BT19">
        <f t="shared" si="38"/>
        <v>156.91899412499657</v>
      </c>
      <c r="BU19">
        <f t="shared" si="39"/>
        <v>0.60867881297910786</v>
      </c>
      <c r="BV19">
        <f t="shared" si="40"/>
        <v>0.10834131640258267</v>
      </c>
      <c r="BW19">
        <f t="shared" si="41"/>
        <v>0.72137455454103661</v>
      </c>
      <c r="BX19">
        <f t="shared" si="42"/>
        <v>0.13582731858643632</v>
      </c>
      <c r="BY19">
        <f t="shared" si="43"/>
        <v>0.76447781387769687</v>
      </c>
      <c r="BZ19">
        <f t="shared" si="44"/>
        <v>4.5389463614927308E-2</v>
      </c>
      <c r="CA19">
        <f t="shared" si="45"/>
        <v>0.95461053638507265</v>
      </c>
      <c r="CB19">
        <v>246</v>
      </c>
      <c r="CC19">
        <v>290</v>
      </c>
      <c r="CD19">
        <v>395.91</v>
      </c>
      <c r="CE19">
        <v>75</v>
      </c>
      <c r="CF19">
        <v>10062.9</v>
      </c>
      <c r="CG19">
        <v>395.01</v>
      </c>
      <c r="CH19">
        <v>0.9</v>
      </c>
      <c r="CI19">
        <v>300</v>
      </c>
      <c r="CJ19">
        <v>24.1</v>
      </c>
      <c r="CK19">
        <v>400.997950863874</v>
      </c>
      <c r="CL19">
        <v>1.6709886699011101</v>
      </c>
      <c r="CM19">
        <v>-6.0274658872472999</v>
      </c>
      <c r="CN19">
        <v>1.49926987507192</v>
      </c>
      <c r="CO19">
        <v>0.36597864625496102</v>
      </c>
      <c r="CP19">
        <v>-6.6738068965517296E-3</v>
      </c>
      <c r="CQ19">
        <v>290</v>
      </c>
      <c r="CR19">
        <v>395.86</v>
      </c>
      <c r="CS19">
        <v>825</v>
      </c>
      <c r="CT19">
        <v>10017.9</v>
      </c>
      <c r="CU19">
        <v>394.98</v>
      </c>
      <c r="CV19">
        <v>0.88</v>
      </c>
      <c r="DJ19">
        <f t="shared" si="46"/>
        <v>1999.9786666666701</v>
      </c>
      <c r="DK19">
        <f t="shared" si="47"/>
        <v>1681.1790796069836</v>
      </c>
      <c r="DL19">
        <f t="shared" si="48"/>
        <v>0.84059850618755638</v>
      </c>
      <c r="DM19">
        <f t="shared" si="49"/>
        <v>0.16075511694198397</v>
      </c>
      <c r="DN19">
        <v>3</v>
      </c>
      <c r="DO19">
        <v>0.5</v>
      </c>
      <c r="DP19" t="s">
        <v>442</v>
      </c>
      <c r="DQ19">
        <v>2</v>
      </c>
      <c r="DR19" t="b">
        <v>1</v>
      </c>
      <c r="DS19">
        <v>1686242963.0999999</v>
      </c>
      <c r="DT19">
        <v>397.04506666666703</v>
      </c>
      <c r="DU19">
        <v>400.03213333333298</v>
      </c>
      <c r="DV19">
        <v>16.827066666666699</v>
      </c>
      <c r="DW19">
        <v>16.359220000000001</v>
      </c>
      <c r="DX19">
        <v>396.81006666666701</v>
      </c>
      <c r="DY19">
        <v>16.6850666666667</v>
      </c>
      <c r="DZ19">
        <v>500.09573333333299</v>
      </c>
      <c r="EA19">
        <v>100.6944</v>
      </c>
      <c r="EB19">
        <v>9.999682E-2</v>
      </c>
      <c r="EC19">
        <v>26.079306666666699</v>
      </c>
      <c r="ED19">
        <v>26.430959999999999</v>
      </c>
      <c r="EE19">
        <v>999.9</v>
      </c>
      <c r="EF19">
        <v>0</v>
      </c>
      <c r="EG19">
        <v>0</v>
      </c>
      <c r="EH19">
        <v>10002.538</v>
      </c>
      <c r="EI19">
        <v>0</v>
      </c>
      <c r="EJ19">
        <v>0.221023</v>
      </c>
      <c r="EK19">
        <v>-3.0499246666666702</v>
      </c>
      <c r="EL19">
        <v>403.78140000000002</v>
      </c>
      <c r="EM19">
        <v>406.68506666666701</v>
      </c>
      <c r="EN19">
        <v>0.479490266666667</v>
      </c>
      <c r="EO19">
        <v>400.03213333333298</v>
      </c>
      <c r="EP19">
        <v>16.359220000000001</v>
      </c>
      <c r="EQ19">
        <v>1.69556666666667</v>
      </c>
      <c r="ER19">
        <v>1.6472853333333299</v>
      </c>
      <c r="ES19">
        <v>14.8559066666667</v>
      </c>
      <c r="ET19">
        <v>14.408379999999999</v>
      </c>
      <c r="EU19">
        <v>1999.9786666666701</v>
      </c>
      <c r="EV19">
        <v>0.98000166666666699</v>
      </c>
      <c r="EW19">
        <v>1.9998573333333301E-2</v>
      </c>
      <c r="EX19">
        <v>0</v>
      </c>
      <c r="EY19">
        <v>374.55573333333302</v>
      </c>
      <c r="EZ19">
        <v>4.9999900000000004</v>
      </c>
      <c r="FA19">
        <v>7756.0513333333301</v>
      </c>
      <c r="FB19">
        <v>17494.1466666667</v>
      </c>
      <c r="FC19">
        <v>42.291333333333299</v>
      </c>
      <c r="FD19">
        <v>42.1291333333333</v>
      </c>
      <c r="FE19">
        <v>42.6291333333333</v>
      </c>
      <c r="FF19">
        <v>41.811999999999998</v>
      </c>
      <c r="FG19">
        <v>44.0082666666667</v>
      </c>
      <c r="FH19">
        <v>1955.0793333333299</v>
      </c>
      <c r="FI19">
        <v>39.9</v>
      </c>
      <c r="FJ19">
        <v>0</v>
      </c>
      <c r="FK19">
        <v>2092.0999999046298</v>
      </c>
      <c r="FL19">
        <v>0</v>
      </c>
      <c r="FM19">
        <v>374.55411538461499</v>
      </c>
      <c r="FN19">
        <v>-1.7097094103847099</v>
      </c>
      <c r="FO19">
        <v>-20.911111267112801</v>
      </c>
      <c r="FP19">
        <v>7755.8850000000002</v>
      </c>
      <c r="FQ19">
        <v>15</v>
      </c>
      <c r="FR19">
        <v>1686242991.0999999</v>
      </c>
      <c r="FS19" t="s">
        <v>457</v>
      </c>
      <c r="FT19">
        <v>1686242991.0999999</v>
      </c>
      <c r="FU19">
        <v>1686242991.0999999</v>
      </c>
      <c r="FV19">
        <v>3</v>
      </c>
      <c r="FW19">
        <v>6.5000000000000002E-2</v>
      </c>
      <c r="FX19">
        <v>0</v>
      </c>
      <c r="FY19">
        <v>0.23499999999999999</v>
      </c>
      <c r="FZ19">
        <v>0.14199999999999999</v>
      </c>
      <c r="GA19">
        <v>401</v>
      </c>
      <c r="GB19">
        <v>16</v>
      </c>
      <c r="GC19">
        <v>0.43</v>
      </c>
      <c r="GD19">
        <v>0.11</v>
      </c>
      <c r="GE19">
        <v>-3.0432885714285698</v>
      </c>
      <c r="GF19">
        <v>-0.199829610389611</v>
      </c>
      <c r="GG19">
        <v>2.5298451352134699E-2</v>
      </c>
      <c r="GH19">
        <v>1</v>
      </c>
      <c r="GI19">
        <v>374.64770588235302</v>
      </c>
      <c r="GJ19">
        <v>-1.74939648813542</v>
      </c>
      <c r="GK19">
        <v>0.29114283228155102</v>
      </c>
      <c r="GL19">
        <v>0</v>
      </c>
      <c r="GM19">
        <v>0.47577552380952398</v>
      </c>
      <c r="GN19">
        <v>7.3609246753247301E-2</v>
      </c>
      <c r="GO19">
        <v>7.4741402985101903E-3</v>
      </c>
      <c r="GP19">
        <v>1</v>
      </c>
      <c r="GQ19">
        <v>2</v>
      </c>
      <c r="GR19">
        <v>3</v>
      </c>
      <c r="GS19" t="s">
        <v>453</v>
      </c>
      <c r="GT19">
        <v>2.9506399999999999</v>
      </c>
      <c r="GU19">
        <v>2.7107800000000002</v>
      </c>
      <c r="GV19">
        <v>0.104264</v>
      </c>
      <c r="GW19">
        <v>0.10458199999999999</v>
      </c>
      <c r="GX19">
        <v>8.9914900000000006E-2</v>
      </c>
      <c r="GY19">
        <v>8.8657899999999998E-2</v>
      </c>
      <c r="GZ19">
        <v>27845.9</v>
      </c>
      <c r="HA19">
        <v>32208.7</v>
      </c>
      <c r="HB19">
        <v>30987.599999999999</v>
      </c>
      <c r="HC19">
        <v>34647.300000000003</v>
      </c>
      <c r="HD19">
        <v>38442</v>
      </c>
      <c r="HE19">
        <v>39087.599999999999</v>
      </c>
      <c r="HF19">
        <v>42599.4</v>
      </c>
      <c r="HG19">
        <v>42960.1</v>
      </c>
      <c r="HH19">
        <v>2.06467</v>
      </c>
      <c r="HI19">
        <v>2.2307299999999999</v>
      </c>
      <c r="HJ19">
        <v>0.21892</v>
      </c>
      <c r="HK19">
        <v>0</v>
      </c>
      <c r="HL19">
        <v>22.839300000000001</v>
      </c>
      <c r="HM19">
        <v>999.9</v>
      </c>
      <c r="HN19">
        <v>69.027000000000001</v>
      </c>
      <c r="HO19">
        <v>23.745999999999999</v>
      </c>
      <c r="HP19">
        <v>20.219000000000001</v>
      </c>
      <c r="HQ19">
        <v>60.332500000000003</v>
      </c>
      <c r="HR19">
        <v>18.774000000000001</v>
      </c>
      <c r="HS19">
        <v>1</v>
      </c>
      <c r="HT19">
        <v>-0.24682399999999999</v>
      </c>
      <c r="HU19">
        <v>-0.84809100000000004</v>
      </c>
      <c r="HV19">
        <v>20.286300000000001</v>
      </c>
      <c r="HW19">
        <v>5.2441000000000004</v>
      </c>
      <c r="HX19">
        <v>11.9861</v>
      </c>
      <c r="HY19">
        <v>4.9732000000000003</v>
      </c>
      <c r="HZ19">
        <v>3.2972000000000001</v>
      </c>
      <c r="IA19">
        <v>9999</v>
      </c>
      <c r="IB19">
        <v>9999</v>
      </c>
      <c r="IC19">
        <v>999.9</v>
      </c>
      <c r="ID19">
        <v>9999</v>
      </c>
      <c r="IE19">
        <v>4.9719499999999996</v>
      </c>
      <c r="IF19">
        <v>1.85364</v>
      </c>
      <c r="IG19">
        <v>1.8546499999999999</v>
      </c>
      <c r="IH19">
        <v>1.85904</v>
      </c>
      <c r="II19">
        <v>1.85341</v>
      </c>
      <c r="IJ19">
        <v>1.85782</v>
      </c>
      <c r="IK19">
        <v>1.85501</v>
      </c>
      <c r="IL19">
        <v>1.85364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0.23499999999999999</v>
      </c>
      <c r="JA19">
        <v>0.14199999999999999</v>
      </c>
      <c r="JB19">
        <v>0.42614735212139299</v>
      </c>
      <c r="JC19">
        <v>-6.8838208586326796E-4</v>
      </c>
      <c r="JD19">
        <v>1.2146953680521199E-7</v>
      </c>
      <c r="JE19">
        <v>-3.3979593155360199E-13</v>
      </c>
      <c r="JF19">
        <v>-2.72012149199266E-3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34.6</v>
      </c>
      <c r="JO19">
        <v>34.6</v>
      </c>
      <c r="JP19">
        <v>0.99609400000000003</v>
      </c>
      <c r="JQ19">
        <v>2.3828100000000001</v>
      </c>
      <c r="JR19">
        <v>1.5966800000000001</v>
      </c>
      <c r="JS19">
        <v>2.33765</v>
      </c>
      <c r="JT19">
        <v>1.5905800000000001</v>
      </c>
      <c r="JU19">
        <v>2.4645999999999999</v>
      </c>
      <c r="JV19">
        <v>28.479399999999998</v>
      </c>
      <c r="JW19">
        <v>15.182700000000001</v>
      </c>
      <c r="JX19">
        <v>18</v>
      </c>
      <c r="JY19">
        <v>497.25200000000001</v>
      </c>
      <c r="JZ19">
        <v>590.15700000000004</v>
      </c>
      <c r="KA19">
        <v>25.000599999999999</v>
      </c>
      <c r="KB19">
        <v>24.041499999999999</v>
      </c>
      <c r="KC19">
        <v>30.0002</v>
      </c>
      <c r="KD19">
        <v>23.9697</v>
      </c>
      <c r="KE19">
        <v>23.934000000000001</v>
      </c>
      <c r="KF19">
        <v>19.976800000000001</v>
      </c>
      <c r="KG19">
        <v>22.7654</v>
      </c>
      <c r="KH19">
        <v>76.531499999999994</v>
      </c>
      <c r="KI19">
        <v>25</v>
      </c>
      <c r="KJ19">
        <v>400</v>
      </c>
      <c r="KK19">
        <v>16.362500000000001</v>
      </c>
      <c r="KL19">
        <v>100.875</v>
      </c>
      <c r="KM19">
        <v>100.962</v>
      </c>
    </row>
    <row r="20" spans="1:299" x14ac:dyDescent="0.2">
      <c r="A20">
        <v>4</v>
      </c>
      <c r="B20">
        <v>1686244403</v>
      </c>
      <c r="C20">
        <v>5008.9000000953702</v>
      </c>
      <c r="D20" t="s">
        <v>458</v>
      </c>
      <c r="E20" t="s">
        <v>459</v>
      </c>
      <c r="F20">
        <v>30</v>
      </c>
      <c r="G20">
        <v>19.899999999999999</v>
      </c>
      <c r="H20" t="s">
        <v>450</v>
      </c>
      <c r="I20">
        <v>90</v>
      </c>
      <c r="J20">
        <v>165</v>
      </c>
      <c r="K20">
        <v>1686244394.5</v>
      </c>
      <c r="L20">
        <f t="shared" si="0"/>
        <v>8.5141509239217652E-5</v>
      </c>
      <c r="M20">
        <f t="shared" si="1"/>
        <v>8.514150923921765E-2</v>
      </c>
      <c r="N20">
        <f t="shared" si="2"/>
        <v>0.32226937550407542</v>
      </c>
      <c r="O20">
        <f t="shared" si="3"/>
        <v>399.77637499999997</v>
      </c>
      <c r="P20">
        <f t="shared" si="4"/>
        <v>270.48449638377855</v>
      </c>
      <c r="Q20">
        <f t="shared" si="5"/>
        <v>27.268439896256503</v>
      </c>
      <c r="R20">
        <f t="shared" si="6"/>
        <v>40.302783336474327</v>
      </c>
      <c r="S20">
        <f t="shared" si="7"/>
        <v>4.3435646108108475E-3</v>
      </c>
      <c r="T20">
        <f t="shared" si="8"/>
        <v>3.8272071689047351</v>
      </c>
      <c r="U20">
        <f t="shared" si="9"/>
        <v>4.3408278145170001E-3</v>
      </c>
      <c r="V20">
        <f t="shared" si="10"/>
        <v>2.7132631248415213E-3</v>
      </c>
      <c r="W20">
        <f t="shared" si="11"/>
        <v>321.51248331731927</v>
      </c>
      <c r="X20">
        <f t="shared" si="12"/>
        <v>27.981818652980284</v>
      </c>
      <c r="Y20">
        <f t="shared" si="13"/>
        <v>27.445631250000002</v>
      </c>
      <c r="Z20">
        <f t="shared" si="14"/>
        <v>3.6739141637183526</v>
      </c>
      <c r="AA20">
        <f t="shared" si="15"/>
        <v>50.276501507204415</v>
      </c>
      <c r="AB20">
        <f t="shared" si="16"/>
        <v>1.7497399127171804</v>
      </c>
      <c r="AC20">
        <f t="shared" si="17"/>
        <v>3.4802340263601073</v>
      </c>
      <c r="AD20">
        <f t="shared" si="18"/>
        <v>1.9241742510011721</v>
      </c>
      <c r="AE20">
        <f t="shared" si="19"/>
        <v>-3.7547405574494985</v>
      </c>
      <c r="AF20">
        <f t="shared" si="20"/>
        <v>-190.2397558220288</v>
      </c>
      <c r="AG20">
        <f t="shared" si="21"/>
        <v>-10.725771610582967</v>
      </c>
      <c r="AH20">
        <f t="shared" si="22"/>
        <v>116.79221532725799</v>
      </c>
      <c r="AI20">
        <f t="shared" si="23"/>
        <v>0.32300857043142328</v>
      </c>
      <c r="AJ20">
        <f t="shared" si="24"/>
        <v>4.0244207714591938E-2</v>
      </c>
      <c r="AK20">
        <f t="shared" si="25"/>
        <v>0.32226937550407542</v>
      </c>
      <c r="AL20">
        <v>406.978393379696</v>
      </c>
      <c r="AM20">
        <v>406.78729696969702</v>
      </c>
      <c r="AN20">
        <v>-1.0436086799139601E-3</v>
      </c>
      <c r="AO20">
        <v>67.038916988522104</v>
      </c>
      <c r="AP20">
        <f t="shared" si="26"/>
        <v>8.514150923921765E-2</v>
      </c>
      <c r="AQ20">
        <v>17.313140603887501</v>
      </c>
      <c r="AR20">
        <v>17.363406666666702</v>
      </c>
      <c r="AS20">
        <v>-1.16924790217799E-5</v>
      </c>
      <c r="AT20">
        <v>77.560777635930904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53382.118501613251</v>
      </c>
      <c r="AZ20" t="s">
        <v>439</v>
      </c>
      <c r="BA20">
        <v>10043.6</v>
      </c>
      <c r="BB20">
        <v>206.31078664343801</v>
      </c>
      <c r="BC20">
        <v>1032.93</v>
      </c>
      <c r="BD20">
        <f t="shared" si="30"/>
        <v>0.80026643950370502</v>
      </c>
      <c r="BE20">
        <v>-1.3256428239459399</v>
      </c>
      <c r="BF20" t="s">
        <v>460</v>
      </c>
      <c r="BG20">
        <v>10045.5</v>
      </c>
      <c r="BH20">
        <v>358.85791999999998</v>
      </c>
      <c r="BI20">
        <v>374.23387535037602</v>
      </c>
      <c r="BJ20">
        <f t="shared" si="31"/>
        <v>4.108648725607833E-2</v>
      </c>
      <c r="BK20">
        <v>0.5</v>
      </c>
      <c r="BL20">
        <f t="shared" si="32"/>
        <v>1681.2062242576783</v>
      </c>
      <c r="BM20">
        <f t="shared" si="33"/>
        <v>0.32226937550407542</v>
      </c>
      <c r="BN20">
        <f t="shared" si="34"/>
        <v>34.537429053901334</v>
      </c>
      <c r="BO20">
        <f t="shared" si="35"/>
        <v>9.801963469280139E-4</v>
      </c>
      <c r="BP20">
        <f t="shared" si="36"/>
        <v>1.7601189203754486</v>
      </c>
      <c r="BQ20">
        <f t="shared" si="37"/>
        <v>152.64699867440368</v>
      </c>
      <c r="BR20" t="s">
        <v>441</v>
      </c>
      <c r="BS20">
        <v>0</v>
      </c>
      <c r="BT20">
        <f t="shared" si="38"/>
        <v>152.64699867440368</v>
      </c>
      <c r="BU20">
        <f t="shared" si="39"/>
        <v>0.59210801392180734</v>
      </c>
      <c r="BV20">
        <f t="shared" si="40"/>
        <v>6.939018944186115E-2</v>
      </c>
      <c r="BW20">
        <f t="shared" si="41"/>
        <v>0.74827768303796605</v>
      </c>
      <c r="BX20">
        <f t="shared" si="42"/>
        <v>9.1565462907905432E-2</v>
      </c>
      <c r="BY20">
        <f t="shared" si="43"/>
        <v>0.79685557026303422</v>
      </c>
      <c r="BZ20">
        <f t="shared" si="44"/>
        <v>2.9516428551300749E-2</v>
      </c>
      <c r="CA20">
        <f t="shared" si="45"/>
        <v>0.97048357144869923</v>
      </c>
      <c r="CB20">
        <v>247</v>
      </c>
      <c r="CC20">
        <v>290</v>
      </c>
      <c r="CD20">
        <v>369.89</v>
      </c>
      <c r="CE20">
        <v>155</v>
      </c>
      <c r="CF20">
        <v>10045.5</v>
      </c>
      <c r="CG20">
        <v>368.75</v>
      </c>
      <c r="CH20">
        <v>1.1399999999999999</v>
      </c>
      <c r="CI20">
        <v>300</v>
      </c>
      <c r="CJ20">
        <v>24.2</v>
      </c>
      <c r="CK20">
        <v>374.23387535037602</v>
      </c>
      <c r="CL20">
        <v>1.45454711003749</v>
      </c>
      <c r="CM20">
        <v>-5.5106375160049996</v>
      </c>
      <c r="CN20">
        <v>1.3042267630751301</v>
      </c>
      <c r="CO20">
        <v>0.38934541470591699</v>
      </c>
      <c r="CP20">
        <v>-6.6702843159065703E-3</v>
      </c>
      <c r="CQ20">
        <v>290</v>
      </c>
      <c r="CR20">
        <v>368.55</v>
      </c>
      <c r="CS20">
        <v>645</v>
      </c>
      <c r="CT20">
        <v>10018.9</v>
      </c>
      <c r="CU20">
        <v>368.73</v>
      </c>
      <c r="CV20">
        <v>-0.18</v>
      </c>
      <c r="DJ20">
        <f t="shared" si="46"/>
        <v>2000.0106249999999</v>
      </c>
      <c r="DK20">
        <f t="shared" si="47"/>
        <v>1681.2062242576783</v>
      </c>
      <c r="DL20">
        <f t="shared" si="48"/>
        <v>0.84059864644852988</v>
      </c>
      <c r="DM20">
        <f t="shared" si="49"/>
        <v>0.16075538764566277</v>
      </c>
      <c r="DN20">
        <v>3</v>
      </c>
      <c r="DO20">
        <v>0.5</v>
      </c>
      <c r="DP20" t="s">
        <v>442</v>
      </c>
      <c r="DQ20">
        <v>2</v>
      </c>
      <c r="DR20" t="b">
        <v>1</v>
      </c>
      <c r="DS20">
        <v>1686244394.5</v>
      </c>
      <c r="DT20">
        <v>399.77637499999997</v>
      </c>
      <c r="DU20">
        <v>399.97981249999998</v>
      </c>
      <c r="DV20">
        <v>17.356237499999999</v>
      </c>
      <c r="DW20">
        <v>17.3325125</v>
      </c>
      <c r="DX20">
        <v>399.49937499999999</v>
      </c>
      <c r="DY20">
        <v>17.199237499999999</v>
      </c>
      <c r="DZ20">
        <v>500.05124999999998</v>
      </c>
      <c r="EA20">
        <v>100.7134375</v>
      </c>
      <c r="EB20">
        <v>9.9881787499999999E-2</v>
      </c>
      <c r="EC20">
        <v>26.523624999999999</v>
      </c>
      <c r="ED20">
        <v>27.445631250000002</v>
      </c>
      <c r="EE20">
        <v>999.9</v>
      </c>
      <c r="EF20">
        <v>0</v>
      </c>
      <c r="EG20">
        <v>0</v>
      </c>
      <c r="EH20">
        <v>10008.406875000001</v>
      </c>
      <c r="EI20">
        <v>0</v>
      </c>
      <c r="EJ20">
        <v>0.221023</v>
      </c>
      <c r="EK20">
        <v>-0.24483293749999999</v>
      </c>
      <c r="EL20">
        <v>406.79906249999999</v>
      </c>
      <c r="EM20">
        <v>407.03474999999997</v>
      </c>
      <c r="EN20">
        <v>3.259444375E-2</v>
      </c>
      <c r="EO20">
        <v>399.97981249999998</v>
      </c>
      <c r="EP20">
        <v>17.3325125</v>
      </c>
      <c r="EQ20">
        <v>1.748898125</v>
      </c>
      <c r="ER20">
        <v>1.7456156249999999</v>
      </c>
      <c r="ES20">
        <v>15.3373875</v>
      </c>
      <c r="ET20">
        <v>15.3081125</v>
      </c>
      <c r="EU20">
        <v>2000.0106249999999</v>
      </c>
      <c r="EV20">
        <v>0.97999712500000002</v>
      </c>
      <c r="EW20">
        <v>2.0003074999999999E-2</v>
      </c>
      <c r="EX20">
        <v>0</v>
      </c>
      <c r="EY20">
        <v>358.91775000000001</v>
      </c>
      <c r="EZ20">
        <v>4.9999900000000004</v>
      </c>
      <c r="FA20">
        <v>7420.3812500000004</v>
      </c>
      <c r="FB20">
        <v>17494.393749999999</v>
      </c>
      <c r="FC20">
        <v>43.0895625</v>
      </c>
      <c r="FD20">
        <v>43.25</v>
      </c>
      <c r="FE20">
        <v>43.561999999999998</v>
      </c>
      <c r="FF20">
        <v>42.686999999999998</v>
      </c>
      <c r="FG20">
        <v>44.875</v>
      </c>
      <c r="FH20">
        <v>1955.1018750000001</v>
      </c>
      <c r="FI20">
        <v>39.909999999999997</v>
      </c>
      <c r="FJ20">
        <v>0</v>
      </c>
      <c r="FK20">
        <v>1430.5</v>
      </c>
      <c r="FL20">
        <v>0</v>
      </c>
      <c r="FM20">
        <v>358.85791999999998</v>
      </c>
      <c r="FN20">
        <v>0.33038461790870899</v>
      </c>
      <c r="FO20">
        <v>-106.523076650395</v>
      </c>
      <c r="FP20">
        <v>7418.6575999999995</v>
      </c>
      <c r="FQ20">
        <v>15</v>
      </c>
      <c r="FR20">
        <v>1686244425</v>
      </c>
      <c r="FS20" t="s">
        <v>461</v>
      </c>
      <c r="FT20">
        <v>1686244420</v>
      </c>
      <c r="FU20">
        <v>1686244425</v>
      </c>
      <c r="FV20">
        <v>4</v>
      </c>
      <c r="FW20">
        <v>4.2000000000000003E-2</v>
      </c>
      <c r="FX20">
        <v>-6.0000000000000001E-3</v>
      </c>
      <c r="FY20">
        <v>0.27700000000000002</v>
      </c>
      <c r="FZ20">
        <v>0.157</v>
      </c>
      <c r="GA20">
        <v>400</v>
      </c>
      <c r="GB20">
        <v>17</v>
      </c>
      <c r="GC20">
        <v>0.36</v>
      </c>
      <c r="GD20">
        <v>0.26</v>
      </c>
      <c r="GE20">
        <v>-0.23543723809523801</v>
      </c>
      <c r="GF20">
        <v>-0.103485818181818</v>
      </c>
      <c r="GG20">
        <v>7.4119956046748203E-2</v>
      </c>
      <c r="GH20">
        <v>1</v>
      </c>
      <c r="GI20">
        <v>358.90550000000002</v>
      </c>
      <c r="GJ20">
        <v>-0.233078685727511</v>
      </c>
      <c r="GK20">
        <v>0.16127201172151701</v>
      </c>
      <c r="GL20">
        <v>1</v>
      </c>
      <c r="GM20">
        <v>3.0010042857142899E-2</v>
      </c>
      <c r="GN20">
        <v>8.5287202597402606E-2</v>
      </c>
      <c r="GO20">
        <v>1.7813987367811399E-2</v>
      </c>
      <c r="GP20">
        <v>1</v>
      </c>
      <c r="GQ20">
        <v>3</v>
      </c>
      <c r="GR20">
        <v>3</v>
      </c>
      <c r="GS20" t="s">
        <v>462</v>
      </c>
      <c r="GT20">
        <v>2.9494899999999999</v>
      </c>
      <c r="GU20">
        <v>2.71088</v>
      </c>
      <c r="GV20">
        <v>0.10445699999999999</v>
      </c>
      <c r="GW20">
        <v>0.104244</v>
      </c>
      <c r="GX20">
        <v>9.1595999999999997E-2</v>
      </c>
      <c r="GY20">
        <v>9.2003500000000002E-2</v>
      </c>
      <c r="GZ20">
        <v>27775.5</v>
      </c>
      <c r="HA20">
        <v>32140.5</v>
      </c>
      <c r="HB20">
        <v>30922.799999999999</v>
      </c>
      <c r="HC20">
        <v>34568.400000000001</v>
      </c>
      <c r="HD20">
        <v>38290.400000000001</v>
      </c>
      <c r="HE20">
        <v>38860.1</v>
      </c>
      <c r="HF20">
        <v>42511.199999999997</v>
      </c>
      <c r="HG20">
        <v>42868.4</v>
      </c>
      <c r="HH20">
        <v>2.0463499999999999</v>
      </c>
      <c r="HI20">
        <v>2.20825</v>
      </c>
      <c r="HJ20">
        <v>0.216894</v>
      </c>
      <c r="HK20">
        <v>0</v>
      </c>
      <c r="HL20">
        <v>23.865100000000002</v>
      </c>
      <c r="HM20">
        <v>999.9</v>
      </c>
      <c r="HN20">
        <v>69.069999999999993</v>
      </c>
      <c r="HO20">
        <v>24.199000000000002</v>
      </c>
      <c r="HP20">
        <v>20.785799999999998</v>
      </c>
      <c r="HQ20">
        <v>57.7425</v>
      </c>
      <c r="HR20">
        <v>18.109000000000002</v>
      </c>
      <c r="HS20">
        <v>1</v>
      </c>
      <c r="HT20">
        <v>-0.149172</v>
      </c>
      <c r="HU20">
        <v>-0.50869299999999995</v>
      </c>
      <c r="HV20">
        <v>20.286799999999999</v>
      </c>
      <c r="HW20">
        <v>5.2449899999999996</v>
      </c>
      <c r="HX20">
        <v>11.9861</v>
      </c>
      <c r="HY20">
        <v>4.9720500000000003</v>
      </c>
      <c r="HZ20">
        <v>3.29745</v>
      </c>
      <c r="IA20">
        <v>9999</v>
      </c>
      <c r="IB20">
        <v>9999</v>
      </c>
      <c r="IC20">
        <v>999.9</v>
      </c>
      <c r="ID20">
        <v>9999</v>
      </c>
      <c r="IE20">
        <v>4.97187</v>
      </c>
      <c r="IF20">
        <v>1.85364</v>
      </c>
      <c r="IG20">
        <v>1.8547</v>
      </c>
      <c r="IH20">
        <v>1.85904</v>
      </c>
      <c r="II20">
        <v>1.85345</v>
      </c>
      <c r="IJ20">
        <v>1.85785</v>
      </c>
      <c r="IK20">
        <v>1.85501</v>
      </c>
      <c r="IL20">
        <v>1.85364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0.27700000000000002</v>
      </c>
      <c r="JA20">
        <v>0.157</v>
      </c>
      <c r="JB20">
        <v>0.491378125837377</v>
      </c>
      <c r="JC20">
        <v>-6.8838208586326796E-4</v>
      </c>
      <c r="JD20">
        <v>1.2146953680521199E-7</v>
      </c>
      <c r="JE20">
        <v>-3.3979593155360199E-13</v>
      </c>
      <c r="JF20">
        <v>-3.05617476023106E-3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23.5</v>
      </c>
      <c r="JO20">
        <v>23.5</v>
      </c>
      <c r="JP20">
        <v>0.99609400000000003</v>
      </c>
      <c r="JQ20">
        <v>2.3913600000000002</v>
      </c>
      <c r="JR20">
        <v>1.5966800000000001</v>
      </c>
      <c r="JS20">
        <v>2.33643</v>
      </c>
      <c r="JT20">
        <v>1.5905800000000001</v>
      </c>
      <c r="JU20">
        <v>2.33887</v>
      </c>
      <c r="JV20">
        <v>29.4314</v>
      </c>
      <c r="JW20">
        <v>14.9026</v>
      </c>
      <c r="JX20">
        <v>18</v>
      </c>
      <c r="JY20">
        <v>498.17200000000003</v>
      </c>
      <c r="JZ20">
        <v>588.65499999999997</v>
      </c>
      <c r="KA20">
        <v>24.997900000000001</v>
      </c>
      <c r="KB20">
        <v>25.3521</v>
      </c>
      <c r="KC20">
        <v>30.0002</v>
      </c>
      <c r="KD20">
        <v>25.293900000000001</v>
      </c>
      <c r="KE20">
        <v>25.257400000000001</v>
      </c>
      <c r="KF20">
        <v>19.962399999999999</v>
      </c>
      <c r="KG20">
        <v>21.050999999999998</v>
      </c>
      <c r="KH20">
        <v>78.776799999999994</v>
      </c>
      <c r="KI20">
        <v>25</v>
      </c>
      <c r="KJ20">
        <v>400</v>
      </c>
      <c r="KK20">
        <v>17.2163</v>
      </c>
      <c r="KL20">
        <v>100.66500000000001</v>
      </c>
      <c r="KM20">
        <v>100.74</v>
      </c>
    </row>
    <row r="21" spans="1:299" x14ac:dyDescent="0.2">
      <c r="A21">
        <v>5</v>
      </c>
      <c r="B21">
        <v>1686246539.0999999</v>
      </c>
      <c r="C21">
        <v>7145</v>
      </c>
      <c r="D21" t="s">
        <v>463</v>
      </c>
      <c r="E21" t="s">
        <v>464</v>
      </c>
      <c r="F21">
        <v>30</v>
      </c>
      <c r="G21">
        <v>20.7</v>
      </c>
      <c r="H21" t="s">
        <v>438</v>
      </c>
      <c r="I21">
        <v>290</v>
      </c>
      <c r="J21">
        <v>210</v>
      </c>
      <c r="K21">
        <v>1686246530.5999999</v>
      </c>
      <c r="L21">
        <f t="shared" si="0"/>
        <v>7.0710083884492929E-4</v>
      </c>
      <c r="M21">
        <f t="shared" si="1"/>
        <v>0.70710083884492925</v>
      </c>
      <c r="N21">
        <f t="shared" si="2"/>
        <v>4.8879548135101007</v>
      </c>
      <c r="O21">
        <f t="shared" si="3"/>
        <v>398.55706249999997</v>
      </c>
      <c r="P21">
        <f t="shared" si="4"/>
        <v>186.69889173913813</v>
      </c>
      <c r="Q21">
        <f t="shared" si="5"/>
        <v>18.814668216930947</v>
      </c>
      <c r="R21">
        <f t="shared" si="6"/>
        <v>40.164774555435322</v>
      </c>
      <c r="S21">
        <f t="shared" si="7"/>
        <v>3.8662555043810352E-2</v>
      </c>
      <c r="T21">
        <f t="shared" si="8"/>
        <v>3.8248398351904092</v>
      </c>
      <c r="U21">
        <f t="shared" si="9"/>
        <v>3.8446745772815254E-2</v>
      </c>
      <c r="V21">
        <f t="shared" si="10"/>
        <v>2.4048505107465298E-2</v>
      </c>
      <c r="W21">
        <f t="shared" si="11"/>
        <v>321.51360151155092</v>
      </c>
      <c r="X21">
        <f t="shared" si="12"/>
        <v>28.179374644675111</v>
      </c>
      <c r="Y21">
        <f t="shared" si="13"/>
        <v>26.966550000000002</v>
      </c>
      <c r="Z21">
        <f t="shared" si="14"/>
        <v>3.5721340975167619</v>
      </c>
      <c r="AA21">
        <f t="shared" si="15"/>
        <v>49.839272640725149</v>
      </c>
      <c r="AB21">
        <f t="shared" si="16"/>
        <v>1.767807671104394</v>
      </c>
      <c r="AC21">
        <f t="shared" si="17"/>
        <v>3.5470173969992205</v>
      </c>
      <c r="AD21">
        <f t="shared" si="18"/>
        <v>1.804326426412368</v>
      </c>
      <c r="AE21">
        <f t="shared" si="19"/>
        <v>-31.183146993061381</v>
      </c>
      <c r="AF21">
        <f t="shared" si="20"/>
        <v>-24.756170841416672</v>
      </c>
      <c r="AG21">
        <f t="shared" si="21"/>
        <v>-1.3955299870648554</v>
      </c>
      <c r="AH21">
        <f t="shared" si="22"/>
        <v>264.17875369000802</v>
      </c>
      <c r="AI21">
        <f t="shared" si="23"/>
        <v>2.0807805489345261</v>
      </c>
      <c r="AJ21">
        <f t="shared" si="24"/>
        <v>0.70811295253127093</v>
      </c>
      <c r="AK21">
        <f t="shared" si="25"/>
        <v>4.8879548135101007</v>
      </c>
      <c r="AL21">
        <v>403.59405872156498</v>
      </c>
      <c r="AM21">
        <v>403.88441212121199</v>
      </c>
      <c r="AN21">
        <v>-0.60500673743530697</v>
      </c>
      <c r="AO21">
        <v>67.0386330494308</v>
      </c>
      <c r="AP21">
        <f t="shared" si="26"/>
        <v>0.70710083884492925</v>
      </c>
      <c r="AQ21">
        <v>17.125208871111301</v>
      </c>
      <c r="AR21">
        <v>17.542012727272699</v>
      </c>
      <c r="AS21">
        <v>-6.0517367152659001E-6</v>
      </c>
      <c r="AT21">
        <v>77.5533400397359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53278.008558551934</v>
      </c>
      <c r="AZ21" t="s">
        <v>439</v>
      </c>
      <c r="BA21">
        <v>10043.6</v>
      </c>
      <c r="BB21">
        <v>206.31078664343801</v>
      </c>
      <c r="BC21">
        <v>1032.93</v>
      </c>
      <c r="BD21">
        <f t="shared" si="30"/>
        <v>0.80026643950370502</v>
      </c>
      <c r="BE21">
        <v>-1.3256428239459399</v>
      </c>
      <c r="BF21" t="s">
        <v>465</v>
      </c>
      <c r="BG21">
        <v>10072.4</v>
      </c>
      <c r="BH21">
        <v>390.145923076923</v>
      </c>
      <c r="BI21">
        <v>406.91519408050698</v>
      </c>
      <c r="BJ21">
        <f t="shared" si="31"/>
        <v>4.1210727069253217E-2</v>
      </c>
      <c r="BK21">
        <v>0.5</v>
      </c>
      <c r="BL21">
        <f t="shared" si="32"/>
        <v>1681.2148500059848</v>
      </c>
      <c r="BM21">
        <f t="shared" si="33"/>
        <v>4.8879548135101007</v>
      </c>
      <c r="BN21">
        <f t="shared" si="34"/>
        <v>34.642043164186063</v>
      </c>
      <c r="BO21">
        <f t="shared" si="35"/>
        <v>3.6958974264555905E-3</v>
      </c>
      <c r="BP21">
        <f t="shared" si="36"/>
        <v>1.5384404785721464</v>
      </c>
      <c r="BQ21">
        <f t="shared" si="37"/>
        <v>157.81704883299696</v>
      </c>
      <c r="BR21" t="s">
        <v>441</v>
      </c>
      <c r="BS21">
        <v>0</v>
      </c>
      <c r="BT21">
        <f t="shared" si="38"/>
        <v>157.81704883299696</v>
      </c>
      <c r="BU21">
        <f t="shared" si="39"/>
        <v>0.61216231015995604</v>
      </c>
      <c r="BV21">
        <f t="shared" si="40"/>
        <v>6.7319935228428232E-2</v>
      </c>
      <c r="BW21">
        <f t="shared" si="41"/>
        <v>0.71535314965305186</v>
      </c>
      <c r="BX21">
        <f t="shared" si="42"/>
        <v>8.3593731652404593E-2</v>
      </c>
      <c r="BY21">
        <f t="shared" si="43"/>
        <v>0.75731944746058255</v>
      </c>
      <c r="BZ21">
        <f t="shared" si="44"/>
        <v>2.7231435411627581E-2</v>
      </c>
      <c r="CA21">
        <f t="shared" si="45"/>
        <v>0.97276856458837246</v>
      </c>
      <c r="CB21">
        <v>248</v>
      </c>
      <c r="CC21">
        <v>290</v>
      </c>
      <c r="CD21">
        <v>405.79</v>
      </c>
      <c r="CE21">
        <v>65</v>
      </c>
      <c r="CF21">
        <v>10072.4</v>
      </c>
      <c r="CG21">
        <v>404.81</v>
      </c>
      <c r="CH21">
        <v>0.98</v>
      </c>
      <c r="CI21">
        <v>300</v>
      </c>
      <c r="CJ21">
        <v>24.1</v>
      </c>
      <c r="CK21">
        <v>406.91519408050698</v>
      </c>
      <c r="CL21">
        <v>0.986442138016832</v>
      </c>
      <c r="CM21">
        <v>-2.1247819838726598</v>
      </c>
      <c r="CN21">
        <v>0.88571367930113598</v>
      </c>
      <c r="CO21">
        <v>0.17049219162236601</v>
      </c>
      <c r="CP21">
        <v>-6.6794573971079001E-3</v>
      </c>
      <c r="CQ21">
        <v>290</v>
      </c>
      <c r="CR21">
        <v>406.66</v>
      </c>
      <c r="CS21">
        <v>825</v>
      </c>
      <c r="CT21">
        <v>10024.9</v>
      </c>
      <c r="CU21">
        <v>404.8</v>
      </c>
      <c r="CV21">
        <v>1.86</v>
      </c>
      <c r="DJ21">
        <f t="shared" si="46"/>
        <v>2000.02125</v>
      </c>
      <c r="DK21">
        <f t="shared" si="47"/>
        <v>1681.2148500059848</v>
      </c>
      <c r="DL21">
        <f t="shared" si="48"/>
        <v>0.84059849364399741</v>
      </c>
      <c r="DM21">
        <f t="shared" si="49"/>
        <v>0.16075509273291516</v>
      </c>
      <c r="DN21">
        <v>3</v>
      </c>
      <c r="DO21">
        <v>0.5</v>
      </c>
      <c r="DP21" t="s">
        <v>442</v>
      </c>
      <c r="DQ21">
        <v>2</v>
      </c>
      <c r="DR21" t="b">
        <v>1</v>
      </c>
      <c r="DS21">
        <v>1686246530.5999999</v>
      </c>
      <c r="DT21">
        <v>398.55706249999997</v>
      </c>
      <c r="DU21">
        <v>399.97468750000002</v>
      </c>
      <c r="DV21">
        <v>17.542043750000001</v>
      </c>
      <c r="DW21">
        <v>17.124681249999998</v>
      </c>
      <c r="DX21">
        <v>398.26906250000002</v>
      </c>
      <c r="DY21">
        <v>17.382043750000001</v>
      </c>
      <c r="DZ21">
        <v>500.06256250000001</v>
      </c>
      <c r="EA21">
        <v>100.6755625</v>
      </c>
      <c r="EB21">
        <v>9.9905643749999995E-2</v>
      </c>
      <c r="EC21">
        <v>26.84649375</v>
      </c>
      <c r="ED21">
        <v>26.966550000000002</v>
      </c>
      <c r="EE21">
        <v>999.9</v>
      </c>
      <c r="EF21">
        <v>0</v>
      </c>
      <c r="EG21">
        <v>0</v>
      </c>
      <c r="EH21">
        <v>10003.203750000001</v>
      </c>
      <c r="EI21">
        <v>0</v>
      </c>
      <c r="EJ21">
        <v>0.221023</v>
      </c>
      <c r="EK21">
        <v>-1.4275343125</v>
      </c>
      <c r="EL21">
        <v>405.66506249999998</v>
      </c>
      <c r="EM21">
        <v>406.943625</v>
      </c>
      <c r="EN21">
        <v>0.42135375000000003</v>
      </c>
      <c r="EO21">
        <v>399.97468750000002</v>
      </c>
      <c r="EP21">
        <v>17.124681249999998</v>
      </c>
      <c r="EQ21">
        <v>1.76645875</v>
      </c>
      <c r="ER21">
        <v>1.7240374999999999</v>
      </c>
      <c r="ES21">
        <v>15.4930875</v>
      </c>
      <c r="ET21">
        <v>15.114575</v>
      </c>
      <c r="EU21">
        <v>2000.02125</v>
      </c>
      <c r="EV21">
        <v>0.98000162499999999</v>
      </c>
      <c r="EW21">
        <v>1.999853125E-2</v>
      </c>
      <c r="EX21">
        <v>0</v>
      </c>
      <c r="EY21">
        <v>390.20887499999998</v>
      </c>
      <c r="EZ21">
        <v>4.9999900000000004</v>
      </c>
      <c r="FA21">
        <v>8065.694375</v>
      </c>
      <c r="FB21">
        <v>17494.512500000001</v>
      </c>
      <c r="FC21">
        <v>42.706687500000001</v>
      </c>
      <c r="FD21">
        <v>43</v>
      </c>
      <c r="FE21">
        <v>43.190937499999997</v>
      </c>
      <c r="FF21">
        <v>42.561999999999998</v>
      </c>
      <c r="FG21">
        <v>44.561999999999998</v>
      </c>
      <c r="FH21">
        <v>1955.1212499999999</v>
      </c>
      <c r="FI21">
        <v>39.9</v>
      </c>
      <c r="FJ21">
        <v>0</v>
      </c>
      <c r="FK21">
        <v>2134.0999999046298</v>
      </c>
      <c r="FL21">
        <v>0</v>
      </c>
      <c r="FM21">
        <v>390.145923076923</v>
      </c>
      <c r="FN21">
        <v>-2.4086153851227898</v>
      </c>
      <c r="FO21">
        <v>-214.265983218787</v>
      </c>
      <c r="FP21">
        <v>8063.01307692308</v>
      </c>
      <c r="FQ21">
        <v>15</v>
      </c>
      <c r="FR21">
        <v>1686246570.0999999</v>
      </c>
      <c r="FS21" t="s">
        <v>466</v>
      </c>
      <c r="FT21">
        <v>1686246570.0999999</v>
      </c>
      <c r="FU21">
        <v>1686246562.0999999</v>
      </c>
      <c r="FV21">
        <v>5</v>
      </c>
      <c r="FW21">
        <v>0.01</v>
      </c>
      <c r="FX21">
        <v>7.0000000000000001E-3</v>
      </c>
      <c r="FY21">
        <v>0.28799999999999998</v>
      </c>
      <c r="FZ21">
        <v>0.16</v>
      </c>
      <c r="GA21">
        <v>399</v>
      </c>
      <c r="GB21">
        <v>17</v>
      </c>
      <c r="GC21">
        <v>0.35</v>
      </c>
      <c r="GD21">
        <v>0.1</v>
      </c>
      <c r="GE21">
        <v>-1.95769947619048</v>
      </c>
      <c r="GF21">
        <v>13.8197664155844</v>
      </c>
      <c r="GG21">
        <v>2.2569256037535799</v>
      </c>
      <c r="GH21">
        <v>0</v>
      </c>
      <c r="GI21">
        <v>390.318911764706</v>
      </c>
      <c r="GJ21">
        <v>-2.03940412520023</v>
      </c>
      <c r="GK21">
        <v>0.25877089204056802</v>
      </c>
      <c r="GL21">
        <v>0</v>
      </c>
      <c r="GM21">
        <v>0.42129685714285697</v>
      </c>
      <c r="GN21">
        <v>-7.0627012987013503E-3</v>
      </c>
      <c r="GO21">
        <v>2.9997249919302398E-3</v>
      </c>
      <c r="GP21">
        <v>1</v>
      </c>
      <c r="GQ21">
        <v>1</v>
      </c>
      <c r="GR21">
        <v>3</v>
      </c>
      <c r="GS21" t="s">
        <v>444</v>
      </c>
      <c r="GT21">
        <v>2.9502299999999999</v>
      </c>
      <c r="GU21">
        <v>2.7112500000000002</v>
      </c>
      <c r="GV21">
        <v>0.104028</v>
      </c>
      <c r="GW21">
        <v>0.104111</v>
      </c>
      <c r="GX21">
        <v>9.2422299999999999E-2</v>
      </c>
      <c r="GY21">
        <v>9.1478900000000002E-2</v>
      </c>
      <c r="GZ21">
        <v>27823.599999999999</v>
      </c>
      <c r="HA21">
        <v>32189.8</v>
      </c>
      <c r="HB21">
        <v>30957.9</v>
      </c>
      <c r="HC21">
        <v>34612.300000000003</v>
      </c>
      <c r="HD21">
        <v>38300.800000000003</v>
      </c>
      <c r="HE21">
        <v>38932</v>
      </c>
      <c r="HF21">
        <v>42561.599999999999</v>
      </c>
      <c r="HG21">
        <v>42922.6</v>
      </c>
      <c r="HH21">
        <v>2.0574699999999999</v>
      </c>
      <c r="HI21">
        <v>2.2105000000000001</v>
      </c>
      <c r="HJ21">
        <v>0.18118699999999999</v>
      </c>
      <c r="HK21">
        <v>0</v>
      </c>
      <c r="HL21">
        <v>24.017800000000001</v>
      </c>
      <c r="HM21">
        <v>999.9</v>
      </c>
      <c r="HN21">
        <v>68.257999999999996</v>
      </c>
      <c r="HO21">
        <v>24.914000000000001</v>
      </c>
      <c r="HP21">
        <v>21.449000000000002</v>
      </c>
      <c r="HQ21">
        <v>60.120699999999999</v>
      </c>
      <c r="HR21">
        <v>18.774000000000001</v>
      </c>
      <c r="HS21">
        <v>1</v>
      </c>
      <c r="HT21">
        <v>-0.20586099999999999</v>
      </c>
      <c r="HU21">
        <v>-0.44107299999999999</v>
      </c>
      <c r="HV21">
        <v>20.287299999999998</v>
      </c>
      <c r="HW21">
        <v>5.2458900000000002</v>
      </c>
      <c r="HX21">
        <v>11.9863</v>
      </c>
      <c r="HY21">
        <v>4.97295</v>
      </c>
      <c r="HZ21">
        <v>3.2972800000000002</v>
      </c>
      <c r="IA21">
        <v>9999</v>
      </c>
      <c r="IB21">
        <v>9999</v>
      </c>
      <c r="IC21">
        <v>999.9</v>
      </c>
      <c r="ID21">
        <v>9999</v>
      </c>
      <c r="IE21">
        <v>4.9718600000000004</v>
      </c>
      <c r="IF21">
        <v>1.8536699999999999</v>
      </c>
      <c r="IG21">
        <v>1.8547100000000001</v>
      </c>
      <c r="IH21">
        <v>1.8591200000000001</v>
      </c>
      <c r="II21">
        <v>1.85348</v>
      </c>
      <c r="IJ21">
        <v>1.8579000000000001</v>
      </c>
      <c r="IK21">
        <v>1.8550199999999999</v>
      </c>
      <c r="IL21">
        <v>1.85365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0.28799999999999998</v>
      </c>
      <c r="JA21">
        <v>0.16</v>
      </c>
      <c r="JB21">
        <v>0.53324282237788501</v>
      </c>
      <c r="JC21">
        <v>-6.8838208586326796E-4</v>
      </c>
      <c r="JD21">
        <v>1.2146953680521199E-7</v>
      </c>
      <c r="JE21">
        <v>-3.3979593155360199E-13</v>
      </c>
      <c r="JF21">
        <v>-9.4932301045924095E-3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35.299999999999997</v>
      </c>
      <c r="JO21">
        <v>35.200000000000003</v>
      </c>
      <c r="JP21">
        <v>0.99121099999999995</v>
      </c>
      <c r="JQ21">
        <v>2.3938000000000001</v>
      </c>
      <c r="JR21">
        <v>1.5966800000000001</v>
      </c>
      <c r="JS21">
        <v>2.3339799999999999</v>
      </c>
      <c r="JT21">
        <v>1.5905800000000001</v>
      </c>
      <c r="JU21">
        <v>2.3596200000000001</v>
      </c>
      <c r="JV21">
        <v>29.922000000000001</v>
      </c>
      <c r="JW21">
        <v>14.4648</v>
      </c>
      <c r="JX21">
        <v>18</v>
      </c>
      <c r="JY21">
        <v>498.75200000000001</v>
      </c>
      <c r="JZ21">
        <v>582.41300000000001</v>
      </c>
      <c r="KA21">
        <v>25.000699999999998</v>
      </c>
      <c r="KB21">
        <v>24.665800000000001</v>
      </c>
      <c r="KC21">
        <v>30.0001</v>
      </c>
      <c r="KD21">
        <v>24.608000000000001</v>
      </c>
      <c r="KE21">
        <v>24.577200000000001</v>
      </c>
      <c r="KF21">
        <v>19.8931</v>
      </c>
      <c r="KG21">
        <v>23.899899999999999</v>
      </c>
      <c r="KH21">
        <v>72.466200000000001</v>
      </c>
      <c r="KI21">
        <v>25</v>
      </c>
      <c r="KJ21">
        <v>400</v>
      </c>
      <c r="KK21">
        <v>17.1173</v>
      </c>
      <c r="KL21">
        <v>100.782</v>
      </c>
      <c r="KM21">
        <v>100.86799999999999</v>
      </c>
    </row>
    <row r="22" spans="1:299" x14ac:dyDescent="0.2">
      <c r="A22">
        <v>6</v>
      </c>
      <c r="B22">
        <v>1686248023</v>
      </c>
      <c r="C22">
        <v>8628.9000000953693</v>
      </c>
      <c r="D22" t="s">
        <v>467</v>
      </c>
      <c r="E22" t="s">
        <v>468</v>
      </c>
      <c r="F22">
        <v>30</v>
      </c>
      <c r="G22">
        <v>20.100000000000001</v>
      </c>
      <c r="H22" t="s">
        <v>450</v>
      </c>
      <c r="I22">
        <v>50</v>
      </c>
      <c r="J22">
        <v>210</v>
      </c>
      <c r="K22">
        <v>1686248015</v>
      </c>
      <c r="L22">
        <f t="shared" si="0"/>
        <v>1.4718150150760858E-4</v>
      </c>
      <c r="M22">
        <f t="shared" si="1"/>
        <v>0.14718150150760859</v>
      </c>
      <c r="N22">
        <f t="shared" si="2"/>
        <v>0.55300341426710153</v>
      </c>
      <c r="O22">
        <f t="shared" si="3"/>
        <v>399.69433333333302</v>
      </c>
      <c r="P22">
        <f t="shared" si="4"/>
        <v>276.54550835934845</v>
      </c>
      <c r="Q22">
        <f t="shared" si="5"/>
        <v>27.873882170393333</v>
      </c>
      <c r="R22">
        <f t="shared" si="6"/>
        <v>40.28643537768248</v>
      </c>
      <c r="S22">
        <f t="shared" si="7"/>
        <v>7.8390500605210987E-3</v>
      </c>
      <c r="T22">
        <f t="shared" si="8"/>
        <v>3.8242035257237297</v>
      </c>
      <c r="U22">
        <f t="shared" si="9"/>
        <v>7.8301338648631789E-3</v>
      </c>
      <c r="V22">
        <f t="shared" si="10"/>
        <v>4.8946338873654309E-3</v>
      </c>
      <c r="W22">
        <f t="shared" si="11"/>
        <v>321.51197181154862</v>
      </c>
      <c r="X22">
        <f t="shared" si="12"/>
        <v>28.115878723088937</v>
      </c>
      <c r="Y22">
        <f t="shared" si="13"/>
        <v>27.119946666666699</v>
      </c>
      <c r="Z22">
        <f t="shared" si="14"/>
        <v>3.6044516929382264</v>
      </c>
      <c r="AA22">
        <f t="shared" si="15"/>
        <v>50.1473071718748</v>
      </c>
      <c r="AB22">
        <f t="shared" si="16"/>
        <v>1.7602831474430916</v>
      </c>
      <c r="AC22">
        <f t="shared" si="17"/>
        <v>3.5102246695119641</v>
      </c>
      <c r="AD22">
        <f t="shared" si="18"/>
        <v>1.8441685454951349</v>
      </c>
      <c r="AE22">
        <f t="shared" si="19"/>
        <v>-6.490704216485538</v>
      </c>
      <c r="AF22">
        <f t="shared" si="20"/>
        <v>-92.914154189127146</v>
      </c>
      <c r="AG22">
        <f t="shared" si="21"/>
        <v>-5.2379135771900671</v>
      </c>
      <c r="AH22">
        <f t="shared" si="22"/>
        <v>216.86919982874588</v>
      </c>
      <c r="AI22">
        <f t="shared" si="23"/>
        <v>0.45434171485960906</v>
      </c>
      <c r="AJ22">
        <f t="shared" si="24"/>
        <v>0.13197234571831273</v>
      </c>
      <c r="AK22">
        <f t="shared" si="25"/>
        <v>0.55300341426710153</v>
      </c>
      <c r="AL22">
        <v>407.08513982826702</v>
      </c>
      <c r="AM22">
        <v>406.75002424242399</v>
      </c>
      <c r="AN22">
        <v>-4.6125200271124301E-4</v>
      </c>
      <c r="AO22">
        <v>67.0265775116318</v>
      </c>
      <c r="AP22">
        <f t="shared" si="26"/>
        <v>0.14718150150760859</v>
      </c>
      <c r="AQ22">
        <v>17.385328036673801</v>
      </c>
      <c r="AR22">
        <v>17.471997575757602</v>
      </c>
      <c r="AS22">
        <v>1.29399393707098E-5</v>
      </c>
      <c r="AT22">
        <v>77.471126692395003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53297.57767118427</v>
      </c>
      <c r="AZ22" t="s">
        <v>439</v>
      </c>
      <c r="BA22">
        <v>10043.6</v>
      </c>
      <c r="BB22">
        <v>206.31078664343801</v>
      </c>
      <c r="BC22">
        <v>1032.93</v>
      </c>
      <c r="BD22">
        <f t="shared" si="30"/>
        <v>0.80026643950370502</v>
      </c>
      <c r="BE22">
        <v>-1.3256428239459399</v>
      </c>
      <c r="BF22" t="s">
        <v>469</v>
      </c>
      <c r="BG22">
        <v>10062.700000000001</v>
      </c>
      <c r="BH22">
        <v>371.20648</v>
      </c>
      <c r="BI22">
        <v>381.78132781379202</v>
      </c>
      <c r="BJ22">
        <f t="shared" si="31"/>
        <v>2.7698703533635682E-2</v>
      </c>
      <c r="BK22">
        <v>0.5</v>
      </c>
      <c r="BL22">
        <f t="shared" si="32"/>
        <v>1681.2090200059863</v>
      </c>
      <c r="BM22">
        <f t="shared" si="33"/>
        <v>0.55300341426710153</v>
      </c>
      <c r="BN22">
        <f t="shared" si="34"/>
        <v>23.283655111609999</v>
      </c>
      <c r="BO22">
        <f t="shared" si="35"/>
        <v>1.1174376391380248E-3</v>
      </c>
      <c r="BP22">
        <f t="shared" si="36"/>
        <v>1.7055540036881947</v>
      </c>
      <c r="BQ22">
        <f t="shared" si="37"/>
        <v>153.88789452621381</v>
      </c>
      <c r="BR22" t="s">
        <v>441</v>
      </c>
      <c r="BS22">
        <v>0</v>
      </c>
      <c r="BT22">
        <f t="shared" si="38"/>
        <v>153.88789452621381</v>
      </c>
      <c r="BU22">
        <f t="shared" si="39"/>
        <v>0.59692137012716806</v>
      </c>
      <c r="BV22">
        <f t="shared" si="40"/>
        <v>4.6402599939980027E-2</v>
      </c>
      <c r="BW22">
        <f t="shared" si="41"/>
        <v>0.74074798935285568</v>
      </c>
      <c r="BX22">
        <f t="shared" si="42"/>
        <v>6.0265659085906177E-2</v>
      </c>
      <c r="BY22">
        <f t="shared" si="43"/>
        <v>0.78772506332409087</v>
      </c>
      <c r="BZ22">
        <f t="shared" si="44"/>
        <v>1.9236728855880271E-2</v>
      </c>
      <c r="CA22">
        <f t="shared" si="45"/>
        <v>0.98076327114411976</v>
      </c>
      <c r="CB22">
        <v>249</v>
      </c>
      <c r="CC22">
        <v>290</v>
      </c>
      <c r="CD22">
        <v>379.67</v>
      </c>
      <c r="CE22">
        <v>65</v>
      </c>
      <c r="CF22">
        <v>10062.700000000001</v>
      </c>
      <c r="CG22">
        <v>378.05</v>
      </c>
      <c r="CH22">
        <v>1.62</v>
      </c>
      <c r="CI22">
        <v>300</v>
      </c>
      <c r="CJ22">
        <v>24.2</v>
      </c>
      <c r="CK22">
        <v>381.78132781379202</v>
      </c>
      <c r="CL22">
        <v>1.52116553717513</v>
      </c>
      <c r="CM22">
        <v>-3.7522043828265899</v>
      </c>
      <c r="CN22">
        <v>1.3643433601459201</v>
      </c>
      <c r="CO22">
        <v>0.212676996705985</v>
      </c>
      <c r="CP22">
        <v>-6.6732273637374901E-3</v>
      </c>
      <c r="CQ22">
        <v>290</v>
      </c>
      <c r="CR22">
        <v>378.57</v>
      </c>
      <c r="CS22">
        <v>895</v>
      </c>
      <c r="CT22">
        <v>10011.700000000001</v>
      </c>
      <c r="CU22">
        <v>378.03</v>
      </c>
      <c r="CV22">
        <v>0.54</v>
      </c>
      <c r="DJ22">
        <f t="shared" si="46"/>
        <v>2000.0146666666701</v>
      </c>
      <c r="DK22">
        <f t="shared" si="47"/>
        <v>1681.2090200059863</v>
      </c>
      <c r="DL22">
        <f t="shared" si="48"/>
        <v>0.84059834561512381</v>
      </c>
      <c r="DM22">
        <f t="shared" si="49"/>
        <v>0.16075480703718908</v>
      </c>
      <c r="DN22">
        <v>3</v>
      </c>
      <c r="DO22">
        <v>0.5</v>
      </c>
      <c r="DP22" t="s">
        <v>442</v>
      </c>
      <c r="DQ22">
        <v>2</v>
      </c>
      <c r="DR22" t="b">
        <v>1</v>
      </c>
      <c r="DS22">
        <v>1686248015</v>
      </c>
      <c r="DT22">
        <v>399.69433333333302</v>
      </c>
      <c r="DU22">
        <v>399.998533333333</v>
      </c>
      <c r="DV22">
        <v>17.464320000000001</v>
      </c>
      <c r="DW22">
        <v>17.386533333333301</v>
      </c>
      <c r="DX22">
        <v>399.39133333333302</v>
      </c>
      <c r="DY22">
        <v>17.303319999999999</v>
      </c>
      <c r="DZ22">
        <v>500.08906666666701</v>
      </c>
      <c r="EA22">
        <v>100.69313333333299</v>
      </c>
      <c r="EB22">
        <v>9.9977846666666703E-2</v>
      </c>
      <c r="EC22">
        <v>26.669280000000001</v>
      </c>
      <c r="ED22">
        <v>27.119946666666699</v>
      </c>
      <c r="EE22">
        <v>999.9</v>
      </c>
      <c r="EF22">
        <v>0</v>
      </c>
      <c r="EG22">
        <v>0</v>
      </c>
      <c r="EH22">
        <v>9999.0486666666693</v>
      </c>
      <c r="EI22">
        <v>0</v>
      </c>
      <c r="EJ22">
        <v>0.221023</v>
      </c>
      <c r="EK22">
        <v>-0.31962486666666701</v>
      </c>
      <c r="EL22">
        <v>406.786333333333</v>
      </c>
      <c r="EM22">
        <v>407.07626666666698</v>
      </c>
      <c r="EN22">
        <v>8.53878E-2</v>
      </c>
      <c r="EO22">
        <v>399.998533333333</v>
      </c>
      <c r="EP22">
        <v>17.386533333333301</v>
      </c>
      <c r="EQ22">
        <v>1.75929933333333</v>
      </c>
      <c r="ER22">
        <v>1.7507033333333299</v>
      </c>
      <c r="ES22">
        <v>15.4298</v>
      </c>
      <c r="ET22">
        <v>15.3534466666667</v>
      </c>
      <c r="EU22">
        <v>2000.0146666666701</v>
      </c>
      <c r="EV22">
        <v>0.98000500000000001</v>
      </c>
      <c r="EW22">
        <v>1.9995293333333299E-2</v>
      </c>
      <c r="EX22">
        <v>0</v>
      </c>
      <c r="EY22">
        <v>371.23953333333299</v>
      </c>
      <c r="EZ22">
        <v>4.9999900000000004</v>
      </c>
      <c r="FA22">
        <v>7829.018</v>
      </c>
      <c r="FB22">
        <v>17494.4866666667</v>
      </c>
      <c r="FC22">
        <v>43.932866666666698</v>
      </c>
      <c r="FD22">
        <v>44.061999999999998</v>
      </c>
      <c r="FE22">
        <v>44.375</v>
      </c>
      <c r="FF22">
        <v>43.625</v>
      </c>
      <c r="FG22">
        <v>45.625</v>
      </c>
      <c r="FH22">
        <v>1955.12466666667</v>
      </c>
      <c r="FI22">
        <v>39.89</v>
      </c>
      <c r="FJ22">
        <v>0</v>
      </c>
      <c r="FK22">
        <v>1482.2999999523199</v>
      </c>
      <c r="FL22">
        <v>0</v>
      </c>
      <c r="FM22">
        <v>371.20648</v>
      </c>
      <c r="FN22">
        <v>-2.0937692330614999</v>
      </c>
      <c r="FO22">
        <v>-272.69538499115902</v>
      </c>
      <c r="FP22">
        <v>7826.0479999999998</v>
      </c>
      <c r="FQ22">
        <v>15</v>
      </c>
      <c r="FR22">
        <v>1686248042</v>
      </c>
      <c r="FS22" t="s">
        <v>470</v>
      </c>
      <c r="FT22">
        <v>1686248042</v>
      </c>
      <c r="FU22">
        <v>1686248042</v>
      </c>
      <c r="FV22">
        <v>6</v>
      </c>
      <c r="FW22">
        <v>1.4999999999999999E-2</v>
      </c>
      <c r="FX22">
        <v>-6.0000000000000001E-3</v>
      </c>
      <c r="FY22">
        <v>0.30299999999999999</v>
      </c>
      <c r="FZ22">
        <v>0.161</v>
      </c>
      <c r="GA22">
        <v>400</v>
      </c>
      <c r="GB22">
        <v>17</v>
      </c>
      <c r="GC22">
        <v>0.28000000000000003</v>
      </c>
      <c r="GD22">
        <v>0.18</v>
      </c>
      <c r="GE22">
        <v>-0.32880514285714302</v>
      </c>
      <c r="GF22">
        <v>3.6496987012986697E-2</v>
      </c>
      <c r="GG22">
        <v>2.8078292685319198E-2</v>
      </c>
      <c r="GH22">
        <v>1</v>
      </c>
      <c r="GI22">
        <v>371.25011764705903</v>
      </c>
      <c r="GJ22">
        <v>-0.75422459891317095</v>
      </c>
      <c r="GK22">
        <v>0.20097245417131299</v>
      </c>
      <c r="GL22">
        <v>1</v>
      </c>
      <c r="GM22">
        <v>8.6025057142857103E-2</v>
      </c>
      <c r="GN22">
        <v>-2.2349064935064098E-3</v>
      </c>
      <c r="GO22">
        <v>1.81120451885358E-3</v>
      </c>
      <c r="GP22">
        <v>1</v>
      </c>
      <c r="GQ22">
        <v>3</v>
      </c>
      <c r="GR22">
        <v>3</v>
      </c>
      <c r="GS22" t="s">
        <v>462</v>
      </c>
      <c r="GT22">
        <v>2.94936</v>
      </c>
      <c r="GU22">
        <v>2.7108400000000001</v>
      </c>
      <c r="GV22">
        <v>0.104403</v>
      </c>
      <c r="GW22">
        <v>0.104213</v>
      </c>
      <c r="GX22">
        <v>9.1982800000000003E-2</v>
      </c>
      <c r="GY22">
        <v>9.2321100000000003E-2</v>
      </c>
      <c r="GZ22">
        <v>27768.9</v>
      </c>
      <c r="HA22">
        <v>32134.2</v>
      </c>
      <c r="HB22">
        <v>30914.1</v>
      </c>
      <c r="HC22">
        <v>34560.9</v>
      </c>
      <c r="HD22">
        <v>38263.699999999997</v>
      </c>
      <c r="HE22">
        <v>38840.5</v>
      </c>
      <c r="HF22">
        <v>42499.9</v>
      </c>
      <c r="HG22">
        <v>42861.8</v>
      </c>
      <c r="HH22">
        <v>2.0463200000000001</v>
      </c>
      <c r="HI22">
        <v>2.1893500000000001</v>
      </c>
      <c r="HJ22">
        <v>0.212006</v>
      </c>
      <c r="HK22">
        <v>0</v>
      </c>
      <c r="HL22">
        <v>23.662099999999999</v>
      </c>
      <c r="HM22">
        <v>999.9</v>
      </c>
      <c r="HN22">
        <v>64.766000000000005</v>
      </c>
      <c r="HO22">
        <v>26.244</v>
      </c>
      <c r="HP22">
        <v>22.019600000000001</v>
      </c>
      <c r="HQ22">
        <v>58.180700000000002</v>
      </c>
      <c r="HR22">
        <v>18.0929</v>
      </c>
      <c r="HS22">
        <v>1</v>
      </c>
      <c r="HT22">
        <v>-0.143709</v>
      </c>
      <c r="HU22">
        <v>-0.33951500000000001</v>
      </c>
      <c r="HV22">
        <v>20.284600000000001</v>
      </c>
      <c r="HW22">
        <v>5.2458900000000002</v>
      </c>
      <c r="HX22">
        <v>11.9861</v>
      </c>
      <c r="HY22">
        <v>4.9718</v>
      </c>
      <c r="HZ22">
        <v>3.29718</v>
      </c>
      <c r="IA22">
        <v>9999</v>
      </c>
      <c r="IB22">
        <v>9999</v>
      </c>
      <c r="IC22">
        <v>999.9</v>
      </c>
      <c r="ID22">
        <v>9999</v>
      </c>
      <c r="IE22">
        <v>4.9718299999999997</v>
      </c>
      <c r="IF22">
        <v>1.85379</v>
      </c>
      <c r="IG22">
        <v>1.85484</v>
      </c>
      <c r="IH22">
        <v>1.8591299999999999</v>
      </c>
      <c r="II22">
        <v>1.8534900000000001</v>
      </c>
      <c r="IJ22">
        <v>1.85791</v>
      </c>
      <c r="IK22">
        <v>1.8550899999999999</v>
      </c>
      <c r="IL22">
        <v>1.8536600000000001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0.30299999999999999</v>
      </c>
      <c r="JA22">
        <v>0.161</v>
      </c>
      <c r="JB22">
        <v>0.54319791356068903</v>
      </c>
      <c r="JC22">
        <v>-6.8838208586326796E-4</v>
      </c>
      <c r="JD22">
        <v>1.2146953680521199E-7</v>
      </c>
      <c r="JE22">
        <v>-3.3979593155360199E-13</v>
      </c>
      <c r="JF22">
        <v>-2.91858760085572E-3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24.2</v>
      </c>
      <c r="JO22">
        <v>24.3</v>
      </c>
      <c r="JP22">
        <v>0.99365199999999998</v>
      </c>
      <c r="JQ22">
        <v>2.3925800000000002</v>
      </c>
      <c r="JR22">
        <v>1.5966800000000001</v>
      </c>
      <c r="JS22">
        <v>2.3303199999999999</v>
      </c>
      <c r="JT22">
        <v>1.5905800000000001</v>
      </c>
      <c r="JU22">
        <v>2.5134300000000001</v>
      </c>
      <c r="JV22">
        <v>32.134399999999999</v>
      </c>
      <c r="JW22">
        <v>14.210800000000001</v>
      </c>
      <c r="JX22">
        <v>18</v>
      </c>
      <c r="JY22">
        <v>498.61200000000002</v>
      </c>
      <c r="JZ22">
        <v>574.83000000000004</v>
      </c>
      <c r="KA22">
        <v>24.999700000000001</v>
      </c>
      <c r="KB22">
        <v>25.437799999999999</v>
      </c>
      <c r="KC22">
        <v>30.0001</v>
      </c>
      <c r="KD22">
        <v>25.344000000000001</v>
      </c>
      <c r="KE22">
        <v>25.302099999999999</v>
      </c>
      <c r="KF22">
        <v>19.9223</v>
      </c>
      <c r="KG22">
        <v>23.741099999999999</v>
      </c>
      <c r="KH22">
        <v>66.522599999999997</v>
      </c>
      <c r="KI22">
        <v>25</v>
      </c>
      <c r="KJ22">
        <v>400</v>
      </c>
      <c r="KK22">
        <v>17.3902</v>
      </c>
      <c r="KL22">
        <v>100.637</v>
      </c>
      <c r="KM22">
        <v>100.72199999999999</v>
      </c>
    </row>
    <row r="23" spans="1:299" x14ac:dyDescent="0.2">
      <c r="A23">
        <v>7</v>
      </c>
      <c r="B23">
        <v>1686250218.0999999</v>
      </c>
      <c r="C23">
        <v>10824</v>
      </c>
      <c r="D23" t="s">
        <v>471</v>
      </c>
      <c r="E23" t="s">
        <v>472</v>
      </c>
      <c r="F23">
        <v>30</v>
      </c>
      <c r="G23">
        <v>19.100000000000001</v>
      </c>
      <c r="H23" t="s">
        <v>438</v>
      </c>
      <c r="I23">
        <v>240</v>
      </c>
      <c r="J23">
        <v>165</v>
      </c>
      <c r="K23">
        <v>1686250210.0999999</v>
      </c>
      <c r="L23">
        <f t="shared" si="0"/>
        <v>9.9638250906350432E-4</v>
      </c>
      <c r="M23">
        <f t="shared" si="1"/>
        <v>0.99638250906350434</v>
      </c>
      <c r="N23">
        <f t="shared" si="2"/>
        <v>4.7709945321255027</v>
      </c>
      <c r="O23">
        <f t="shared" si="3"/>
        <v>396.99246666666699</v>
      </c>
      <c r="P23">
        <f t="shared" si="4"/>
        <v>253.62026092651382</v>
      </c>
      <c r="Q23">
        <f t="shared" si="5"/>
        <v>25.547832791647888</v>
      </c>
      <c r="R23">
        <f t="shared" si="6"/>
        <v>39.990090385099691</v>
      </c>
      <c r="S23">
        <f t="shared" si="7"/>
        <v>5.7265568239830061E-2</v>
      </c>
      <c r="T23">
        <f t="shared" si="8"/>
        <v>3.8206010892838713</v>
      </c>
      <c r="U23">
        <f t="shared" si="9"/>
        <v>5.6792965289735715E-2</v>
      </c>
      <c r="V23">
        <f t="shared" si="10"/>
        <v>3.5537739527658825E-2</v>
      </c>
      <c r="W23">
        <f t="shared" si="11"/>
        <v>321.50760941154772</v>
      </c>
      <c r="X23">
        <f t="shared" si="12"/>
        <v>27.496869523725252</v>
      </c>
      <c r="Y23">
        <f t="shared" si="13"/>
        <v>26.32976</v>
      </c>
      <c r="Z23">
        <f t="shared" si="14"/>
        <v>3.4406640503386274</v>
      </c>
      <c r="AA23">
        <f t="shared" si="15"/>
        <v>50.27369105809332</v>
      </c>
      <c r="AB23">
        <f t="shared" si="16"/>
        <v>1.7186569444021476</v>
      </c>
      <c r="AC23">
        <f t="shared" si="17"/>
        <v>3.4186010778802149</v>
      </c>
      <c r="AD23">
        <f t="shared" si="18"/>
        <v>1.7220071059364799</v>
      </c>
      <c r="AE23">
        <f t="shared" si="19"/>
        <v>-43.940468649700541</v>
      </c>
      <c r="AF23">
        <f t="shared" si="20"/>
        <v>-22.439052231121028</v>
      </c>
      <c r="AG23">
        <f t="shared" si="21"/>
        <v>-1.258335987894535</v>
      </c>
      <c r="AH23">
        <f t="shared" si="22"/>
        <v>253.86975254283158</v>
      </c>
      <c r="AI23">
        <f t="shared" si="23"/>
        <v>4.8298153172618159</v>
      </c>
      <c r="AJ23">
        <f t="shared" si="24"/>
        <v>1.042210219933065</v>
      </c>
      <c r="AK23">
        <f t="shared" si="25"/>
        <v>4.7709945321255027</v>
      </c>
      <c r="AL23">
        <v>406.74569610751001</v>
      </c>
      <c r="AM23">
        <v>403.95148484848499</v>
      </c>
      <c r="AN23">
        <v>-2.13053774786751E-2</v>
      </c>
      <c r="AO23">
        <v>67.029449490016901</v>
      </c>
      <c r="AP23">
        <f t="shared" si="26"/>
        <v>0.99638250906350434</v>
      </c>
      <c r="AQ23">
        <v>16.437955945211598</v>
      </c>
      <c r="AR23">
        <v>17.036805454545501</v>
      </c>
      <c r="AS23">
        <v>-1.8149996001436E-3</v>
      </c>
      <c r="AT23">
        <v>77.478367372556704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53306.320094926989</v>
      </c>
      <c r="AZ23" t="s">
        <v>439</v>
      </c>
      <c r="BA23">
        <v>10043.6</v>
      </c>
      <c r="BB23">
        <v>206.31078664343801</v>
      </c>
      <c r="BC23">
        <v>1032.93</v>
      </c>
      <c r="BD23">
        <f t="shared" si="30"/>
        <v>0.80026643950370502</v>
      </c>
      <c r="BE23">
        <v>-1.3256428239459399</v>
      </c>
      <c r="BF23" t="s">
        <v>473</v>
      </c>
      <c r="BG23">
        <v>10069.4</v>
      </c>
      <c r="BH23">
        <v>355.24964</v>
      </c>
      <c r="BI23">
        <v>381.86347305166498</v>
      </c>
      <c r="BJ23">
        <f t="shared" si="31"/>
        <v>6.9694628917975066E-2</v>
      </c>
      <c r="BK23">
        <v>0.5</v>
      </c>
      <c r="BL23">
        <f t="shared" si="32"/>
        <v>1681.1860600059808</v>
      </c>
      <c r="BM23">
        <f t="shared" si="33"/>
        <v>4.7709945321255027</v>
      </c>
      <c r="BN23">
        <f t="shared" si="34"/>
        <v>58.584819297094697</v>
      </c>
      <c r="BO23">
        <f t="shared" si="35"/>
        <v>3.626390618567081E-3</v>
      </c>
      <c r="BP23">
        <f t="shared" si="36"/>
        <v>1.7049719936429943</v>
      </c>
      <c r="BQ23">
        <f t="shared" si="37"/>
        <v>153.90123914474773</v>
      </c>
      <c r="BR23" t="s">
        <v>441</v>
      </c>
      <c r="BS23">
        <v>0</v>
      </c>
      <c r="BT23">
        <f t="shared" si="38"/>
        <v>153.90123914474773</v>
      </c>
      <c r="BU23">
        <f t="shared" si="39"/>
        <v>0.59697313305500321</v>
      </c>
      <c r="BV23">
        <f t="shared" si="40"/>
        <v>0.11674667595393053</v>
      </c>
      <c r="BW23">
        <f t="shared" si="41"/>
        <v>0.74066578471775935</v>
      </c>
      <c r="BX23">
        <f t="shared" si="42"/>
        <v>0.15160026084578204</v>
      </c>
      <c r="BY23">
        <f t="shared" si="43"/>
        <v>0.78762568838028879</v>
      </c>
      <c r="BZ23">
        <f t="shared" si="44"/>
        <v>5.0576991704594634E-2</v>
      </c>
      <c r="CA23">
        <f t="shared" si="45"/>
        <v>0.94942300829540538</v>
      </c>
      <c r="CB23">
        <v>250</v>
      </c>
      <c r="CC23">
        <v>290</v>
      </c>
      <c r="CD23">
        <v>375.63</v>
      </c>
      <c r="CE23">
        <v>125</v>
      </c>
      <c r="CF23">
        <v>10069.4</v>
      </c>
      <c r="CG23">
        <v>374.36</v>
      </c>
      <c r="CH23">
        <v>1.27</v>
      </c>
      <c r="CI23">
        <v>300</v>
      </c>
      <c r="CJ23">
        <v>24.1</v>
      </c>
      <c r="CK23">
        <v>381.86347305166498</v>
      </c>
      <c r="CL23">
        <v>1.4311575297494801</v>
      </c>
      <c r="CM23">
        <v>-7.5560555122856004</v>
      </c>
      <c r="CN23">
        <v>1.2858819385218101</v>
      </c>
      <c r="CO23">
        <v>0.55221010225872202</v>
      </c>
      <c r="CP23">
        <v>-6.6829141268075496E-3</v>
      </c>
      <c r="CQ23">
        <v>290</v>
      </c>
      <c r="CR23">
        <v>375.05</v>
      </c>
      <c r="CS23">
        <v>865</v>
      </c>
      <c r="CT23">
        <v>10030.6</v>
      </c>
      <c r="CU23">
        <v>374.33</v>
      </c>
      <c r="CV23">
        <v>0.72</v>
      </c>
      <c r="DJ23">
        <f t="shared" si="46"/>
        <v>1999.9873333333301</v>
      </c>
      <c r="DK23">
        <f t="shared" si="47"/>
        <v>1681.1860600059808</v>
      </c>
      <c r="DL23">
        <f t="shared" si="48"/>
        <v>0.84059835379256576</v>
      </c>
      <c r="DM23">
        <f t="shared" si="49"/>
        <v>0.16075482281965198</v>
      </c>
      <c r="DN23">
        <v>3</v>
      </c>
      <c r="DO23">
        <v>0.5</v>
      </c>
      <c r="DP23" t="s">
        <v>442</v>
      </c>
      <c r="DQ23">
        <v>2</v>
      </c>
      <c r="DR23" t="b">
        <v>1</v>
      </c>
      <c r="DS23">
        <v>1686250210.0999999</v>
      </c>
      <c r="DT23">
        <v>396.99246666666699</v>
      </c>
      <c r="DU23">
        <v>400.13773333333302</v>
      </c>
      <c r="DV23">
        <v>17.0615733333333</v>
      </c>
      <c r="DW23">
        <v>16.447086666666699</v>
      </c>
      <c r="DX23">
        <v>396.69446666666698</v>
      </c>
      <c r="DY23">
        <v>16.914573333333301</v>
      </c>
      <c r="DZ23">
        <v>500.13866666666701</v>
      </c>
      <c r="EA23">
        <v>100.632533333333</v>
      </c>
      <c r="EB23">
        <v>0.10008439333333299</v>
      </c>
      <c r="EC23">
        <v>26.22082</v>
      </c>
      <c r="ED23">
        <v>26.32976</v>
      </c>
      <c r="EE23">
        <v>999.9</v>
      </c>
      <c r="EF23">
        <v>0</v>
      </c>
      <c r="EG23">
        <v>0</v>
      </c>
      <c r="EH23">
        <v>9991.4253333333309</v>
      </c>
      <c r="EI23">
        <v>0</v>
      </c>
      <c r="EJ23">
        <v>0.221023</v>
      </c>
      <c r="EK23">
        <v>-3.13865333333333</v>
      </c>
      <c r="EL23">
        <v>403.89280000000002</v>
      </c>
      <c r="EM23">
        <v>406.8288</v>
      </c>
      <c r="EN23">
        <v>0.62072773333333298</v>
      </c>
      <c r="EO23">
        <v>400.13773333333302</v>
      </c>
      <c r="EP23">
        <v>16.447086666666699</v>
      </c>
      <c r="EQ23">
        <v>1.71757733333333</v>
      </c>
      <c r="ER23">
        <v>1.65511133333333</v>
      </c>
      <c r="ES23">
        <v>15.0562</v>
      </c>
      <c r="ET23">
        <v>14.4817066666667</v>
      </c>
      <c r="EU23">
        <v>1999.9873333333301</v>
      </c>
      <c r="EV23">
        <v>0.98000339999999997</v>
      </c>
      <c r="EW23">
        <v>1.9996280000000002E-2</v>
      </c>
      <c r="EX23">
        <v>0</v>
      </c>
      <c r="EY23">
        <v>355.22033333333297</v>
      </c>
      <c r="EZ23">
        <v>4.9999900000000004</v>
      </c>
      <c r="FA23">
        <v>7319.8193333333302</v>
      </c>
      <c r="FB23">
        <v>17494.233333333301</v>
      </c>
      <c r="FC23">
        <v>41.983199999999997</v>
      </c>
      <c r="FD23">
        <v>42.061999999999998</v>
      </c>
      <c r="FE23">
        <v>42.3874</v>
      </c>
      <c r="FF23">
        <v>41.625</v>
      </c>
      <c r="FG23">
        <v>43.811999999999998</v>
      </c>
      <c r="FH23">
        <v>1955.09733333333</v>
      </c>
      <c r="FI23">
        <v>39.89</v>
      </c>
      <c r="FJ23">
        <v>0</v>
      </c>
      <c r="FK23">
        <v>2193.5</v>
      </c>
      <c r="FL23">
        <v>0</v>
      </c>
      <c r="FM23">
        <v>355.24964</v>
      </c>
      <c r="FN23">
        <v>-1.4119999984481599</v>
      </c>
      <c r="FO23">
        <v>93.517692518637901</v>
      </c>
      <c r="FP23">
        <v>7321.2788</v>
      </c>
      <c r="FQ23">
        <v>15</v>
      </c>
      <c r="FR23">
        <v>1686250244.0999999</v>
      </c>
      <c r="FS23" t="s">
        <v>474</v>
      </c>
      <c r="FT23">
        <v>1686250244.0999999</v>
      </c>
      <c r="FU23">
        <v>1686250240.0999999</v>
      </c>
      <c r="FV23">
        <v>7</v>
      </c>
      <c r="FW23">
        <v>-5.0000000000000001E-3</v>
      </c>
      <c r="FX23">
        <v>0.01</v>
      </c>
      <c r="FY23">
        <v>0.29799999999999999</v>
      </c>
      <c r="FZ23">
        <v>0.14699999999999999</v>
      </c>
      <c r="GA23">
        <v>400</v>
      </c>
      <c r="GB23">
        <v>16</v>
      </c>
      <c r="GC23">
        <v>0.38</v>
      </c>
      <c r="GD23">
        <v>0.11</v>
      </c>
      <c r="GE23">
        <v>-3.1394976190476198</v>
      </c>
      <c r="GF23">
        <v>0.76721610389610195</v>
      </c>
      <c r="GG23">
        <v>0.27417024311295501</v>
      </c>
      <c r="GH23">
        <v>0</v>
      </c>
      <c r="GI23">
        <v>355.35529411764702</v>
      </c>
      <c r="GJ23">
        <v>-2.34279602551918</v>
      </c>
      <c r="GK23">
        <v>0.30426609188550702</v>
      </c>
      <c r="GL23">
        <v>0</v>
      </c>
      <c r="GM23">
        <v>0.61654747619047601</v>
      </c>
      <c r="GN23">
        <v>7.4216883116886498E-3</v>
      </c>
      <c r="GO23">
        <v>1.8431067288474899E-2</v>
      </c>
      <c r="GP23">
        <v>1</v>
      </c>
      <c r="GQ23">
        <v>1</v>
      </c>
      <c r="GR23">
        <v>3</v>
      </c>
      <c r="GS23" t="s">
        <v>444</v>
      </c>
      <c r="GT23">
        <v>2.9506700000000001</v>
      </c>
      <c r="GU23">
        <v>2.7107199999999998</v>
      </c>
      <c r="GV23">
        <v>0.104142</v>
      </c>
      <c r="GW23">
        <v>0.104412</v>
      </c>
      <c r="GX23">
        <v>9.0565000000000007E-2</v>
      </c>
      <c r="GY23">
        <v>8.8864200000000004E-2</v>
      </c>
      <c r="GZ23">
        <v>27847.3</v>
      </c>
      <c r="HA23">
        <v>32214.400000000001</v>
      </c>
      <c r="HB23">
        <v>30984.9</v>
      </c>
      <c r="HC23">
        <v>34646.699999999997</v>
      </c>
      <c r="HD23">
        <v>38412.199999999997</v>
      </c>
      <c r="HE23">
        <v>39082.300000000003</v>
      </c>
      <c r="HF23">
        <v>42597.1</v>
      </c>
      <c r="HG23">
        <v>42964</v>
      </c>
      <c r="HH23">
        <v>2.0663200000000002</v>
      </c>
      <c r="HI23">
        <v>2.2049699999999999</v>
      </c>
      <c r="HJ23">
        <v>0.21935299999999999</v>
      </c>
      <c r="HK23">
        <v>0</v>
      </c>
      <c r="HL23">
        <v>22.733899999999998</v>
      </c>
      <c r="HM23">
        <v>999.9</v>
      </c>
      <c r="HN23">
        <v>61.811999999999998</v>
      </c>
      <c r="HO23">
        <v>26.445</v>
      </c>
      <c r="HP23">
        <v>21.278199999999998</v>
      </c>
      <c r="HQ23">
        <v>60.680799999999998</v>
      </c>
      <c r="HR23">
        <v>18.9223</v>
      </c>
      <c r="HS23">
        <v>1</v>
      </c>
      <c r="HT23">
        <v>-0.253361</v>
      </c>
      <c r="HU23">
        <v>-0.92272600000000005</v>
      </c>
      <c r="HV23">
        <v>20.284800000000001</v>
      </c>
      <c r="HW23">
        <v>5.2461900000000004</v>
      </c>
      <c r="HX23">
        <v>11.986000000000001</v>
      </c>
      <c r="HY23">
        <v>4.9736000000000002</v>
      </c>
      <c r="HZ23">
        <v>3.2975699999999999</v>
      </c>
      <c r="IA23">
        <v>9999</v>
      </c>
      <c r="IB23">
        <v>9999</v>
      </c>
      <c r="IC23">
        <v>999.9</v>
      </c>
      <c r="ID23">
        <v>9999</v>
      </c>
      <c r="IE23">
        <v>4.9718600000000004</v>
      </c>
      <c r="IF23">
        <v>1.8536699999999999</v>
      </c>
      <c r="IG23">
        <v>1.8547100000000001</v>
      </c>
      <c r="IH23">
        <v>1.8591200000000001</v>
      </c>
      <c r="II23">
        <v>1.8534299999999999</v>
      </c>
      <c r="IJ23">
        <v>1.8578600000000001</v>
      </c>
      <c r="IK23">
        <v>1.85501</v>
      </c>
      <c r="IL23">
        <v>1.85364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0.29799999999999999</v>
      </c>
      <c r="JA23">
        <v>0.14699999999999999</v>
      </c>
      <c r="JB23">
        <v>0.558534413018415</v>
      </c>
      <c r="JC23">
        <v>-6.8838208586326796E-4</v>
      </c>
      <c r="JD23">
        <v>1.2146953680521199E-7</v>
      </c>
      <c r="JE23">
        <v>-3.3979593155360199E-13</v>
      </c>
      <c r="JF23">
        <v>-8.7142607053176408E-3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36.299999999999997</v>
      </c>
      <c r="JO23">
        <v>36.299999999999997</v>
      </c>
      <c r="JP23">
        <v>0.99487300000000001</v>
      </c>
      <c r="JQ23">
        <v>2.3913600000000002</v>
      </c>
      <c r="JR23">
        <v>1.5966800000000001</v>
      </c>
      <c r="JS23">
        <v>2.32666</v>
      </c>
      <c r="JT23">
        <v>1.5905800000000001</v>
      </c>
      <c r="JU23">
        <v>2.4853499999999999</v>
      </c>
      <c r="JV23">
        <v>30.3079</v>
      </c>
      <c r="JW23">
        <v>13.9482</v>
      </c>
      <c r="JX23">
        <v>18</v>
      </c>
      <c r="JY23">
        <v>499.06200000000001</v>
      </c>
      <c r="JZ23">
        <v>572.00300000000004</v>
      </c>
      <c r="KA23">
        <v>25.000399999999999</v>
      </c>
      <c r="KB23">
        <v>24.0213</v>
      </c>
      <c r="KC23">
        <v>29.999700000000001</v>
      </c>
      <c r="KD23">
        <v>24.0549</v>
      </c>
      <c r="KE23">
        <v>24.040900000000001</v>
      </c>
      <c r="KF23">
        <v>19.940200000000001</v>
      </c>
      <c r="KG23">
        <v>25.167300000000001</v>
      </c>
      <c r="KH23">
        <v>46.375399999999999</v>
      </c>
      <c r="KI23">
        <v>25</v>
      </c>
      <c r="KJ23">
        <v>400</v>
      </c>
      <c r="KK23">
        <v>16.383900000000001</v>
      </c>
      <c r="KL23">
        <v>100.86799999999999</v>
      </c>
      <c r="KM23">
        <v>100.96599999999999</v>
      </c>
    </row>
    <row r="24" spans="1:299" x14ac:dyDescent="0.2">
      <c r="A24">
        <v>8</v>
      </c>
      <c r="B24">
        <v>1686251577</v>
      </c>
      <c r="C24">
        <v>12182.9000000954</v>
      </c>
      <c r="D24" t="s">
        <v>475</v>
      </c>
      <c r="E24" t="s">
        <v>476</v>
      </c>
      <c r="F24">
        <v>30</v>
      </c>
      <c r="G24">
        <v>19.399999999999999</v>
      </c>
      <c r="H24" t="s">
        <v>450</v>
      </c>
      <c r="I24">
        <v>50</v>
      </c>
      <c r="J24">
        <v>165</v>
      </c>
      <c r="K24">
        <v>1686251568.5</v>
      </c>
      <c r="L24">
        <f t="shared" si="0"/>
        <v>1.8036529777816084E-4</v>
      </c>
      <c r="M24">
        <f t="shared" si="1"/>
        <v>0.18036529777816085</v>
      </c>
      <c r="N24">
        <f t="shared" si="2"/>
        <v>1.2149106719662432</v>
      </c>
      <c r="O24">
        <f t="shared" si="3"/>
        <v>399.28531249999997</v>
      </c>
      <c r="P24">
        <f t="shared" si="4"/>
        <v>191.82849825751805</v>
      </c>
      <c r="Q24">
        <f t="shared" si="5"/>
        <v>19.329786825062733</v>
      </c>
      <c r="R24">
        <f t="shared" si="6"/>
        <v>40.23437624290046</v>
      </c>
      <c r="S24">
        <f t="shared" si="7"/>
        <v>9.7929916325342359E-3</v>
      </c>
      <c r="T24">
        <f t="shared" si="8"/>
        <v>3.8225674941273811</v>
      </c>
      <c r="U24">
        <f t="shared" si="9"/>
        <v>9.7790749380227571E-3</v>
      </c>
      <c r="V24">
        <f t="shared" si="10"/>
        <v>6.1131705210364486E-3</v>
      </c>
      <c r="W24">
        <f t="shared" si="11"/>
        <v>321.51323133037346</v>
      </c>
      <c r="X24">
        <f t="shared" si="12"/>
        <v>27.684332058468019</v>
      </c>
      <c r="Y24">
        <f t="shared" si="13"/>
        <v>26.719349999999999</v>
      </c>
      <c r="Z24">
        <f t="shared" si="14"/>
        <v>3.5205861641288538</v>
      </c>
      <c r="AA24">
        <f t="shared" si="15"/>
        <v>49.962063784638232</v>
      </c>
      <c r="AB24">
        <f t="shared" si="16"/>
        <v>1.7102972180616849</v>
      </c>
      <c r="AC24">
        <f t="shared" si="17"/>
        <v>3.423191694870594</v>
      </c>
      <c r="AD24">
        <f t="shared" si="18"/>
        <v>1.8102889460671689</v>
      </c>
      <c r="AE24">
        <f t="shared" si="19"/>
        <v>-7.9541096320168929</v>
      </c>
      <c r="AF24">
        <f t="shared" si="20"/>
        <v>-98.056514738341818</v>
      </c>
      <c r="AG24">
        <f t="shared" si="21"/>
        <v>-5.5073480895604252</v>
      </c>
      <c r="AH24">
        <f t="shared" si="22"/>
        <v>209.99525887045434</v>
      </c>
      <c r="AI24">
        <f t="shared" si="23"/>
        <v>1.4388992170595449</v>
      </c>
      <c r="AJ24">
        <f t="shared" si="24"/>
        <v>0.20395379041271161</v>
      </c>
      <c r="AK24">
        <f t="shared" si="25"/>
        <v>1.2149106719662432</v>
      </c>
      <c r="AL24">
        <v>407.00776709846099</v>
      </c>
      <c r="AM24">
        <v>406.33139393939399</v>
      </c>
      <c r="AN24">
        <v>-1.1972377723844499E-2</v>
      </c>
      <c r="AO24">
        <v>67.040036818623904</v>
      </c>
      <c r="AP24">
        <f t="shared" si="26"/>
        <v>0.18036529777816085</v>
      </c>
      <c r="AQ24">
        <v>16.849208450233</v>
      </c>
      <c r="AR24">
        <v>16.957018181818199</v>
      </c>
      <c r="AS24">
        <v>-2.3082334252054999E-4</v>
      </c>
      <c r="AT24">
        <v>77.632574885497505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53341.105238988515</v>
      </c>
      <c r="AZ24" t="s">
        <v>439</v>
      </c>
      <c r="BA24">
        <v>10043.6</v>
      </c>
      <c r="BB24">
        <v>206.31078664343801</v>
      </c>
      <c r="BC24">
        <v>1032.93</v>
      </c>
      <c r="BD24">
        <f t="shared" si="30"/>
        <v>0.80026643950370502</v>
      </c>
      <c r="BE24">
        <v>-1.3256428239459399</v>
      </c>
      <c r="BF24" t="s">
        <v>477</v>
      </c>
      <c r="BG24">
        <v>10070.4</v>
      </c>
      <c r="BH24">
        <v>321.86903999999998</v>
      </c>
      <c r="BI24">
        <v>333.679304931422</v>
      </c>
      <c r="BJ24">
        <f t="shared" si="31"/>
        <v>3.5394058777032278E-2</v>
      </c>
      <c r="BK24">
        <v>0.5</v>
      </c>
      <c r="BL24">
        <f t="shared" si="32"/>
        <v>1681.2132382540792</v>
      </c>
      <c r="BM24">
        <f t="shared" si="33"/>
        <v>1.2149106719662432</v>
      </c>
      <c r="BN24">
        <f t="shared" si="34"/>
        <v>29.752480085744825</v>
      </c>
      <c r="BO24">
        <f t="shared" si="35"/>
        <v>1.5111429282763198E-3</v>
      </c>
      <c r="BP24">
        <f t="shared" si="36"/>
        <v>2.0955770547780559</v>
      </c>
      <c r="BQ24">
        <f t="shared" si="37"/>
        <v>145.43707230646945</v>
      </c>
      <c r="BR24" t="s">
        <v>441</v>
      </c>
      <c r="BS24">
        <v>0</v>
      </c>
      <c r="BT24">
        <f t="shared" si="38"/>
        <v>145.43707230646945</v>
      </c>
      <c r="BU24">
        <f t="shared" si="39"/>
        <v>0.56414116741114717</v>
      </c>
      <c r="BV24">
        <f t="shared" si="40"/>
        <v>6.273971981065686E-2</v>
      </c>
      <c r="BW24">
        <f t="shared" si="41"/>
        <v>0.78789438568917092</v>
      </c>
      <c r="BX24">
        <f t="shared" si="42"/>
        <v>9.272514974790437E-2</v>
      </c>
      <c r="BY24">
        <f t="shared" si="43"/>
        <v>0.8459163345952333</v>
      </c>
      <c r="BZ24">
        <f t="shared" si="44"/>
        <v>2.8349048938009498E-2</v>
      </c>
      <c r="CA24">
        <f t="shared" si="45"/>
        <v>0.97165095106199051</v>
      </c>
      <c r="CB24">
        <v>251</v>
      </c>
      <c r="CC24">
        <v>290</v>
      </c>
      <c r="CD24">
        <v>331.8</v>
      </c>
      <c r="CE24">
        <v>125</v>
      </c>
      <c r="CF24">
        <v>10070.4</v>
      </c>
      <c r="CG24">
        <v>330.16</v>
      </c>
      <c r="CH24">
        <v>1.64</v>
      </c>
      <c r="CI24">
        <v>300</v>
      </c>
      <c r="CJ24">
        <v>24.1</v>
      </c>
      <c r="CK24">
        <v>333.679304931422</v>
      </c>
      <c r="CL24">
        <v>1.1050779297210001</v>
      </c>
      <c r="CM24">
        <v>-3.54749224828669</v>
      </c>
      <c r="CN24">
        <v>0.99303564288567603</v>
      </c>
      <c r="CO24">
        <v>0.31308299197196898</v>
      </c>
      <c r="CP24">
        <v>-6.68350967741936E-3</v>
      </c>
      <c r="CQ24">
        <v>290</v>
      </c>
      <c r="CR24">
        <v>329.93</v>
      </c>
      <c r="CS24">
        <v>845</v>
      </c>
      <c r="CT24">
        <v>10032.799999999999</v>
      </c>
      <c r="CU24">
        <v>330.14</v>
      </c>
      <c r="CV24">
        <v>-0.21</v>
      </c>
      <c r="DJ24">
        <f t="shared" si="46"/>
        <v>2000.0193750000001</v>
      </c>
      <c r="DK24">
        <f t="shared" si="47"/>
        <v>1681.2132382540792</v>
      </c>
      <c r="DL24">
        <f t="shared" si="48"/>
        <v>0.84059847582930503</v>
      </c>
      <c r="DM24">
        <f t="shared" si="49"/>
        <v>0.16075505835055895</v>
      </c>
      <c r="DN24">
        <v>3</v>
      </c>
      <c r="DO24">
        <v>0.5</v>
      </c>
      <c r="DP24" t="s">
        <v>442</v>
      </c>
      <c r="DQ24">
        <v>2</v>
      </c>
      <c r="DR24" t="b">
        <v>1</v>
      </c>
      <c r="DS24">
        <v>1686251568.5</v>
      </c>
      <c r="DT24">
        <v>399.28531249999997</v>
      </c>
      <c r="DU24">
        <v>400.19731250000001</v>
      </c>
      <c r="DV24">
        <v>16.972962500000001</v>
      </c>
      <c r="DW24">
        <v>16.85269375</v>
      </c>
      <c r="DX24">
        <v>398.96131250000002</v>
      </c>
      <c r="DY24">
        <v>16.815962500000001</v>
      </c>
      <c r="DZ24">
        <v>500.11018749999999</v>
      </c>
      <c r="EA24">
        <v>100.666</v>
      </c>
      <c r="EB24">
        <v>9.9981075000000003E-2</v>
      </c>
      <c r="EC24">
        <v>26.243537499999999</v>
      </c>
      <c r="ED24">
        <v>26.719349999999999</v>
      </c>
      <c r="EE24">
        <v>999.9</v>
      </c>
      <c r="EF24">
        <v>0</v>
      </c>
      <c r="EG24">
        <v>0</v>
      </c>
      <c r="EH24">
        <v>9995.5481249999993</v>
      </c>
      <c r="EI24">
        <v>0</v>
      </c>
      <c r="EJ24">
        <v>0.221023</v>
      </c>
      <c r="EK24">
        <v>-0.93740971250000005</v>
      </c>
      <c r="EL24">
        <v>406.15493750000002</v>
      </c>
      <c r="EM24">
        <v>407.0571875</v>
      </c>
      <c r="EN24">
        <v>0.12380137500000001</v>
      </c>
      <c r="EO24">
        <v>400.19731250000001</v>
      </c>
      <c r="EP24">
        <v>16.85269375</v>
      </c>
      <c r="EQ24">
        <v>1.7089568749999999</v>
      </c>
      <c r="ER24">
        <v>1.6964950000000001</v>
      </c>
      <c r="ES24">
        <v>14.97801875</v>
      </c>
      <c r="ET24">
        <v>14.864381249999999</v>
      </c>
      <c r="EU24">
        <v>2000.0193750000001</v>
      </c>
      <c r="EV24">
        <v>0.98000149999999997</v>
      </c>
      <c r="EW24">
        <v>1.9998475000000002E-2</v>
      </c>
      <c r="EX24">
        <v>0</v>
      </c>
      <c r="EY24">
        <v>321.905125</v>
      </c>
      <c r="EZ24">
        <v>4.9999900000000004</v>
      </c>
      <c r="FA24">
        <v>6698.7356250000003</v>
      </c>
      <c r="FB24">
        <v>17494.506249999999</v>
      </c>
      <c r="FC24">
        <v>41.698875000000001</v>
      </c>
      <c r="FD24">
        <v>41.960625</v>
      </c>
      <c r="FE24">
        <v>42.198812500000003</v>
      </c>
      <c r="FF24">
        <v>41.273312500000003</v>
      </c>
      <c r="FG24">
        <v>43.561999999999998</v>
      </c>
      <c r="FH24">
        <v>1955.119375</v>
      </c>
      <c r="FI24">
        <v>39.89875</v>
      </c>
      <c r="FJ24">
        <v>0</v>
      </c>
      <c r="FK24">
        <v>1357.0999999046301</v>
      </c>
      <c r="FL24">
        <v>0</v>
      </c>
      <c r="FM24">
        <v>321.86903999999998</v>
      </c>
      <c r="FN24">
        <v>-1.1763076926867599</v>
      </c>
      <c r="FO24">
        <v>-221.97538516041399</v>
      </c>
      <c r="FP24">
        <v>6695.2064</v>
      </c>
      <c r="FQ24">
        <v>15</v>
      </c>
      <c r="FR24">
        <v>1686251600</v>
      </c>
      <c r="FS24" t="s">
        <v>478</v>
      </c>
      <c r="FT24">
        <v>1686251600</v>
      </c>
      <c r="FU24">
        <v>1686251596</v>
      </c>
      <c r="FV24">
        <v>8</v>
      </c>
      <c r="FW24">
        <v>2.5999999999999999E-2</v>
      </c>
      <c r="FX24">
        <v>-1E-3</v>
      </c>
      <c r="FY24">
        <v>0.32400000000000001</v>
      </c>
      <c r="FZ24">
        <v>0.157</v>
      </c>
      <c r="GA24">
        <v>400</v>
      </c>
      <c r="GB24">
        <v>17</v>
      </c>
      <c r="GC24">
        <v>0.37</v>
      </c>
      <c r="GD24">
        <v>0.18</v>
      </c>
      <c r="GE24">
        <v>-0.93438827000000002</v>
      </c>
      <c r="GF24">
        <v>1.1560003939849599</v>
      </c>
      <c r="GG24">
        <v>0.42474769649960997</v>
      </c>
      <c r="GH24">
        <v>0</v>
      </c>
      <c r="GI24">
        <v>321.90282352941199</v>
      </c>
      <c r="GJ24">
        <v>-0.49191749286023001</v>
      </c>
      <c r="GK24">
        <v>0.17403878380951801</v>
      </c>
      <c r="GL24">
        <v>1</v>
      </c>
      <c r="GM24">
        <v>0.12755269999999999</v>
      </c>
      <c r="GN24">
        <v>-0.13811720300751901</v>
      </c>
      <c r="GO24">
        <v>1.36499814362511E-2</v>
      </c>
      <c r="GP24">
        <v>0</v>
      </c>
      <c r="GQ24">
        <v>1</v>
      </c>
      <c r="GR24">
        <v>3</v>
      </c>
      <c r="GS24" t="s">
        <v>444</v>
      </c>
      <c r="GT24">
        <v>2.9501499999999998</v>
      </c>
      <c r="GU24">
        <v>2.7104599999999999</v>
      </c>
      <c r="GV24">
        <v>0.104612</v>
      </c>
      <c r="GW24">
        <v>0.10440000000000001</v>
      </c>
      <c r="GX24">
        <v>9.0237899999999996E-2</v>
      </c>
      <c r="GY24">
        <v>9.0508400000000003E-2</v>
      </c>
      <c r="GZ24">
        <v>27816.5</v>
      </c>
      <c r="HA24">
        <v>32193.9</v>
      </c>
      <c r="HB24">
        <v>30968.1</v>
      </c>
      <c r="HC24">
        <v>34625.5</v>
      </c>
      <c r="HD24">
        <v>38404.199999999997</v>
      </c>
      <c r="HE24">
        <v>38989.1</v>
      </c>
      <c r="HF24">
        <v>42572.800000000003</v>
      </c>
      <c r="HG24">
        <v>42939.4</v>
      </c>
      <c r="HH24">
        <v>2.06372</v>
      </c>
      <c r="HI24">
        <v>2.20703</v>
      </c>
      <c r="HJ24">
        <v>0.218775</v>
      </c>
      <c r="HK24">
        <v>0</v>
      </c>
      <c r="HL24">
        <v>22.972300000000001</v>
      </c>
      <c r="HM24">
        <v>999.9</v>
      </c>
      <c r="HN24">
        <v>61.5</v>
      </c>
      <c r="HO24">
        <v>25.962</v>
      </c>
      <c r="HP24">
        <v>20.566700000000001</v>
      </c>
      <c r="HQ24">
        <v>60.831000000000003</v>
      </c>
      <c r="HR24">
        <v>19.006399999999999</v>
      </c>
      <c r="HS24">
        <v>1</v>
      </c>
      <c r="HT24">
        <v>-0.23177300000000001</v>
      </c>
      <c r="HU24">
        <v>-0.90329199999999998</v>
      </c>
      <c r="HV24">
        <v>20.283999999999999</v>
      </c>
      <c r="HW24">
        <v>5.24709</v>
      </c>
      <c r="HX24">
        <v>11.986000000000001</v>
      </c>
      <c r="HY24">
        <v>4.9733999999999998</v>
      </c>
      <c r="HZ24">
        <v>3.2974000000000001</v>
      </c>
      <c r="IA24">
        <v>9999</v>
      </c>
      <c r="IB24">
        <v>9999</v>
      </c>
      <c r="IC24">
        <v>999.9</v>
      </c>
      <c r="ID24">
        <v>9999</v>
      </c>
      <c r="IE24">
        <v>4.9718400000000003</v>
      </c>
      <c r="IF24">
        <v>1.85364</v>
      </c>
      <c r="IG24">
        <v>1.8547100000000001</v>
      </c>
      <c r="IH24">
        <v>1.8590899999999999</v>
      </c>
      <c r="II24">
        <v>1.85341</v>
      </c>
      <c r="IJ24">
        <v>1.8578399999999999</v>
      </c>
      <c r="IK24">
        <v>1.85501</v>
      </c>
      <c r="IL24">
        <v>1.85364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0.32400000000000001</v>
      </c>
      <c r="JA24">
        <v>0.157</v>
      </c>
      <c r="JB24">
        <v>0.55380150541713302</v>
      </c>
      <c r="JC24">
        <v>-6.8838208586326796E-4</v>
      </c>
      <c r="JD24">
        <v>1.2146953680521199E-7</v>
      </c>
      <c r="JE24">
        <v>-3.3979593155360199E-13</v>
      </c>
      <c r="JF24">
        <v>9.8801508106946805E-4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22.2</v>
      </c>
      <c r="JO24">
        <v>22.3</v>
      </c>
      <c r="JP24">
        <v>0.99243199999999998</v>
      </c>
      <c r="JQ24">
        <v>2.3925800000000002</v>
      </c>
      <c r="JR24">
        <v>1.5966800000000001</v>
      </c>
      <c r="JS24">
        <v>2.32666</v>
      </c>
      <c r="JT24">
        <v>1.5905800000000001</v>
      </c>
      <c r="JU24">
        <v>2.4426299999999999</v>
      </c>
      <c r="JV24">
        <v>30.200500000000002</v>
      </c>
      <c r="JW24">
        <v>13.738</v>
      </c>
      <c r="JX24">
        <v>18</v>
      </c>
      <c r="JY24">
        <v>498.63799999999998</v>
      </c>
      <c r="JZ24">
        <v>574.75800000000004</v>
      </c>
      <c r="KA24">
        <v>24.997299999999999</v>
      </c>
      <c r="KB24">
        <v>24.254799999999999</v>
      </c>
      <c r="KC24">
        <v>30.0001</v>
      </c>
      <c r="KD24">
        <v>24.181000000000001</v>
      </c>
      <c r="KE24">
        <v>24.1462</v>
      </c>
      <c r="KF24">
        <v>19.901</v>
      </c>
      <c r="KG24">
        <v>20.127500000000001</v>
      </c>
      <c r="KH24">
        <v>43.027000000000001</v>
      </c>
      <c r="KI24">
        <v>25</v>
      </c>
      <c r="KJ24">
        <v>400</v>
      </c>
      <c r="KK24">
        <v>16.8445</v>
      </c>
      <c r="KL24">
        <v>100.81100000000001</v>
      </c>
      <c r="KM24">
        <v>100.907</v>
      </c>
    </row>
    <row r="25" spans="1:299" x14ac:dyDescent="0.2">
      <c r="A25">
        <v>9</v>
      </c>
      <c r="B25">
        <v>1686253800</v>
      </c>
      <c r="C25">
        <v>14405.9000000954</v>
      </c>
      <c r="D25" t="s">
        <v>479</v>
      </c>
      <c r="E25" t="s">
        <v>480</v>
      </c>
      <c r="F25">
        <v>30</v>
      </c>
      <c r="G25">
        <v>19.7</v>
      </c>
      <c r="H25" t="s">
        <v>438</v>
      </c>
      <c r="I25">
        <v>270</v>
      </c>
      <c r="J25">
        <v>210</v>
      </c>
      <c r="K25">
        <v>1686253792</v>
      </c>
      <c r="L25">
        <f t="shared" si="0"/>
        <v>8.635461858160034E-4</v>
      </c>
      <c r="M25">
        <f t="shared" si="1"/>
        <v>0.8635461858160034</v>
      </c>
      <c r="N25">
        <f t="shared" si="2"/>
        <v>4.2320896119786999</v>
      </c>
      <c r="O25">
        <f t="shared" si="3"/>
        <v>397.29806666666701</v>
      </c>
      <c r="P25">
        <f t="shared" si="4"/>
        <v>239.43223898643146</v>
      </c>
      <c r="Q25">
        <f t="shared" si="5"/>
        <v>24.115549859043472</v>
      </c>
      <c r="R25">
        <f t="shared" si="6"/>
        <v>40.015753000349051</v>
      </c>
      <c r="S25">
        <f t="shared" si="7"/>
        <v>4.5940481182422353E-2</v>
      </c>
      <c r="T25">
        <f t="shared" si="8"/>
        <v>3.8221885326243914</v>
      </c>
      <c r="U25">
        <f t="shared" si="9"/>
        <v>4.5635911387782127E-2</v>
      </c>
      <c r="V25">
        <f t="shared" si="10"/>
        <v>2.8549640486653989E-2</v>
      </c>
      <c r="W25">
        <f t="shared" si="11"/>
        <v>321.49968450157701</v>
      </c>
      <c r="X25">
        <f t="shared" si="12"/>
        <v>27.901722488851764</v>
      </c>
      <c r="Y25">
        <f t="shared" si="13"/>
        <v>27.098926666666699</v>
      </c>
      <c r="Z25">
        <f t="shared" si="14"/>
        <v>3.6000081667879509</v>
      </c>
      <c r="AA25">
        <f t="shared" si="15"/>
        <v>49.908047928121256</v>
      </c>
      <c r="AB25">
        <f t="shared" si="16"/>
        <v>1.7447053927895253</v>
      </c>
      <c r="AC25">
        <f t="shared" si="17"/>
        <v>3.4958397797932128</v>
      </c>
      <c r="AD25">
        <f t="shared" si="18"/>
        <v>1.8553027739984256</v>
      </c>
      <c r="AE25">
        <f t="shared" si="19"/>
        <v>-38.08238679448575</v>
      </c>
      <c r="AF25">
        <f t="shared" si="20"/>
        <v>-102.90178200644947</v>
      </c>
      <c r="AG25">
        <f t="shared" si="21"/>
        <v>-5.8013779071805152</v>
      </c>
      <c r="AH25">
        <f t="shared" si="22"/>
        <v>174.7141377934613</v>
      </c>
      <c r="AI25">
        <f t="shared" si="23"/>
        <v>3.6065833522204467</v>
      </c>
      <c r="AJ25">
        <f t="shared" si="24"/>
        <v>0.84508146202347689</v>
      </c>
      <c r="AK25">
        <f t="shared" si="25"/>
        <v>4.2320896119786999</v>
      </c>
      <c r="AL25">
        <v>406.82251512459197</v>
      </c>
      <c r="AM25">
        <v>404.045321212121</v>
      </c>
      <c r="AN25">
        <v>3.6043418034712997E-2</v>
      </c>
      <c r="AO25">
        <v>67.037523529808794</v>
      </c>
      <c r="AP25">
        <f t="shared" si="26"/>
        <v>0.8635461858160034</v>
      </c>
      <c r="AQ25">
        <v>16.8232426782596</v>
      </c>
      <c r="AR25">
        <v>17.332386060606002</v>
      </c>
      <c r="AS25">
        <v>-1.76954846949897E-5</v>
      </c>
      <c r="AT25">
        <v>77.532436457912496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53269.382964667508</v>
      </c>
      <c r="AZ25" t="s">
        <v>439</v>
      </c>
      <c r="BA25">
        <v>10043.6</v>
      </c>
      <c r="BB25">
        <v>206.31078664343801</v>
      </c>
      <c r="BC25">
        <v>1032.93</v>
      </c>
      <c r="BD25">
        <f t="shared" si="30"/>
        <v>0.80026643950370502</v>
      </c>
      <c r="BE25">
        <v>-1.3256428239459399</v>
      </c>
      <c r="BF25" t="s">
        <v>481</v>
      </c>
      <c r="BG25">
        <v>10066.4</v>
      </c>
      <c r="BH25">
        <v>410.98379999999997</v>
      </c>
      <c r="BI25">
        <v>431.34646113098199</v>
      </c>
      <c r="BJ25">
        <f t="shared" si="31"/>
        <v>4.7207205728758028E-2</v>
      </c>
      <c r="BK25">
        <v>0.5</v>
      </c>
      <c r="BL25">
        <f t="shared" si="32"/>
        <v>1681.143078809107</v>
      </c>
      <c r="BM25">
        <f t="shared" si="33"/>
        <v>4.2320896119786999</v>
      </c>
      <c r="BN25">
        <f t="shared" si="34"/>
        <v>39.681033590409591</v>
      </c>
      <c r="BO25">
        <f t="shared" si="35"/>
        <v>3.30592470443482E-3</v>
      </c>
      <c r="BP25">
        <f t="shared" si="36"/>
        <v>1.3946643663000684</v>
      </c>
      <c r="BQ25">
        <f t="shared" si="37"/>
        <v>161.36167263837726</v>
      </c>
      <c r="BR25" t="s">
        <v>441</v>
      </c>
      <c r="BS25">
        <v>0</v>
      </c>
      <c r="BT25">
        <f t="shared" si="38"/>
        <v>161.36167263837726</v>
      </c>
      <c r="BU25">
        <f t="shared" si="39"/>
        <v>0.62591168079763515</v>
      </c>
      <c r="BV25">
        <f t="shared" si="40"/>
        <v>7.5421512614366359E-2</v>
      </c>
      <c r="BW25">
        <f t="shared" si="41"/>
        <v>0.69023106965131242</v>
      </c>
      <c r="BX25">
        <f t="shared" si="42"/>
        <v>9.0486369227244984E-2</v>
      </c>
      <c r="BY25">
        <f t="shared" si="43"/>
        <v>0.72776379879465136</v>
      </c>
      <c r="BZ25">
        <f t="shared" si="44"/>
        <v>2.961221690093533E-2</v>
      </c>
      <c r="CA25">
        <f t="shared" si="45"/>
        <v>0.9703877830990647</v>
      </c>
      <c r="CB25">
        <v>252</v>
      </c>
      <c r="CC25">
        <v>290</v>
      </c>
      <c r="CD25">
        <v>429.46</v>
      </c>
      <c r="CE25">
        <v>135</v>
      </c>
      <c r="CF25">
        <v>10066.4</v>
      </c>
      <c r="CG25">
        <v>428.33</v>
      </c>
      <c r="CH25">
        <v>1.1299999999999999</v>
      </c>
      <c r="CI25">
        <v>300</v>
      </c>
      <c r="CJ25">
        <v>24.1</v>
      </c>
      <c r="CK25">
        <v>431.34646113098199</v>
      </c>
      <c r="CL25">
        <v>1.56769900860859</v>
      </c>
      <c r="CM25">
        <v>-3.0383840582036701</v>
      </c>
      <c r="CN25">
        <v>1.40827495251638</v>
      </c>
      <c r="CO25">
        <v>0.14254830565783699</v>
      </c>
      <c r="CP25">
        <v>-6.6819946607341498E-3</v>
      </c>
      <c r="CQ25">
        <v>290</v>
      </c>
      <c r="CR25">
        <v>429.87</v>
      </c>
      <c r="CS25">
        <v>735</v>
      </c>
      <c r="CT25">
        <v>10033.1</v>
      </c>
      <c r="CU25">
        <v>428.32</v>
      </c>
      <c r="CV25">
        <v>1.55</v>
      </c>
      <c r="DJ25">
        <f t="shared" si="46"/>
        <v>1999.9359999999999</v>
      </c>
      <c r="DK25">
        <f t="shared" si="47"/>
        <v>1681.143078809107</v>
      </c>
      <c r="DL25">
        <f t="shared" si="48"/>
        <v>0.84059843855458727</v>
      </c>
      <c r="DM25">
        <f t="shared" si="49"/>
        <v>0.16075498641035363</v>
      </c>
      <c r="DN25">
        <v>3</v>
      </c>
      <c r="DO25">
        <v>0.5</v>
      </c>
      <c r="DP25" t="s">
        <v>442</v>
      </c>
      <c r="DQ25">
        <v>2</v>
      </c>
      <c r="DR25" t="b">
        <v>1</v>
      </c>
      <c r="DS25">
        <v>1686253792</v>
      </c>
      <c r="DT25">
        <v>397.29806666666701</v>
      </c>
      <c r="DU25">
        <v>399.662933333333</v>
      </c>
      <c r="DV25">
        <v>17.322379999999999</v>
      </c>
      <c r="DW25">
        <v>16.8242266666667</v>
      </c>
      <c r="DX25">
        <v>396.93606666666699</v>
      </c>
      <c r="DY25">
        <v>17.168379999999999</v>
      </c>
      <c r="DZ25">
        <v>500.112666666667</v>
      </c>
      <c r="EA25">
        <v>100.619666666667</v>
      </c>
      <c r="EB25">
        <v>0.100060806666667</v>
      </c>
      <c r="EC25">
        <v>26.599553333333301</v>
      </c>
      <c r="ED25">
        <v>27.098926666666699</v>
      </c>
      <c r="EE25">
        <v>999.9</v>
      </c>
      <c r="EF25">
        <v>0</v>
      </c>
      <c r="EG25">
        <v>0</v>
      </c>
      <c r="EH25">
        <v>9998.7153333333299</v>
      </c>
      <c r="EI25">
        <v>0</v>
      </c>
      <c r="EJ25">
        <v>0.221023</v>
      </c>
      <c r="EK25">
        <v>-2.40171</v>
      </c>
      <c r="EL25">
        <v>404.27</v>
      </c>
      <c r="EM25">
        <v>406.50186666666701</v>
      </c>
      <c r="EN25">
        <v>0.51282286666666699</v>
      </c>
      <c r="EO25">
        <v>399.662933333333</v>
      </c>
      <c r="EP25">
        <v>16.8242266666667</v>
      </c>
      <c r="EQ25">
        <v>1.7444459999999999</v>
      </c>
      <c r="ER25">
        <v>1.6928466666666699</v>
      </c>
      <c r="ES25">
        <v>15.297686666666699</v>
      </c>
      <c r="ET25">
        <v>14.8309933333333</v>
      </c>
      <c r="EU25">
        <v>1999.9359999999999</v>
      </c>
      <c r="EV25">
        <v>0.98000366666666605</v>
      </c>
      <c r="EW25">
        <v>1.9996406666666699E-2</v>
      </c>
      <c r="EX25">
        <v>0</v>
      </c>
      <c r="EY25">
        <v>410.98160000000001</v>
      </c>
      <c r="EZ25">
        <v>4.9999900000000004</v>
      </c>
      <c r="FA25">
        <v>8388.8006666666697</v>
      </c>
      <c r="FB25">
        <v>17493.7866666667</v>
      </c>
      <c r="FC25">
        <v>42.561999999999998</v>
      </c>
      <c r="FD25">
        <v>43</v>
      </c>
      <c r="FE25">
        <v>43.053800000000003</v>
      </c>
      <c r="FF25">
        <v>42.436999999999998</v>
      </c>
      <c r="FG25">
        <v>44.375</v>
      </c>
      <c r="FH25">
        <v>1955.0433333333301</v>
      </c>
      <c r="FI25">
        <v>39.894666666666701</v>
      </c>
      <c r="FJ25">
        <v>0</v>
      </c>
      <c r="FK25">
        <v>2221.0999999046298</v>
      </c>
      <c r="FL25">
        <v>0</v>
      </c>
      <c r="FM25">
        <v>410.98379999999997</v>
      </c>
      <c r="FN25">
        <v>-2.8510000093761798</v>
      </c>
      <c r="FO25">
        <v>-143.304614864032</v>
      </c>
      <c r="FP25">
        <v>8388.0463999999993</v>
      </c>
      <c r="FQ25">
        <v>15</v>
      </c>
      <c r="FR25">
        <v>1686253826</v>
      </c>
      <c r="FS25" t="s">
        <v>482</v>
      </c>
      <c r="FT25">
        <v>1686253819</v>
      </c>
      <c r="FU25">
        <v>1686253826</v>
      </c>
      <c r="FV25">
        <v>9</v>
      </c>
      <c r="FW25">
        <v>3.7999999999999999E-2</v>
      </c>
      <c r="FX25">
        <v>-2E-3</v>
      </c>
      <c r="FY25">
        <v>0.36199999999999999</v>
      </c>
      <c r="FZ25">
        <v>0.154</v>
      </c>
      <c r="GA25">
        <v>399</v>
      </c>
      <c r="GB25">
        <v>17</v>
      </c>
      <c r="GC25">
        <v>0.3</v>
      </c>
      <c r="GD25">
        <v>0.28999999999999998</v>
      </c>
      <c r="GE25">
        <v>-2.65879666666667</v>
      </c>
      <c r="GF25">
        <v>0.69657506493506305</v>
      </c>
      <c r="GG25">
        <v>0.78170309973576801</v>
      </c>
      <c r="GH25">
        <v>0</v>
      </c>
      <c r="GI25">
        <v>411.07576470588202</v>
      </c>
      <c r="GJ25">
        <v>-1.9207028310549801</v>
      </c>
      <c r="GK25">
        <v>0.27002440617617302</v>
      </c>
      <c r="GL25">
        <v>0</v>
      </c>
      <c r="GM25">
        <v>0.51246138095238103</v>
      </c>
      <c r="GN25">
        <v>1.5531428571440701E-3</v>
      </c>
      <c r="GO25">
        <v>1.21168137711082E-3</v>
      </c>
      <c r="GP25">
        <v>1</v>
      </c>
      <c r="GQ25">
        <v>1</v>
      </c>
      <c r="GR25">
        <v>3</v>
      </c>
      <c r="GS25" t="s">
        <v>444</v>
      </c>
      <c r="GT25">
        <v>2.9501300000000001</v>
      </c>
      <c r="GU25">
        <v>2.7107399999999999</v>
      </c>
      <c r="GV25">
        <v>0.10402400000000001</v>
      </c>
      <c r="GW25">
        <v>0.104563</v>
      </c>
      <c r="GX25">
        <v>9.1531299999999996E-2</v>
      </c>
      <c r="GY25">
        <v>9.0243699999999996E-2</v>
      </c>
      <c r="GZ25">
        <v>27813.5</v>
      </c>
      <c r="HA25">
        <v>32164.2</v>
      </c>
      <c r="HB25">
        <v>30946.7</v>
      </c>
      <c r="HC25">
        <v>34602.300000000003</v>
      </c>
      <c r="HD25">
        <v>38323.800000000003</v>
      </c>
      <c r="HE25">
        <v>38976.400000000001</v>
      </c>
      <c r="HF25">
        <v>42544.9</v>
      </c>
      <c r="HG25">
        <v>42913.1</v>
      </c>
      <c r="HH25">
        <v>2.0560700000000001</v>
      </c>
      <c r="HI25">
        <v>2.1999</v>
      </c>
      <c r="HJ25">
        <v>0.214614</v>
      </c>
      <c r="HK25">
        <v>0</v>
      </c>
      <c r="HL25">
        <v>23.561299999999999</v>
      </c>
      <c r="HM25">
        <v>999.9</v>
      </c>
      <c r="HN25">
        <v>60.682000000000002</v>
      </c>
      <c r="HO25">
        <v>26.103000000000002</v>
      </c>
      <c r="HP25">
        <v>20.473299999999998</v>
      </c>
      <c r="HQ25">
        <v>59.832900000000002</v>
      </c>
      <c r="HR25">
        <v>18.2011</v>
      </c>
      <c r="HS25">
        <v>1</v>
      </c>
      <c r="HT25">
        <v>-0.202096</v>
      </c>
      <c r="HU25">
        <v>-0.62866599999999995</v>
      </c>
      <c r="HV25">
        <v>20.285900000000002</v>
      </c>
      <c r="HW25">
        <v>5.24275</v>
      </c>
      <c r="HX25">
        <v>11.9863</v>
      </c>
      <c r="HY25">
        <v>4.9725000000000001</v>
      </c>
      <c r="HZ25">
        <v>3.29745</v>
      </c>
      <c r="IA25">
        <v>9999</v>
      </c>
      <c r="IB25">
        <v>9999</v>
      </c>
      <c r="IC25">
        <v>999.9</v>
      </c>
      <c r="ID25">
        <v>9999</v>
      </c>
      <c r="IE25">
        <v>4.9718499999999999</v>
      </c>
      <c r="IF25">
        <v>1.85379</v>
      </c>
      <c r="IG25">
        <v>1.85476</v>
      </c>
      <c r="IH25">
        <v>1.8591299999999999</v>
      </c>
      <c r="II25">
        <v>1.8534900000000001</v>
      </c>
      <c r="IJ25">
        <v>1.85791</v>
      </c>
      <c r="IK25">
        <v>1.8550199999999999</v>
      </c>
      <c r="IL25">
        <v>1.85371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0.36199999999999999</v>
      </c>
      <c r="JA25">
        <v>0.154</v>
      </c>
      <c r="JB25">
        <v>0.57921156290334797</v>
      </c>
      <c r="JC25">
        <v>-6.8838208586326796E-4</v>
      </c>
      <c r="JD25">
        <v>1.2146953680521199E-7</v>
      </c>
      <c r="JE25">
        <v>-3.3979593155360199E-13</v>
      </c>
      <c r="JF25">
        <v>4.8582513266121302E-4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36.700000000000003</v>
      </c>
      <c r="JO25">
        <v>36.700000000000003</v>
      </c>
      <c r="JP25">
        <v>0.98999000000000004</v>
      </c>
      <c r="JQ25">
        <v>2.3999000000000001</v>
      </c>
      <c r="JR25">
        <v>1.5966800000000001</v>
      </c>
      <c r="JS25">
        <v>2.3278799999999999</v>
      </c>
      <c r="JT25">
        <v>1.5905800000000001</v>
      </c>
      <c r="JU25">
        <v>2.3132299999999999</v>
      </c>
      <c r="JV25">
        <v>30.5015</v>
      </c>
      <c r="JW25">
        <v>13.2302</v>
      </c>
      <c r="JX25">
        <v>18</v>
      </c>
      <c r="JY25">
        <v>498.05700000000002</v>
      </c>
      <c r="JZ25">
        <v>574.63199999999995</v>
      </c>
      <c r="KA25">
        <v>25.000699999999998</v>
      </c>
      <c r="KB25">
        <v>24.682300000000001</v>
      </c>
      <c r="KC25">
        <v>30</v>
      </c>
      <c r="KD25">
        <v>24.626200000000001</v>
      </c>
      <c r="KE25">
        <v>24.594899999999999</v>
      </c>
      <c r="KF25">
        <v>19.8385</v>
      </c>
      <c r="KG25">
        <v>19.815000000000001</v>
      </c>
      <c r="KH25">
        <v>39.682899999999997</v>
      </c>
      <c r="KI25">
        <v>25</v>
      </c>
      <c r="KJ25">
        <v>400</v>
      </c>
      <c r="KK25">
        <v>16.859000000000002</v>
      </c>
      <c r="KL25">
        <v>100.744</v>
      </c>
      <c r="KM25">
        <v>100.842</v>
      </c>
    </row>
    <row r="26" spans="1:299" x14ac:dyDescent="0.2">
      <c r="A26">
        <v>10</v>
      </c>
      <c r="B26">
        <v>1686255175</v>
      </c>
      <c r="C26">
        <v>15780.9000000954</v>
      </c>
      <c r="D26" t="s">
        <v>483</v>
      </c>
      <c r="E26" t="s">
        <v>484</v>
      </c>
      <c r="F26">
        <v>30</v>
      </c>
      <c r="G26">
        <v>19.399999999999999</v>
      </c>
      <c r="H26" t="s">
        <v>450</v>
      </c>
      <c r="I26">
        <v>50</v>
      </c>
      <c r="J26">
        <v>210</v>
      </c>
      <c r="K26">
        <v>1686255166.5</v>
      </c>
      <c r="L26">
        <f t="shared" si="0"/>
        <v>1.6097572549161838E-4</v>
      </c>
      <c r="M26">
        <f t="shared" si="1"/>
        <v>0.16097572549161837</v>
      </c>
      <c r="N26">
        <f t="shared" si="2"/>
        <v>1.4674053619690028</v>
      </c>
      <c r="O26">
        <f t="shared" si="3"/>
        <v>398.68843750000002</v>
      </c>
      <c r="P26">
        <f t="shared" si="4"/>
        <v>127.04618696409256</v>
      </c>
      <c r="Q26">
        <f t="shared" si="5"/>
        <v>12.798217930005482</v>
      </c>
      <c r="R26">
        <f t="shared" si="6"/>
        <v>40.16257103993609</v>
      </c>
      <c r="S26">
        <f t="shared" si="7"/>
        <v>8.9022559506220927E-3</v>
      </c>
      <c r="T26">
        <f t="shared" si="8"/>
        <v>3.8224707322038434</v>
      </c>
      <c r="U26">
        <f t="shared" si="9"/>
        <v>8.8907538521708317E-3</v>
      </c>
      <c r="V26">
        <f t="shared" si="10"/>
        <v>5.5577533144610123E-3</v>
      </c>
      <c r="W26">
        <f t="shared" si="11"/>
        <v>321.50711776155106</v>
      </c>
      <c r="X26">
        <f t="shared" si="12"/>
        <v>27.489176948676128</v>
      </c>
      <c r="Y26">
        <f t="shared" si="13"/>
        <v>26.561418750000001</v>
      </c>
      <c r="Z26">
        <f t="shared" si="14"/>
        <v>3.4879942566419286</v>
      </c>
      <c r="AA26">
        <f t="shared" si="15"/>
        <v>50.578438740488849</v>
      </c>
      <c r="AB26">
        <f t="shared" si="16"/>
        <v>1.7111254950141273</v>
      </c>
      <c r="AC26">
        <f t="shared" si="17"/>
        <v>3.383112523092461</v>
      </c>
      <c r="AD26">
        <f t="shared" si="18"/>
        <v>1.7768687616278014</v>
      </c>
      <c r="AE26">
        <f t="shared" si="19"/>
        <v>-7.0990294941803711</v>
      </c>
      <c r="AF26">
        <f t="shared" si="20"/>
        <v>-106.5675904034989</v>
      </c>
      <c r="AG26">
        <f t="shared" si="21"/>
        <v>-5.974823674945922</v>
      </c>
      <c r="AH26">
        <f t="shared" si="22"/>
        <v>201.86567418892582</v>
      </c>
      <c r="AI26">
        <f t="shared" si="23"/>
        <v>2.1304829049544884</v>
      </c>
      <c r="AJ26">
        <f t="shared" si="24"/>
        <v>0.13750014394507121</v>
      </c>
      <c r="AK26">
        <f t="shared" si="25"/>
        <v>1.4674053619690028</v>
      </c>
      <c r="AL26">
        <v>406.80563543096002</v>
      </c>
      <c r="AM26">
        <v>405.85315757575802</v>
      </c>
      <c r="AN26">
        <v>1.05130699107644E-2</v>
      </c>
      <c r="AO26">
        <v>67.038634798532598</v>
      </c>
      <c r="AP26">
        <f t="shared" si="26"/>
        <v>0.16097572549161837</v>
      </c>
      <c r="AQ26">
        <v>16.902442628191199</v>
      </c>
      <c r="AR26">
        <v>16.9971672727273</v>
      </c>
      <c r="AS26">
        <v>3.2826712315754003E-5</v>
      </c>
      <c r="AT26">
        <v>77.553370881384197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53374.136609687703</v>
      </c>
      <c r="AZ26" t="s">
        <v>439</v>
      </c>
      <c r="BA26">
        <v>10043.6</v>
      </c>
      <c r="BB26">
        <v>206.31078664343801</v>
      </c>
      <c r="BC26">
        <v>1032.93</v>
      </c>
      <c r="BD26">
        <f t="shared" si="30"/>
        <v>0.80026643950370502</v>
      </c>
      <c r="BE26">
        <v>-1.3256428239459399</v>
      </c>
      <c r="BF26" t="s">
        <v>485</v>
      </c>
      <c r="BG26">
        <v>10087.200000000001</v>
      </c>
      <c r="BH26">
        <v>339.30176</v>
      </c>
      <c r="BI26">
        <v>354.48574500034601</v>
      </c>
      <c r="BJ26">
        <f t="shared" si="31"/>
        <v>4.2833838072476538E-2</v>
      </c>
      <c r="BK26">
        <v>0.5</v>
      </c>
      <c r="BL26">
        <f t="shared" si="32"/>
        <v>1681.1807250059849</v>
      </c>
      <c r="BM26">
        <f t="shared" si="33"/>
        <v>1.4674053619690028</v>
      </c>
      <c r="BN26">
        <f t="shared" si="34"/>
        <v>36.005711472737531</v>
      </c>
      <c r="BO26">
        <f t="shared" si="35"/>
        <v>1.6613610567685992E-3</v>
      </c>
      <c r="BP26">
        <f t="shared" si="36"/>
        <v>1.9138830392149953</v>
      </c>
      <c r="BQ26">
        <f t="shared" si="37"/>
        <v>149.25541543795032</v>
      </c>
      <c r="BR26" t="s">
        <v>441</v>
      </c>
      <c r="BS26">
        <v>0</v>
      </c>
      <c r="BT26">
        <f t="shared" si="38"/>
        <v>149.25541543795032</v>
      </c>
      <c r="BU26">
        <f t="shared" si="39"/>
        <v>0.57895227793206572</v>
      </c>
      <c r="BV26">
        <f t="shared" si="40"/>
        <v>7.3985092908646632E-2</v>
      </c>
      <c r="BW26">
        <f t="shared" si="41"/>
        <v>0.76775349982017638</v>
      </c>
      <c r="BX26">
        <f t="shared" si="42"/>
        <v>0.10247335426120015</v>
      </c>
      <c r="BY26">
        <f t="shared" si="43"/>
        <v>0.82074580899803884</v>
      </c>
      <c r="BZ26">
        <f t="shared" si="44"/>
        <v>3.2545294720237837E-2</v>
      </c>
      <c r="CA26">
        <f t="shared" si="45"/>
        <v>0.96745470527976218</v>
      </c>
      <c r="CB26">
        <v>253</v>
      </c>
      <c r="CC26">
        <v>290</v>
      </c>
      <c r="CD26">
        <v>350.38</v>
      </c>
      <c r="CE26">
        <v>25</v>
      </c>
      <c r="CF26">
        <v>10087.200000000001</v>
      </c>
      <c r="CG26">
        <v>349.69</v>
      </c>
      <c r="CH26">
        <v>0.69</v>
      </c>
      <c r="CI26">
        <v>300</v>
      </c>
      <c r="CJ26">
        <v>24.1</v>
      </c>
      <c r="CK26">
        <v>354.48574500034601</v>
      </c>
      <c r="CL26">
        <v>1.1084575997683599</v>
      </c>
      <c r="CM26">
        <v>-4.8385520348906601</v>
      </c>
      <c r="CN26">
        <v>0.99625283830495803</v>
      </c>
      <c r="CO26">
        <v>0.45723844280041298</v>
      </c>
      <c r="CP26">
        <v>-6.6838322580645097E-3</v>
      </c>
      <c r="CQ26">
        <v>290</v>
      </c>
      <c r="CR26">
        <v>350.15</v>
      </c>
      <c r="CS26">
        <v>865</v>
      </c>
      <c r="CT26">
        <v>10034.299999999999</v>
      </c>
      <c r="CU26">
        <v>349.66</v>
      </c>
      <c r="CV26">
        <v>0.49</v>
      </c>
      <c r="DJ26">
        <f t="shared" si="46"/>
        <v>1999.9806249999999</v>
      </c>
      <c r="DK26">
        <f t="shared" si="47"/>
        <v>1681.1807250059849</v>
      </c>
      <c r="DL26">
        <f t="shared" si="48"/>
        <v>0.84059850580101736</v>
      </c>
      <c r="DM26">
        <f t="shared" si="49"/>
        <v>0.16075511619596369</v>
      </c>
      <c r="DN26">
        <v>3</v>
      </c>
      <c r="DO26">
        <v>0.5</v>
      </c>
      <c r="DP26" t="s">
        <v>442</v>
      </c>
      <c r="DQ26">
        <v>2</v>
      </c>
      <c r="DR26" t="b">
        <v>1</v>
      </c>
      <c r="DS26">
        <v>1686255166.5</v>
      </c>
      <c r="DT26">
        <v>398.68843750000002</v>
      </c>
      <c r="DU26">
        <v>399.9994375</v>
      </c>
      <c r="DV26">
        <v>16.986112500000001</v>
      </c>
      <c r="DW26">
        <v>16.905024999999998</v>
      </c>
      <c r="DX26">
        <v>398.35343749999998</v>
      </c>
      <c r="DY26">
        <v>16.830112499999998</v>
      </c>
      <c r="DZ26">
        <v>500.06925000000001</v>
      </c>
      <c r="EA26">
        <v>100.6368125</v>
      </c>
      <c r="EB26">
        <v>9.9921406249999997E-2</v>
      </c>
      <c r="EC26">
        <v>26.044293750000001</v>
      </c>
      <c r="ED26">
        <v>26.561418750000001</v>
      </c>
      <c r="EE26">
        <v>999.9</v>
      </c>
      <c r="EF26">
        <v>0</v>
      </c>
      <c r="EG26">
        <v>0</v>
      </c>
      <c r="EH26">
        <v>9998.0806250000005</v>
      </c>
      <c r="EI26">
        <v>0</v>
      </c>
      <c r="EJ26">
        <v>0.221023</v>
      </c>
      <c r="EK26">
        <v>-1.2838613750000001</v>
      </c>
      <c r="EL26">
        <v>405.6063125</v>
      </c>
      <c r="EM26">
        <v>406.8778125</v>
      </c>
      <c r="EN26">
        <v>8.3404775E-2</v>
      </c>
      <c r="EO26">
        <v>399.9994375</v>
      </c>
      <c r="EP26">
        <v>16.905024999999998</v>
      </c>
      <c r="EQ26">
        <v>1.70966</v>
      </c>
      <c r="ER26">
        <v>1.701266875</v>
      </c>
      <c r="ES26">
        <v>14.98441875</v>
      </c>
      <c r="ET26">
        <v>14.907987500000001</v>
      </c>
      <c r="EU26">
        <v>1999.9806249999999</v>
      </c>
      <c r="EV26">
        <v>0.97999775</v>
      </c>
      <c r="EW26">
        <v>2.00019125E-2</v>
      </c>
      <c r="EX26">
        <v>0</v>
      </c>
      <c r="EY26">
        <v>339.29056250000002</v>
      </c>
      <c r="EZ26">
        <v>4.9999900000000004</v>
      </c>
      <c r="FA26">
        <v>6962.1012499999997</v>
      </c>
      <c r="FB26">
        <v>17494.150000000001</v>
      </c>
      <c r="FC26">
        <v>41.058124999999997</v>
      </c>
      <c r="FD26">
        <v>41.542625000000001</v>
      </c>
      <c r="FE26">
        <v>41.625</v>
      </c>
      <c r="FF26">
        <v>40.690937499999997</v>
      </c>
      <c r="FG26">
        <v>43.077750000000002</v>
      </c>
      <c r="FH26">
        <v>1955.0806250000001</v>
      </c>
      <c r="FI26">
        <v>39.9</v>
      </c>
      <c r="FJ26">
        <v>0</v>
      </c>
      <c r="FK26">
        <v>1373.0999999046301</v>
      </c>
      <c r="FL26">
        <v>0</v>
      </c>
      <c r="FM26">
        <v>339.30176</v>
      </c>
      <c r="FN26">
        <v>-0.32630769659340603</v>
      </c>
      <c r="FO26">
        <v>-167.85692349786399</v>
      </c>
      <c r="FP26">
        <v>6959.6408000000001</v>
      </c>
      <c r="FQ26">
        <v>15</v>
      </c>
      <c r="FR26">
        <v>1686255200.0999999</v>
      </c>
      <c r="FS26" t="s">
        <v>486</v>
      </c>
      <c r="FT26">
        <v>1686255200.0999999</v>
      </c>
      <c r="FU26">
        <v>1686255195.0999999</v>
      </c>
      <c r="FV26">
        <v>10</v>
      </c>
      <c r="FW26">
        <v>-2.5999999999999999E-2</v>
      </c>
      <c r="FX26">
        <v>4.0000000000000001E-3</v>
      </c>
      <c r="FY26">
        <v>0.33500000000000002</v>
      </c>
      <c r="FZ26">
        <v>0.156</v>
      </c>
      <c r="GA26">
        <v>400</v>
      </c>
      <c r="GB26">
        <v>17</v>
      </c>
      <c r="GC26">
        <v>0.3</v>
      </c>
      <c r="GD26">
        <v>0.15</v>
      </c>
      <c r="GE26">
        <v>-1.4463137619047599</v>
      </c>
      <c r="GF26">
        <v>3.0520884935064898</v>
      </c>
      <c r="GG26">
        <v>0.45612138616610198</v>
      </c>
      <c r="GH26">
        <v>0</v>
      </c>
      <c r="GI26">
        <v>339.29676470588203</v>
      </c>
      <c r="GJ26">
        <v>-0.374912151846791</v>
      </c>
      <c r="GK26">
        <v>0.21549942798116201</v>
      </c>
      <c r="GL26">
        <v>1</v>
      </c>
      <c r="GM26">
        <v>7.8037723809523799E-2</v>
      </c>
      <c r="GN26">
        <v>7.51611896103897E-2</v>
      </c>
      <c r="GO26">
        <v>1.1423480201881E-2</v>
      </c>
      <c r="GP26">
        <v>1</v>
      </c>
      <c r="GQ26">
        <v>2</v>
      </c>
      <c r="GR26">
        <v>3</v>
      </c>
      <c r="GS26" t="s">
        <v>453</v>
      </c>
      <c r="GT26">
        <v>2.9506299999999999</v>
      </c>
      <c r="GU26">
        <v>2.7105800000000002</v>
      </c>
      <c r="GV26">
        <v>0.104522</v>
      </c>
      <c r="GW26">
        <v>0.10434599999999999</v>
      </c>
      <c r="GX26">
        <v>9.0401200000000001E-2</v>
      </c>
      <c r="GY26">
        <v>9.0441999999999995E-2</v>
      </c>
      <c r="GZ26">
        <v>27826.5</v>
      </c>
      <c r="HA26">
        <v>32205</v>
      </c>
      <c r="HB26">
        <v>30975</v>
      </c>
      <c r="HC26">
        <v>34634.199999999997</v>
      </c>
      <c r="HD26">
        <v>38405.300000000003</v>
      </c>
      <c r="HE26">
        <v>39001</v>
      </c>
      <c r="HF26">
        <v>42581.8</v>
      </c>
      <c r="HG26">
        <v>42949.1</v>
      </c>
      <c r="HH26">
        <v>2.0649199999999999</v>
      </c>
      <c r="HI26">
        <v>2.2106499999999998</v>
      </c>
      <c r="HJ26">
        <v>0.21166399999999999</v>
      </c>
      <c r="HK26">
        <v>0</v>
      </c>
      <c r="HL26">
        <v>23.045100000000001</v>
      </c>
      <c r="HM26">
        <v>999.9</v>
      </c>
      <c r="HN26">
        <v>60.707000000000001</v>
      </c>
      <c r="HO26">
        <v>25.962</v>
      </c>
      <c r="HP26">
        <v>20.306999999999999</v>
      </c>
      <c r="HQ26">
        <v>60.722999999999999</v>
      </c>
      <c r="HR26">
        <v>18.978400000000001</v>
      </c>
      <c r="HS26">
        <v>1</v>
      </c>
      <c r="HT26">
        <v>-0.247866</v>
      </c>
      <c r="HU26">
        <v>-0.97129100000000002</v>
      </c>
      <c r="HV26">
        <v>20.283300000000001</v>
      </c>
      <c r="HW26">
        <v>5.2430500000000002</v>
      </c>
      <c r="HX26">
        <v>11.986000000000001</v>
      </c>
      <c r="HY26">
        <v>4.9720000000000004</v>
      </c>
      <c r="HZ26">
        <v>3.2968199999999999</v>
      </c>
      <c r="IA26">
        <v>9999</v>
      </c>
      <c r="IB26">
        <v>9999</v>
      </c>
      <c r="IC26">
        <v>999.9</v>
      </c>
      <c r="ID26">
        <v>9999</v>
      </c>
      <c r="IE26">
        <v>4.9718400000000003</v>
      </c>
      <c r="IF26">
        <v>1.8537399999999999</v>
      </c>
      <c r="IG26">
        <v>1.8547100000000001</v>
      </c>
      <c r="IH26">
        <v>1.8591299999999999</v>
      </c>
      <c r="II26">
        <v>1.85345</v>
      </c>
      <c r="IJ26">
        <v>1.85789</v>
      </c>
      <c r="IK26">
        <v>1.85501</v>
      </c>
      <c r="IL26">
        <v>1.85364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0.33500000000000002</v>
      </c>
      <c r="JA26">
        <v>0.156</v>
      </c>
      <c r="JB26">
        <v>0.61717538357823298</v>
      </c>
      <c r="JC26">
        <v>-6.8838208586326796E-4</v>
      </c>
      <c r="JD26">
        <v>1.2146953680521199E-7</v>
      </c>
      <c r="JE26">
        <v>-3.3979593155360199E-13</v>
      </c>
      <c r="JF26">
        <v>-1.5851376918865599E-3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22.6</v>
      </c>
      <c r="JO26">
        <v>22.5</v>
      </c>
      <c r="JP26">
        <v>0.98632799999999998</v>
      </c>
      <c r="JQ26">
        <v>2.3986800000000001</v>
      </c>
      <c r="JR26">
        <v>1.5966800000000001</v>
      </c>
      <c r="JS26">
        <v>2.3290999999999999</v>
      </c>
      <c r="JT26">
        <v>1.5905800000000001</v>
      </c>
      <c r="JU26">
        <v>2.4206500000000002</v>
      </c>
      <c r="JV26">
        <v>30.544599999999999</v>
      </c>
      <c r="JW26">
        <v>12.4246</v>
      </c>
      <c r="JX26">
        <v>18</v>
      </c>
      <c r="JY26">
        <v>497.97199999999998</v>
      </c>
      <c r="JZ26">
        <v>575.83600000000001</v>
      </c>
      <c r="KA26">
        <v>24.998200000000001</v>
      </c>
      <c r="KB26">
        <v>24.0474</v>
      </c>
      <c r="KC26">
        <v>30.0001</v>
      </c>
      <c r="KD26">
        <v>24.0304</v>
      </c>
      <c r="KE26">
        <v>24.0062</v>
      </c>
      <c r="KF26">
        <v>19.764900000000001</v>
      </c>
      <c r="KG26">
        <v>19.8855</v>
      </c>
      <c r="KH26">
        <v>41.562600000000003</v>
      </c>
      <c r="KI26">
        <v>25</v>
      </c>
      <c r="KJ26">
        <v>400</v>
      </c>
      <c r="KK26">
        <v>16.656700000000001</v>
      </c>
      <c r="KL26">
        <v>100.833</v>
      </c>
      <c r="KM26">
        <v>100.931</v>
      </c>
    </row>
    <row r="27" spans="1:299" x14ac:dyDescent="0.2">
      <c r="A27">
        <v>11</v>
      </c>
      <c r="B27">
        <v>1686257436</v>
      </c>
      <c r="C27">
        <v>18041.9000000954</v>
      </c>
      <c r="D27" t="s">
        <v>487</v>
      </c>
      <c r="E27" t="s">
        <v>488</v>
      </c>
      <c r="F27">
        <v>30</v>
      </c>
      <c r="G27">
        <v>19.600000000000001</v>
      </c>
      <c r="H27" t="s">
        <v>438</v>
      </c>
      <c r="I27">
        <v>270</v>
      </c>
      <c r="J27">
        <v>210</v>
      </c>
      <c r="K27">
        <v>1686257428</v>
      </c>
      <c r="L27">
        <f t="shared" si="0"/>
        <v>1.2001469028044387E-3</v>
      </c>
      <c r="M27">
        <f t="shared" si="1"/>
        <v>1.2001469028044387</v>
      </c>
      <c r="N27">
        <f t="shared" si="2"/>
        <v>6.0506678346699747</v>
      </c>
      <c r="O27">
        <f t="shared" si="3"/>
        <v>396.176733333333</v>
      </c>
      <c r="P27">
        <f t="shared" si="4"/>
        <v>247.53275329904682</v>
      </c>
      <c r="Q27">
        <f t="shared" si="5"/>
        <v>24.921516543422335</v>
      </c>
      <c r="R27">
        <f t="shared" si="6"/>
        <v>39.886943777325556</v>
      </c>
      <c r="S27">
        <f t="shared" si="7"/>
        <v>6.9889461241593384E-2</v>
      </c>
      <c r="T27">
        <f t="shared" si="8"/>
        <v>3.8212926985475395</v>
      </c>
      <c r="U27">
        <f t="shared" si="9"/>
        <v>6.9187030906386296E-2</v>
      </c>
      <c r="V27">
        <f t="shared" si="10"/>
        <v>4.3304416408448385E-2</v>
      </c>
      <c r="W27">
        <f t="shared" si="11"/>
        <v>321.51574281155138</v>
      </c>
      <c r="X27">
        <f t="shared" si="12"/>
        <v>27.466630173160908</v>
      </c>
      <c r="Y27">
        <f t="shared" si="13"/>
        <v>26.269573333333302</v>
      </c>
      <c r="Z27">
        <f t="shared" si="14"/>
        <v>3.4284594803034265</v>
      </c>
      <c r="AA27">
        <f t="shared" si="15"/>
        <v>50.476576328485457</v>
      </c>
      <c r="AB27">
        <f t="shared" si="16"/>
        <v>1.7267402836737686</v>
      </c>
      <c r="AC27">
        <f t="shared" si="17"/>
        <v>3.4208744119979406</v>
      </c>
      <c r="AD27">
        <f t="shared" si="18"/>
        <v>1.7017191966296579</v>
      </c>
      <c r="AE27">
        <f t="shared" si="19"/>
        <v>-52.926478413675746</v>
      </c>
      <c r="AF27">
        <f t="shared" si="20"/>
        <v>-7.725507448653854</v>
      </c>
      <c r="AG27">
        <f t="shared" si="21"/>
        <v>-0.43304595120767725</v>
      </c>
      <c r="AH27">
        <f t="shared" si="22"/>
        <v>260.43071099801409</v>
      </c>
      <c r="AI27">
        <f t="shared" si="23"/>
        <v>5.9738155041872858</v>
      </c>
      <c r="AJ27">
        <f t="shared" si="24"/>
        <v>1.1465912365596918</v>
      </c>
      <c r="AK27">
        <f t="shared" si="25"/>
        <v>6.0506678346699747</v>
      </c>
      <c r="AL27">
        <v>406.66176791844401</v>
      </c>
      <c r="AM27">
        <v>403.03339999999997</v>
      </c>
      <c r="AN27">
        <v>-1.14650489838904E-2</v>
      </c>
      <c r="AO27">
        <v>67.038552719545393</v>
      </c>
      <c r="AP27">
        <f t="shared" si="26"/>
        <v>1.2001469028044387</v>
      </c>
      <c r="AQ27">
        <v>16.455118794494499</v>
      </c>
      <c r="AR27">
        <v>17.162890303030299</v>
      </c>
      <c r="AS27">
        <v>-2.94026574041833E-5</v>
      </c>
      <c r="AT27">
        <v>77.551406960688794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53316.577055707203</v>
      </c>
      <c r="AZ27" t="s">
        <v>439</v>
      </c>
      <c r="BA27">
        <v>10043.6</v>
      </c>
      <c r="BB27">
        <v>206.31078664343801</v>
      </c>
      <c r="BC27">
        <v>1032.93</v>
      </c>
      <c r="BD27">
        <f t="shared" si="30"/>
        <v>0.80026643950370502</v>
      </c>
      <c r="BE27">
        <v>-1.3256428239459399</v>
      </c>
      <c r="BF27" t="s">
        <v>489</v>
      </c>
      <c r="BG27">
        <v>10075.1</v>
      </c>
      <c r="BH27">
        <v>342.77848</v>
      </c>
      <c r="BI27">
        <v>370.56128374334298</v>
      </c>
      <c r="BJ27">
        <f t="shared" si="31"/>
        <v>7.4974923075303845E-2</v>
      </c>
      <c r="BK27">
        <v>0.5</v>
      </c>
      <c r="BL27">
        <f t="shared" si="32"/>
        <v>1681.2261200059877</v>
      </c>
      <c r="BM27">
        <f t="shared" si="33"/>
        <v>6.0506678346699747</v>
      </c>
      <c r="BN27">
        <f t="shared" si="34"/>
        <v>63.024899509820237</v>
      </c>
      <c r="BO27">
        <f t="shared" si="35"/>
        <v>4.3874589924820127E-3</v>
      </c>
      <c r="BP27">
        <f t="shared" si="36"/>
        <v>1.7874741515506647</v>
      </c>
      <c r="BQ27">
        <f t="shared" si="37"/>
        <v>152.03239675814444</v>
      </c>
      <c r="BR27" t="s">
        <v>441</v>
      </c>
      <c r="BS27">
        <v>0</v>
      </c>
      <c r="BT27">
        <f t="shared" si="38"/>
        <v>152.03239675814444</v>
      </c>
      <c r="BU27">
        <f t="shared" si="39"/>
        <v>0.58972401211928915</v>
      </c>
      <c r="BV27">
        <f t="shared" si="40"/>
        <v>0.12713561180231872</v>
      </c>
      <c r="BW27">
        <f t="shared" si="41"/>
        <v>0.75192475699675598</v>
      </c>
      <c r="BX27">
        <f t="shared" si="42"/>
        <v>0.16914897813943391</v>
      </c>
      <c r="BY27">
        <f t="shared" si="43"/>
        <v>0.80129847643759566</v>
      </c>
      <c r="BZ27">
        <f t="shared" si="44"/>
        <v>5.6388405058624309E-2</v>
      </c>
      <c r="CA27">
        <f t="shared" si="45"/>
        <v>0.9436115949413757</v>
      </c>
      <c r="CB27">
        <v>254</v>
      </c>
      <c r="CC27">
        <v>290</v>
      </c>
      <c r="CD27">
        <v>366.75</v>
      </c>
      <c r="CE27">
        <v>55</v>
      </c>
      <c r="CF27">
        <v>10075.1</v>
      </c>
      <c r="CG27">
        <v>365.67</v>
      </c>
      <c r="CH27">
        <v>1.08</v>
      </c>
      <c r="CI27">
        <v>300</v>
      </c>
      <c r="CJ27">
        <v>24.1</v>
      </c>
      <c r="CK27">
        <v>370.56128374334298</v>
      </c>
      <c r="CL27">
        <v>1.6267353264742099</v>
      </c>
      <c r="CM27">
        <v>-4.9244215173820596</v>
      </c>
      <c r="CN27">
        <v>1.46077580956649</v>
      </c>
      <c r="CO27">
        <v>0.28869588513965799</v>
      </c>
      <c r="CP27">
        <v>-6.6800409343715297E-3</v>
      </c>
      <c r="CQ27">
        <v>290</v>
      </c>
      <c r="CR27">
        <v>367.42</v>
      </c>
      <c r="CS27">
        <v>885</v>
      </c>
      <c r="CT27">
        <v>10024.200000000001</v>
      </c>
      <c r="CU27">
        <v>365.65</v>
      </c>
      <c r="CV27">
        <v>1.77</v>
      </c>
      <c r="DJ27">
        <f t="shared" si="46"/>
        <v>2000.0346666666701</v>
      </c>
      <c r="DK27">
        <f t="shared" si="47"/>
        <v>1681.2261200059877</v>
      </c>
      <c r="DL27">
        <f t="shared" si="48"/>
        <v>0.84059848962917216</v>
      </c>
      <c r="DM27">
        <f t="shared" si="49"/>
        <v>0.16075508498430235</v>
      </c>
      <c r="DN27">
        <v>3</v>
      </c>
      <c r="DO27">
        <v>0.5</v>
      </c>
      <c r="DP27" t="s">
        <v>442</v>
      </c>
      <c r="DQ27">
        <v>2</v>
      </c>
      <c r="DR27" t="b">
        <v>1</v>
      </c>
      <c r="DS27">
        <v>1686257428</v>
      </c>
      <c r="DT27">
        <v>396.176733333333</v>
      </c>
      <c r="DU27">
        <v>400.03280000000001</v>
      </c>
      <c r="DV27">
        <v>17.150833333333299</v>
      </c>
      <c r="DW27">
        <v>16.474813333333302</v>
      </c>
      <c r="DX27">
        <v>395.80473333333299</v>
      </c>
      <c r="DY27">
        <v>17.009833333333301</v>
      </c>
      <c r="DZ27">
        <v>500.10039999999998</v>
      </c>
      <c r="EA27">
        <v>100.579733333333</v>
      </c>
      <c r="EB27">
        <v>9.9939200000000006E-2</v>
      </c>
      <c r="EC27">
        <v>26.2320733333333</v>
      </c>
      <c r="ED27">
        <v>26.269573333333302</v>
      </c>
      <c r="EE27">
        <v>999.9</v>
      </c>
      <c r="EF27">
        <v>0</v>
      </c>
      <c r="EG27">
        <v>0</v>
      </c>
      <c r="EH27">
        <v>9999.2906666666695</v>
      </c>
      <c r="EI27">
        <v>0</v>
      </c>
      <c r="EJ27">
        <v>0.221023</v>
      </c>
      <c r="EK27">
        <v>-3.8907240000000001</v>
      </c>
      <c r="EL27">
        <v>403.06566666666703</v>
      </c>
      <c r="EM27">
        <v>406.73373333333302</v>
      </c>
      <c r="EN27">
        <v>0.70220539999999998</v>
      </c>
      <c r="EO27">
        <v>400.03280000000001</v>
      </c>
      <c r="EP27">
        <v>16.474813333333302</v>
      </c>
      <c r="EQ27">
        <v>1.7276606666666701</v>
      </c>
      <c r="ER27">
        <v>1.65703333333333</v>
      </c>
      <c r="ES27">
        <v>15.147213333333299</v>
      </c>
      <c r="ET27">
        <v>14.499646666666701</v>
      </c>
      <c r="EU27">
        <v>2000.0346666666701</v>
      </c>
      <c r="EV27">
        <v>0.98000019999999999</v>
      </c>
      <c r="EW27">
        <v>1.9999940000000001E-2</v>
      </c>
      <c r="EX27">
        <v>0</v>
      </c>
      <c r="EY27">
        <v>342.84933333333299</v>
      </c>
      <c r="EZ27">
        <v>4.9999900000000004</v>
      </c>
      <c r="FA27">
        <v>7080.8940000000002</v>
      </c>
      <c r="FB27">
        <v>17494.613333333298</v>
      </c>
      <c r="FC27">
        <v>42.853933333333302</v>
      </c>
      <c r="FD27">
        <v>42.5</v>
      </c>
      <c r="FE27">
        <v>43.112400000000001</v>
      </c>
      <c r="FF27">
        <v>42.436999999999998</v>
      </c>
      <c r="FG27">
        <v>44.561999999999998</v>
      </c>
      <c r="FH27">
        <v>1955.13466666667</v>
      </c>
      <c r="FI27">
        <v>39.9</v>
      </c>
      <c r="FJ27">
        <v>0</v>
      </c>
      <c r="FK27">
        <v>2259.5</v>
      </c>
      <c r="FL27">
        <v>0</v>
      </c>
      <c r="FM27">
        <v>342.77848</v>
      </c>
      <c r="FN27">
        <v>-0.66923078071012498</v>
      </c>
      <c r="FO27">
        <v>-53.075384487054599</v>
      </c>
      <c r="FP27">
        <v>7079.9979999999996</v>
      </c>
      <c r="FQ27">
        <v>15</v>
      </c>
      <c r="FR27">
        <v>1686257468</v>
      </c>
      <c r="FS27" t="s">
        <v>490</v>
      </c>
      <c r="FT27">
        <v>1686257468</v>
      </c>
      <c r="FU27">
        <v>1686257460</v>
      </c>
      <c r="FV27">
        <v>11</v>
      </c>
      <c r="FW27">
        <v>3.6999999999999998E-2</v>
      </c>
      <c r="FX27">
        <v>-6.0000000000000001E-3</v>
      </c>
      <c r="FY27">
        <v>0.372</v>
      </c>
      <c r="FZ27">
        <v>0.14099999999999999</v>
      </c>
      <c r="GA27">
        <v>400</v>
      </c>
      <c r="GB27">
        <v>16</v>
      </c>
      <c r="GC27">
        <v>0.37</v>
      </c>
      <c r="GD27">
        <v>0.08</v>
      </c>
      <c r="GE27">
        <v>-3.89457952380952</v>
      </c>
      <c r="GF27">
        <v>0.34654831168830502</v>
      </c>
      <c r="GG27">
        <v>7.7336826777181206E-2</v>
      </c>
      <c r="GH27">
        <v>1</v>
      </c>
      <c r="GI27">
        <v>342.80973529411801</v>
      </c>
      <c r="GJ27">
        <v>-0.58892284748257595</v>
      </c>
      <c r="GK27">
        <v>0.203371047280511</v>
      </c>
      <c r="GL27">
        <v>1</v>
      </c>
      <c r="GM27">
        <v>0.69634080952380994</v>
      </c>
      <c r="GN27">
        <v>0.155389402597403</v>
      </c>
      <c r="GO27">
        <v>1.6890748602257699E-2</v>
      </c>
      <c r="GP27">
        <v>0</v>
      </c>
      <c r="GQ27">
        <v>2</v>
      </c>
      <c r="GR27">
        <v>3</v>
      </c>
      <c r="GS27" t="s">
        <v>453</v>
      </c>
      <c r="GT27">
        <v>2.95004</v>
      </c>
      <c r="GU27">
        <v>2.7105199999999998</v>
      </c>
      <c r="GV27">
        <v>0.103794</v>
      </c>
      <c r="GW27">
        <v>0.104309</v>
      </c>
      <c r="GX27">
        <v>9.0852100000000005E-2</v>
      </c>
      <c r="GY27">
        <v>8.8719000000000006E-2</v>
      </c>
      <c r="GZ27">
        <v>27817.1</v>
      </c>
      <c r="HA27">
        <v>32171.599999999999</v>
      </c>
      <c r="HB27">
        <v>30942.400000000001</v>
      </c>
      <c r="HC27">
        <v>34600.1</v>
      </c>
      <c r="HD27">
        <v>38346.5</v>
      </c>
      <c r="HE27">
        <v>39038.5</v>
      </c>
      <c r="HF27">
        <v>42538.1</v>
      </c>
      <c r="HG27">
        <v>42909.4</v>
      </c>
      <c r="HH27">
        <v>2.05687</v>
      </c>
      <c r="HI27">
        <v>2.20587</v>
      </c>
      <c r="HJ27">
        <v>0.17929800000000001</v>
      </c>
      <c r="HK27">
        <v>0</v>
      </c>
      <c r="HL27">
        <v>23.3109</v>
      </c>
      <c r="HM27">
        <v>999.9</v>
      </c>
      <c r="HN27">
        <v>60.347000000000001</v>
      </c>
      <c r="HO27">
        <v>25.488</v>
      </c>
      <c r="HP27">
        <v>19.639900000000001</v>
      </c>
      <c r="HQ27">
        <v>60.416899999999998</v>
      </c>
      <c r="HR27">
        <v>18.757999999999999</v>
      </c>
      <c r="HS27">
        <v>1</v>
      </c>
      <c r="HT27">
        <v>-0.204705</v>
      </c>
      <c r="HU27">
        <v>-0.69027799999999995</v>
      </c>
      <c r="HV27">
        <v>20.2865</v>
      </c>
      <c r="HW27">
        <v>5.2446900000000003</v>
      </c>
      <c r="HX27">
        <v>11.9864</v>
      </c>
      <c r="HY27">
        <v>4.97255</v>
      </c>
      <c r="HZ27">
        <v>3.2972999999999999</v>
      </c>
      <c r="IA27">
        <v>9999</v>
      </c>
      <c r="IB27">
        <v>9999</v>
      </c>
      <c r="IC27">
        <v>999.9</v>
      </c>
      <c r="ID27">
        <v>9999</v>
      </c>
      <c r="IE27">
        <v>4.97187</v>
      </c>
      <c r="IF27">
        <v>1.8537399999999999</v>
      </c>
      <c r="IG27">
        <v>1.8547100000000001</v>
      </c>
      <c r="IH27">
        <v>1.8591200000000001</v>
      </c>
      <c r="II27">
        <v>1.85348</v>
      </c>
      <c r="IJ27">
        <v>1.8579000000000001</v>
      </c>
      <c r="IK27">
        <v>1.85501</v>
      </c>
      <c r="IL27">
        <v>1.85365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0.372</v>
      </c>
      <c r="JA27">
        <v>0.14099999999999999</v>
      </c>
      <c r="JB27">
        <v>0.59090257201770002</v>
      </c>
      <c r="JC27">
        <v>-6.8838208586326796E-4</v>
      </c>
      <c r="JD27">
        <v>1.2146953680521199E-7</v>
      </c>
      <c r="JE27">
        <v>-3.3979593155360199E-13</v>
      </c>
      <c r="JF27">
        <v>2.9005604837947499E-3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37.299999999999997</v>
      </c>
      <c r="JO27">
        <v>37.299999999999997</v>
      </c>
      <c r="JP27">
        <v>0.98877000000000004</v>
      </c>
      <c r="JQ27">
        <v>2.3938000000000001</v>
      </c>
      <c r="JR27">
        <v>1.5966800000000001</v>
      </c>
      <c r="JS27">
        <v>2.3303199999999999</v>
      </c>
      <c r="JT27">
        <v>1.5905800000000001</v>
      </c>
      <c r="JU27">
        <v>2.4499499999999999</v>
      </c>
      <c r="JV27">
        <v>29.922000000000001</v>
      </c>
      <c r="JW27">
        <v>15.3491</v>
      </c>
      <c r="JX27">
        <v>18</v>
      </c>
      <c r="JY27">
        <v>497.55700000000002</v>
      </c>
      <c r="JZ27">
        <v>577.75099999999998</v>
      </c>
      <c r="KA27">
        <v>24.9983</v>
      </c>
      <c r="KB27">
        <v>24.614000000000001</v>
      </c>
      <c r="KC27">
        <v>30.0001</v>
      </c>
      <c r="KD27">
        <v>24.518699999999999</v>
      </c>
      <c r="KE27">
        <v>24.4771</v>
      </c>
      <c r="KF27">
        <v>19.815999999999999</v>
      </c>
      <c r="KG27">
        <v>18.400200000000002</v>
      </c>
      <c r="KH27">
        <v>42.319000000000003</v>
      </c>
      <c r="KI27">
        <v>25</v>
      </c>
      <c r="KJ27">
        <v>400</v>
      </c>
      <c r="KK27">
        <v>16.287800000000001</v>
      </c>
      <c r="KL27">
        <v>100.729</v>
      </c>
      <c r="KM27">
        <v>100.83499999999999</v>
      </c>
    </row>
    <row r="28" spans="1:299" x14ac:dyDescent="0.2">
      <c r="A28">
        <v>12</v>
      </c>
      <c r="B28">
        <v>1686258857.0999999</v>
      </c>
      <c r="C28">
        <v>19463</v>
      </c>
      <c r="D28" t="s">
        <v>491</v>
      </c>
      <c r="E28" t="s">
        <v>492</v>
      </c>
      <c r="F28">
        <v>30</v>
      </c>
      <c r="G28">
        <v>19.399999999999999</v>
      </c>
      <c r="H28" t="s">
        <v>450</v>
      </c>
      <c r="I28">
        <v>40</v>
      </c>
      <c r="J28">
        <v>210</v>
      </c>
      <c r="K28">
        <v>1686258849.0999999</v>
      </c>
      <c r="L28">
        <f t="shared" si="0"/>
        <v>1.5608125847808494E-4</v>
      </c>
      <c r="M28">
        <f t="shared" si="1"/>
        <v>0.15608125847808493</v>
      </c>
      <c r="N28">
        <f t="shared" si="2"/>
        <v>1.3363167261177193</v>
      </c>
      <c r="O28">
        <f t="shared" si="3"/>
        <v>399.28413333333299</v>
      </c>
      <c r="P28">
        <f t="shared" si="4"/>
        <v>166.05541075816913</v>
      </c>
      <c r="Q28">
        <f t="shared" si="5"/>
        <v>16.722035496796149</v>
      </c>
      <c r="R28">
        <f t="shared" si="6"/>
        <v>40.208526903294612</v>
      </c>
      <c r="S28">
        <f t="shared" si="7"/>
        <v>9.4812671620764458E-3</v>
      </c>
      <c r="T28">
        <f t="shared" si="8"/>
        <v>3.8223044234662349</v>
      </c>
      <c r="U28">
        <f t="shared" si="9"/>
        <v>9.468220808181731E-3</v>
      </c>
      <c r="V28">
        <f t="shared" si="10"/>
        <v>5.9188086468528901E-3</v>
      </c>
      <c r="W28">
        <f t="shared" si="11"/>
        <v>321.50835421154812</v>
      </c>
      <c r="X28">
        <f t="shared" si="12"/>
        <v>27.40144197628036</v>
      </c>
      <c r="Y28">
        <f t="shared" si="13"/>
        <v>25.682653333333299</v>
      </c>
      <c r="Z28">
        <f t="shared" si="14"/>
        <v>3.3114123253353007</v>
      </c>
      <c r="AA28">
        <f t="shared" si="15"/>
        <v>50.295139623655281</v>
      </c>
      <c r="AB28">
        <f t="shared" si="16"/>
        <v>1.692617657419824</v>
      </c>
      <c r="AC28">
        <f t="shared" si="17"/>
        <v>3.3653702327604953</v>
      </c>
      <c r="AD28">
        <f t="shared" si="18"/>
        <v>1.6187946679154768</v>
      </c>
      <c r="AE28">
        <f t="shared" si="19"/>
        <v>-6.8831834988835459</v>
      </c>
      <c r="AF28">
        <f t="shared" si="20"/>
        <v>56.211249792532939</v>
      </c>
      <c r="AG28">
        <f t="shared" si="21"/>
        <v>3.1364190265867125</v>
      </c>
      <c r="AH28">
        <f t="shared" si="22"/>
        <v>373.97283953178425</v>
      </c>
      <c r="AI28">
        <f t="shared" si="23"/>
        <v>1.1387149559912759</v>
      </c>
      <c r="AJ28">
        <f t="shared" si="24"/>
        <v>0.15574794114252247</v>
      </c>
      <c r="AK28">
        <f t="shared" si="25"/>
        <v>1.3363167261177193</v>
      </c>
      <c r="AL28">
        <v>406.72370272001001</v>
      </c>
      <c r="AM28">
        <v>406.02853333333297</v>
      </c>
      <c r="AN28">
        <v>-2.2144302112453398E-2</v>
      </c>
      <c r="AO28">
        <v>67.040109130657996</v>
      </c>
      <c r="AP28">
        <f t="shared" si="26"/>
        <v>0.15608125847808493</v>
      </c>
      <c r="AQ28">
        <v>16.713561235146599</v>
      </c>
      <c r="AR28">
        <v>16.8056163636364</v>
      </c>
      <c r="AS28">
        <v>2.7214669300313501E-7</v>
      </c>
      <c r="AT28">
        <v>77.643047694952202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53386.010316380038</v>
      </c>
      <c r="AZ28" t="s">
        <v>439</v>
      </c>
      <c r="BA28">
        <v>10043.6</v>
      </c>
      <c r="BB28">
        <v>206.31078664343801</v>
      </c>
      <c r="BC28">
        <v>1032.93</v>
      </c>
      <c r="BD28">
        <f t="shared" si="30"/>
        <v>0.80026643950370502</v>
      </c>
      <c r="BE28">
        <v>-1.3256428239459399</v>
      </c>
      <c r="BF28" t="s">
        <v>493</v>
      </c>
      <c r="BG28">
        <v>10079.299999999999</v>
      </c>
      <c r="BH28">
        <v>334.80892307692301</v>
      </c>
      <c r="BI28">
        <v>348.35963517305601</v>
      </c>
      <c r="BJ28">
        <f t="shared" si="31"/>
        <v>3.8898628681251601E-2</v>
      </c>
      <c r="BK28">
        <v>0.5</v>
      </c>
      <c r="BL28">
        <f t="shared" si="32"/>
        <v>1681.1899800059832</v>
      </c>
      <c r="BM28">
        <f t="shared" si="33"/>
        <v>1.3363167261177193</v>
      </c>
      <c r="BN28">
        <f t="shared" si="34"/>
        <v>32.697992387446774</v>
      </c>
      <c r="BO28">
        <f t="shared" si="35"/>
        <v>1.5833781914725577E-3</v>
      </c>
      <c r="BP28">
        <f t="shared" si="36"/>
        <v>1.9651253925755989</v>
      </c>
      <c r="BQ28">
        <f t="shared" si="37"/>
        <v>148.15839545280809</v>
      </c>
      <c r="BR28" t="s">
        <v>441</v>
      </c>
      <c r="BS28">
        <v>0</v>
      </c>
      <c r="BT28">
        <f t="shared" si="38"/>
        <v>148.15839545280809</v>
      </c>
      <c r="BU28">
        <f t="shared" si="39"/>
        <v>0.57469700707658955</v>
      </c>
      <c r="BV28">
        <f t="shared" si="40"/>
        <v>6.7685455470046757E-2</v>
      </c>
      <c r="BW28">
        <f t="shared" si="41"/>
        <v>0.77372551436852821</v>
      </c>
      <c r="BX28">
        <f t="shared" si="42"/>
        <v>9.5394733828536429E-2</v>
      </c>
      <c r="BY28">
        <f t="shared" si="43"/>
        <v>0.82815685114211679</v>
      </c>
      <c r="BZ28">
        <f t="shared" si="44"/>
        <v>2.9951915217118121E-2</v>
      </c>
      <c r="CA28">
        <f t="shared" si="45"/>
        <v>0.97004808478288185</v>
      </c>
      <c r="CB28">
        <v>255</v>
      </c>
      <c r="CC28">
        <v>290</v>
      </c>
      <c r="CD28">
        <v>345.24</v>
      </c>
      <c r="CE28">
        <v>45</v>
      </c>
      <c r="CF28">
        <v>10079.299999999999</v>
      </c>
      <c r="CG28">
        <v>343.72</v>
      </c>
      <c r="CH28">
        <v>1.52</v>
      </c>
      <c r="CI28">
        <v>300</v>
      </c>
      <c r="CJ28">
        <v>24.1</v>
      </c>
      <c r="CK28">
        <v>348.35963517305601</v>
      </c>
      <c r="CL28">
        <v>1.31895148177619</v>
      </c>
      <c r="CM28">
        <v>-4.6767919764014003</v>
      </c>
      <c r="CN28">
        <v>1.1849145836814099</v>
      </c>
      <c r="CO28">
        <v>0.35747941105597297</v>
      </c>
      <c r="CP28">
        <v>-6.6809737486095699E-3</v>
      </c>
      <c r="CQ28">
        <v>290</v>
      </c>
      <c r="CR28">
        <v>343.59</v>
      </c>
      <c r="CS28">
        <v>645</v>
      </c>
      <c r="CT28">
        <v>10038.4</v>
      </c>
      <c r="CU28">
        <v>343.7</v>
      </c>
      <c r="CV28">
        <v>-0.11</v>
      </c>
      <c r="DJ28">
        <f t="shared" si="46"/>
        <v>1999.992</v>
      </c>
      <c r="DK28">
        <f t="shared" si="47"/>
        <v>1681.1899800059832</v>
      </c>
      <c r="DL28">
        <f t="shared" si="48"/>
        <v>0.84059835239640124</v>
      </c>
      <c r="DM28">
        <f t="shared" si="49"/>
        <v>0.16075482012505457</v>
      </c>
      <c r="DN28">
        <v>3</v>
      </c>
      <c r="DO28">
        <v>0.5</v>
      </c>
      <c r="DP28" t="s">
        <v>442</v>
      </c>
      <c r="DQ28">
        <v>2</v>
      </c>
      <c r="DR28" t="b">
        <v>1</v>
      </c>
      <c r="DS28">
        <v>1686258849.0999999</v>
      </c>
      <c r="DT28">
        <v>399.28413333333299</v>
      </c>
      <c r="DU28">
        <v>400.00453333333297</v>
      </c>
      <c r="DV28">
        <v>16.808260000000001</v>
      </c>
      <c r="DW28">
        <v>16.7164</v>
      </c>
      <c r="DX28">
        <v>398.92013333333301</v>
      </c>
      <c r="DY28">
        <v>16.652259999999998</v>
      </c>
      <c r="DZ28">
        <v>500.09826666666697</v>
      </c>
      <c r="EA28">
        <v>100.60153333333299</v>
      </c>
      <c r="EB28">
        <v>0.10000611333333299</v>
      </c>
      <c r="EC28">
        <v>25.9554333333333</v>
      </c>
      <c r="ED28">
        <v>25.682653333333299</v>
      </c>
      <c r="EE28">
        <v>999.9</v>
      </c>
      <c r="EF28">
        <v>0</v>
      </c>
      <c r="EG28">
        <v>0</v>
      </c>
      <c r="EH28">
        <v>10000.9566666667</v>
      </c>
      <c r="EI28">
        <v>0</v>
      </c>
      <c r="EJ28">
        <v>0.221023</v>
      </c>
      <c r="EK28">
        <v>-0.7119202</v>
      </c>
      <c r="EL28">
        <v>406.11720000000003</v>
      </c>
      <c r="EM28">
        <v>406.80486666666701</v>
      </c>
      <c r="EN28">
        <v>8.8154839999999998E-2</v>
      </c>
      <c r="EO28">
        <v>400.00453333333297</v>
      </c>
      <c r="EP28">
        <v>16.7164</v>
      </c>
      <c r="EQ28">
        <v>1.69056466666667</v>
      </c>
      <c r="ER28">
        <v>1.6816966666666699</v>
      </c>
      <c r="ES28">
        <v>14.810079999999999</v>
      </c>
      <c r="ET28">
        <v>14.7285</v>
      </c>
      <c r="EU28">
        <v>1999.992</v>
      </c>
      <c r="EV28">
        <v>0.98000273333333299</v>
      </c>
      <c r="EW28">
        <v>1.9997026666666699E-2</v>
      </c>
      <c r="EX28">
        <v>0</v>
      </c>
      <c r="EY28">
        <v>334.79666666666702</v>
      </c>
      <c r="EZ28">
        <v>4.9999900000000004</v>
      </c>
      <c r="FA28">
        <v>6871.6893333333301</v>
      </c>
      <c r="FB28">
        <v>17494.259999999998</v>
      </c>
      <c r="FC28">
        <v>41.058066666666697</v>
      </c>
      <c r="FD28">
        <v>41.403933333333299</v>
      </c>
      <c r="FE28">
        <v>41.561999999999998</v>
      </c>
      <c r="FF28">
        <v>40.75</v>
      </c>
      <c r="FG28">
        <v>42.957999999999998</v>
      </c>
      <c r="FH28">
        <v>1955.1020000000001</v>
      </c>
      <c r="FI28">
        <v>39.89</v>
      </c>
      <c r="FJ28">
        <v>0</v>
      </c>
      <c r="FK28">
        <v>1418.9000000953699</v>
      </c>
      <c r="FL28">
        <v>0</v>
      </c>
      <c r="FM28">
        <v>334.80892307692301</v>
      </c>
      <c r="FN28">
        <v>-3.8495715141169999E-2</v>
      </c>
      <c r="FO28">
        <v>-104.74085478799</v>
      </c>
      <c r="FP28">
        <v>6871.3911538461498</v>
      </c>
      <c r="FQ28">
        <v>15</v>
      </c>
      <c r="FR28">
        <v>1686258877.0999999</v>
      </c>
      <c r="FS28" t="s">
        <v>494</v>
      </c>
      <c r="FT28">
        <v>1686258876.0999999</v>
      </c>
      <c r="FU28">
        <v>1686258877.0999999</v>
      </c>
      <c r="FV28">
        <v>12</v>
      </c>
      <c r="FW28">
        <v>-7.0000000000000001E-3</v>
      </c>
      <c r="FX28">
        <v>6.0000000000000001E-3</v>
      </c>
      <c r="FY28">
        <v>0.36399999999999999</v>
      </c>
      <c r="FZ28">
        <v>0.156</v>
      </c>
      <c r="GA28">
        <v>401</v>
      </c>
      <c r="GB28">
        <v>17</v>
      </c>
      <c r="GC28">
        <v>0.33</v>
      </c>
      <c r="GD28">
        <v>0.19</v>
      </c>
      <c r="GE28">
        <v>-0.74466233333333298</v>
      </c>
      <c r="GF28">
        <v>0.76354044155844203</v>
      </c>
      <c r="GG28">
        <v>0.106148274346305</v>
      </c>
      <c r="GH28">
        <v>0</v>
      </c>
      <c r="GI28">
        <v>334.84020588235302</v>
      </c>
      <c r="GJ28">
        <v>-0.44982428940520802</v>
      </c>
      <c r="GK28">
        <v>0.20289373912755701</v>
      </c>
      <c r="GL28">
        <v>1</v>
      </c>
      <c r="GM28">
        <v>8.7064100000000005E-2</v>
      </c>
      <c r="GN28">
        <v>3.0513716883116999E-2</v>
      </c>
      <c r="GO28">
        <v>3.7523026634448402E-3</v>
      </c>
      <c r="GP28">
        <v>1</v>
      </c>
      <c r="GQ28">
        <v>2</v>
      </c>
      <c r="GR28">
        <v>3</v>
      </c>
      <c r="GS28" t="s">
        <v>453</v>
      </c>
      <c r="GT28">
        <v>2.9506600000000001</v>
      </c>
      <c r="GU28">
        <v>2.7109399999999999</v>
      </c>
      <c r="GV28">
        <v>0.104535</v>
      </c>
      <c r="GW28">
        <v>0.104407</v>
      </c>
      <c r="GX28">
        <v>8.96367E-2</v>
      </c>
      <c r="GY28">
        <v>8.9938100000000007E-2</v>
      </c>
      <c r="GZ28">
        <v>27817.4</v>
      </c>
      <c r="HA28">
        <v>32194.2</v>
      </c>
      <c r="HB28">
        <v>30965.9</v>
      </c>
      <c r="HC28">
        <v>34625.599999999999</v>
      </c>
      <c r="HD28">
        <v>38426.199999999997</v>
      </c>
      <c r="HE28">
        <v>39014</v>
      </c>
      <c r="HF28">
        <v>42568.800000000003</v>
      </c>
      <c r="HG28">
        <v>42939.7</v>
      </c>
      <c r="HH28">
        <v>2.0592800000000002</v>
      </c>
      <c r="HI28">
        <v>2.2164000000000001</v>
      </c>
      <c r="HJ28">
        <v>0.176791</v>
      </c>
      <c r="HK28">
        <v>0</v>
      </c>
      <c r="HL28">
        <v>22.776700000000002</v>
      </c>
      <c r="HM28">
        <v>999.9</v>
      </c>
      <c r="HN28">
        <v>62.537999999999997</v>
      </c>
      <c r="HO28">
        <v>25.106000000000002</v>
      </c>
      <c r="HP28">
        <v>19.891200000000001</v>
      </c>
      <c r="HQ28">
        <v>60.667000000000002</v>
      </c>
      <c r="HR28">
        <v>18.561699999999998</v>
      </c>
      <c r="HS28">
        <v>1</v>
      </c>
      <c r="HT28">
        <v>-0.23874999999999999</v>
      </c>
      <c r="HU28">
        <v>-0.96408499999999997</v>
      </c>
      <c r="HV28">
        <v>20.285599999999999</v>
      </c>
      <c r="HW28">
        <v>5.2442500000000001</v>
      </c>
      <c r="HX28">
        <v>11.986599999999999</v>
      </c>
      <c r="HY28">
        <v>4.9733499999999999</v>
      </c>
      <c r="HZ28">
        <v>3.2977500000000002</v>
      </c>
      <c r="IA28">
        <v>9999</v>
      </c>
      <c r="IB28">
        <v>9999</v>
      </c>
      <c r="IC28">
        <v>999.9</v>
      </c>
      <c r="ID28">
        <v>9999</v>
      </c>
      <c r="IE28">
        <v>4.97187</v>
      </c>
      <c r="IF28">
        <v>1.8536699999999999</v>
      </c>
      <c r="IG28">
        <v>1.8547100000000001</v>
      </c>
      <c r="IH28">
        <v>1.8591</v>
      </c>
      <c r="II28">
        <v>1.85347</v>
      </c>
      <c r="IJ28">
        <v>1.85788</v>
      </c>
      <c r="IK28">
        <v>1.85501</v>
      </c>
      <c r="IL28">
        <v>1.85364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0.36399999999999999</v>
      </c>
      <c r="JA28">
        <v>0.156</v>
      </c>
      <c r="JB28">
        <v>0.62786864274061005</v>
      </c>
      <c r="JC28">
        <v>-6.8838208586326796E-4</v>
      </c>
      <c r="JD28">
        <v>1.2146953680521199E-7</v>
      </c>
      <c r="JE28">
        <v>-3.3979593155360199E-13</v>
      </c>
      <c r="JF28">
        <v>-3.29690938243265E-3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23.2</v>
      </c>
      <c r="JO28">
        <v>23.3</v>
      </c>
      <c r="JP28">
        <v>0.98632799999999998</v>
      </c>
      <c r="JQ28">
        <v>2.3877000000000002</v>
      </c>
      <c r="JR28">
        <v>1.5966800000000001</v>
      </c>
      <c r="JS28">
        <v>2.3303199999999999</v>
      </c>
      <c r="JT28">
        <v>1.5905800000000001</v>
      </c>
      <c r="JU28">
        <v>2.51831</v>
      </c>
      <c r="JV28">
        <v>29.665700000000001</v>
      </c>
      <c r="JW28">
        <v>14.8325</v>
      </c>
      <c r="JX28">
        <v>18</v>
      </c>
      <c r="JY28">
        <v>495.09399999999999</v>
      </c>
      <c r="JZ28">
        <v>580.77800000000002</v>
      </c>
      <c r="KA28">
        <v>24.999300000000002</v>
      </c>
      <c r="KB28">
        <v>24.147600000000001</v>
      </c>
      <c r="KC28">
        <v>30.0001</v>
      </c>
      <c r="KD28">
        <v>24.0931</v>
      </c>
      <c r="KE28">
        <v>24.059100000000001</v>
      </c>
      <c r="KF28">
        <v>19.763300000000001</v>
      </c>
      <c r="KG28">
        <v>18.7652</v>
      </c>
      <c r="KH28">
        <v>52.1419</v>
      </c>
      <c r="KI28">
        <v>25</v>
      </c>
      <c r="KJ28">
        <v>400</v>
      </c>
      <c r="KK28">
        <v>16.662400000000002</v>
      </c>
      <c r="KL28">
        <v>100.803</v>
      </c>
      <c r="KM28">
        <v>100.907</v>
      </c>
    </row>
    <row r="29" spans="1:299" x14ac:dyDescent="0.2">
      <c r="A29">
        <v>13</v>
      </c>
      <c r="B29">
        <v>1686260972</v>
      </c>
      <c r="C29">
        <v>21577.9000000954</v>
      </c>
      <c r="D29" t="s">
        <v>495</v>
      </c>
      <c r="E29" t="s">
        <v>496</v>
      </c>
      <c r="F29">
        <v>30</v>
      </c>
      <c r="G29">
        <v>19.899999999999999</v>
      </c>
      <c r="H29" t="s">
        <v>438</v>
      </c>
      <c r="I29">
        <v>230</v>
      </c>
      <c r="J29">
        <v>210</v>
      </c>
      <c r="K29">
        <v>1686260964</v>
      </c>
      <c r="L29">
        <f t="shared" si="0"/>
        <v>1.0778786156510393E-3</v>
      </c>
      <c r="M29">
        <f t="shared" si="1"/>
        <v>1.0778786156510392</v>
      </c>
      <c r="N29">
        <f t="shared" si="2"/>
        <v>4.962922567229108</v>
      </c>
      <c r="O29">
        <f t="shared" si="3"/>
        <v>396.49546666666703</v>
      </c>
      <c r="P29">
        <f t="shared" si="4"/>
        <v>254.11555733906607</v>
      </c>
      <c r="Q29">
        <f t="shared" si="5"/>
        <v>25.567780223688427</v>
      </c>
      <c r="R29">
        <f t="shared" si="6"/>
        <v>39.893303100272831</v>
      </c>
      <c r="S29">
        <f t="shared" si="7"/>
        <v>6.0158621205786807E-2</v>
      </c>
      <c r="T29">
        <f t="shared" si="8"/>
        <v>3.8183479508728642</v>
      </c>
      <c r="U29">
        <f t="shared" si="9"/>
        <v>5.9636990091995384E-2</v>
      </c>
      <c r="V29">
        <f t="shared" si="10"/>
        <v>3.7319608133367113E-2</v>
      </c>
      <c r="W29">
        <f t="shared" si="11"/>
        <v>321.51197566091179</v>
      </c>
      <c r="X29">
        <f t="shared" si="12"/>
        <v>27.752701713152049</v>
      </c>
      <c r="Y29">
        <f t="shared" si="13"/>
        <v>26.686813333333301</v>
      </c>
      <c r="Z29">
        <f t="shared" si="14"/>
        <v>3.5138499872449906</v>
      </c>
      <c r="AA29">
        <f t="shared" si="15"/>
        <v>50.169923540082742</v>
      </c>
      <c r="AB29">
        <f t="shared" si="16"/>
        <v>1.7428438071929904</v>
      </c>
      <c r="AC29">
        <f t="shared" si="17"/>
        <v>3.4738817287623798</v>
      </c>
      <c r="AD29">
        <f t="shared" si="18"/>
        <v>1.7710061800520003</v>
      </c>
      <c r="AE29">
        <f t="shared" si="19"/>
        <v>-47.534446950210828</v>
      </c>
      <c r="AF29">
        <f t="shared" si="20"/>
        <v>-39.97288015657837</v>
      </c>
      <c r="AG29">
        <f t="shared" si="21"/>
        <v>-2.2499969493197738</v>
      </c>
      <c r="AH29">
        <f t="shared" si="22"/>
        <v>231.7546516048028</v>
      </c>
      <c r="AI29">
        <f t="shared" si="23"/>
        <v>5.3620493797696565</v>
      </c>
      <c r="AJ29">
        <f t="shared" si="24"/>
        <v>1.0638577856596709</v>
      </c>
      <c r="AK29">
        <f t="shared" si="25"/>
        <v>4.962922567229108</v>
      </c>
      <c r="AL29">
        <v>407.52957801136603</v>
      </c>
      <c r="AM29">
        <v>403.88247272727301</v>
      </c>
      <c r="AN29">
        <v>0.11451074844933699</v>
      </c>
      <c r="AO29">
        <v>67.040039617226796</v>
      </c>
      <c r="AP29">
        <f t="shared" si="26"/>
        <v>1.0778786156510392</v>
      </c>
      <c r="AQ29">
        <v>16.6926595253633</v>
      </c>
      <c r="AR29">
        <v>17.328113333333299</v>
      </c>
      <c r="AS29">
        <v>-8.3932940601720297E-6</v>
      </c>
      <c r="AT29">
        <v>77.633386973306798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53211.789743926558</v>
      </c>
      <c r="AZ29" t="s">
        <v>439</v>
      </c>
      <c r="BA29">
        <v>10043.6</v>
      </c>
      <c r="BB29">
        <v>206.31078664343801</v>
      </c>
      <c r="BC29">
        <v>1032.93</v>
      </c>
      <c r="BD29">
        <f t="shared" si="30"/>
        <v>0.80026643950370502</v>
      </c>
      <c r="BE29">
        <v>-1.3256428239459399</v>
      </c>
      <c r="BF29" t="s">
        <v>497</v>
      </c>
      <c r="BG29">
        <v>10073.6</v>
      </c>
      <c r="BH29">
        <v>329.55138461538502</v>
      </c>
      <c r="BI29">
        <v>355.76800989138798</v>
      </c>
      <c r="BJ29">
        <f t="shared" si="31"/>
        <v>7.3690226628320477E-2</v>
      </c>
      <c r="BK29">
        <v>0.5</v>
      </c>
      <c r="BL29">
        <f t="shared" si="32"/>
        <v>1681.2090220004748</v>
      </c>
      <c r="BM29">
        <f t="shared" si="33"/>
        <v>4.962922567229108</v>
      </c>
      <c r="BN29">
        <f t="shared" si="34"/>
        <v>61.944336920396005</v>
      </c>
      <c r="BO29">
        <f t="shared" si="35"/>
        <v>3.7405018108291311E-3</v>
      </c>
      <c r="BP29">
        <f t="shared" si="36"/>
        <v>1.903380774216721</v>
      </c>
      <c r="BQ29">
        <f t="shared" si="37"/>
        <v>149.48226181076919</v>
      </c>
      <c r="BR29" t="s">
        <v>441</v>
      </c>
      <c r="BS29">
        <v>0</v>
      </c>
      <c r="BT29">
        <f t="shared" si="38"/>
        <v>149.48226181076919</v>
      </c>
      <c r="BU29">
        <f t="shared" si="39"/>
        <v>0.57983220060621954</v>
      </c>
      <c r="BV29">
        <f t="shared" si="40"/>
        <v>0.12708888287210809</v>
      </c>
      <c r="BW29">
        <f t="shared" si="41"/>
        <v>0.76649920627627077</v>
      </c>
      <c r="BX29">
        <f t="shared" si="42"/>
        <v>0.17541223305419973</v>
      </c>
      <c r="BY29">
        <f t="shared" si="43"/>
        <v>0.81919459306895925</v>
      </c>
      <c r="BZ29">
        <f t="shared" si="44"/>
        <v>5.7646651021959469E-2</v>
      </c>
      <c r="CA29">
        <f t="shared" si="45"/>
        <v>0.94235334897804057</v>
      </c>
      <c r="CB29">
        <v>256</v>
      </c>
      <c r="CC29">
        <v>290</v>
      </c>
      <c r="CD29">
        <v>350.69</v>
      </c>
      <c r="CE29">
        <v>45</v>
      </c>
      <c r="CF29">
        <v>10073.6</v>
      </c>
      <c r="CG29">
        <v>349.68</v>
      </c>
      <c r="CH29">
        <v>1.01</v>
      </c>
      <c r="CI29">
        <v>300</v>
      </c>
      <c r="CJ29">
        <v>24.2</v>
      </c>
      <c r="CK29">
        <v>355.76800989138798</v>
      </c>
      <c r="CL29">
        <v>1.28020623307824</v>
      </c>
      <c r="CM29">
        <v>-6.1356883591109499</v>
      </c>
      <c r="CN29">
        <v>1.1491239215126801</v>
      </c>
      <c r="CO29">
        <v>0.50450996474099297</v>
      </c>
      <c r="CP29">
        <v>-6.6782464961067899E-3</v>
      </c>
      <c r="CQ29">
        <v>290</v>
      </c>
      <c r="CR29">
        <v>350.71</v>
      </c>
      <c r="CS29">
        <v>845</v>
      </c>
      <c r="CT29">
        <v>10020.9</v>
      </c>
      <c r="CU29">
        <v>349.65</v>
      </c>
      <c r="CV29">
        <v>1.06</v>
      </c>
      <c r="DJ29">
        <f t="shared" si="46"/>
        <v>2000.0146666666701</v>
      </c>
      <c r="DK29">
        <f t="shared" si="47"/>
        <v>1681.2090220004748</v>
      </c>
      <c r="DL29">
        <f t="shared" si="48"/>
        <v>0.84059834661236077</v>
      </c>
      <c r="DM29">
        <f t="shared" si="49"/>
        <v>0.16075480896185657</v>
      </c>
      <c r="DN29">
        <v>3</v>
      </c>
      <c r="DO29">
        <v>0.5</v>
      </c>
      <c r="DP29" t="s">
        <v>442</v>
      </c>
      <c r="DQ29">
        <v>2</v>
      </c>
      <c r="DR29" t="b">
        <v>1</v>
      </c>
      <c r="DS29">
        <v>1686260964</v>
      </c>
      <c r="DT29">
        <v>396.49546666666703</v>
      </c>
      <c r="DU29">
        <v>399.96513333333297</v>
      </c>
      <c r="DV29">
        <v>17.321946666666701</v>
      </c>
      <c r="DW29">
        <v>16.6948066666667</v>
      </c>
      <c r="DX29">
        <v>396.13746666666702</v>
      </c>
      <c r="DY29">
        <v>17.1729466666667</v>
      </c>
      <c r="DZ29">
        <v>500.09393333333298</v>
      </c>
      <c r="EA29">
        <v>100.514866666667</v>
      </c>
      <c r="EB29">
        <v>9.9910686666666707E-2</v>
      </c>
      <c r="EC29">
        <v>26.492633333333298</v>
      </c>
      <c r="ED29">
        <v>26.686813333333301</v>
      </c>
      <c r="EE29">
        <v>999.9</v>
      </c>
      <c r="EF29">
        <v>0</v>
      </c>
      <c r="EG29">
        <v>0</v>
      </c>
      <c r="EH29">
        <v>9994.5820000000003</v>
      </c>
      <c r="EI29">
        <v>0</v>
      </c>
      <c r="EJ29">
        <v>0.221023</v>
      </c>
      <c r="EK29">
        <v>-3.4611999999999998</v>
      </c>
      <c r="EL29">
        <v>403.50233333333301</v>
      </c>
      <c r="EM29">
        <v>406.75593333333302</v>
      </c>
      <c r="EN29">
        <v>0.64925993333333298</v>
      </c>
      <c r="EO29">
        <v>399.96513333333297</v>
      </c>
      <c r="EP29">
        <v>16.6948066666667</v>
      </c>
      <c r="EQ29">
        <v>1.7433380000000001</v>
      </c>
      <c r="ER29">
        <v>1.67807666666667</v>
      </c>
      <c r="ES29">
        <v>15.287793333333299</v>
      </c>
      <c r="ET29">
        <v>14.6950933333333</v>
      </c>
      <c r="EU29">
        <v>2000.0146666666701</v>
      </c>
      <c r="EV29">
        <v>0.98000433333333303</v>
      </c>
      <c r="EW29">
        <v>1.9995659999999998E-2</v>
      </c>
      <c r="EX29">
        <v>0</v>
      </c>
      <c r="EY29">
        <v>329.55700000000002</v>
      </c>
      <c r="EZ29">
        <v>4.9999900000000004</v>
      </c>
      <c r="FA29">
        <v>6844.0813333333299</v>
      </c>
      <c r="FB29">
        <v>17494.4866666667</v>
      </c>
      <c r="FC29">
        <v>43.625</v>
      </c>
      <c r="FD29">
        <v>43.5</v>
      </c>
      <c r="FE29">
        <v>43.991599999999998</v>
      </c>
      <c r="FF29">
        <v>43.25</v>
      </c>
      <c r="FG29">
        <v>45.311999999999998</v>
      </c>
      <c r="FH29">
        <v>1955.1213333333301</v>
      </c>
      <c r="FI29">
        <v>39.89</v>
      </c>
      <c r="FJ29">
        <v>0</v>
      </c>
      <c r="FK29">
        <v>2112.8999998569502</v>
      </c>
      <c r="FL29">
        <v>0</v>
      </c>
      <c r="FM29">
        <v>329.55138461538502</v>
      </c>
      <c r="FN29">
        <v>-2.3385982854103999</v>
      </c>
      <c r="FO29">
        <v>-77.879316186817306</v>
      </c>
      <c r="FP29">
        <v>6843.1080769230803</v>
      </c>
      <c r="FQ29">
        <v>15</v>
      </c>
      <c r="FR29">
        <v>1686260999</v>
      </c>
      <c r="FS29" t="s">
        <v>498</v>
      </c>
      <c r="FT29">
        <v>1686260999</v>
      </c>
      <c r="FU29">
        <v>1686260993</v>
      </c>
      <c r="FV29">
        <v>13</v>
      </c>
      <c r="FW29">
        <v>-6.0000000000000001E-3</v>
      </c>
      <c r="FX29">
        <v>-6.0000000000000001E-3</v>
      </c>
      <c r="FY29">
        <v>0.35799999999999998</v>
      </c>
      <c r="FZ29">
        <v>0.14899999999999999</v>
      </c>
      <c r="GA29">
        <v>400</v>
      </c>
      <c r="GB29">
        <v>17</v>
      </c>
      <c r="GC29">
        <v>0.45</v>
      </c>
      <c r="GD29">
        <v>0.11</v>
      </c>
      <c r="GE29">
        <v>-3.4440504761904802</v>
      </c>
      <c r="GF29">
        <v>-2.4907612987013001</v>
      </c>
      <c r="GG29">
        <v>0.55612745197718005</v>
      </c>
      <c r="GH29">
        <v>0</v>
      </c>
      <c r="GI29">
        <v>329.69079411764699</v>
      </c>
      <c r="GJ29">
        <v>-2.1418029014738602</v>
      </c>
      <c r="GK29">
        <v>0.29015004023392699</v>
      </c>
      <c r="GL29">
        <v>0</v>
      </c>
      <c r="GM29">
        <v>0.65628804761904802</v>
      </c>
      <c r="GN29">
        <v>-0.13440116883116801</v>
      </c>
      <c r="GO29">
        <v>1.36244186891324E-2</v>
      </c>
      <c r="GP29">
        <v>0</v>
      </c>
      <c r="GQ29">
        <v>0</v>
      </c>
      <c r="GR29">
        <v>3</v>
      </c>
      <c r="GS29" t="s">
        <v>499</v>
      </c>
      <c r="GT29">
        <v>2.9495399999999998</v>
      </c>
      <c r="GU29">
        <v>2.7104599999999999</v>
      </c>
      <c r="GV29">
        <v>0.10378800000000001</v>
      </c>
      <c r="GW29">
        <v>0.10412200000000001</v>
      </c>
      <c r="GX29">
        <v>9.1370499999999993E-2</v>
      </c>
      <c r="GY29">
        <v>8.9615100000000003E-2</v>
      </c>
      <c r="GZ29">
        <v>27803.4</v>
      </c>
      <c r="HA29">
        <v>32159.8</v>
      </c>
      <c r="HB29">
        <v>30928.5</v>
      </c>
      <c r="HC29">
        <v>34582</v>
      </c>
      <c r="HD29">
        <v>38308.5</v>
      </c>
      <c r="HE29">
        <v>38980.699999999997</v>
      </c>
      <c r="HF29">
        <v>42520.5</v>
      </c>
      <c r="HG29">
        <v>42888.3</v>
      </c>
      <c r="HH29">
        <v>2.0527299999999999</v>
      </c>
      <c r="HI29">
        <v>2.2019000000000002</v>
      </c>
      <c r="HJ29">
        <v>0.20272299999999999</v>
      </c>
      <c r="HK29">
        <v>0</v>
      </c>
      <c r="HL29">
        <v>23.3384</v>
      </c>
      <c r="HM29">
        <v>999.9</v>
      </c>
      <c r="HN29">
        <v>64.626000000000005</v>
      </c>
      <c r="HO29">
        <v>25.337</v>
      </c>
      <c r="HP29">
        <v>20.859500000000001</v>
      </c>
      <c r="HQ29">
        <v>59.077199999999998</v>
      </c>
      <c r="HR29">
        <v>18.5016</v>
      </c>
      <c r="HS29">
        <v>1</v>
      </c>
      <c r="HT29">
        <v>-0.18335899999999999</v>
      </c>
      <c r="HU29">
        <v>-0.46454200000000001</v>
      </c>
      <c r="HV29">
        <v>20.286000000000001</v>
      </c>
      <c r="HW29">
        <v>5.2426000000000004</v>
      </c>
      <c r="HX29">
        <v>11.986000000000001</v>
      </c>
      <c r="HY29">
        <v>4.9717000000000002</v>
      </c>
      <c r="HZ29">
        <v>3.2970000000000002</v>
      </c>
      <c r="IA29">
        <v>9999</v>
      </c>
      <c r="IB29">
        <v>9999</v>
      </c>
      <c r="IC29">
        <v>999.9</v>
      </c>
      <c r="ID29">
        <v>9999</v>
      </c>
      <c r="IE29">
        <v>4.9718600000000004</v>
      </c>
      <c r="IF29">
        <v>1.85368</v>
      </c>
      <c r="IG29">
        <v>1.8547100000000001</v>
      </c>
      <c r="IH29">
        <v>1.85911</v>
      </c>
      <c r="II29">
        <v>1.85348</v>
      </c>
      <c r="IJ29">
        <v>1.85788</v>
      </c>
      <c r="IK29">
        <v>1.85501</v>
      </c>
      <c r="IL29">
        <v>1.85364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0.35799999999999998</v>
      </c>
      <c r="JA29">
        <v>0.14899999999999999</v>
      </c>
      <c r="JB29">
        <v>0.62034448202858194</v>
      </c>
      <c r="JC29">
        <v>-6.8838208586326796E-4</v>
      </c>
      <c r="JD29">
        <v>1.2146953680521199E-7</v>
      </c>
      <c r="JE29">
        <v>-3.3979593155360199E-13</v>
      </c>
      <c r="JF29">
        <v>2.8445841856833201E-3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34.9</v>
      </c>
      <c r="JO29">
        <v>34.9</v>
      </c>
      <c r="JP29">
        <v>0.98022500000000001</v>
      </c>
      <c r="JQ29">
        <v>2.3925800000000002</v>
      </c>
      <c r="JR29">
        <v>1.5966800000000001</v>
      </c>
      <c r="JS29">
        <v>2.3303199999999999</v>
      </c>
      <c r="JT29">
        <v>1.5905800000000001</v>
      </c>
      <c r="JU29">
        <v>2.3547400000000001</v>
      </c>
      <c r="JV29">
        <v>30.0718</v>
      </c>
      <c r="JW29">
        <v>13.9657</v>
      </c>
      <c r="JX29">
        <v>18</v>
      </c>
      <c r="JY29">
        <v>497.77499999999998</v>
      </c>
      <c r="JZ29">
        <v>578.23299999999995</v>
      </c>
      <c r="KA29">
        <v>24.998999999999999</v>
      </c>
      <c r="KB29">
        <v>24.924199999999999</v>
      </c>
      <c r="KC29">
        <v>30.0001</v>
      </c>
      <c r="KD29">
        <v>24.819800000000001</v>
      </c>
      <c r="KE29">
        <v>24.776199999999999</v>
      </c>
      <c r="KF29">
        <v>19.656600000000001</v>
      </c>
      <c r="KG29">
        <v>22.947500000000002</v>
      </c>
      <c r="KH29">
        <v>56.570900000000002</v>
      </c>
      <c r="KI29">
        <v>25</v>
      </c>
      <c r="KJ29">
        <v>400</v>
      </c>
      <c r="KK29">
        <v>16.658999999999999</v>
      </c>
      <c r="KL29">
        <v>100.685</v>
      </c>
      <c r="KM29">
        <v>100.783</v>
      </c>
    </row>
    <row r="30" spans="1:299" x14ac:dyDescent="0.2">
      <c r="A30">
        <v>14</v>
      </c>
      <c r="B30">
        <v>1686262401.0999999</v>
      </c>
      <c r="C30">
        <v>23007</v>
      </c>
      <c r="D30" t="s">
        <v>500</v>
      </c>
      <c r="E30" t="s">
        <v>501</v>
      </c>
      <c r="F30">
        <v>30</v>
      </c>
      <c r="G30">
        <v>21</v>
      </c>
      <c r="H30" t="s">
        <v>450</v>
      </c>
      <c r="I30">
        <v>60</v>
      </c>
      <c r="J30">
        <v>210</v>
      </c>
      <c r="K30">
        <v>1686262393.0999999</v>
      </c>
      <c r="L30">
        <f t="shared" si="0"/>
        <v>6.5276050046695835E-5</v>
      </c>
      <c r="M30">
        <f t="shared" si="1"/>
        <v>6.527605004669583E-2</v>
      </c>
      <c r="N30">
        <f t="shared" si="2"/>
        <v>0.45869625243894552</v>
      </c>
      <c r="O30">
        <f t="shared" si="3"/>
        <v>399.65053333333299</v>
      </c>
      <c r="P30">
        <f t="shared" si="4"/>
        <v>180.50716972542537</v>
      </c>
      <c r="Q30">
        <f t="shared" si="5"/>
        <v>18.164306950304333</v>
      </c>
      <c r="R30">
        <f t="shared" si="6"/>
        <v>40.216546364124689</v>
      </c>
      <c r="S30">
        <f t="shared" si="7"/>
        <v>3.4887770737076391E-3</v>
      </c>
      <c r="T30">
        <f t="shared" si="8"/>
        <v>3.8197919142476868</v>
      </c>
      <c r="U30">
        <f t="shared" si="9"/>
        <v>3.4870077947791703E-3</v>
      </c>
      <c r="V30">
        <f t="shared" si="10"/>
        <v>2.1795387558413391E-3</v>
      </c>
      <c r="W30">
        <f t="shared" si="11"/>
        <v>321.50516221154834</v>
      </c>
      <c r="X30">
        <f t="shared" si="12"/>
        <v>27.758907064316247</v>
      </c>
      <c r="Y30">
        <f t="shared" si="13"/>
        <v>26.816980000000001</v>
      </c>
      <c r="Z30">
        <f t="shared" si="14"/>
        <v>3.5408665522201268</v>
      </c>
      <c r="AA30">
        <f t="shared" si="15"/>
        <v>49.695050540098144</v>
      </c>
      <c r="AB30">
        <f t="shared" si="16"/>
        <v>1.7062197970549857</v>
      </c>
      <c r="AC30">
        <f t="shared" si="17"/>
        <v>3.4333797400573407</v>
      </c>
      <c r="AD30">
        <f t="shared" si="18"/>
        <v>1.8346467551651411</v>
      </c>
      <c r="AE30">
        <f t="shared" si="19"/>
        <v>-2.8786738070592865</v>
      </c>
      <c r="AF30">
        <f t="shared" si="20"/>
        <v>-107.72747305372401</v>
      </c>
      <c r="AG30">
        <f t="shared" si="21"/>
        <v>-6.0594032054362028</v>
      </c>
      <c r="AH30">
        <f t="shared" si="22"/>
        <v>204.83961214532889</v>
      </c>
      <c r="AI30">
        <f t="shared" si="23"/>
        <v>1.5213406221547217</v>
      </c>
      <c r="AJ30">
        <f t="shared" si="24"/>
        <v>-2.6725487776890336E-2</v>
      </c>
      <c r="AK30">
        <f t="shared" si="25"/>
        <v>0.45869625243894552</v>
      </c>
      <c r="AL30">
        <v>407.52693464524998</v>
      </c>
      <c r="AM30">
        <v>406.98567272727303</v>
      </c>
      <c r="AN30">
        <v>4.8282644815822402E-2</v>
      </c>
      <c r="AO30">
        <v>67.039938169329204</v>
      </c>
      <c r="AP30">
        <f t="shared" si="26"/>
        <v>6.527605004669583E-2</v>
      </c>
      <c r="AQ30">
        <v>17.0123520400697</v>
      </c>
      <c r="AR30">
        <v>17.000242424242401</v>
      </c>
      <c r="AS30">
        <v>8.0744546561393408E-3</v>
      </c>
      <c r="AT30">
        <v>77.614622118096904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53275.406514851253</v>
      </c>
      <c r="AZ30" t="s">
        <v>439</v>
      </c>
      <c r="BA30">
        <v>10043.6</v>
      </c>
      <c r="BB30">
        <v>206.31078664343801</v>
      </c>
      <c r="BC30">
        <v>1032.93</v>
      </c>
      <c r="BD30">
        <f t="shared" si="30"/>
        <v>0.80026643950370502</v>
      </c>
      <c r="BE30">
        <v>-1.3256428239459399</v>
      </c>
      <c r="BF30" t="s">
        <v>502</v>
      </c>
      <c r="BG30">
        <v>10066</v>
      </c>
      <c r="BH30">
        <v>331.21261538461499</v>
      </c>
      <c r="BI30">
        <v>344.05850941694001</v>
      </c>
      <c r="BJ30">
        <f t="shared" si="31"/>
        <v>3.7336364835429792E-2</v>
      </c>
      <c r="BK30">
        <v>0.5</v>
      </c>
      <c r="BL30">
        <f t="shared" si="32"/>
        <v>1681.1731800059836</v>
      </c>
      <c r="BM30">
        <f t="shared" si="33"/>
        <v>0.45869625243894552</v>
      </c>
      <c r="BN30">
        <f t="shared" si="34"/>
        <v>31.384447600121543</v>
      </c>
      <c r="BO30">
        <f t="shared" si="35"/>
        <v>1.0613654188669217E-3</v>
      </c>
      <c r="BP30">
        <f t="shared" si="36"/>
        <v>2.0021928588554854</v>
      </c>
      <c r="BQ30">
        <f t="shared" si="37"/>
        <v>147.37483661630435</v>
      </c>
      <c r="BR30" t="s">
        <v>441</v>
      </c>
      <c r="BS30">
        <v>0</v>
      </c>
      <c r="BT30">
        <f t="shared" si="38"/>
        <v>147.37483661630435</v>
      </c>
      <c r="BU30">
        <f t="shared" si="39"/>
        <v>0.57165763211014997</v>
      </c>
      <c r="BV30">
        <f t="shared" si="40"/>
        <v>6.5312457558925063E-2</v>
      </c>
      <c r="BW30">
        <f t="shared" si="41"/>
        <v>0.77789788718625985</v>
      </c>
      <c r="BX30">
        <f t="shared" si="42"/>
        <v>9.3256670772318098E-2</v>
      </c>
      <c r="BY30">
        <f t="shared" si="43"/>
        <v>0.83336012453162678</v>
      </c>
      <c r="BZ30">
        <f t="shared" si="44"/>
        <v>2.9061129663127554E-2</v>
      </c>
      <c r="CA30">
        <f t="shared" si="45"/>
        <v>0.97093887033687243</v>
      </c>
      <c r="CB30">
        <v>257</v>
      </c>
      <c r="CC30">
        <v>290</v>
      </c>
      <c r="CD30">
        <v>341.52</v>
      </c>
      <c r="CE30">
        <v>95</v>
      </c>
      <c r="CF30">
        <v>10066</v>
      </c>
      <c r="CG30">
        <v>340.6</v>
      </c>
      <c r="CH30">
        <v>0.92</v>
      </c>
      <c r="CI30">
        <v>300</v>
      </c>
      <c r="CJ30">
        <v>24.1</v>
      </c>
      <c r="CK30">
        <v>344.05850941694001</v>
      </c>
      <c r="CL30">
        <v>1.2872201906067999</v>
      </c>
      <c r="CM30">
        <v>-3.4850747795901902</v>
      </c>
      <c r="CN30">
        <v>1.15569896087265</v>
      </c>
      <c r="CO30">
        <v>0.24515233803851699</v>
      </c>
      <c r="CP30">
        <v>-6.6776738598442699E-3</v>
      </c>
      <c r="CQ30">
        <v>290</v>
      </c>
      <c r="CR30">
        <v>341.05</v>
      </c>
      <c r="CS30">
        <v>855</v>
      </c>
      <c r="CT30">
        <v>10023.700000000001</v>
      </c>
      <c r="CU30">
        <v>340.58</v>
      </c>
      <c r="CV30">
        <v>0.47</v>
      </c>
      <c r="DJ30">
        <f t="shared" si="46"/>
        <v>1999.972</v>
      </c>
      <c r="DK30">
        <f t="shared" si="47"/>
        <v>1681.1731800059836</v>
      </c>
      <c r="DL30">
        <f t="shared" si="48"/>
        <v>0.84059835838000907</v>
      </c>
      <c r="DM30">
        <f t="shared" si="49"/>
        <v>0.16075483167341759</v>
      </c>
      <c r="DN30">
        <v>3</v>
      </c>
      <c r="DO30">
        <v>0.5</v>
      </c>
      <c r="DP30" t="s">
        <v>442</v>
      </c>
      <c r="DQ30">
        <v>2</v>
      </c>
      <c r="DR30" t="b">
        <v>1</v>
      </c>
      <c r="DS30">
        <v>1686262393.0999999</v>
      </c>
      <c r="DT30">
        <v>399.65053333333299</v>
      </c>
      <c r="DU30">
        <v>400.556733333333</v>
      </c>
      <c r="DV30">
        <v>16.955500000000001</v>
      </c>
      <c r="DW30">
        <v>16.971260000000001</v>
      </c>
      <c r="DX30">
        <v>399.27853333333297</v>
      </c>
      <c r="DY30">
        <v>16.794499999999999</v>
      </c>
      <c r="DZ30">
        <v>500.10806666666701</v>
      </c>
      <c r="EA30">
        <v>100.529266666667</v>
      </c>
      <c r="EB30">
        <v>0.100015693333333</v>
      </c>
      <c r="EC30">
        <v>26.293859999999999</v>
      </c>
      <c r="ED30">
        <v>26.816980000000001</v>
      </c>
      <c r="EE30">
        <v>999.9</v>
      </c>
      <c r="EF30">
        <v>0</v>
      </c>
      <c r="EG30">
        <v>0</v>
      </c>
      <c r="EH30">
        <v>9998.6219999999994</v>
      </c>
      <c r="EI30">
        <v>0</v>
      </c>
      <c r="EJ30">
        <v>0.221023</v>
      </c>
      <c r="EK30">
        <v>-0.91911100000000001</v>
      </c>
      <c r="EL30">
        <v>406.52826666666698</v>
      </c>
      <c r="EM30">
        <v>407.47213333333298</v>
      </c>
      <c r="EN30">
        <v>-2.11396533333333E-2</v>
      </c>
      <c r="EO30">
        <v>400.556733333333</v>
      </c>
      <c r="EP30">
        <v>16.971260000000001</v>
      </c>
      <c r="EQ30">
        <v>1.70398266666667</v>
      </c>
      <c r="ER30">
        <v>1.706108</v>
      </c>
      <c r="ES30">
        <v>14.9327666666667</v>
      </c>
      <c r="ET30">
        <v>14.952073333333299</v>
      </c>
      <c r="EU30">
        <v>1999.972</v>
      </c>
      <c r="EV30">
        <v>0.98000339999999997</v>
      </c>
      <c r="EW30">
        <v>1.9996453333333299E-2</v>
      </c>
      <c r="EX30">
        <v>0</v>
      </c>
      <c r="EY30">
        <v>331.25119999999998</v>
      </c>
      <c r="EZ30">
        <v>4.9999900000000004</v>
      </c>
      <c r="FA30">
        <v>6842.5673333333298</v>
      </c>
      <c r="FB30">
        <v>17494.099999999999</v>
      </c>
      <c r="FC30">
        <v>41.637333333333302</v>
      </c>
      <c r="FD30">
        <v>41.936999999999998</v>
      </c>
      <c r="FE30">
        <v>42.125</v>
      </c>
      <c r="FF30">
        <v>41.311999999999998</v>
      </c>
      <c r="FG30">
        <v>43.5041333333333</v>
      </c>
      <c r="FH30">
        <v>1955.0820000000001</v>
      </c>
      <c r="FI30">
        <v>39.89</v>
      </c>
      <c r="FJ30">
        <v>0</v>
      </c>
      <c r="FK30">
        <v>1427.2999999523199</v>
      </c>
      <c r="FL30">
        <v>0</v>
      </c>
      <c r="FM30">
        <v>331.21261538461499</v>
      </c>
      <c r="FN30">
        <v>7.1042750861770601E-2</v>
      </c>
      <c r="FO30">
        <v>-92.101196586358796</v>
      </c>
      <c r="FP30">
        <v>6842.1561538461501</v>
      </c>
      <c r="FQ30">
        <v>15</v>
      </c>
      <c r="FR30">
        <v>1686262420.0999999</v>
      </c>
      <c r="FS30" t="s">
        <v>503</v>
      </c>
      <c r="FT30">
        <v>1686262420.0999999</v>
      </c>
      <c r="FU30">
        <v>1686262420.0999999</v>
      </c>
      <c r="FV30">
        <v>14</v>
      </c>
      <c r="FW30">
        <v>1.2E-2</v>
      </c>
      <c r="FX30">
        <v>4.0000000000000001E-3</v>
      </c>
      <c r="FY30">
        <v>0.372</v>
      </c>
      <c r="FZ30">
        <v>0.161</v>
      </c>
      <c r="GA30">
        <v>399</v>
      </c>
      <c r="GB30">
        <v>17</v>
      </c>
      <c r="GC30">
        <v>0.34</v>
      </c>
      <c r="GD30">
        <v>0.17</v>
      </c>
      <c r="GE30">
        <v>-0.90279752380952405</v>
      </c>
      <c r="GF30">
        <v>1.1890228051948</v>
      </c>
      <c r="GG30">
        <v>0.35292222402293799</v>
      </c>
      <c r="GH30">
        <v>0</v>
      </c>
      <c r="GI30">
        <v>331.274</v>
      </c>
      <c r="GJ30">
        <v>-0.56467531520830705</v>
      </c>
      <c r="GK30">
        <v>0.24151385297011099</v>
      </c>
      <c r="GL30">
        <v>1</v>
      </c>
      <c r="GM30">
        <v>5.2191380952380899E-3</v>
      </c>
      <c r="GN30">
        <v>-0.40700486883116899</v>
      </c>
      <c r="GO30">
        <v>4.6530508618332203E-2</v>
      </c>
      <c r="GP30">
        <v>0</v>
      </c>
      <c r="GQ30">
        <v>1</v>
      </c>
      <c r="GR30">
        <v>3</v>
      </c>
      <c r="GS30" t="s">
        <v>444</v>
      </c>
      <c r="GT30">
        <v>2.95004</v>
      </c>
      <c r="GU30">
        <v>2.7105600000000001</v>
      </c>
      <c r="GV30">
        <v>0.1045</v>
      </c>
      <c r="GW30">
        <v>0.10421800000000001</v>
      </c>
      <c r="GX30">
        <v>9.0216099999999994E-2</v>
      </c>
      <c r="GY30">
        <v>9.0923400000000001E-2</v>
      </c>
      <c r="GZ30">
        <v>27787.200000000001</v>
      </c>
      <c r="HA30">
        <v>32163.599999999999</v>
      </c>
      <c r="HB30">
        <v>30934</v>
      </c>
      <c r="HC30">
        <v>34588.6</v>
      </c>
      <c r="HD30">
        <v>38363.599999999999</v>
      </c>
      <c r="HE30">
        <v>38931.5</v>
      </c>
      <c r="HF30">
        <v>42527</v>
      </c>
      <c r="HG30">
        <v>42895.8</v>
      </c>
      <c r="HH30">
        <v>2.05565</v>
      </c>
      <c r="HI30">
        <v>2.2048700000000001</v>
      </c>
      <c r="HJ30">
        <v>0.228852</v>
      </c>
      <c r="HK30">
        <v>0</v>
      </c>
      <c r="HL30">
        <v>23.040500000000002</v>
      </c>
      <c r="HM30">
        <v>999.9</v>
      </c>
      <c r="HN30">
        <v>63.643000000000001</v>
      </c>
      <c r="HO30">
        <v>25.378</v>
      </c>
      <c r="HP30">
        <v>20.588699999999999</v>
      </c>
      <c r="HQ30">
        <v>59.97</v>
      </c>
      <c r="HR30">
        <v>17.816500000000001</v>
      </c>
      <c r="HS30">
        <v>1</v>
      </c>
      <c r="HT30">
        <v>-0.19503300000000001</v>
      </c>
      <c r="HU30">
        <v>-0.73187599999999997</v>
      </c>
      <c r="HV30">
        <v>20.285599999999999</v>
      </c>
      <c r="HW30">
        <v>5.24634</v>
      </c>
      <c r="HX30">
        <v>11.9876</v>
      </c>
      <c r="HY30">
        <v>4.9732500000000002</v>
      </c>
      <c r="HZ30">
        <v>3.2974800000000002</v>
      </c>
      <c r="IA30">
        <v>9999</v>
      </c>
      <c r="IB30">
        <v>9999</v>
      </c>
      <c r="IC30">
        <v>999.9</v>
      </c>
      <c r="ID30">
        <v>9999</v>
      </c>
      <c r="IE30">
        <v>4.9718799999999996</v>
      </c>
      <c r="IF30">
        <v>1.85365</v>
      </c>
      <c r="IG30">
        <v>1.8547100000000001</v>
      </c>
      <c r="IH30">
        <v>1.8591200000000001</v>
      </c>
      <c r="II30">
        <v>1.8534299999999999</v>
      </c>
      <c r="IJ30">
        <v>1.8578300000000001</v>
      </c>
      <c r="IK30">
        <v>1.85501</v>
      </c>
      <c r="IL30">
        <v>1.85364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0.372</v>
      </c>
      <c r="JA30">
        <v>0.161</v>
      </c>
      <c r="JB30">
        <v>0.61460666030849298</v>
      </c>
      <c r="JC30">
        <v>-6.8838208586326796E-4</v>
      </c>
      <c r="JD30">
        <v>1.2146953680521199E-7</v>
      </c>
      <c r="JE30">
        <v>-3.3979593155360199E-13</v>
      </c>
      <c r="JF30">
        <v>-3.4262043893348798E-3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23.4</v>
      </c>
      <c r="JO30">
        <v>23.5</v>
      </c>
      <c r="JP30">
        <v>0.97656200000000004</v>
      </c>
      <c r="JQ30">
        <v>2.4035600000000001</v>
      </c>
      <c r="JR30">
        <v>1.5966800000000001</v>
      </c>
      <c r="JS30">
        <v>2.3290999999999999</v>
      </c>
      <c r="JT30">
        <v>1.5905800000000001</v>
      </c>
      <c r="JU30">
        <v>2.3303199999999999</v>
      </c>
      <c r="JV30">
        <v>30.0932</v>
      </c>
      <c r="JW30">
        <v>13.5016</v>
      </c>
      <c r="JX30">
        <v>18</v>
      </c>
      <c r="JY30">
        <v>498.262</v>
      </c>
      <c r="JZ30">
        <v>578.947</v>
      </c>
      <c r="KA30">
        <v>25.000299999999999</v>
      </c>
      <c r="KB30">
        <v>24.728100000000001</v>
      </c>
      <c r="KC30">
        <v>30.0002</v>
      </c>
      <c r="KD30">
        <v>24.6769</v>
      </c>
      <c r="KE30">
        <v>24.644600000000001</v>
      </c>
      <c r="KF30">
        <v>19.6035</v>
      </c>
      <c r="KG30">
        <v>19.694400000000002</v>
      </c>
      <c r="KH30">
        <v>53.604100000000003</v>
      </c>
      <c r="KI30">
        <v>25</v>
      </c>
      <c r="KJ30">
        <v>400</v>
      </c>
      <c r="KK30">
        <v>17.063800000000001</v>
      </c>
      <c r="KL30">
        <v>100.702</v>
      </c>
      <c r="KM30">
        <v>100.80200000000001</v>
      </c>
    </row>
    <row r="31" spans="1:299" x14ac:dyDescent="0.2">
      <c r="A31">
        <v>15</v>
      </c>
      <c r="B31">
        <v>1686264611.0999999</v>
      </c>
      <c r="C31">
        <v>25217</v>
      </c>
      <c r="D31" t="s">
        <v>504</v>
      </c>
      <c r="E31" t="s">
        <v>505</v>
      </c>
      <c r="F31">
        <v>30</v>
      </c>
      <c r="G31">
        <v>22.1</v>
      </c>
      <c r="H31" t="s">
        <v>438</v>
      </c>
      <c r="I31">
        <v>260</v>
      </c>
      <c r="J31">
        <v>234</v>
      </c>
      <c r="K31">
        <v>1686264602.7125001</v>
      </c>
      <c r="L31">
        <f t="shared" si="0"/>
        <v>8.1914833262820169E-4</v>
      </c>
      <c r="M31">
        <f t="shared" si="1"/>
        <v>0.81914833262820164</v>
      </c>
      <c r="N31">
        <f t="shared" si="2"/>
        <v>3.9041706413056803</v>
      </c>
      <c r="O31">
        <f t="shared" si="3"/>
        <v>397.5641875</v>
      </c>
      <c r="P31">
        <f t="shared" si="4"/>
        <v>241.99315445375862</v>
      </c>
      <c r="Q31">
        <f t="shared" si="5"/>
        <v>24.333815428165956</v>
      </c>
      <c r="R31">
        <f t="shared" si="6"/>
        <v>39.977385233524743</v>
      </c>
      <c r="S31">
        <f t="shared" si="7"/>
        <v>4.3077207532870566E-2</v>
      </c>
      <c r="T31">
        <f t="shared" si="8"/>
        <v>3.816063860419908</v>
      </c>
      <c r="U31">
        <f t="shared" si="9"/>
        <v>4.2808873137246066E-2</v>
      </c>
      <c r="V31">
        <f t="shared" si="10"/>
        <v>2.6779514957698657E-2</v>
      </c>
      <c r="W31">
        <f t="shared" si="11"/>
        <v>321.50961151155104</v>
      </c>
      <c r="X31">
        <f t="shared" si="12"/>
        <v>28.335237294023489</v>
      </c>
      <c r="Y31">
        <f t="shared" si="13"/>
        <v>27.4252875</v>
      </c>
      <c r="Z31">
        <f t="shared" si="14"/>
        <v>3.6695412652483768</v>
      </c>
      <c r="AA31">
        <f t="shared" si="15"/>
        <v>50.161400853469985</v>
      </c>
      <c r="AB31">
        <f t="shared" si="16"/>
        <v>1.7977127242527657</v>
      </c>
      <c r="AC31">
        <f t="shared" si="17"/>
        <v>3.5838566979103943</v>
      </c>
      <c r="AD31">
        <f t="shared" si="18"/>
        <v>1.871828540995611</v>
      </c>
      <c r="AE31">
        <f t="shared" si="19"/>
        <v>-36.124441468903697</v>
      </c>
      <c r="AF31">
        <f t="shared" si="20"/>
        <v>-82.900848082687531</v>
      </c>
      <c r="AG31">
        <f t="shared" si="21"/>
        <v>-4.6988343673601527</v>
      </c>
      <c r="AH31">
        <f t="shared" si="22"/>
        <v>197.78548759259965</v>
      </c>
      <c r="AI31">
        <f t="shared" si="23"/>
        <v>3.1531651523396205</v>
      </c>
      <c r="AJ31">
        <f t="shared" si="24"/>
        <v>0.76904308348156147</v>
      </c>
      <c r="AK31">
        <f t="shared" si="25"/>
        <v>3.9041706413056803</v>
      </c>
      <c r="AL31">
        <v>405.552276510029</v>
      </c>
      <c r="AM31">
        <v>404.18238787878801</v>
      </c>
      <c r="AN31">
        <v>-0.187858849883488</v>
      </c>
      <c r="AO31">
        <v>67.039829440440201</v>
      </c>
      <c r="AP31">
        <f t="shared" si="26"/>
        <v>0.81914833262820164</v>
      </c>
      <c r="AQ31">
        <v>17.411570101181599</v>
      </c>
      <c r="AR31">
        <v>17.894205454545499</v>
      </c>
      <c r="AS31">
        <v>-5.7714748606290901E-6</v>
      </c>
      <c r="AT31">
        <v>77.603195191323906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53072.45358431869</v>
      </c>
      <c r="AZ31" t="s">
        <v>439</v>
      </c>
      <c r="BA31">
        <v>10043.6</v>
      </c>
      <c r="BB31">
        <v>206.31078664343801</v>
      </c>
      <c r="BC31">
        <v>1032.93</v>
      </c>
      <c r="BD31">
        <f t="shared" si="30"/>
        <v>0.80026643950370502</v>
      </c>
      <c r="BE31">
        <v>-1.3256428239459399</v>
      </c>
      <c r="BF31" t="s">
        <v>506</v>
      </c>
      <c r="BG31">
        <v>10058.9</v>
      </c>
      <c r="BH31">
        <v>396.82392307692299</v>
      </c>
      <c r="BI31">
        <v>414.48767842174402</v>
      </c>
      <c r="BJ31">
        <f t="shared" si="31"/>
        <v>4.2615875608364995E-2</v>
      </c>
      <c r="BK31">
        <v>0.5</v>
      </c>
      <c r="BL31">
        <f t="shared" si="32"/>
        <v>1681.1938500059846</v>
      </c>
      <c r="BM31">
        <f t="shared" si="33"/>
        <v>3.9041706413056803</v>
      </c>
      <c r="BN31">
        <f t="shared" si="34"/>
        <v>35.822773992701642</v>
      </c>
      <c r="BO31">
        <f t="shared" si="35"/>
        <v>3.1107736119978095E-3</v>
      </c>
      <c r="BP31">
        <f t="shared" si="36"/>
        <v>1.4920644298356844</v>
      </c>
      <c r="BQ31">
        <f t="shared" si="37"/>
        <v>158.94325753870234</v>
      </c>
      <c r="BR31" t="s">
        <v>441</v>
      </c>
      <c r="BS31">
        <v>0</v>
      </c>
      <c r="BT31">
        <f t="shared" si="38"/>
        <v>158.94325753870234</v>
      </c>
      <c r="BU31">
        <f t="shared" si="39"/>
        <v>0.61653080220885004</v>
      </c>
      <c r="BV31">
        <f t="shared" si="40"/>
        <v>6.9122054333189395E-2</v>
      </c>
      <c r="BW31">
        <f t="shared" si="41"/>
        <v>0.70761064388301309</v>
      </c>
      <c r="BX31">
        <f t="shared" si="42"/>
        <v>8.4849740977167173E-2</v>
      </c>
      <c r="BY31">
        <f t="shared" si="43"/>
        <v>0.74815865828597794</v>
      </c>
      <c r="BZ31">
        <f t="shared" si="44"/>
        <v>2.7686043720087424E-2</v>
      </c>
      <c r="CA31">
        <f t="shared" si="45"/>
        <v>0.97231395627991257</v>
      </c>
      <c r="CB31">
        <v>258</v>
      </c>
      <c r="CC31">
        <v>290</v>
      </c>
      <c r="CD31">
        <v>414.07</v>
      </c>
      <c r="CE31">
        <v>105</v>
      </c>
      <c r="CF31">
        <v>10058.9</v>
      </c>
      <c r="CG31">
        <v>413</v>
      </c>
      <c r="CH31">
        <v>1.07</v>
      </c>
      <c r="CI31">
        <v>300</v>
      </c>
      <c r="CJ31">
        <v>24.2</v>
      </c>
      <c r="CK31">
        <v>414.48767842174402</v>
      </c>
      <c r="CL31">
        <v>1.2709530417716299</v>
      </c>
      <c r="CM31">
        <v>-1.50070834690273</v>
      </c>
      <c r="CN31">
        <v>1.1401896712836599</v>
      </c>
      <c r="CO31">
        <v>5.8265167447156298E-2</v>
      </c>
      <c r="CP31">
        <v>-6.6752600667408296E-3</v>
      </c>
      <c r="CQ31">
        <v>290</v>
      </c>
      <c r="CR31">
        <v>415.54</v>
      </c>
      <c r="CS31">
        <v>845</v>
      </c>
      <c r="CT31">
        <v>10015</v>
      </c>
      <c r="CU31">
        <v>412.99</v>
      </c>
      <c r="CV31">
        <v>2.5499999999999998</v>
      </c>
      <c r="DJ31">
        <f t="shared" si="46"/>
        <v>1999.9962499999999</v>
      </c>
      <c r="DK31">
        <f t="shared" si="47"/>
        <v>1681.1938500059846</v>
      </c>
      <c r="DL31">
        <f t="shared" si="48"/>
        <v>0.84059850112518197</v>
      </c>
      <c r="DM31">
        <f t="shared" si="49"/>
        <v>0.16075510717160146</v>
      </c>
      <c r="DN31">
        <v>3</v>
      </c>
      <c r="DO31">
        <v>0.5</v>
      </c>
      <c r="DP31" t="s">
        <v>442</v>
      </c>
      <c r="DQ31">
        <v>2</v>
      </c>
      <c r="DR31" t="b">
        <v>1</v>
      </c>
      <c r="DS31">
        <v>1686264602.7125001</v>
      </c>
      <c r="DT31">
        <v>397.5641875</v>
      </c>
      <c r="DU31">
        <v>399.63912499999998</v>
      </c>
      <c r="DV31">
        <v>17.877762499999999</v>
      </c>
      <c r="DW31">
        <v>17.424675000000001</v>
      </c>
      <c r="DX31">
        <v>397.25018749999998</v>
      </c>
      <c r="DY31">
        <v>17.7187625</v>
      </c>
      <c r="DZ31">
        <v>500.09831250000002</v>
      </c>
      <c r="EA31">
        <v>100.45581249999999</v>
      </c>
      <c r="EB31">
        <v>9.9988275000000001E-2</v>
      </c>
      <c r="EC31">
        <v>27.022331250000001</v>
      </c>
      <c r="ED31">
        <v>27.4252875</v>
      </c>
      <c r="EE31">
        <v>999.9</v>
      </c>
      <c r="EF31">
        <v>0</v>
      </c>
      <c r="EG31">
        <v>0</v>
      </c>
      <c r="EH31">
        <v>9991.7987499999999</v>
      </c>
      <c r="EI31">
        <v>0</v>
      </c>
      <c r="EJ31">
        <v>0.221023</v>
      </c>
      <c r="EK31">
        <v>-2.01667175</v>
      </c>
      <c r="EL31">
        <v>404.87</v>
      </c>
      <c r="EM31">
        <v>406.72612500000002</v>
      </c>
      <c r="EN31">
        <v>0.47635424999999998</v>
      </c>
      <c r="EO31">
        <v>399.63912499999998</v>
      </c>
      <c r="EP31">
        <v>17.424675000000001</v>
      </c>
      <c r="EQ31">
        <v>1.798265625</v>
      </c>
      <c r="ER31">
        <v>1.7504131249999999</v>
      </c>
      <c r="ES31">
        <v>15.771725</v>
      </c>
      <c r="ET31">
        <v>15.35086875</v>
      </c>
      <c r="EU31">
        <v>1999.9962499999999</v>
      </c>
      <c r="EV31">
        <v>0.97999987499999996</v>
      </c>
      <c r="EW31">
        <v>2.000035E-2</v>
      </c>
      <c r="EX31">
        <v>0</v>
      </c>
      <c r="EY31">
        <v>396.84212500000001</v>
      </c>
      <c r="EZ31">
        <v>4.9999900000000004</v>
      </c>
      <c r="FA31">
        <v>8146.9018749999996</v>
      </c>
      <c r="FB31">
        <v>17494.293750000001</v>
      </c>
      <c r="FC31">
        <v>44.273249999999997</v>
      </c>
      <c r="FD31">
        <v>44.561999999999998</v>
      </c>
      <c r="FE31">
        <v>44.655999999999999</v>
      </c>
      <c r="FF31">
        <v>44.061999999999998</v>
      </c>
      <c r="FG31">
        <v>45.9645625</v>
      </c>
      <c r="FH31">
        <v>1955.0962500000001</v>
      </c>
      <c r="FI31">
        <v>39.9</v>
      </c>
      <c r="FJ31">
        <v>0</v>
      </c>
      <c r="FK31">
        <v>2208.7000000476801</v>
      </c>
      <c r="FL31">
        <v>0</v>
      </c>
      <c r="FM31">
        <v>396.82392307692299</v>
      </c>
      <c r="FN31">
        <v>-0.75911112488199395</v>
      </c>
      <c r="FO31">
        <v>-39.0297435961986</v>
      </c>
      <c r="FP31">
        <v>8146.2838461538504</v>
      </c>
      <c r="FQ31">
        <v>15</v>
      </c>
      <c r="FR31">
        <v>1686264641.0999999</v>
      </c>
      <c r="FS31" t="s">
        <v>507</v>
      </c>
      <c r="FT31">
        <v>1686264641.0999999</v>
      </c>
      <c r="FU31">
        <v>1686264632.0999999</v>
      </c>
      <c r="FV31">
        <v>15</v>
      </c>
      <c r="FW31">
        <v>-5.6000000000000001E-2</v>
      </c>
      <c r="FX31">
        <v>-0.01</v>
      </c>
      <c r="FY31">
        <v>0.314</v>
      </c>
      <c r="FZ31">
        <v>0.159</v>
      </c>
      <c r="GA31">
        <v>400</v>
      </c>
      <c r="GB31">
        <v>17</v>
      </c>
      <c r="GC31">
        <v>0.81</v>
      </c>
      <c r="GD31">
        <v>0.13</v>
      </c>
      <c r="GE31">
        <v>-1.9770675238095201</v>
      </c>
      <c r="GF31">
        <v>2.7608315641863799</v>
      </c>
      <c r="GG31">
        <v>0.70734350974760396</v>
      </c>
      <c r="GH31">
        <v>0</v>
      </c>
      <c r="GI31">
        <v>396.88929411764701</v>
      </c>
      <c r="GJ31">
        <v>-1.4449503497209999</v>
      </c>
      <c r="GK31">
        <v>0.22118205562410101</v>
      </c>
      <c r="GL31">
        <v>0</v>
      </c>
      <c r="GM31">
        <v>0.473953809523809</v>
      </c>
      <c r="GN31">
        <v>0.13420397154321001</v>
      </c>
      <c r="GO31">
        <v>1.76266425931479E-2</v>
      </c>
      <c r="GP31">
        <v>0</v>
      </c>
      <c r="GQ31">
        <v>0</v>
      </c>
      <c r="GR31">
        <v>3</v>
      </c>
      <c r="GS31" t="s">
        <v>499</v>
      </c>
      <c r="GT31">
        <v>2.9486699999999999</v>
      </c>
      <c r="GU31">
        <v>2.71088</v>
      </c>
      <c r="GV31">
        <v>0.10349</v>
      </c>
      <c r="GW31">
        <v>0.103794</v>
      </c>
      <c r="GX31">
        <v>9.3213000000000004E-2</v>
      </c>
      <c r="GY31">
        <v>9.1947500000000001E-2</v>
      </c>
      <c r="GZ31">
        <v>27762.5</v>
      </c>
      <c r="HA31">
        <v>32112.3</v>
      </c>
      <c r="HB31">
        <v>30877.8</v>
      </c>
      <c r="HC31">
        <v>34523.9</v>
      </c>
      <c r="HD31">
        <v>38167.699999999997</v>
      </c>
      <c r="HE31">
        <v>38817.4</v>
      </c>
      <c r="HF31">
        <v>42451.4</v>
      </c>
      <c r="HG31">
        <v>42819</v>
      </c>
      <c r="HH31">
        <v>2.0397500000000002</v>
      </c>
      <c r="HI31">
        <v>2.1787000000000001</v>
      </c>
      <c r="HJ31">
        <v>0.188559</v>
      </c>
      <c r="HK31">
        <v>0</v>
      </c>
      <c r="HL31">
        <v>24.3475</v>
      </c>
      <c r="HM31">
        <v>999.9</v>
      </c>
      <c r="HN31">
        <v>63.21</v>
      </c>
      <c r="HO31">
        <v>26.324000000000002</v>
      </c>
      <c r="HP31">
        <v>21.6431</v>
      </c>
      <c r="HQ31">
        <v>59.521799999999999</v>
      </c>
      <c r="HR31">
        <v>18.4495</v>
      </c>
      <c r="HS31">
        <v>1</v>
      </c>
      <c r="HT31">
        <v>-0.107553</v>
      </c>
      <c r="HU31">
        <v>-8.7045200000000003E-2</v>
      </c>
      <c r="HV31">
        <v>20.286000000000001</v>
      </c>
      <c r="HW31">
        <v>5.24634</v>
      </c>
      <c r="HX31">
        <v>11.986000000000001</v>
      </c>
      <c r="HY31">
        <v>4.9718999999999998</v>
      </c>
      <c r="HZ31">
        <v>3.2974000000000001</v>
      </c>
      <c r="IA31">
        <v>9999</v>
      </c>
      <c r="IB31">
        <v>9999</v>
      </c>
      <c r="IC31">
        <v>999.9</v>
      </c>
      <c r="ID31">
        <v>9999</v>
      </c>
      <c r="IE31">
        <v>4.9718400000000003</v>
      </c>
      <c r="IF31">
        <v>1.85379</v>
      </c>
      <c r="IG31">
        <v>1.85483</v>
      </c>
      <c r="IH31">
        <v>1.8591299999999999</v>
      </c>
      <c r="II31">
        <v>1.8534900000000001</v>
      </c>
      <c r="IJ31">
        <v>1.85791</v>
      </c>
      <c r="IK31">
        <v>1.85504</v>
      </c>
      <c r="IL31">
        <v>1.8536600000000001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0.314</v>
      </c>
      <c r="JA31">
        <v>0.159</v>
      </c>
      <c r="JB31">
        <v>0.62653443575092305</v>
      </c>
      <c r="JC31">
        <v>-6.8838208586326796E-4</v>
      </c>
      <c r="JD31">
        <v>1.2146953680521199E-7</v>
      </c>
      <c r="JE31">
        <v>-3.3979593155360199E-13</v>
      </c>
      <c r="JF31">
        <v>3.2667290773180901E-4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36.5</v>
      </c>
      <c r="JO31">
        <v>36.5</v>
      </c>
      <c r="JP31">
        <v>0.97900399999999999</v>
      </c>
      <c r="JQ31">
        <v>2.3999000000000001</v>
      </c>
      <c r="JR31">
        <v>1.5966800000000001</v>
      </c>
      <c r="JS31">
        <v>2.3278799999999999</v>
      </c>
      <c r="JT31">
        <v>1.5905800000000001</v>
      </c>
      <c r="JU31">
        <v>2.4340799999999998</v>
      </c>
      <c r="JV31">
        <v>31.498799999999999</v>
      </c>
      <c r="JW31">
        <v>12.3809</v>
      </c>
      <c r="JX31">
        <v>18</v>
      </c>
      <c r="JY31">
        <v>498.935</v>
      </c>
      <c r="JZ31">
        <v>572.36599999999999</v>
      </c>
      <c r="KA31">
        <v>25.000599999999999</v>
      </c>
      <c r="KB31">
        <v>25.9145</v>
      </c>
      <c r="KC31">
        <v>30.0002</v>
      </c>
      <c r="KD31">
        <v>25.829499999999999</v>
      </c>
      <c r="KE31">
        <v>25.7913</v>
      </c>
      <c r="KF31">
        <v>19.608699999999999</v>
      </c>
      <c r="KG31">
        <v>22.324100000000001</v>
      </c>
      <c r="KH31">
        <v>52.329500000000003</v>
      </c>
      <c r="KI31">
        <v>25</v>
      </c>
      <c r="KJ31">
        <v>400</v>
      </c>
      <c r="KK31">
        <v>17.327400000000001</v>
      </c>
      <c r="KL31">
        <v>100.521</v>
      </c>
      <c r="KM31">
        <v>100.61799999999999</v>
      </c>
    </row>
    <row r="32" spans="1:299" x14ac:dyDescent="0.2">
      <c r="A32">
        <v>16</v>
      </c>
      <c r="B32">
        <v>1686266061.0999999</v>
      </c>
      <c r="C32">
        <v>26667</v>
      </c>
      <c r="D32" t="s">
        <v>508</v>
      </c>
      <c r="E32" t="s">
        <v>509</v>
      </c>
      <c r="F32">
        <v>30</v>
      </c>
      <c r="G32">
        <v>22.6</v>
      </c>
      <c r="H32" t="s">
        <v>450</v>
      </c>
      <c r="I32">
        <v>60</v>
      </c>
      <c r="J32">
        <v>234</v>
      </c>
      <c r="K32">
        <v>1686266053.0999999</v>
      </c>
      <c r="L32">
        <f t="shared" si="0"/>
        <v>4.4873465964833823E-4</v>
      </c>
      <c r="M32">
        <f t="shared" si="1"/>
        <v>0.44873465964833825</v>
      </c>
      <c r="N32">
        <f t="shared" si="2"/>
        <v>1.8319765207204821</v>
      </c>
      <c r="O32">
        <f t="shared" si="3"/>
        <v>398.74973333333298</v>
      </c>
      <c r="P32">
        <f t="shared" si="4"/>
        <v>258.91836895932829</v>
      </c>
      <c r="Q32">
        <f t="shared" si="5"/>
        <v>26.037418768444414</v>
      </c>
      <c r="R32">
        <f t="shared" si="6"/>
        <v>40.09917810132827</v>
      </c>
      <c r="S32">
        <f t="shared" si="7"/>
        <v>2.2714655119180336E-2</v>
      </c>
      <c r="T32">
        <f t="shared" si="8"/>
        <v>3.8169571813788803</v>
      </c>
      <c r="U32">
        <f t="shared" si="9"/>
        <v>2.2639825273949959E-2</v>
      </c>
      <c r="V32">
        <f t="shared" si="10"/>
        <v>1.4156593305117034E-2</v>
      </c>
      <c r="W32">
        <f t="shared" si="11"/>
        <v>321.50946598162255</v>
      </c>
      <c r="X32">
        <f t="shared" si="12"/>
        <v>28.466672299303053</v>
      </c>
      <c r="Y32">
        <f t="shared" si="13"/>
        <v>27.695213333333299</v>
      </c>
      <c r="Z32">
        <f t="shared" si="14"/>
        <v>3.727933251166629</v>
      </c>
      <c r="AA32">
        <f t="shared" si="15"/>
        <v>49.763940827029032</v>
      </c>
      <c r="AB32">
        <f t="shared" si="16"/>
        <v>1.7894083735419957</v>
      </c>
      <c r="AC32">
        <f t="shared" si="17"/>
        <v>3.5957931462093682</v>
      </c>
      <c r="AD32">
        <f t="shared" si="18"/>
        <v>1.9385248776246333</v>
      </c>
      <c r="AE32">
        <f t="shared" si="19"/>
        <v>-19.789198490491717</v>
      </c>
      <c r="AF32">
        <f t="shared" si="20"/>
        <v>-126.81111308272347</v>
      </c>
      <c r="AG32">
        <f t="shared" si="21"/>
        <v>-7.197728854268953</v>
      </c>
      <c r="AH32">
        <f t="shared" si="22"/>
        <v>167.71142555413837</v>
      </c>
      <c r="AI32">
        <f t="shared" si="23"/>
        <v>1.8708939468199548</v>
      </c>
      <c r="AJ32">
        <f t="shared" si="24"/>
        <v>0.43263891799470433</v>
      </c>
      <c r="AK32">
        <f t="shared" si="25"/>
        <v>1.8319765207204821</v>
      </c>
      <c r="AL32">
        <v>407.075176814955</v>
      </c>
      <c r="AM32">
        <v>405.96283636363597</v>
      </c>
      <c r="AN32">
        <v>-1.1575396623024999E-3</v>
      </c>
      <c r="AO32">
        <v>67.033186176120395</v>
      </c>
      <c r="AP32">
        <f t="shared" si="26"/>
        <v>0.44873465964833825</v>
      </c>
      <c r="AQ32">
        <v>17.540242060222599</v>
      </c>
      <c r="AR32">
        <v>17.804570909090899</v>
      </c>
      <c r="AS32">
        <v>1.04786029781515E-5</v>
      </c>
      <c r="AT32">
        <v>77.493797432664394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53079.825618684255</v>
      </c>
      <c r="AZ32" t="s">
        <v>439</v>
      </c>
      <c r="BA32">
        <v>10043.6</v>
      </c>
      <c r="BB32">
        <v>206.31078664343801</v>
      </c>
      <c r="BC32">
        <v>1032.93</v>
      </c>
      <c r="BD32">
        <f t="shared" si="30"/>
        <v>0.80026643950370502</v>
      </c>
      <c r="BE32">
        <v>-1.3256428239459399</v>
      </c>
      <c r="BF32" t="s">
        <v>510</v>
      </c>
      <c r="BG32">
        <v>10066</v>
      </c>
      <c r="BH32">
        <v>369.78268000000003</v>
      </c>
      <c r="BI32">
        <v>386.24354375036103</v>
      </c>
      <c r="BJ32">
        <f t="shared" si="31"/>
        <v>4.2617835344323729E-2</v>
      </c>
      <c r="BK32">
        <v>0.5</v>
      </c>
      <c r="BL32">
        <f t="shared" si="32"/>
        <v>1681.193080404983</v>
      </c>
      <c r="BM32">
        <f t="shared" si="33"/>
        <v>1.8319765207204821</v>
      </c>
      <c r="BN32">
        <f t="shared" si="34"/>
        <v>35.824404941357983</v>
      </c>
      <c r="BO32">
        <f t="shared" si="35"/>
        <v>1.8782014876636195E-3</v>
      </c>
      <c r="BP32">
        <f t="shared" si="36"/>
        <v>1.6742971286210258</v>
      </c>
      <c r="BQ32">
        <f t="shared" si="37"/>
        <v>154.607858371606</v>
      </c>
      <c r="BR32" t="s">
        <v>441</v>
      </c>
      <c r="BS32">
        <v>0</v>
      </c>
      <c r="BT32">
        <f t="shared" si="38"/>
        <v>154.607858371606</v>
      </c>
      <c r="BU32">
        <f t="shared" si="39"/>
        <v>0.59971406416172235</v>
      </c>
      <c r="BV32">
        <f t="shared" si="40"/>
        <v>7.1063591619941066E-2</v>
      </c>
      <c r="BW32">
        <f t="shared" si="41"/>
        <v>0.73627479668301832</v>
      </c>
      <c r="BX32">
        <f t="shared" si="42"/>
        <v>9.1483418667226424E-2</v>
      </c>
      <c r="BY32">
        <f t="shared" si="43"/>
        <v>0.78232691159416701</v>
      </c>
      <c r="BZ32">
        <f t="shared" si="44"/>
        <v>2.9712018173900123E-2</v>
      </c>
      <c r="CA32">
        <f t="shared" si="45"/>
        <v>0.97028798182609988</v>
      </c>
      <c r="CB32">
        <v>259</v>
      </c>
      <c r="CC32">
        <v>290</v>
      </c>
      <c r="CD32">
        <v>382.91</v>
      </c>
      <c r="CE32">
        <v>65</v>
      </c>
      <c r="CF32">
        <v>10066</v>
      </c>
      <c r="CG32">
        <v>381.67</v>
      </c>
      <c r="CH32">
        <v>1.24</v>
      </c>
      <c r="CI32">
        <v>300</v>
      </c>
      <c r="CJ32">
        <v>24.2</v>
      </c>
      <c r="CK32">
        <v>386.24354375036103</v>
      </c>
      <c r="CL32">
        <v>1.17714460968921</v>
      </c>
      <c r="CM32">
        <v>-4.6076401476235098</v>
      </c>
      <c r="CN32">
        <v>1.0561428499960701</v>
      </c>
      <c r="CO32">
        <v>0.40467582922030498</v>
      </c>
      <c r="CP32">
        <v>-6.6754682981090101E-3</v>
      </c>
      <c r="CQ32">
        <v>290</v>
      </c>
      <c r="CR32">
        <v>382.52</v>
      </c>
      <c r="CS32">
        <v>865</v>
      </c>
      <c r="CT32">
        <v>10015.6</v>
      </c>
      <c r="CU32">
        <v>381.64</v>
      </c>
      <c r="CV32">
        <v>0.88</v>
      </c>
      <c r="DJ32">
        <f t="shared" si="46"/>
        <v>1999.9953333333301</v>
      </c>
      <c r="DK32">
        <f t="shared" si="47"/>
        <v>1681.193080404983</v>
      </c>
      <c r="DL32">
        <f t="shared" si="48"/>
        <v>0.84059850159899663</v>
      </c>
      <c r="DM32">
        <f t="shared" si="49"/>
        <v>0.16075510808606375</v>
      </c>
      <c r="DN32">
        <v>3</v>
      </c>
      <c r="DO32">
        <v>0.5</v>
      </c>
      <c r="DP32" t="s">
        <v>442</v>
      </c>
      <c r="DQ32">
        <v>2</v>
      </c>
      <c r="DR32" t="b">
        <v>1</v>
      </c>
      <c r="DS32">
        <v>1686266053.0999999</v>
      </c>
      <c r="DT32">
        <v>398.74973333333298</v>
      </c>
      <c r="DU32">
        <v>399.97553333333298</v>
      </c>
      <c r="DV32">
        <v>17.794033333333299</v>
      </c>
      <c r="DW32">
        <v>17.53912</v>
      </c>
      <c r="DX32">
        <v>398.448733333333</v>
      </c>
      <c r="DY32">
        <v>17.631033333333299</v>
      </c>
      <c r="DZ32">
        <v>500.1</v>
      </c>
      <c r="EA32">
        <v>100.46226666666701</v>
      </c>
      <c r="EB32">
        <v>0.10000272</v>
      </c>
      <c r="EC32">
        <v>27.078966666666702</v>
      </c>
      <c r="ED32">
        <v>27.695213333333299</v>
      </c>
      <c r="EE32">
        <v>999.9</v>
      </c>
      <c r="EF32">
        <v>0</v>
      </c>
      <c r="EG32">
        <v>0</v>
      </c>
      <c r="EH32">
        <v>9994.5426666666699</v>
      </c>
      <c r="EI32">
        <v>0</v>
      </c>
      <c r="EJ32">
        <v>0.221023</v>
      </c>
      <c r="EK32">
        <v>-1.21135866666667</v>
      </c>
      <c r="EL32">
        <v>405.9914</v>
      </c>
      <c r="EM32">
        <v>407.11593333333298</v>
      </c>
      <c r="EN32">
        <v>0.26210686666666699</v>
      </c>
      <c r="EO32">
        <v>399.97553333333298</v>
      </c>
      <c r="EP32">
        <v>17.53912</v>
      </c>
      <c r="EQ32">
        <v>1.78835066666667</v>
      </c>
      <c r="ER32">
        <v>1.76201866666667</v>
      </c>
      <c r="ES32">
        <v>15.68534</v>
      </c>
      <c r="ET32">
        <v>15.4538733333333</v>
      </c>
      <c r="EU32">
        <v>1999.9953333333301</v>
      </c>
      <c r="EV32">
        <v>0.97999760000000002</v>
      </c>
      <c r="EW32">
        <v>2.000238E-2</v>
      </c>
      <c r="EX32">
        <v>0</v>
      </c>
      <c r="EY32">
        <v>369.82613333333302</v>
      </c>
      <c r="EZ32">
        <v>4.9999900000000004</v>
      </c>
      <c r="FA32">
        <v>7608.4960000000001</v>
      </c>
      <c r="FB32">
        <v>17494.28</v>
      </c>
      <c r="FC32">
        <v>43.824599999999997</v>
      </c>
      <c r="FD32">
        <v>44.191200000000002</v>
      </c>
      <c r="FE32">
        <v>44.283066666666699</v>
      </c>
      <c r="FF32">
        <v>43.6374</v>
      </c>
      <c r="FG32">
        <v>45.625</v>
      </c>
      <c r="FH32">
        <v>1955.09466666667</v>
      </c>
      <c r="FI32">
        <v>39.9</v>
      </c>
      <c r="FJ32">
        <v>0</v>
      </c>
      <c r="FK32">
        <v>1448.5</v>
      </c>
      <c r="FL32">
        <v>0</v>
      </c>
      <c r="FM32">
        <v>369.78268000000003</v>
      </c>
      <c r="FN32">
        <v>-1.3659230683091299</v>
      </c>
      <c r="FO32">
        <v>-105.63153830959099</v>
      </c>
      <c r="FP32">
        <v>7607.3468000000003</v>
      </c>
      <c r="FQ32">
        <v>15</v>
      </c>
      <c r="FR32">
        <v>1686266084.0999999</v>
      </c>
      <c r="FS32" t="s">
        <v>511</v>
      </c>
      <c r="FT32">
        <v>1686266084.0999999</v>
      </c>
      <c r="FU32">
        <v>1686266079.0999999</v>
      </c>
      <c r="FV32">
        <v>16</v>
      </c>
      <c r="FW32">
        <v>-1.2999999999999999E-2</v>
      </c>
      <c r="FX32">
        <v>0</v>
      </c>
      <c r="FY32">
        <v>0.30099999999999999</v>
      </c>
      <c r="FZ32">
        <v>0.16300000000000001</v>
      </c>
      <c r="GA32">
        <v>402</v>
      </c>
      <c r="GB32">
        <v>18</v>
      </c>
      <c r="GC32">
        <v>0.75</v>
      </c>
      <c r="GD32">
        <v>0.17</v>
      </c>
      <c r="GE32">
        <v>-1.2284895238095199</v>
      </c>
      <c r="GF32">
        <v>0.31441948051947899</v>
      </c>
      <c r="GG32">
        <v>4.18979074913556E-2</v>
      </c>
      <c r="GH32">
        <v>1</v>
      </c>
      <c r="GI32">
        <v>369.87358823529399</v>
      </c>
      <c r="GJ32">
        <v>-1.60519480244451</v>
      </c>
      <c r="GK32">
        <v>0.24861121521801999</v>
      </c>
      <c r="GL32">
        <v>0</v>
      </c>
      <c r="GM32">
        <v>0.26071690476190501</v>
      </c>
      <c r="GN32">
        <v>2.3833636363636401E-2</v>
      </c>
      <c r="GO32">
        <v>2.5371098837768699E-3</v>
      </c>
      <c r="GP32">
        <v>1</v>
      </c>
      <c r="GQ32">
        <v>2</v>
      </c>
      <c r="GR32">
        <v>3</v>
      </c>
      <c r="GS32" t="s">
        <v>453</v>
      </c>
      <c r="GT32">
        <v>2.9487800000000002</v>
      </c>
      <c r="GU32">
        <v>2.7108400000000001</v>
      </c>
      <c r="GV32">
        <v>0.10385999999999999</v>
      </c>
      <c r="GW32">
        <v>0.10385900000000001</v>
      </c>
      <c r="GX32">
        <v>9.2944499999999999E-2</v>
      </c>
      <c r="GY32">
        <v>9.2606099999999997E-2</v>
      </c>
      <c r="GZ32">
        <v>27751.7</v>
      </c>
      <c r="HA32">
        <v>32110.5</v>
      </c>
      <c r="HB32">
        <v>30878.400000000001</v>
      </c>
      <c r="HC32">
        <v>34524.300000000003</v>
      </c>
      <c r="HD32">
        <v>38179.800000000003</v>
      </c>
      <c r="HE32">
        <v>38790</v>
      </c>
      <c r="HF32">
        <v>42452.2</v>
      </c>
      <c r="HG32">
        <v>42819.8</v>
      </c>
      <c r="HH32">
        <v>2.0409799999999998</v>
      </c>
      <c r="HI32">
        <v>2.1780300000000001</v>
      </c>
      <c r="HJ32">
        <v>0.204928</v>
      </c>
      <c r="HK32">
        <v>0</v>
      </c>
      <c r="HL32">
        <v>24.3414</v>
      </c>
      <c r="HM32">
        <v>999.9</v>
      </c>
      <c r="HN32">
        <v>61.164999999999999</v>
      </c>
      <c r="HO32">
        <v>26.696999999999999</v>
      </c>
      <c r="HP32">
        <v>21.4056</v>
      </c>
      <c r="HQ32">
        <v>59.3018</v>
      </c>
      <c r="HR32">
        <v>18.441500000000001</v>
      </c>
      <c r="HS32">
        <v>1</v>
      </c>
      <c r="HT32">
        <v>-0.110142</v>
      </c>
      <c r="HU32">
        <v>-8.9196600000000001E-2</v>
      </c>
      <c r="HV32">
        <v>20.287099999999999</v>
      </c>
      <c r="HW32">
        <v>5.2421499999999996</v>
      </c>
      <c r="HX32">
        <v>11.9861</v>
      </c>
      <c r="HY32">
        <v>4.9725000000000001</v>
      </c>
      <c r="HZ32">
        <v>3.2972999999999999</v>
      </c>
      <c r="IA32">
        <v>9999</v>
      </c>
      <c r="IB32">
        <v>9999</v>
      </c>
      <c r="IC32">
        <v>999.9</v>
      </c>
      <c r="ID32">
        <v>9999</v>
      </c>
      <c r="IE32">
        <v>4.97187</v>
      </c>
      <c r="IF32">
        <v>1.85379</v>
      </c>
      <c r="IG32">
        <v>1.8548</v>
      </c>
      <c r="IH32">
        <v>1.8591299999999999</v>
      </c>
      <c r="II32">
        <v>1.8534900000000001</v>
      </c>
      <c r="IJ32">
        <v>1.8579000000000001</v>
      </c>
      <c r="IK32">
        <v>1.8550899999999999</v>
      </c>
      <c r="IL32">
        <v>1.85365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0.30099999999999999</v>
      </c>
      <c r="JA32">
        <v>0.16300000000000001</v>
      </c>
      <c r="JB32">
        <v>0.57051434090142095</v>
      </c>
      <c r="JC32">
        <v>-6.8838208586326796E-4</v>
      </c>
      <c r="JD32">
        <v>1.2146953680521199E-7</v>
      </c>
      <c r="JE32">
        <v>-3.3979593155360199E-13</v>
      </c>
      <c r="JF32">
        <v>-9.5646165627000495E-3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23.7</v>
      </c>
      <c r="JO32">
        <v>23.8</v>
      </c>
      <c r="JP32">
        <v>0.98022500000000001</v>
      </c>
      <c r="JQ32">
        <v>2.4060100000000002</v>
      </c>
      <c r="JR32">
        <v>1.5966800000000001</v>
      </c>
      <c r="JS32">
        <v>2.32666</v>
      </c>
      <c r="JT32">
        <v>1.5905800000000001</v>
      </c>
      <c r="JU32">
        <v>2.4548299999999998</v>
      </c>
      <c r="JV32">
        <v>31.324400000000001</v>
      </c>
      <c r="JW32">
        <v>15.5505</v>
      </c>
      <c r="JX32">
        <v>18</v>
      </c>
      <c r="JY32">
        <v>499.53899999999999</v>
      </c>
      <c r="JZ32">
        <v>571.70600000000002</v>
      </c>
      <c r="KA32">
        <v>25.000299999999999</v>
      </c>
      <c r="KB32">
        <v>25.881699999999999</v>
      </c>
      <c r="KC32">
        <v>30.0002</v>
      </c>
      <c r="KD32">
        <v>25.812100000000001</v>
      </c>
      <c r="KE32">
        <v>25.7775</v>
      </c>
      <c r="KF32">
        <v>19.661100000000001</v>
      </c>
      <c r="KG32">
        <v>19.831700000000001</v>
      </c>
      <c r="KH32">
        <v>50.4726</v>
      </c>
      <c r="KI32">
        <v>25</v>
      </c>
      <c r="KJ32">
        <v>400</v>
      </c>
      <c r="KK32">
        <v>17.544799999999999</v>
      </c>
      <c r="KL32">
        <v>100.523</v>
      </c>
      <c r="KM32">
        <v>100.619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2023-06-08T16:20:30Z</dcterms:created>
  <dcterms:modified xsi:type="dcterms:W3CDTF">2023-07-25T18:44:15Z</dcterms:modified>
</cp:coreProperties>
</file>