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cross/Library/CloudStorage/GoogleDrive-cross.marcella@gmail.com/My Drive/2022-2023/Photosynthesis LICOR Project/Li-Cor.data/"/>
    </mc:Choice>
  </mc:AlternateContent>
  <xr:revisionPtr revIDLastSave="0" documentId="13_ncr:1_{94D2F7D4-B40E-D045-BB23-3E17A34381A8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M32" i="1" l="1"/>
  <c r="DL32" i="1"/>
  <c r="DJ32" i="1"/>
  <c r="BY32" i="1"/>
  <c r="BX32" i="1"/>
  <c r="BP32" i="1"/>
  <c r="BJ32" i="1"/>
  <c r="BD32" i="1"/>
  <c r="BQ32" i="1" s="1"/>
  <c r="BT32" i="1" s="1"/>
  <c r="AY32" i="1"/>
  <c r="AW32" i="1"/>
  <c r="O32" i="1" s="1"/>
  <c r="AP32" i="1"/>
  <c r="M32" i="1" s="1"/>
  <c r="L32" i="1" s="1"/>
  <c r="AE32" i="1" s="1"/>
  <c r="AK32" i="1"/>
  <c r="N32" i="1" s="1"/>
  <c r="BM32" i="1" s="1"/>
  <c r="AC32" i="1"/>
  <c r="AB32" i="1"/>
  <c r="AA32" i="1" s="1"/>
  <c r="W32" i="1"/>
  <c r="T32" i="1"/>
  <c r="DM31" i="1"/>
  <c r="DL31" i="1"/>
  <c r="DK31" i="1" s="1"/>
  <c r="BL31" i="1" s="1"/>
  <c r="DJ31" i="1"/>
  <c r="BY31" i="1"/>
  <c r="BX31" i="1"/>
  <c r="BP31" i="1"/>
  <c r="BJ31" i="1"/>
  <c r="BD31" i="1"/>
  <c r="BQ31" i="1" s="1"/>
  <c r="BT31" i="1" s="1"/>
  <c r="AY31" i="1"/>
  <c r="AW31" i="1" s="1"/>
  <c r="AX31" i="1" s="1"/>
  <c r="AP31" i="1"/>
  <c r="M31" i="1" s="1"/>
  <c r="L31" i="1" s="1"/>
  <c r="AK31" i="1"/>
  <c r="N31" i="1" s="1"/>
  <c r="BM31" i="1" s="1"/>
  <c r="BO31" i="1" s="1"/>
  <c r="AC31" i="1"/>
  <c r="AB31" i="1"/>
  <c r="AA31" i="1" s="1"/>
  <c r="T31" i="1"/>
  <c r="DM30" i="1"/>
  <c r="DL30" i="1"/>
  <c r="DJ30" i="1"/>
  <c r="BY30" i="1"/>
  <c r="BX30" i="1"/>
  <c r="BP30" i="1"/>
  <c r="BJ30" i="1"/>
  <c r="BD30" i="1"/>
  <c r="BQ30" i="1" s="1"/>
  <c r="BT30" i="1" s="1"/>
  <c r="BU30" i="1" s="1"/>
  <c r="AY30" i="1"/>
  <c r="AW30" i="1" s="1"/>
  <c r="AI30" i="1" s="1"/>
  <c r="AP30" i="1"/>
  <c r="M30" i="1" s="1"/>
  <c r="L30" i="1" s="1"/>
  <c r="AK30" i="1"/>
  <c r="N30" i="1" s="1"/>
  <c r="BM30" i="1" s="1"/>
  <c r="AC30" i="1"/>
  <c r="AB30" i="1"/>
  <c r="AA30" i="1"/>
  <c r="T30" i="1"/>
  <c r="R30" i="1"/>
  <c r="DM29" i="1"/>
  <c r="W29" i="1" s="1"/>
  <c r="DL29" i="1"/>
  <c r="DJ29" i="1"/>
  <c r="DK29" i="1" s="1"/>
  <c r="BL29" i="1" s="1"/>
  <c r="BY29" i="1"/>
  <c r="BX29" i="1"/>
  <c r="BP29" i="1"/>
  <c r="BJ29" i="1"/>
  <c r="BD29" i="1"/>
  <c r="BQ29" i="1" s="1"/>
  <c r="BT29" i="1" s="1"/>
  <c r="BU29" i="1" s="1"/>
  <c r="AY29" i="1"/>
  <c r="AX29" i="1"/>
  <c r="AW29" i="1"/>
  <c r="AI29" i="1" s="1"/>
  <c r="AP29" i="1"/>
  <c r="M29" i="1" s="1"/>
  <c r="L29" i="1" s="1"/>
  <c r="AK29" i="1"/>
  <c r="N29" i="1" s="1"/>
  <c r="BM29" i="1" s="1"/>
  <c r="BO29" i="1" s="1"/>
  <c r="AJ29" i="1"/>
  <c r="AC29" i="1"/>
  <c r="AB29" i="1"/>
  <c r="AA29" i="1" s="1"/>
  <c r="T29" i="1"/>
  <c r="O29" i="1"/>
  <c r="DM28" i="1"/>
  <c r="DL28" i="1"/>
  <c r="DJ28" i="1"/>
  <c r="BY28" i="1"/>
  <c r="BX28" i="1"/>
  <c r="BP28" i="1"/>
  <c r="BJ28" i="1"/>
  <c r="BD28" i="1"/>
  <c r="BQ28" i="1" s="1"/>
  <c r="BT28" i="1" s="1"/>
  <c r="AY28" i="1"/>
  <c r="AW28" i="1"/>
  <c r="O28" i="1" s="1"/>
  <c r="AP28" i="1"/>
  <c r="M28" i="1" s="1"/>
  <c r="L28" i="1" s="1"/>
  <c r="AK28" i="1"/>
  <c r="AE28" i="1"/>
  <c r="AC28" i="1"/>
  <c r="AB28" i="1"/>
  <c r="AA28" i="1" s="1"/>
  <c r="T28" i="1"/>
  <c r="N28" i="1"/>
  <c r="BM28" i="1" s="1"/>
  <c r="DM27" i="1"/>
  <c r="DL27" i="1"/>
  <c r="DJ27" i="1"/>
  <c r="BY27" i="1"/>
  <c r="BX27" i="1"/>
  <c r="BQ27" i="1"/>
  <c r="BT27" i="1" s="1"/>
  <c r="BP27" i="1"/>
  <c r="BJ27" i="1"/>
  <c r="BD27" i="1"/>
  <c r="AY27" i="1"/>
  <c r="AW27" i="1" s="1"/>
  <c r="AX27" i="1" s="1"/>
  <c r="AP27" i="1"/>
  <c r="M27" i="1" s="1"/>
  <c r="L27" i="1" s="1"/>
  <c r="AK27" i="1"/>
  <c r="AC27" i="1"/>
  <c r="AB27" i="1"/>
  <c r="AA27" i="1"/>
  <c r="T27" i="1"/>
  <c r="N27" i="1"/>
  <c r="BM27" i="1" s="1"/>
  <c r="DM26" i="1"/>
  <c r="DL26" i="1"/>
  <c r="DJ26" i="1"/>
  <c r="W26" i="1" s="1"/>
  <c r="BY26" i="1"/>
  <c r="BX26" i="1"/>
  <c r="BP26" i="1"/>
  <c r="BJ26" i="1"/>
  <c r="BD26" i="1"/>
  <c r="BQ26" i="1" s="1"/>
  <c r="BT26" i="1" s="1"/>
  <c r="AY26" i="1"/>
  <c r="AW26" i="1"/>
  <c r="AX26" i="1" s="1"/>
  <c r="AP26" i="1"/>
  <c r="M26" i="1" s="1"/>
  <c r="L26" i="1" s="1"/>
  <c r="AE26" i="1" s="1"/>
  <c r="AK26" i="1"/>
  <c r="N26" i="1" s="1"/>
  <c r="BM26" i="1" s="1"/>
  <c r="AJ26" i="1"/>
  <c r="AI26" i="1"/>
  <c r="AC26" i="1"/>
  <c r="AA26" i="1" s="1"/>
  <c r="AB26" i="1"/>
  <c r="T26" i="1"/>
  <c r="R26" i="1"/>
  <c r="O26" i="1"/>
  <c r="DM25" i="1"/>
  <c r="W25" i="1" s="1"/>
  <c r="DL25" i="1"/>
  <c r="DJ25" i="1"/>
  <c r="DK25" i="1" s="1"/>
  <c r="BL25" i="1" s="1"/>
  <c r="BN25" i="1" s="1"/>
  <c r="BY25" i="1"/>
  <c r="BX25" i="1"/>
  <c r="BW25" i="1"/>
  <c r="BV25" i="1"/>
  <c r="BZ25" i="1" s="1"/>
  <c r="CA25" i="1" s="1"/>
  <c r="BP25" i="1"/>
  <c r="BM25" i="1"/>
  <c r="BJ25" i="1"/>
  <c r="BD25" i="1"/>
  <c r="BQ25" i="1" s="1"/>
  <c r="BT25" i="1" s="1"/>
  <c r="BU25" i="1" s="1"/>
  <c r="AY25" i="1"/>
  <c r="AW25" i="1"/>
  <c r="AI25" i="1" s="1"/>
  <c r="AP25" i="1"/>
  <c r="M25" i="1" s="1"/>
  <c r="L25" i="1" s="1"/>
  <c r="AE25" i="1" s="1"/>
  <c r="AK25" i="1"/>
  <c r="N25" i="1" s="1"/>
  <c r="AJ25" i="1"/>
  <c r="AC25" i="1"/>
  <c r="AB25" i="1"/>
  <c r="T25" i="1"/>
  <c r="DM24" i="1"/>
  <c r="DL24" i="1"/>
  <c r="DJ24" i="1"/>
  <c r="W24" i="1" s="1"/>
  <c r="X24" i="1" s="1"/>
  <c r="Y24" i="1" s="1"/>
  <c r="BY24" i="1"/>
  <c r="BX24" i="1"/>
  <c r="BP24" i="1"/>
  <c r="BJ24" i="1"/>
  <c r="BD24" i="1"/>
  <c r="BQ24" i="1" s="1"/>
  <c r="BT24" i="1" s="1"/>
  <c r="AY24" i="1"/>
  <c r="AW24" i="1" s="1"/>
  <c r="AX24" i="1"/>
  <c r="AP24" i="1"/>
  <c r="M24" i="1" s="1"/>
  <c r="L24" i="1" s="1"/>
  <c r="AK24" i="1"/>
  <c r="AC24" i="1"/>
  <c r="AB24" i="1"/>
  <c r="AA24" i="1"/>
  <c r="T24" i="1"/>
  <c r="N24" i="1"/>
  <c r="BM24" i="1" s="1"/>
  <c r="DM23" i="1"/>
  <c r="DL23" i="1"/>
  <c r="DJ23" i="1"/>
  <c r="W23" i="1" s="1"/>
  <c r="BY23" i="1"/>
  <c r="BX23" i="1"/>
  <c r="BP23" i="1"/>
  <c r="BJ23" i="1"/>
  <c r="BD23" i="1"/>
  <c r="BQ23" i="1" s="1"/>
  <c r="BT23" i="1" s="1"/>
  <c r="AY23" i="1"/>
  <c r="AX23" i="1"/>
  <c r="AW23" i="1"/>
  <c r="AP23" i="1"/>
  <c r="AK23" i="1"/>
  <c r="N23" i="1" s="1"/>
  <c r="BM23" i="1" s="1"/>
  <c r="AJ23" i="1"/>
  <c r="AI23" i="1"/>
  <c r="AC23" i="1"/>
  <c r="AA23" i="1" s="1"/>
  <c r="AB23" i="1"/>
  <c r="T23" i="1"/>
  <c r="R23" i="1"/>
  <c r="O23" i="1"/>
  <c r="M23" i="1"/>
  <c r="L23" i="1"/>
  <c r="AE23" i="1" s="1"/>
  <c r="DM22" i="1"/>
  <c r="DL22" i="1"/>
  <c r="DJ22" i="1"/>
  <c r="BY22" i="1"/>
  <c r="BX22" i="1"/>
  <c r="BW22" i="1"/>
  <c r="BV22" i="1"/>
  <c r="BZ22" i="1" s="1"/>
  <c r="CA22" i="1" s="1"/>
  <c r="BP22" i="1"/>
  <c r="BJ22" i="1"/>
  <c r="BD22" i="1"/>
  <c r="BQ22" i="1" s="1"/>
  <c r="BT22" i="1" s="1"/>
  <c r="BU22" i="1" s="1"/>
  <c r="AY22" i="1"/>
  <c r="AW22" i="1"/>
  <c r="AI22" i="1" s="1"/>
  <c r="AP22" i="1"/>
  <c r="AK22" i="1"/>
  <c r="N22" i="1" s="1"/>
  <c r="BM22" i="1" s="1"/>
  <c r="AJ22" i="1"/>
  <c r="AC22" i="1"/>
  <c r="AB22" i="1"/>
  <c r="T22" i="1"/>
  <c r="M22" i="1"/>
  <c r="L22" i="1" s="1"/>
  <c r="AE22" i="1" s="1"/>
  <c r="DM21" i="1"/>
  <c r="W21" i="1" s="1"/>
  <c r="DL21" i="1"/>
  <c r="DJ21" i="1"/>
  <c r="BY21" i="1"/>
  <c r="BX21" i="1"/>
  <c r="BQ21" i="1"/>
  <c r="BT21" i="1" s="1"/>
  <c r="BP21" i="1"/>
  <c r="BJ21" i="1"/>
  <c r="BD21" i="1"/>
  <c r="AY21" i="1"/>
  <c r="AW21" i="1"/>
  <c r="AX21" i="1" s="1"/>
  <c r="AP21" i="1"/>
  <c r="M21" i="1" s="1"/>
  <c r="L21" i="1" s="1"/>
  <c r="AE21" i="1" s="1"/>
  <c r="AK21" i="1"/>
  <c r="N21" i="1" s="1"/>
  <c r="BM21" i="1" s="1"/>
  <c r="AC21" i="1"/>
  <c r="AB21" i="1"/>
  <c r="AA21" i="1" s="1"/>
  <c r="T21" i="1"/>
  <c r="DM20" i="1"/>
  <c r="DL20" i="1"/>
  <c r="DJ20" i="1"/>
  <c r="BY20" i="1"/>
  <c r="BX20" i="1"/>
  <c r="BP20" i="1"/>
  <c r="BJ20" i="1"/>
  <c r="BD20" i="1"/>
  <c r="BQ20" i="1" s="1"/>
  <c r="BT20" i="1" s="1"/>
  <c r="AY20" i="1"/>
  <c r="AW20" i="1" s="1"/>
  <c r="AX20" i="1"/>
  <c r="AP20" i="1"/>
  <c r="M20" i="1" s="1"/>
  <c r="L20" i="1" s="1"/>
  <c r="AK20" i="1"/>
  <c r="N20" i="1" s="1"/>
  <c r="BM20" i="1" s="1"/>
  <c r="AC20" i="1"/>
  <c r="AA20" i="1" s="1"/>
  <c r="AB20" i="1"/>
  <c r="T20" i="1"/>
  <c r="DM19" i="1"/>
  <c r="DL19" i="1"/>
  <c r="DJ19" i="1"/>
  <c r="W19" i="1" s="1"/>
  <c r="BY19" i="1"/>
  <c r="BX19" i="1"/>
  <c r="BP19" i="1"/>
  <c r="BJ19" i="1"/>
  <c r="BD19" i="1"/>
  <c r="BQ19" i="1" s="1"/>
  <c r="BT19" i="1" s="1"/>
  <c r="AY19" i="1"/>
  <c r="AW19" i="1"/>
  <c r="O19" i="1" s="1"/>
  <c r="AP19" i="1"/>
  <c r="M19" i="1" s="1"/>
  <c r="L19" i="1" s="1"/>
  <c r="AK19" i="1"/>
  <c r="N19" i="1" s="1"/>
  <c r="BM19" i="1" s="1"/>
  <c r="AC19" i="1"/>
  <c r="AB19" i="1"/>
  <c r="AA19" i="1" s="1"/>
  <c r="T19" i="1"/>
  <c r="R19" i="1"/>
  <c r="DM18" i="1"/>
  <c r="W18" i="1" s="1"/>
  <c r="DL18" i="1"/>
  <c r="DJ18" i="1"/>
  <c r="BY18" i="1"/>
  <c r="BX18" i="1"/>
  <c r="BP18" i="1"/>
  <c r="BJ18" i="1"/>
  <c r="BD18" i="1"/>
  <c r="BQ18" i="1" s="1"/>
  <c r="BT18" i="1" s="1"/>
  <c r="BU18" i="1" s="1"/>
  <c r="AY18" i="1"/>
  <c r="AW18" i="1"/>
  <c r="AJ18" i="1" s="1"/>
  <c r="AP18" i="1"/>
  <c r="M18" i="1" s="1"/>
  <c r="L18" i="1" s="1"/>
  <c r="AK18" i="1"/>
  <c r="AC18" i="1"/>
  <c r="AB18" i="1"/>
  <c r="AA18" i="1" s="1"/>
  <c r="T18" i="1"/>
  <c r="N18" i="1"/>
  <c r="BM18" i="1" s="1"/>
  <c r="DM17" i="1"/>
  <c r="DL17" i="1"/>
  <c r="DJ17" i="1"/>
  <c r="DK17" i="1" s="1"/>
  <c r="BL17" i="1" s="1"/>
  <c r="BY17" i="1"/>
  <c r="BX17" i="1"/>
  <c r="BP17" i="1"/>
  <c r="BJ17" i="1"/>
  <c r="BN17" i="1" s="1"/>
  <c r="BD17" i="1"/>
  <c r="BQ17" i="1" s="1"/>
  <c r="BT17" i="1" s="1"/>
  <c r="AY17" i="1"/>
  <c r="AW17" i="1"/>
  <c r="AP17" i="1"/>
  <c r="M17" i="1" s="1"/>
  <c r="L17" i="1" s="1"/>
  <c r="AK17" i="1"/>
  <c r="N17" i="1" s="1"/>
  <c r="BM17" i="1" s="1"/>
  <c r="BO17" i="1" s="1"/>
  <c r="AC17" i="1"/>
  <c r="AB17" i="1"/>
  <c r="T17" i="1"/>
  <c r="BN21" i="1" l="1"/>
  <c r="W30" i="1"/>
  <c r="W17" i="1"/>
  <c r="X17" i="1" s="1"/>
  <c r="Y17" i="1" s="1"/>
  <c r="Z17" i="1" s="1"/>
  <c r="AD17" i="1" s="1"/>
  <c r="AA17" i="1"/>
  <c r="DK18" i="1"/>
  <c r="BL18" i="1" s="1"/>
  <c r="BN18" i="1" s="1"/>
  <c r="AX19" i="1"/>
  <c r="DK28" i="1"/>
  <c r="BL28" i="1" s="1"/>
  <c r="BN28" i="1" s="1"/>
  <c r="W31" i="1"/>
  <c r="BV29" i="1"/>
  <c r="BZ29" i="1" s="1"/>
  <c r="CA29" i="1" s="1"/>
  <c r="O22" i="1"/>
  <c r="X23" i="1"/>
  <c r="Y23" i="1" s="1"/>
  <c r="O25" i="1"/>
  <c r="X26" i="1"/>
  <c r="Y26" i="1" s="1"/>
  <c r="AG26" i="1" s="1"/>
  <c r="W28" i="1"/>
  <c r="BN31" i="1"/>
  <c r="DK32" i="1"/>
  <c r="BL32" i="1" s="1"/>
  <c r="BN32" i="1" s="1"/>
  <c r="AI19" i="1"/>
  <c r="AJ19" i="1"/>
  <c r="BN29" i="1"/>
  <c r="BV18" i="1"/>
  <c r="BZ18" i="1" s="1"/>
  <c r="CA18" i="1" s="1"/>
  <c r="DK21" i="1"/>
  <c r="BL21" i="1" s="1"/>
  <c r="BO21" i="1" s="1"/>
  <c r="W22" i="1"/>
  <c r="AA25" i="1"/>
  <c r="W27" i="1"/>
  <c r="X27" i="1" s="1"/>
  <c r="Y27" i="1" s="1"/>
  <c r="Z27" i="1" s="1"/>
  <c r="AD27" i="1" s="1"/>
  <c r="BW26" i="1"/>
  <c r="BV26" i="1"/>
  <c r="BZ26" i="1" s="1"/>
  <c r="CA26" i="1" s="1"/>
  <c r="BU26" i="1"/>
  <c r="BW23" i="1"/>
  <c r="BV23" i="1"/>
  <c r="BZ23" i="1" s="1"/>
  <c r="CA23" i="1" s="1"/>
  <c r="BU23" i="1"/>
  <c r="AE29" i="1"/>
  <c r="BW20" i="1"/>
  <c r="BV20" i="1"/>
  <c r="BZ20" i="1" s="1"/>
  <c r="CA20" i="1" s="1"/>
  <c r="BU20" i="1"/>
  <c r="AE18" i="1"/>
  <c r="AG17" i="1"/>
  <c r="AF17" i="1"/>
  <c r="Z24" i="1"/>
  <c r="AD24" i="1" s="1"/>
  <c r="AG24" i="1"/>
  <c r="AH24" i="1" s="1"/>
  <c r="AF24" i="1"/>
  <c r="X18" i="1"/>
  <c r="Y18" i="1" s="1"/>
  <c r="U18" i="1" s="1"/>
  <c r="S18" i="1" s="1"/>
  <c r="V18" i="1" s="1"/>
  <c r="BW19" i="1"/>
  <c r="BU19" i="1"/>
  <c r="BV19" i="1"/>
  <c r="BZ19" i="1" s="1"/>
  <c r="CA19" i="1" s="1"/>
  <c r="X25" i="1"/>
  <c r="Y25" i="1" s="1"/>
  <c r="U25" i="1" s="1"/>
  <c r="S25" i="1" s="1"/>
  <c r="V25" i="1" s="1"/>
  <c r="P25" i="1" s="1"/>
  <c r="Q25" i="1" s="1"/>
  <c r="BW17" i="1"/>
  <c r="BV17" i="1"/>
  <c r="BZ17" i="1" s="1"/>
  <c r="CA17" i="1" s="1"/>
  <c r="BU17" i="1"/>
  <c r="AE27" i="1"/>
  <c r="BW29" i="1"/>
  <c r="BO25" i="1"/>
  <c r="W20" i="1"/>
  <c r="DK20" i="1"/>
  <c r="BL20" i="1" s="1"/>
  <c r="BO20" i="1" s="1"/>
  <c r="AE24" i="1"/>
  <c r="U24" i="1"/>
  <c r="S24" i="1" s="1"/>
  <c r="V24" i="1" s="1"/>
  <c r="DK26" i="1"/>
  <c r="BL26" i="1" s="1"/>
  <c r="BN26" i="1" s="1"/>
  <c r="AJ28" i="1"/>
  <c r="AI28" i="1"/>
  <c r="R28" i="1"/>
  <c r="AX28" i="1"/>
  <c r="AE30" i="1"/>
  <c r="AE31" i="1"/>
  <c r="U32" i="1"/>
  <c r="S32" i="1" s="1"/>
  <c r="V32" i="1" s="1"/>
  <c r="P32" i="1" s="1"/>
  <c r="Q32" i="1" s="1"/>
  <c r="BW27" i="1"/>
  <c r="BV27" i="1"/>
  <c r="BZ27" i="1" s="1"/>
  <c r="CA27" i="1" s="1"/>
  <c r="BU27" i="1"/>
  <c r="BO30" i="1"/>
  <c r="O20" i="1"/>
  <c r="AJ20" i="1"/>
  <c r="AI20" i="1"/>
  <c r="BW18" i="1"/>
  <c r="R20" i="1"/>
  <c r="X21" i="1"/>
  <c r="Y21" i="1" s="1"/>
  <c r="X28" i="1"/>
  <c r="Y28" i="1" s="1"/>
  <c r="U28" i="1" s="1"/>
  <c r="S28" i="1" s="1"/>
  <c r="V28" i="1" s="1"/>
  <c r="P28" i="1" s="1"/>
  <c r="Q28" i="1" s="1"/>
  <c r="AX30" i="1"/>
  <c r="O30" i="1"/>
  <c r="AJ30" i="1"/>
  <c r="X30" i="1"/>
  <c r="Y30" i="1" s="1"/>
  <c r="U30" i="1" s="1"/>
  <c r="S30" i="1" s="1"/>
  <c r="V30" i="1" s="1"/>
  <c r="P30" i="1" s="1"/>
  <c r="Q30" i="1" s="1"/>
  <c r="X31" i="1"/>
  <c r="Y31" i="1" s="1"/>
  <c r="U31" i="1" s="1"/>
  <c r="S31" i="1" s="1"/>
  <c r="V31" i="1" s="1"/>
  <c r="AJ32" i="1"/>
  <c r="AI32" i="1"/>
  <c r="R32" i="1"/>
  <c r="AX32" i="1"/>
  <c r="AE19" i="1"/>
  <c r="BW31" i="1"/>
  <c r="BV31" i="1"/>
  <c r="BZ31" i="1" s="1"/>
  <c r="CA31" i="1" s="1"/>
  <c r="BU31" i="1"/>
  <c r="AJ17" i="1"/>
  <c r="R17" i="1"/>
  <c r="AI17" i="1"/>
  <c r="O24" i="1"/>
  <c r="AJ24" i="1"/>
  <c r="AI24" i="1"/>
  <c r="R24" i="1"/>
  <c r="BW28" i="1"/>
  <c r="BV28" i="1"/>
  <c r="BZ28" i="1" s="1"/>
  <c r="CA28" i="1" s="1"/>
  <c r="BU28" i="1"/>
  <c r="DK30" i="1"/>
  <c r="BL30" i="1" s="1"/>
  <c r="BN30" i="1" s="1"/>
  <c r="O31" i="1"/>
  <c r="AJ31" i="1"/>
  <c r="AI31" i="1"/>
  <c r="R31" i="1"/>
  <c r="X32" i="1"/>
  <c r="Y32" i="1" s="1"/>
  <c r="BW30" i="1"/>
  <c r="BV30" i="1"/>
  <c r="BZ30" i="1" s="1"/>
  <c r="CA30" i="1" s="1"/>
  <c r="U17" i="1"/>
  <c r="S17" i="1" s="1"/>
  <c r="V17" i="1" s="1"/>
  <c r="P17" i="1" s="1"/>
  <c r="Q17" i="1" s="1"/>
  <c r="O17" i="1"/>
  <c r="DK23" i="1"/>
  <c r="BL23" i="1" s="1"/>
  <c r="BO23" i="1" s="1"/>
  <c r="AF26" i="1"/>
  <c r="AH26" i="1" s="1"/>
  <c r="BW32" i="1"/>
  <c r="BV32" i="1"/>
  <c r="BZ32" i="1" s="1"/>
  <c r="CA32" i="1" s="1"/>
  <c r="BU32" i="1"/>
  <c r="AI18" i="1"/>
  <c r="R18" i="1"/>
  <c r="AX18" i="1"/>
  <c r="X22" i="1"/>
  <c r="Y22" i="1" s="1"/>
  <c r="U22" i="1" s="1"/>
  <c r="S22" i="1" s="1"/>
  <c r="V22" i="1" s="1"/>
  <c r="P22" i="1" s="1"/>
  <c r="Q22" i="1" s="1"/>
  <c r="BW24" i="1"/>
  <c r="BV24" i="1"/>
  <c r="BZ24" i="1" s="1"/>
  <c r="CA24" i="1" s="1"/>
  <c r="BU24" i="1"/>
  <c r="AX17" i="1"/>
  <c r="X19" i="1"/>
  <c r="Y19" i="1" s="1"/>
  <c r="AF19" i="1" s="1"/>
  <c r="AJ21" i="1"/>
  <c r="AI21" i="1"/>
  <c r="R21" i="1"/>
  <c r="BW21" i="1"/>
  <c r="BV21" i="1"/>
  <c r="BZ21" i="1" s="1"/>
  <c r="CA21" i="1" s="1"/>
  <c r="BU21" i="1"/>
  <c r="O27" i="1"/>
  <c r="AJ27" i="1"/>
  <c r="AI27" i="1"/>
  <c r="R27" i="1"/>
  <c r="AE17" i="1"/>
  <c r="AH17" i="1" s="1"/>
  <c r="O18" i="1"/>
  <c r="DK19" i="1"/>
  <c r="BL19" i="1" s="1"/>
  <c r="BO19" i="1" s="1"/>
  <c r="BO26" i="1"/>
  <c r="AE20" i="1"/>
  <c r="O21" i="1"/>
  <c r="AA22" i="1"/>
  <c r="DK22" i="1"/>
  <c r="BL22" i="1" s="1"/>
  <c r="BN22" i="1" s="1"/>
  <c r="AF23" i="1"/>
  <c r="BO24" i="1"/>
  <c r="BN24" i="1"/>
  <c r="Z26" i="1"/>
  <c r="AD26" i="1" s="1"/>
  <c r="X29" i="1"/>
  <c r="Y29" i="1" s="1"/>
  <c r="U29" i="1" s="1"/>
  <c r="S29" i="1" s="1"/>
  <c r="V29" i="1" s="1"/>
  <c r="P29" i="1" s="1"/>
  <c r="Q29" i="1" s="1"/>
  <c r="U23" i="1"/>
  <c r="S23" i="1" s="1"/>
  <c r="V23" i="1" s="1"/>
  <c r="P23" i="1" s="1"/>
  <c r="Q23" i="1" s="1"/>
  <c r="DK24" i="1"/>
  <c r="BL24" i="1" s="1"/>
  <c r="U26" i="1"/>
  <c r="S26" i="1" s="1"/>
  <c r="V26" i="1" s="1"/>
  <c r="P26" i="1" s="1"/>
  <c r="Q26" i="1" s="1"/>
  <c r="DK27" i="1"/>
  <c r="BL27" i="1" s="1"/>
  <c r="BO27" i="1" s="1"/>
  <c r="AX22" i="1"/>
  <c r="AX25" i="1"/>
  <c r="R22" i="1"/>
  <c r="R25" i="1"/>
  <c r="R29" i="1"/>
  <c r="BN19" i="1" l="1"/>
  <c r="AG23" i="1"/>
  <c r="AH23" i="1" s="1"/>
  <c r="Z23" i="1"/>
  <c r="AD23" i="1" s="1"/>
  <c r="BN20" i="1"/>
  <c r="BO18" i="1"/>
  <c r="BN23" i="1"/>
  <c r="BN27" i="1"/>
  <c r="AF22" i="1"/>
  <c r="U27" i="1"/>
  <c r="S27" i="1" s="1"/>
  <c r="V27" i="1" s="1"/>
  <c r="AG27" i="1"/>
  <c r="BO32" i="1"/>
  <c r="P24" i="1"/>
  <c r="Q24" i="1" s="1"/>
  <c r="P18" i="1"/>
  <c r="Q18" i="1" s="1"/>
  <c r="AF27" i="1"/>
  <c r="BO28" i="1"/>
  <c r="Z18" i="1"/>
  <c r="AD18" i="1" s="1"/>
  <c r="AG18" i="1"/>
  <c r="AF30" i="1"/>
  <c r="Z25" i="1"/>
  <c r="AD25" i="1" s="1"/>
  <c r="AG25" i="1"/>
  <c r="AG21" i="1"/>
  <c r="Z21" i="1"/>
  <c r="AD21" i="1" s="1"/>
  <c r="AF21" i="1"/>
  <c r="U21" i="1"/>
  <c r="S21" i="1" s="1"/>
  <c r="V21" i="1" s="1"/>
  <c r="P21" i="1" s="1"/>
  <c r="Q21" i="1" s="1"/>
  <c r="AF29" i="1"/>
  <c r="BO22" i="1"/>
  <c r="X20" i="1"/>
  <c r="Y20" i="1" s="1"/>
  <c r="AG19" i="1"/>
  <c r="AH19" i="1" s="1"/>
  <c r="Z19" i="1"/>
  <c r="AD19" i="1" s="1"/>
  <c r="U19" i="1"/>
  <c r="S19" i="1" s="1"/>
  <c r="V19" i="1" s="1"/>
  <c r="P19" i="1" s="1"/>
  <c r="Q19" i="1" s="1"/>
  <c r="AF18" i="1"/>
  <c r="Z28" i="1"/>
  <c r="AD28" i="1" s="1"/>
  <c r="AG28" i="1"/>
  <c r="AF28" i="1"/>
  <c r="Z32" i="1"/>
  <c r="AD32" i="1" s="1"/>
  <c r="AG32" i="1"/>
  <c r="AF32" i="1"/>
  <c r="P31" i="1"/>
  <c r="Q31" i="1" s="1"/>
  <c r="P27" i="1"/>
  <c r="Q27" i="1" s="1"/>
  <c r="AG30" i="1"/>
  <c r="AH30" i="1" s="1"/>
  <c r="Z30" i="1"/>
  <c r="AD30" i="1" s="1"/>
  <c r="Z29" i="1"/>
  <c r="AD29" i="1" s="1"/>
  <c r="AG29" i="1"/>
  <c r="AH29" i="1" s="1"/>
  <c r="Z22" i="1"/>
  <c r="AD22" i="1" s="1"/>
  <c r="AG22" i="1"/>
  <c r="Z31" i="1"/>
  <c r="AD31" i="1" s="1"/>
  <c r="AG31" i="1"/>
  <c r="AF31" i="1"/>
  <c r="AF25" i="1"/>
  <c r="AH22" i="1" l="1"/>
  <c r="AH27" i="1"/>
  <c r="AH21" i="1"/>
  <c r="AH31" i="1"/>
  <c r="AH28" i="1"/>
  <c r="AH25" i="1"/>
  <c r="AH18" i="1"/>
  <c r="AH32" i="1"/>
  <c r="Z20" i="1"/>
  <c r="AD20" i="1" s="1"/>
  <c r="AG20" i="1"/>
  <c r="AF20" i="1"/>
  <c r="U20" i="1"/>
  <c r="S20" i="1" s="1"/>
  <c r="V20" i="1" s="1"/>
  <c r="P20" i="1" s="1"/>
  <c r="Q20" i="1" s="1"/>
  <c r="AH20" i="1" l="1"/>
</calcChain>
</file>

<file path=xl/sharedStrings.xml><?xml version="1.0" encoding="utf-8"?>
<sst xmlns="http://schemas.openxmlformats.org/spreadsheetml/2006/main" count="1131" uniqueCount="511">
  <si>
    <t>File opened</t>
  </si>
  <si>
    <t>2023-06-12 08:07:22</t>
  </si>
  <si>
    <t>Console s/n</t>
  </si>
  <si>
    <t>68C-831503</t>
  </si>
  <si>
    <t>Console ver</t>
  </si>
  <si>
    <t>Bluestem v.2.1.08</t>
  </si>
  <si>
    <t>Scripts ver</t>
  </si>
  <si>
    <t>2022.05  2.1.08, Aug 2022</t>
  </si>
  <si>
    <t>Head s/n</t>
  </si>
  <si>
    <t>68H-581503</t>
  </si>
  <si>
    <t>Head ver</t>
  </si>
  <si>
    <t>1.4.22</t>
  </si>
  <si>
    <t>Head cal</t>
  </si>
  <si>
    <t>{"h2oaspan2b": "0.0696742", "ssa_ref": "36474.5", "flowbzero": "0.30834", "tbzero": "-0.0150089", "h2oaspan2a": "0.0693836", "h2oaspanconc2": "0", "co2bspan2b": "0.324713", "h2obspan2a": "0.0696041", "h2obzero": "1.00009", "co2aspanconc2": "309.1", "co2azero": "0.992736", "co2bspanconc2": "309.1", "ssb_ref": "38434", "co2bzero": "0.959397", "h2oaspanconc1": "12.52", "tazero": "-0.0478325", "h2oazero": "1.00658", "co2bspan2a": "0.327161", "flowazero": "0.31134", "co2bspan1": "1.00258", "co2aspan2a": "0.327778", "h2obspan2": "0", "co2aspanconc1": "2490", "chamberpressurezero": "2.56232", "h2obspanconc1": "12.52", "oxygen": "21", "h2obspan1": "1.00227", "co2bspanconc1": "2490", "h2obspan2b": "0.0697624", "co2bspan2": "-0.0307545", "h2oaspan1": "1.00419", "h2obspanconc2": "0", "co2aspan2": "-0.030163", "flowmeterzero": "0.995701", "co2aspan1": "1.0024", "h2oaspan2": "0", "co2aspan2b": "0.325324"}</t>
  </si>
  <si>
    <t>CO2 rangematch</t>
  </si>
  <si>
    <t>Wed Apr 26 11:53</t>
  </si>
  <si>
    <t>H2O rangematch</t>
  </si>
  <si>
    <t>Wed Apr 26 12:17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</si>
  <si>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</si>
  <si>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</si>
  <si>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</si>
  <si>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</si>
  <si>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</si>
  <si>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</si>
  <si>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</si>
  <si>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</si>
  <si>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</si>
  <si>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08:07:22</t>
  </si>
  <si>
    <t>Stability Definition:	ΔCO2 (Meas2): Slp&lt;0.5 Per=20	ΔH2O (Meas2): Slp&lt;0.1 Per=20	F (FlrLS): Slp&lt;1 Per=20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</si>
  <si>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</si>
  <si>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</si>
  <si>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</si>
  <si>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</si>
  <si>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</si>
  <si>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</si>
  <si>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</si>
  <si>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</si>
  <si>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</si>
  <si>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</si>
  <si>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</si>
  <si>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</si>
  <si>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</si>
  <si>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</si>
  <si>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</si>
  <si>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</si>
  <si>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</si>
  <si>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</si>
  <si>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</si>
  <si>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</si>
  <si>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</si>
  <si>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</si>
  <si>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</si>
  <si>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</si>
  <si>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</si>
  <si>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</si>
  <si>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</si>
  <si>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</si>
  <si>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</si>
  <si>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</si>
  <si>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</si>
  <si>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</si>
  <si>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</si>
  <si>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</si>
  <si>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</si>
  <si>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</si>
  <si>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</si>
  <si>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</si>
  <si>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</si>
  <si>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</si>
  <si>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</si>
  <si>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</si>
  <si>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</si>
  <si>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</si>
  <si>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</si>
  <si>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</si>
  <si>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</si>
  <si>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</si>
  <si>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</si>
  <si>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</si>
  <si>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</si>
  <si>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</si>
  <si>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4.23181 91.4999 374.163 605.346 843.928 1023.82 1223.88 1327.48</t>
  </si>
  <si>
    <t>Fs_true</t>
  </si>
  <si>
    <t>-0.614272 102.056 406.119 601.322 805.67 1000.82 1208.01 1400.68</t>
  </si>
  <si>
    <t>leak_wt</t>
  </si>
  <si>
    <t>SysObs</t>
  </si>
  <si>
    <t>UserDefCon</t>
  </si>
  <si>
    <t>GasEx</t>
  </si>
  <si>
    <t>Dynamic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</si>
  <si>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</si>
  <si>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</si>
  <si>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</si>
  <si>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</si>
  <si>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</si>
  <si>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</si>
  <si>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</si>
  <si>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</si>
  <si>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</si>
  <si>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</si>
  <si>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</si>
  <si>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</si>
  <si>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</si>
  <si>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</si>
  <si>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</si>
  <si>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</si>
  <si>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</si>
  <si>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</si>
  <si>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</si>
  <si>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</si>
  <si>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</si>
  <si>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</si>
  <si>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</si>
  <si>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</si>
  <si>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Air.temp</t>
  </si>
  <si>
    <t>Ex.int</t>
  </si>
  <si>
    <t>Water.pot</t>
  </si>
  <si>
    <t>Measure.height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</si>
  <si>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</si>
  <si>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</si>
  <si>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</si>
  <si>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</si>
  <si>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</si>
  <si>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</si>
  <si>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</si>
  <si>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</si>
  <si>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</si>
  <si>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</si>
  <si>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</si>
  <si>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</si>
  <si>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</si>
  <si>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</si>
  <si>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</si>
  <si>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</si>
  <si>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</si>
  <si>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</si>
  <si>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</si>
  <si>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</si>
  <si>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</si>
  <si>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</si>
  <si>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</si>
  <si>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</si>
  <si>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</si>
  <si>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</si>
  <si>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</si>
  <si>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</si>
  <si>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</si>
  <si>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</si>
  <si>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</si>
  <si>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</si>
  <si>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</si>
  <si>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</si>
  <si>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</si>
  <si>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</si>
  <si>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</si>
  <si>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</si>
  <si>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</si>
  <si>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</si>
  <si>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</si>
  <si>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</si>
  <si>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</si>
  <si>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</si>
  <si>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</si>
  <si>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</si>
  <si>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</si>
  <si>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</si>
  <si>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</si>
  <si>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</si>
  <si>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</si>
  <si>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</si>
  <si>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</si>
  <si>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</si>
  <si>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</si>
  <si>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</si>
  <si>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</si>
  <si>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alt._Fo'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</si>
  <si>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</si>
  <si>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</si>
  <si>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</si>
  <si>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</si>
  <si>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</si>
  <si>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</si>
  <si>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</si>
  <si>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</si>
  <si>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</si>
  <si>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</si>
  <si>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</si>
  <si>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</si>
  <si>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P1_Fmax</t>
  </si>
  <si>
    <t>T@P1_Fmax</t>
  </si>
  <si>
    <t>Q@P1_Fmax</t>
  </si>
  <si>
    <t>P1_PredF</t>
  </si>
  <si>
    <t>P1_ΔF</t>
  </si>
  <si>
    <t>P2_dur</t>
  </si>
  <si>
    <t>P2_ramp</t>
  </si>
  <si>
    <t>P2_int</t>
  </si>
  <si>
    <t>P2_int_se</t>
  </si>
  <si>
    <t>P2_slp</t>
  </si>
  <si>
    <t>P2_slp_se</t>
  </si>
  <si>
    <t>P2_R2</t>
  </si>
  <si>
    <t>P2_dQdt</t>
  </si>
  <si>
    <t>P3_dur</t>
  </si>
  <si>
    <t>P3_Fmax</t>
  </si>
  <si>
    <t>T@P3_Fmax</t>
  </si>
  <si>
    <t>Q@P3_Fmax</t>
  </si>
  <si>
    <t>P3_PredF</t>
  </si>
  <si>
    <t>P3_ΔF</t>
  </si>
  <si>
    <t>Dur</t>
  </si>
  <si>
    <t>DCo</t>
  </si>
  <si>
    <t>InitSlope</t>
  </si>
  <si>
    <t>F1</t>
  </si>
  <si>
    <t>T@F1</t>
  </si>
  <si>
    <t>T@HIR</t>
  </si>
  <si>
    <t>F2</t>
  </si>
  <si>
    <t>T@F2</t>
  </si>
  <si>
    <t>DCmax</t>
  </si>
  <si>
    <t>T@DCmax</t>
  </si>
  <si>
    <t>PhiPS2_dc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</si>
  <si>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</si>
  <si>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</si>
  <si>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</si>
  <si>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</si>
  <si>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</si>
  <si>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</si>
  <si>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</si>
  <si>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</si>
  <si>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</si>
  <si>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</si>
  <si>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</si>
  <si>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</si>
  <si>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</si>
  <si>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</si>
  <si>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</si>
  <si>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</si>
  <si>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</si>
  <si>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</si>
  <si>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</si>
  <si>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</si>
  <si>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</si>
  <si>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</si>
  <si>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</si>
  <si>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</si>
  <si>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</si>
  <si>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</si>
  <si>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</si>
  <si>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</si>
  <si>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</si>
  <si>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</si>
  <si>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</si>
  <si>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</si>
  <si>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</si>
  <si>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</si>
  <si>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</si>
  <si>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</si>
  <si>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</si>
  <si>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</si>
  <si>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</si>
  <si>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</si>
  <si>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</si>
  <si>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</si>
  <si>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</si>
  <si>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</si>
  <si>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</si>
  <si>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</si>
  <si>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</si>
  <si>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</si>
  <si>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</si>
  <si>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</si>
  <si>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</si>
  <si>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</si>
  <si>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</si>
  <si>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</si>
  <si>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</si>
  <si>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</si>
  <si>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</si>
  <si>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</si>
  <si>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</si>
  <si>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</si>
  <si>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</si>
  <si>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</si>
  <si>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</si>
  <si>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</si>
  <si>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</si>
  <si>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</si>
  <si>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</si>
  <si>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</si>
  <si>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</si>
  <si>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</si>
  <si>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</si>
  <si>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</si>
  <si>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</si>
  <si>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</si>
  <si>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</si>
  <si>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</si>
  <si>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</si>
  <si>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</si>
  <si>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</si>
  <si>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</si>
  <si>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</si>
  <si>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</si>
  <si>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</si>
  <si>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</si>
  <si>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</si>
  <si>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</si>
  <si>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</si>
  <si>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</si>
  <si>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</si>
  <si>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</si>
  <si>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</si>
  <si>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</si>
  <si>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</si>
  <si>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</si>
  <si>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</si>
  <si>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</si>
  <si>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</si>
  <si>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</si>
  <si>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</si>
  <si>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</si>
  <si>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</si>
  <si>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</si>
  <si>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</si>
  <si>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</si>
  <si>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</si>
  <si>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</si>
  <si>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</si>
  <si>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</si>
  <si>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</si>
  <si>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</si>
  <si>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</si>
  <si>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</si>
  <si>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</si>
  <si>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</si>
  <si>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</si>
  <si>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</si>
  <si>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</si>
  <si>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</si>
  <si>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CO2_hrs</t>
  </si>
  <si>
    <t>AccCO2_soda</t>
  </si>
  <si>
    <t>AccH2O_hum</t>
  </si>
  <si>
    <t>AccH2O_des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</si>
  <si>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</si>
  <si>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</si>
  <si>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</si>
  <si>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</si>
  <si>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</si>
  <si>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</si>
  <si>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</si>
  <si>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</si>
  <si>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</si>
  <si>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</si>
  <si>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</si>
  <si>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</si>
  <si>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</si>
  <si>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</si>
  <si>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</si>
  <si>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</si>
  <si>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</si>
  <si>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</si>
  <si>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</si>
  <si>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</si>
  <si>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</si>
  <si>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</si>
  <si>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</si>
  <si>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</si>
  <si>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</si>
  <si>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</si>
  <si>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</si>
  <si>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</si>
  <si>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</si>
  <si>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</si>
  <si>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</si>
  <si>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</si>
  <si>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</si>
  <si>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</si>
  <si>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</si>
  <si>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</si>
  <si>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</si>
  <si>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</si>
  <si>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</si>
  <si>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</si>
  <si>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</si>
  <si>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</si>
  <si>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</si>
  <si>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</si>
  <si>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</si>
  <si>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</si>
  <si>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</si>
  <si>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</si>
  <si>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</si>
  <si>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</si>
  <si>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</si>
  <si>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</si>
  <si>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</si>
  <si>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</si>
  <si>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</si>
  <si>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</si>
  <si>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</si>
  <si>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</si>
  <si>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</si>
  <si>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</si>
  <si>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</si>
  <si>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</si>
  <si>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psi</t>
  </si>
  <si>
    <t>inches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</si>
  <si>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</si>
  <si>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</si>
  <si>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</si>
  <si>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</si>
  <si>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</si>
  <si>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</si>
  <si>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</si>
  <si>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</si>
  <si>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</si>
  <si>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</si>
  <si>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</si>
  <si>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</si>
  <si>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</si>
  <si>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µmol µmol⁻¹</t>
  </si>
  <si>
    <t>ms</t>
  </si>
  <si>
    <t>centimol m⁻² s⁻¹</t>
  </si>
  <si>
    <t>mol m⁻² s⁻²</t>
  </si>
  <si>
    <t>s⁻¹</t>
  </si>
  <si>
    <t>J/µmol</t>
  </si>
  <si>
    <t>cm²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</si>
  <si>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</si>
  <si>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</si>
  <si>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</si>
  <si>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</si>
  <si>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</si>
  <si>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</si>
  <si>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</si>
  <si>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</si>
  <si>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</si>
  <si>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mV</t>
  </si>
  <si>
    <t>hrs</t>
  </si>
  <si>
    <t>mg</t>
  </si>
  <si>
    <t>min</t>
  </si>
  <si>
    <t>20230612 08:50:15</t>
  </si>
  <si>
    <t>08:50:15</t>
  </si>
  <si>
    <t>Intact</t>
  </si>
  <si>
    <t>RECT-157-20230531-15_53_52</t>
  </si>
  <si>
    <t>MPF-260-20230612-08_50_18</t>
  </si>
  <si>
    <t>-</t>
  </si>
  <si>
    <t>0: Broadleaf</t>
  </si>
  <si>
    <t>08:50:41</t>
  </si>
  <si>
    <t>2/3</t>
  </si>
  <si>
    <t>11111111</t>
  </si>
  <si>
    <t>oooooooo</t>
  </si>
  <si>
    <t>on</t>
  </si>
  <si>
    <t>20230612 09:12:56</t>
  </si>
  <si>
    <t>09:12:56</t>
  </si>
  <si>
    <t>Excised</t>
  </si>
  <si>
    <t>MPF-261-20230612-09_12_59</t>
  </si>
  <si>
    <t>09:13:17</t>
  </si>
  <si>
    <t>20230612 09:49:11</t>
  </si>
  <si>
    <t>09:49:11</t>
  </si>
  <si>
    <t>MPF-262-20230612-09_49_14</t>
  </si>
  <si>
    <t>09:49:42</t>
  </si>
  <si>
    <t>20230612 10:11:20</t>
  </si>
  <si>
    <t>10:11:20</t>
  </si>
  <si>
    <t>MPF-263-20230612-10_11_23</t>
  </si>
  <si>
    <t>10:11:45</t>
  </si>
  <si>
    <t>20230612 10:52:11</t>
  </si>
  <si>
    <t>10:52:11</t>
  </si>
  <si>
    <t>MPF-264-20230612-10_52_15</t>
  </si>
  <si>
    <t>10:52:38</t>
  </si>
  <si>
    <t>1/3</t>
  </si>
  <si>
    <t>20230612 11:14:26</t>
  </si>
  <si>
    <t>11:14:26</t>
  </si>
  <si>
    <t>MPF-265-20230612-11_14_30</t>
  </si>
  <si>
    <t>11:14:47</t>
  </si>
  <si>
    <t>20230612 11:50:05</t>
  </si>
  <si>
    <t>11:50:05</t>
  </si>
  <si>
    <t>MPF-266-20230612-11_50_09</t>
  </si>
  <si>
    <t>11:50:31</t>
  </si>
  <si>
    <t>20230612 12:12:56</t>
  </si>
  <si>
    <t>12:12:56</t>
  </si>
  <si>
    <t>MPF-267-20230612-12_13_00</t>
  </si>
  <si>
    <t>12:13:20</t>
  </si>
  <si>
    <t>3/3</t>
  </si>
  <si>
    <t>20230612 12:52:19</t>
  </si>
  <si>
    <t>12:52:19</t>
  </si>
  <si>
    <t>MPF-269-20230612-12_52_23</t>
  </si>
  <si>
    <t>12:52:44</t>
  </si>
  <si>
    <t>20230612 13:15:01</t>
  </si>
  <si>
    <t>13:15:01</t>
  </si>
  <si>
    <t>MPF-270-20230612-13_15_05</t>
  </si>
  <si>
    <t>13:15:27</t>
  </si>
  <si>
    <t>20230612 13:49:51</t>
  </si>
  <si>
    <t>13:49:51</t>
  </si>
  <si>
    <t>MPF-271-20230612-13_49_56</t>
  </si>
  <si>
    <t>13:50:17</t>
  </si>
  <si>
    <t>20230612 14:11:41</t>
  </si>
  <si>
    <t>14:11:41</t>
  </si>
  <si>
    <t>MPF-272-20230612-14_11_46</t>
  </si>
  <si>
    <t>14:12:06</t>
  </si>
  <si>
    <t>20230612 14:50:25</t>
  </si>
  <si>
    <t>14:50:25</t>
  </si>
  <si>
    <t>MPF-273-20230612-14_50_30</t>
  </si>
  <si>
    <t>14:51:06</t>
  </si>
  <si>
    <t>20230612 15:13:15</t>
  </si>
  <si>
    <t>15:13:15</t>
  </si>
  <si>
    <t>MPF-274-20230612-15_13_20</t>
  </si>
  <si>
    <t>15:13:38</t>
  </si>
  <si>
    <t>20230612 15:51:19</t>
  </si>
  <si>
    <t>15:51:19</t>
  </si>
  <si>
    <t>MPF-275-20230612-15_51_24</t>
  </si>
  <si>
    <t>15:51:42</t>
  </si>
  <si>
    <t>20230612 16:13:02</t>
  </si>
  <si>
    <t>16:13:02</t>
  </si>
  <si>
    <t>MPF-276-20230612-16_13_07</t>
  </si>
  <si>
    <t>16:13:31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</si>
</sst>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M32"/>
  <sheetViews>
    <sheetView tabSelected="1" workbookViewId="0">
      <selection activeCell="K34" sqref="K34"/>
    </sheetView>
  </sheetViews>
  <sheetFormatPr baseColWidth="10" defaultColWidth="8.83203125" defaultRowHeight="15" x14ac:dyDescent="0.2"/>
  <sheetData>
    <row r="1" spans="1:299" x14ac:dyDescent="0.2">
      <c r="E1">
        <v>369.03</v>
      </c>
    </row>
    <row r="2" spans="1:299" x14ac:dyDescent="0.2">
      <c r="A2" t="s">
        <v>29</v>
      </c>
      <c r="B2" t="s">
        <v>30</v>
      </c>
      <c r="C2" t="s">
        <v>32</v>
      </c>
    </row>
    <row r="3" spans="1:299" x14ac:dyDescent="0.2">
      <c r="B3" t="s">
        <v>31</v>
      </c>
      <c r="C3">
        <v>21</v>
      </c>
    </row>
    <row r="4" spans="1:299" x14ac:dyDescent="0.2">
      <c r="A4" t="s">
        <v>33</v>
      </c>
      <c r="B4" t="s">
        <v>34</v>
      </c>
      <c r="C4" t="s">
        <v>35</v>
      </c>
      <c r="D4" t="s">
        <v>37</v>
      </c>
      <c r="E4" t="s">
        <v>38</v>
      </c>
      <c r="F4" t="s">
        <v>39</v>
      </c>
      <c r="G4" t="s">
        <v>40</v>
      </c>
      <c r="H4" t="s">
        <v>41</v>
      </c>
      <c r="I4" t="s">
        <v>42</v>
      </c>
      <c r="J4" t="s">
        <v>43</v>
      </c>
      <c r="K4" t="s">
        <v>44</v>
      </c>
    </row>
    <row r="5" spans="1:299" x14ac:dyDescent="0.2">
      <c r="B5" t="s">
        <v>19</v>
      </c>
      <c r="C5" t="s">
        <v>36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299" x14ac:dyDescent="0.2">
      <c r="A6" t="s">
        <v>45</v>
      </c>
      <c r="B6" t="s">
        <v>46</v>
      </c>
      <c r="C6" t="s">
        <v>47</v>
      </c>
      <c r="D6" t="s">
        <v>48</v>
      </c>
      <c r="E6" t="s">
        <v>49</v>
      </c>
    </row>
    <row r="7" spans="1:299" x14ac:dyDescent="0.2">
      <c r="B7">
        <v>0</v>
      </c>
      <c r="C7">
        <v>1</v>
      </c>
      <c r="D7">
        <v>0</v>
      </c>
      <c r="E7">
        <v>0</v>
      </c>
    </row>
    <row r="8" spans="1:299" x14ac:dyDescent="0.2">
      <c r="A8" t="s">
        <v>50</v>
      </c>
      <c r="B8" t="s">
        <v>51</v>
      </c>
      <c r="C8" t="s">
        <v>53</v>
      </c>
      <c r="D8" t="s">
        <v>55</v>
      </c>
      <c r="E8" t="s">
        <v>56</v>
      </c>
      <c r="F8" t="s">
        <v>57</v>
      </c>
      <c r="G8" t="s">
        <v>58</v>
      </c>
      <c r="H8" t="s">
        <v>59</v>
      </c>
      <c r="I8" t="s">
        <v>60</v>
      </c>
      <c r="J8" t="s">
        <v>61</v>
      </c>
      <c r="K8" t="s">
        <v>62</v>
      </c>
      <c r="L8" t="s">
        <v>63</v>
      </c>
      <c r="M8" t="s">
        <v>64</v>
      </c>
      <c r="N8" t="s">
        <v>65</v>
      </c>
      <c r="O8" t="s">
        <v>66</v>
      </c>
      <c r="P8" t="s">
        <v>67</v>
      </c>
      <c r="Q8" t="s">
        <v>68</v>
      </c>
    </row>
    <row r="9" spans="1:299" x14ac:dyDescent="0.2">
      <c r="B9" t="s">
        <v>52</v>
      </c>
      <c r="C9" t="s">
        <v>54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0.19109999999999999</v>
      </c>
      <c r="L9">
        <v>0.1512</v>
      </c>
      <c r="M9">
        <v>0.161</v>
      </c>
      <c r="N9">
        <v>0.22620000000000001</v>
      </c>
      <c r="O9">
        <v>0.1575</v>
      </c>
      <c r="P9">
        <v>0.15959999999999999</v>
      </c>
      <c r="Q9">
        <v>0.2175</v>
      </c>
    </row>
    <row r="10" spans="1:299" x14ac:dyDescent="0.2">
      <c r="A10" t="s">
        <v>69</v>
      </c>
      <c r="B10" t="s">
        <v>70</v>
      </c>
      <c r="C10" t="s">
        <v>71</v>
      </c>
      <c r="D10" t="s">
        <v>72</v>
      </c>
      <c r="E10" t="s">
        <v>73</v>
      </c>
      <c r="F10" t="s">
        <v>74</v>
      </c>
    </row>
    <row r="11" spans="1:299" x14ac:dyDescent="0.2">
      <c r="B11">
        <v>0</v>
      </c>
      <c r="C11">
        <v>0</v>
      </c>
      <c r="D11">
        <v>0</v>
      </c>
      <c r="E11">
        <v>0</v>
      </c>
      <c r="F11">
        <v>1</v>
      </c>
    </row>
    <row r="12" spans="1:299" x14ac:dyDescent="0.2">
      <c r="A12" t="s">
        <v>75</v>
      </c>
      <c r="B12" t="s">
        <v>76</v>
      </c>
      <c r="C12" t="s">
        <v>77</v>
      </c>
      <c r="D12" t="s">
        <v>78</v>
      </c>
      <c r="E12" t="s">
        <v>79</v>
      </c>
      <c r="F12" t="s">
        <v>80</v>
      </c>
      <c r="G12" t="s">
        <v>82</v>
      </c>
      <c r="H12" t="s">
        <v>84</v>
      </c>
    </row>
    <row r="13" spans="1:299" x14ac:dyDescent="0.2">
      <c r="B13">
        <v>-6276</v>
      </c>
      <c r="C13">
        <v>6.6</v>
      </c>
      <c r="D13">
        <v>1.7090000000000001E-5</v>
      </c>
      <c r="E13">
        <v>3.11</v>
      </c>
      <c r="F13" t="s">
        <v>81</v>
      </c>
      <c r="G13" t="s">
        <v>83</v>
      </c>
      <c r="H13">
        <v>0</v>
      </c>
    </row>
    <row r="14" spans="1:299" x14ac:dyDescent="0.2">
      <c r="A14" t="s">
        <v>85</v>
      </c>
      <c r="B14" t="s">
        <v>85</v>
      </c>
      <c r="C14" t="s">
        <v>85</v>
      </c>
      <c r="D14" t="s">
        <v>85</v>
      </c>
      <c r="E14" t="s">
        <v>85</v>
      </c>
      <c r="F14" t="s">
        <v>85</v>
      </c>
      <c r="G14" t="s">
        <v>86</v>
      </c>
      <c r="H14" t="s">
        <v>86</v>
      </c>
      <c r="I14" t="s">
        <v>86</v>
      </c>
      <c r="J14" t="s">
        <v>86</v>
      </c>
      <c r="K14" t="s">
        <v>87</v>
      </c>
      <c r="L14" t="s">
        <v>87</v>
      </c>
      <c r="M14" t="s">
        <v>87</v>
      </c>
      <c r="N14" t="s">
        <v>87</v>
      </c>
      <c r="O14" t="s">
        <v>87</v>
      </c>
      <c r="P14" t="s">
        <v>87</v>
      </c>
      <c r="Q14" t="s">
        <v>87</v>
      </c>
      <c r="R14" t="s">
        <v>87</v>
      </c>
      <c r="S14" t="s">
        <v>87</v>
      </c>
      <c r="T14" t="s">
        <v>87</v>
      </c>
      <c r="U14" t="s">
        <v>87</v>
      </c>
      <c r="V14" t="s">
        <v>87</v>
      </c>
      <c r="W14" t="s">
        <v>87</v>
      </c>
      <c r="X14" t="s">
        <v>87</v>
      </c>
      <c r="Y14" t="s">
        <v>87</v>
      </c>
      <c r="Z14" t="s">
        <v>87</v>
      </c>
      <c r="AA14" t="s">
        <v>87</v>
      </c>
      <c r="AB14" t="s">
        <v>87</v>
      </c>
      <c r="AC14" t="s">
        <v>87</v>
      </c>
      <c r="AD14" t="s">
        <v>87</v>
      </c>
      <c r="AE14" t="s">
        <v>87</v>
      </c>
      <c r="AF14" t="s">
        <v>87</v>
      </c>
      <c r="AG14" t="s">
        <v>87</v>
      </c>
      <c r="AH14" t="s">
        <v>87</v>
      </c>
      <c r="AI14" t="s">
        <v>87</v>
      </c>
      <c r="AJ14" t="s">
        <v>87</v>
      </c>
      <c r="AK14" t="s">
        <v>88</v>
      </c>
      <c r="AL14" t="s">
        <v>88</v>
      </c>
      <c r="AM14" t="s">
        <v>88</v>
      </c>
      <c r="AN14" t="s">
        <v>88</v>
      </c>
      <c r="AO14" t="s">
        <v>88</v>
      </c>
      <c r="AP14" t="s">
        <v>88</v>
      </c>
      <c r="AQ14" t="s">
        <v>88</v>
      </c>
      <c r="AR14" t="s">
        <v>88</v>
      </c>
      <c r="AS14" t="s">
        <v>88</v>
      </c>
      <c r="AT14" t="s">
        <v>88</v>
      </c>
      <c r="AU14" t="s">
        <v>89</v>
      </c>
      <c r="AV14" t="s">
        <v>89</v>
      </c>
      <c r="AW14" t="s">
        <v>89</v>
      </c>
      <c r="AX14" t="s">
        <v>89</v>
      </c>
      <c r="AY14" t="s">
        <v>89</v>
      </c>
      <c r="AZ14" t="s">
        <v>90</v>
      </c>
      <c r="BA14" t="s">
        <v>90</v>
      </c>
      <c r="BB14" t="s">
        <v>90</v>
      </c>
      <c r="BC14" t="s">
        <v>90</v>
      </c>
      <c r="BD14" t="s">
        <v>90</v>
      </c>
      <c r="BE14" t="s">
        <v>90</v>
      </c>
      <c r="BF14" t="s">
        <v>90</v>
      </c>
      <c r="BG14" t="s">
        <v>90</v>
      </c>
      <c r="BH14" t="s">
        <v>90</v>
      </c>
      <c r="BI14" t="s">
        <v>90</v>
      </c>
      <c r="BJ14" t="s">
        <v>90</v>
      </c>
      <c r="BK14" t="s">
        <v>90</v>
      </c>
      <c r="BL14" t="s">
        <v>90</v>
      </c>
      <c r="BM14" t="s">
        <v>90</v>
      </c>
      <c r="BN14" t="s">
        <v>90</v>
      </c>
      <c r="BO14" t="s">
        <v>90</v>
      </c>
      <c r="BP14" t="s">
        <v>90</v>
      </c>
      <c r="BQ14" t="s">
        <v>90</v>
      </c>
      <c r="BR14" t="s">
        <v>90</v>
      </c>
      <c r="BS14" t="s">
        <v>90</v>
      </c>
      <c r="BT14" t="s">
        <v>90</v>
      </c>
      <c r="BU14" t="s">
        <v>90</v>
      </c>
      <c r="BV14" t="s">
        <v>90</v>
      </c>
      <c r="BW14" t="s">
        <v>90</v>
      </c>
      <c r="BX14" t="s">
        <v>90</v>
      </c>
      <c r="BY14" t="s">
        <v>90</v>
      </c>
      <c r="BZ14" t="s">
        <v>90</v>
      </c>
      <c r="CA14" t="s">
        <v>90</v>
      </c>
      <c r="CB14" t="s">
        <v>91</v>
      </c>
      <c r="CC14" t="s">
        <v>91</v>
      </c>
      <c r="CD14" t="s">
        <v>91</v>
      </c>
      <c r="CE14" t="s">
        <v>91</v>
      </c>
      <c r="CF14" t="s">
        <v>91</v>
      </c>
      <c r="CG14" t="s">
        <v>91</v>
      </c>
      <c r="CH14" t="s">
        <v>91</v>
      </c>
      <c r="CI14" t="s">
        <v>91</v>
      </c>
      <c r="CJ14" t="s">
        <v>91</v>
      </c>
      <c r="CK14" t="s">
        <v>91</v>
      </c>
      <c r="CL14" t="s">
        <v>91</v>
      </c>
      <c r="CM14" t="s">
        <v>91</v>
      </c>
      <c r="CN14" t="s">
        <v>91</v>
      </c>
      <c r="CO14" t="s">
        <v>91</v>
      </c>
      <c r="CP14" t="s">
        <v>91</v>
      </c>
      <c r="CQ14" t="s">
        <v>91</v>
      </c>
      <c r="CR14" t="s">
        <v>91</v>
      </c>
      <c r="CS14" t="s">
        <v>91</v>
      </c>
      <c r="CT14" t="s">
        <v>91</v>
      </c>
      <c r="CU14" t="s">
        <v>91</v>
      </c>
      <c r="CV14" t="s">
        <v>91</v>
      </c>
      <c r="CW14" t="s">
        <v>92</v>
      </c>
      <c r="CX14" t="s">
        <v>92</v>
      </c>
      <c r="CY14" t="s">
        <v>92</v>
      </c>
      <c r="CZ14" t="s">
        <v>92</v>
      </c>
      <c r="DA14" t="s">
        <v>92</v>
      </c>
      <c r="DB14" t="s">
        <v>92</v>
      </c>
      <c r="DC14" t="s">
        <v>92</v>
      </c>
      <c r="DD14" t="s">
        <v>92</v>
      </c>
      <c r="DE14" t="s">
        <v>92</v>
      </c>
      <c r="DF14" t="s">
        <v>92</v>
      </c>
      <c r="DG14" t="s">
        <v>92</v>
      </c>
      <c r="DH14" t="s">
        <v>92</v>
      </c>
      <c r="DI14" t="s">
        <v>92</v>
      </c>
      <c r="DJ14" t="s">
        <v>93</v>
      </c>
      <c r="DK14" t="s">
        <v>93</v>
      </c>
      <c r="DL14" t="s">
        <v>93</v>
      </c>
      <c r="DM14" t="s">
        <v>93</v>
      </c>
      <c r="DN14" t="s">
        <v>94</v>
      </c>
      <c r="DO14" t="s">
        <v>94</v>
      </c>
      <c r="DP14" t="s">
        <v>94</v>
      </c>
      <c r="DQ14" t="s">
        <v>94</v>
      </c>
      <c r="DR14" t="s">
        <v>94</v>
      </c>
      <c r="DS14" t="s">
        <v>95</v>
      </c>
      <c r="DT14" t="s">
        <v>95</v>
      </c>
      <c r="DU14" t="s">
        <v>95</v>
      </c>
      <c r="DV14" t="s">
        <v>95</v>
      </c>
      <c r="DW14" t="s">
        <v>95</v>
      </c>
      <c r="DX14" t="s">
        <v>95</v>
      </c>
      <c r="DY14" t="s">
        <v>95</v>
      </c>
      <c r="DZ14" t="s">
        <v>95</v>
      </c>
      <c r="EA14" t="s">
        <v>95</v>
      </c>
      <c r="EB14" t="s">
        <v>95</v>
      </c>
      <c r="EC14" t="s">
        <v>95</v>
      </c>
      <c r="ED14" t="s">
        <v>95</v>
      </c>
      <c r="EE14" t="s">
        <v>95</v>
      </c>
      <c r="EF14" t="s">
        <v>95</v>
      </c>
      <c r="EG14" t="s">
        <v>95</v>
      </c>
      <c r="EH14" t="s">
        <v>95</v>
      </c>
      <c r="EI14" t="s">
        <v>95</v>
      </c>
      <c r="EJ14" t="s">
        <v>95</v>
      </c>
      <c r="EK14" t="s">
        <v>96</v>
      </c>
      <c r="EL14" t="s">
        <v>96</v>
      </c>
      <c r="EM14" t="s">
        <v>96</v>
      </c>
      <c r="EN14" t="s">
        <v>96</v>
      </c>
      <c r="EO14" t="s">
        <v>96</v>
      </c>
      <c r="EP14" t="s">
        <v>96</v>
      </c>
      <c r="EQ14" t="s">
        <v>96</v>
      </c>
      <c r="ER14" t="s">
        <v>96</v>
      </c>
      <c r="ES14" t="s">
        <v>96</v>
      </c>
      <c r="ET14" t="s">
        <v>96</v>
      </c>
      <c r="EU14" t="s">
        <v>97</v>
      </c>
      <c r="EV14" t="s">
        <v>97</v>
      </c>
      <c r="EW14" t="s">
        <v>97</v>
      </c>
      <c r="EX14" t="s">
        <v>97</v>
      </c>
      <c r="EY14" t="s">
        <v>97</v>
      </c>
      <c r="EZ14" t="s">
        <v>97</v>
      </c>
      <c r="FA14" t="s">
        <v>97</v>
      </c>
      <c r="FB14" t="s">
        <v>97</v>
      </c>
      <c r="FC14" t="s">
        <v>97</v>
      </c>
      <c r="FD14" t="s">
        <v>97</v>
      </c>
      <c r="FE14" t="s">
        <v>97</v>
      </c>
      <c r="FF14" t="s">
        <v>97</v>
      </c>
      <c r="FG14" t="s">
        <v>97</v>
      </c>
      <c r="FH14" t="s">
        <v>97</v>
      </c>
      <c r="FI14" t="s">
        <v>97</v>
      </c>
      <c r="FJ14" t="s">
        <v>97</v>
      </c>
      <c r="FK14" t="s">
        <v>97</v>
      </c>
      <c r="FL14" t="s">
        <v>97</v>
      </c>
      <c r="FM14" t="s">
        <v>98</v>
      </c>
      <c r="FN14" t="s">
        <v>98</v>
      </c>
      <c r="FO14" t="s">
        <v>98</v>
      </c>
      <c r="FP14" t="s">
        <v>98</v>
      </c>
      <c r="FQ14" t="s">
        <v>98</v>
      </c>
      <c r="FR14" t="s">
        <v>99</v>
      </c>
      <c r="FS14" t="s">
        <v>99</v>
      </c>
      <c r="FT14" t="s">
        <v>99</v>
      </c>
      <c r="FU14" t="s">
        <v>99</v>
      </c>
      <c r="FV14" t="s">
        <v>99</v>
      </c>
      <c r="FW14" t="s">
        <v>99</v>
      </c>
      <c r="FX14" t="s">
        <v>99</v>
      </c>
      <c r="FY14" t="s">
        <v>99</v>
      </c>
      <c r="FZ14" t="s">
        <v>99</v>
      </c>
      <c r="GA14" t="s">
        <v>99</v>
      </c>
      <c r="GB14" t="s">
        <v>99</v>
      </c>
      <c r="GC14" t="s">
        <v>99</v>
      </c>
      <c r="GD14" t="s">
        <v>99</v>
      </c>
      <c r="GE14" t="s">
        <v>100</v>
      </c>
      <c r="GF14" t="s">
        <v>100</v>
      </c>
      <c r="GG14" t="s">
        <v>100</v>
      </c>
      <c r="GH14" t="s">
        <v>100</v>
      </c>
      <c r="GI14" t="s">
        <v>100</v>
      </c>
      <c r="GJ14" t="s">
        <v>100</v>
      </c>
      <c r="GK14" t="s">
        <v>100</v>
      </c>
      <c r="GL14" t="s">
        <v>100</v>
      </c>
      <c r="GM14" t="s">
        <v>100</v>
      </c>
      <c r="GN14" t="s">
        <v>100</v>
      </c>
      <c r="GO14" t="s">
        <v>100</v>
      </c>
      <c r="GP14" t="s">
        <v>100</v>
      </c>
      <c r="GQ14" t="s">
        <v>100</v>
      </c>
      <c r="GR14" t="s">
        <v>100</v>
      </c>
      <c r="GS14" t="s">
        <v>100</v>
      </c>
      <c r="GT14" t="s">
        <v>101</v>
      </c>
      <c r="GU14" t="s">
        <v>101</v>
      </c>
      <c r="GV14" t="s">
        <v>101</v>
      </c>
      <c r="GW14" t="s">
        <v>101</v>
      </c>
      <c r="GX14" t="s">
        <v>101</v>
      </c>
      <c r="GY14" t="s">
        <v>101</v>
      </c>
      <c r="GZ14" t="s">
        <v>101</v>
      </c>
      <c r="HA14" t="s">
        <v>101</v>
      </c>
      <c r="HB14" t="s">
        <v>101</v>
      </c>
      <c r="HC14" t="s">
        <v>101</v>
      </c>
      <c r="HD14" t="s">
        <v>101</v>
      </c>
      <c r="HE14" t="s">
        <v>101</v>
      </c>
      <c r="HF14" t="s">
        <v>101</v>
      </c>
      <c r="HG14" t="s">
        <v>101</v>
      </c>
      <c r="HH14" t="s">
        <v>101</v>
      </c>
      <c r="HI14" t="s">
        <v>101</v>
      </c>
      <c r="HJ14" t="s">
        <v>101</v>
      </c>
      <c r="HK14" t="s">
        <v>101</v>
      </c>
      <c r="HL14" t="s">
        <v>102</v>
      </c>
      <c r="HM14" t="s">
        <v>102</v>
      </c>
      <c r="HN14" t="s">
        <v>102</v>
      </c>
      <c r="HO14" t="s">
        <v>102</v>
      </c>
      <c r="HP14" t="s">
        <v>102</v>
      </c>
      <c r="HQ14" t="s">
        <v>102</v>
      </c>
      <c r="HR14" t="s">
        <v>102</v>
      </c>
      <c r="HS14" t="s">
        <v>102</v>
      </c>
      <c r="HT14" t="s">
        <v>102</v>
      </c>
      <c r="HU14" t="s">
        <v>102</v>
      </c>
      <c r="HV14" t="s">
        <v>102</v>
      </c>
      <c r="HW14" t="s">
        <v>102</v>
      </c>
      <c r="HX14" t="s">
        <v>102</v>
      </c>
      <c r="HY14" t="s">
        <v>102</v>
      </c>
      <c r="HZ14" t="s">
        <v>102</v>
      </c>
      <c r="IA14" t="s">
        <v>102</v>
      </c>
      <c r="IB14" t="s">
        <v>102</v>
      </c>
      <c r="IC14" t="s">
        <v>102</v>
      </c>
      <c r="ID14" t="s">
        <v>102</v>
      </c>
      <c r="IE14" t="s">
        <v>103</v>
      </c>
      <c r="IF14" t="s">
        <v>103</v>
      </c>
      <c r="IG14" t="s">
        <v>103</v>
      </c>
      <c r="IH14" t="s">
        <v>103</v>
      </c>
      <c r="II14" t="s">
        <v>103</v>
      </c>
      <c r="IJ14" t="s">
        <v>103</v>
      </c>
      <c r="IK14" t="s">
        <v>103</v>
      </c>
      <c r="IL14" t="s">
        <v>103</v>
      </c>
      <c r="IM14" t="s">
        <v>103</v>
      </c>
      <c r="IN14" t="s">
        <v>103</v>
      </c>
      <c r="IO14" t="s">
        <v>103</v>
      </c>
      <c r="IP14" t="s">
        <v>103</v>
      </c>
      <c r="IQ14" t="s">
        <v>103</v>
      </c>
      <c r="IR14" t="s">
        <v>103</v>
      </c>
      <c r="IS14" t="s">
        <v>103</v>
      </c>
      <c r="IT14" t="s">
        <v>103</v>
      </c>
      <c r="IU14" t="s">
        <v>103</v>
      </c>
      <c r="IV14" t="s">
        <v>103</v>
      </c>
      <c r="IW14" t="s">
        <v>103</v>
      </c>
      <c r="IX14" t="s">
        <v>104</v>
      </c>
      <c r="IY14" t="s">
        <v>104</v>
      </c>
      <c r="IZ14" t="s">
        <v>104</v>
      </c>
      <c r="JA14" t="s">
        <v>104</v>
      </c>
      <c r="JB14" t="s">
        <v>104</v>
      </c>
      <c r="JC14" t="s">
        <v>104</v>
      </c>
      <c r="JD14" t="s">
        <v>104</v>
      </c>
      <c r="JE14" t="s">
        <v>104</v>
      </c>
      <c r="JF14" t="s">
        <v>104</v>
      </c>
      <c r="JG14" t="s">
        <v>104</v>
      </c>
      <c r="JH14" t="s">
        <v>104</v>
      </c>
      <c r="JI14" t="s">
        <v>104</v>
      </c>
      <c r="JJ14" t="s">
        <v>104</v>
      </c>
      <c r="JK14" t="s">
        <v>104</v>
      </c>
      <c r="JL14" t="s">
        <v>104</v>
      </c>
      <c r="JM14" t="s">
        <v>104</v>
      </c>
      <c r="JN14" t="s">
        <v>104</v>
      </c>
      <c r="JO14" t="s">
        <v>104</v>
      </c>
      <c r="JP14" t="s">
        <v>105</v>
      </c>
      <c r="JQ14" t="s">
        <v>105</v>
      </c>
      <c r="JR14" t="s">
        <v>105</v>
      </c>
      <c r="JS14" t="s">
        <v>105</v>
      </c>
      <c r="JT14" t="s">
        <v>105</v>
      </c>
      <c r="JU14" t="s">
        <v>105</v>
      </c>
      <c r="JV14" t="s">
        <v>105</v>
      </c>
      <c r="JW14" t="s">
        <v>105</v>
      </c>
      <c r="JX14" t="s">
        <v>106</v>
      </c>
      <c r="JY14" t="s">
        <v>106</v>
      </c>
      <c r="JZ14" t="s">
        <v>106</v>
      </c>
      <c r="KA14" t="s">
        <v>106</v>
      </c>
      <c r="KB14" t="s">
        <v>106</v>
      </c>
      <c r="KC14" t="s">
        <v>106</v>
      </c>
      <c r="KD14" t="s">
        <v>106</v>
      </c>
      <c r="KE14" t="s">
        <v>106</v>
      </c>
      <c r="KF14" t="s">
        <v>106</v>
      </c>
      <c r="KG14" t="s">
        <v>106</v>
      </c>
      <c r="KH14" t="s">
        <v>106</v>
      </c>
      <c r="KI14" t="s">
        <v>106</v>
      </c>
      <c r="KJ14" t="s">
        <v>106</v>
      </c>
      <c r="KK14" t="s">
        <v>106</v>
      </c>
      <c r="KL14" t="s">
        <v>106</v>
      </c>
      <c r="KM14" t="s">
        <v>106</v>
      </c>
    </row>
    <row r="15" spans="1:299" x14ac:dyDescent="0.2">
      <c r="A15" t="s">
        <v>107</v>
      </c>
      <c r="B15" t="s">
        <v>108</v>
      </c>
      <c r="C15" t="s">
        <v>109</v>
      </c>
      <c r="D15" t="s">
        <v>110</v>
      </c>
      <c r="E15" t="s">
        <v>111</v>
      </c>
      <c r="F15" t="s">
        <v>112</v>
      </c>
      <c r="G15" t="s">
        <v>113</v>
      </c>
      <c r="H15" t="s">
        <v>114</v>
      </c>
      <c r="I15" t="s">
        <v>115</v>
      </c>
      <c r="J15" t="s">
        <v>116</v>
      </c>
      <c r="K15" t="s">
        <v>117</v>
      </c>
      <c r="L15" t="s">
        <v>118</v>
      </c>
      <c r="M15" t="s">
        <v>119</v>
      </c>
      <c r="N15" t="s">
        <v>120</v>
      </c>
      <c r="O15" t="s">
        <v>121</v>
      </c>
      <c r="P15" t="s">
        <v>122</v>
      </c>
      <c r="Q15" t="s">
        <v>123</v>
      </c>
      <c r="R15" t="s">
        <v>124</v>
      </c>
      <c r="S15" t="s">
        <v>125</v>
      </c>
      <c r="T15" t="s">
        <v>126</v>
      </c>
      <c r="U15" t="s">
        <v>127</v>
      </c>
      <c r="V15" t="s">
        <v>128</v>
      </c>
      <c r="W15" t="s">
        <v>129</v>
      </c>
      <c r="X15" t="s">
        <v>130</v>
      </c>
      <c r="Y15" t="s">
        <v>131</v>
      </c>
      <c r="Z15" t="s">
        <v>132</v>
      </c>
      <c r="AA15" t="s">
        <v>133</v>
      </c>
      <c r="AB15" t="s">
        <v>134</v>
      </c>
      <c r="AC15" t="s">
        <v>135</v>
      </c>
      <c r="AD15" t="s">
        <v>136</v>
      </c>
      <c r="AE15" t="s">
        <v>137</v>
      </c>
      <c r="AF15" t="s">
        <v>138</v>
      </c>
      <c r="AG15" t="s">
        <v>139</v>
      </c>
      <c r="AH15" t="s">
        <v>140</v>
      </c>
      <c r="AI15" t="s">
        <v>141</v>
      </c>
      <c r="AJ15" t="s">
        <v>142</v>
      </c>
      <c r="AK15" t="s">
        <v>143</v>
      </c>
      <c r="AL15" t="s">
        <v>144</v>
      </c>
      <c r="AM15" t="s">
        <v>145</v>
      </c>
      <c r="AN15" t="s">
        <v>146</v>
      </c>
      <c r="AO15" t="s">
        <v>147</v>
      </c>
      <c r="AP15" t="s">
        <v>148</v>
      </c>
      <c r="AQ15" t="s">
        <v>149</v>
      </c>
      <c r="AR15" t="s">
        <v>150</v>
      </c>
      <c r="AS15" t="s">
        <v>151</v>
      </c>
      <c r="AT15" t="s">
        <v>152</v>
      </c>
      <c r="AU15" t="s">
        <v>89</v>
      </c>
      <c r="AV15" t="s">
        <v>153</v>
      </c>
      <c r="AW15" t="s">
        <v>154</v>
      </c>
      <c r="AX15" t="s">
        <v>155</v>
      </c>
      <c r="AY15" t="s">
        <v>156</v>
      </c>
      <c r="AZ15" t="s">
        <v>157</v>
      </c>
      <c r="BA15" t="s">
        <v>158</v>
      </c>
      <c r="BB15" t="s">
        <v>159</v>
      </c>
      <c r="BC15" t="s">
        <v>160</v>
      </c>
      <c r="BD15" t="s">
        <v>161</v>
      </c>
      <c r="BE15" t="s">
        <v>162</v>
      </c>
      <c r="BF15" t="s">
        <v>163</v>
      </c>
      <c r="BG15" t="s">
        <v>164</v>
      </c>
      <c r="BH15" t="s">
        <v>165</v>
      </c>
      <c r="BI15" t="s">
        <v>166</v>
      </c>
      <c r="BJ15" t="s">
        <v>167</v>
      </c>
      <c r="BK15" t="s">
        <v>168</v>
      </c>
      <c r="BL15" t="s">
        <v>169</v>
      </c>
      <c r="BM15" t="s">
        <v>170</v>
      </c>
      <c r="BN15" t="s">
        <v>171</v>
      </c>
      <c r="BO15" t="s">
        <v>172</v>
      </c>
      <c r="BP15" t="s">
        <v>173</v>
      </c>
      <c r="BQ15" t="s">
        <v>174</v>
      </c>
      <c r="BR15" t="s">
        <v>175</v>
      </c>
      <c r="BS15" t="s">
        <v>176</v>
      </c>
      <c r="BT15" t="s">
        <v>177</v>
      </c>
      <c r="BU15" t="s">
        <v>178</v>
      </c>
      <c r="BV15" t="s">
        <v>179</v>
      </c>
      <c r="BW15" t="s">
        <v>180</v>
      </c>
      <c r="BX15" t="s">
        <v>181</v>
      </c>
      <c r="BY15" t="s">
        <v>182</v>
      </c>
      <c r="BZ15" t="s">
        <v>183</v>
      </c>
      <c r="CA15" t="s">
        <v>184</v>
      </c>
      <c r="CB15" t="s">
        <v>185</v>
      </c>
      <c r="CC15" t="s">
        <v>186</v>
      </c>
      <c r="CD15" t="s">
        <v>187</v>
      </c>
      <c r="CE15" t="s">
        <v>188</v>
      </c>
      <c r="CF15" t="s">
        <v>189</v>
      </c>
      <c r="CG15" t="s">
        <v>190</v>
      </c>
      <c r="CH15" t="s">
        <v>191</v>
      </c>
      <c r="CI15" t="s">
        <v>192</v>
      </c>
      <c r="CJ15" t="s">
        <v>193</v>
      </c>
      <c r="CK15" t="s">
        <v>194</v>
      </c>
      <c r="CL15" t="s">
        <v>195</v>
      </c>
      <c r="CM15" t="s">
        <v>196</v>
      </c>
      <c r="CN15" t="s">
        <v>197</v>
      </c>
      <c r="CO15" t="s">
        <v>198</v>
      </c>
      <c r="CP15" t="s">
        <v>199</v>
      </c>
      <c r="CQ15" t="s">
        <v>200</v>
      </c>
      <c r="CR15" t="s">
        <v>201</v>
      </c>
      <c r="CS15" t="s">
        <v>202</v>
      </c>
      <c r="CT15" t="s">
        <v>203</v>
      </c>
      <c r="CU15" t="s">
        <v>204</v>
      </c>
      <c r="CV15" t="s">
        <v>205</v>
      </c>
      <c r="CW15" t="s">
        <v>185</v>
      </c>
      <c r="CX15" t="s">
        <v>206</v>
      </c>
      <c r="CY15" t="s">
        <v>207</v>
      </c>
      <c r="CZ15" t="s">
        <v>208</v>
      </c>
      <c r="DA15" t="s">
        <v>159</v>
      </c>
      <c r="DB15" t="s">
        <v>209</v>
      </c>
      <c r="DC15" t="s">
        <v>210</v>
      </c>
      <c r="DD15" t="s">
        <v>211</v>
      </c>
      <c r="DE15" t="s">
        <v>212</v>
      </c>
      <c r="DF15" t="s">
        <v>213</v>
      </c>
      <c r="DG15" t="s">
        <v>214</v>
      </c>
      <c r="DH15" t="s">
        <v>215</v>
      </c>
      <c r="DI15" t="s">
        <v>216</v>
      </c>
      <c r="DJ15" t="s">
        <v>217</v>
      </c>
      <c r="DK15" t="s">
        <v>218</v>
      </c>
      <c r="DL15" t="s">
        <v>219</v>
      </c>
      <c r="DM15" t="s">
        <v>220</v>
      </c>
      <c r="DN15" t="s">
        <v>221</v>
      </c>
      <c r="DO15" t="s">
        <v>222</v>
      </c>
      <c r="DP15" t="s">
        <v>223</v>
      </c>
      <c r="DQ15" t="s">
        <v>224</v>
      </c>
      <c r="DR15" t="s">
        <v>225</v>
      </c>
      <c r="DS15" t="s">
        <v>117</v>
      </c>
      <c r="DT15" t="s">
        <v>226</v>
      </c>
      <c r="DU15" t="s">
        <v>227</v>
      </c>
      <c r="DV15" t="s">
        <v>228</v>
      </c>
      <c r="DW15" t="s">
        <v>229</v>
      </c>
      <c r="DX15" t="s">
        <v>230</v>
      </c>
      <c r="DY15" t="s">
        <v>231</v>
      </c>
      <c r="DZ15" t="s">
        <v>232</v>
      </c>
      <c r="EA15" t="s">
        <v>233</v>
      </c>
      <c r="EB15" t="s">
        <v>234</v>
      </c>
      <c r="EC15" t="s">
        <v>235</v>
      </c>
      <c r="ED15" t="s">
        <v>236</v>
      </c>
      <c r="EE15" t="s">
        <v>237</v>
      </c>
      <c r="EF15" t="s">
        <v>238</v>
      </c>
      <c r="EG15" t="s">
        <v>239</v>
      </c>
      <c r="EH15" t="s">
        <v>240</v>
      </c>
      <c r="EI15" t="s">
        <v>241</v>
      </c>
      <c r="EJ15" t="s">
        <v>242</v>
      </c>
      <c r="EK15" t="s">
        <v>243</v>
      </c>
      <c r="EL15" t="s">
        <v>244</v>
      </c>
      <c r="EM15" t="s">
        <v>245</v>
      </c>
      <c r="EN15" t="s">
        <v>246</v>
      </c>
      <c r="EO15" t="s">
        <v>247</v>
      </c>
      <c r="EP15" t="s">
        <v>248</v>
      </c>
      <c r="EQ15" t="s">
        <v>249</v>
      </c>
      <c r="ER15" t="s">
        <v>250</v>
      </c>
      <c r="ES15" t="s">
        <v>251</v>
      </c>
      <c r="ET15" t="s">
        <v>252</v>
      </c>
      <c r="EU15" t="s">
        <v>253</v>
      </c>
      <c r="EV15" t="s">
        <v>254</v>
      </c>
      <c r="EW15" t="s">
        <v>255</v>
      </c>
      <c r="EX15" t="s">
        <v>256</v>
      </c>
      <c r="EY15" t="s">
        <v>257</v>
      </c>
      <c r="EZ15" t="s">
        <v>258</v>
      </c>
      <c r="FA15" t="s">
        <v>259</v>
      </c>
      <c r="FB15" t="s">
        <v>260</v>
      </c>
      <c r="FC15" t="s">
        <v>261</v>
      </c>
      <c r="FD15" t="s">
        <v>262</v>
      </c>
      <c r="FE15" t="s">
        <v>263</v>
      </c>
      <c r="FF15" t="s">
        <v>264</v>
      </c>
      <c r="FG15" t="s">
        <v>265</v>
      </c>
      <c r="FH15" t="s">
        <v>266</v>
      </c>
      <c r="FI15" t="s">
        <v>267</v>
      </c>
      <c r="FJ15" t="s">
        <v>268</v>
      </c>
      <c r="FK15" t="s">
        <v>269</v>
      </c>
      <c r="FL15" t="s">
        <v>270</v>
      </c>
      <c r="FM15" t="s">
        <v>271</v>
      </c>
      <c r="FN15" t="s">
        <v>272</v>
      </c>
      <c r="FO15" t="s">
        <v>273</v>
      </c>
      <c r="FP15" t="s">
        <v>274</v>
      </c>
      <c r="FQ15" t="s">
        <v>275</v>
      </c>
      <c r="FR15" t="s">
        <v>108</v>
      </c>
      <c r="FS15" t="s">
        <v>111</v>
      </c>
      <c r="FT15" t="s">
        <v>276</v>
      </c>
      <c r="FU15" t="s">
        <v>277</v>
      </c>
      <c r="FV15" t="s">
        <v>278</v>
      </c>
      <c r="FW15" t="s">
        <v>279</v>
      </c>
      <c r="FX15" t="s">
        <v>280</v>
      </c>
      <c r="FY15" t="s">
        <v>281</v>
      </c>
      <c r="FZ15" t="s">
        <v>282</v>
      </c>
      <c r="GA15" t="s">
        <v>283</v>
      </c>
      <c r="GB15" t="s">
        <v>284</v>
      </c>
      <c r="GC15" t="s">
        <v>285</v>
      </c>
      <c r="GD15" t="s">
        <v>286</v>
      </c>
      <c r="GE15" t="s">
        <v>287</v>
      </c>
      <c r="GF15" t="s">
        <v>288</v>
      </c>
      <c r="GG15" t="s">
        <v>289</v>
      </c>
      <c r="GH15" t="s">
        <v>290</v>
      </c>
      <c r="GI15" t="s">
        <v>291</v>
      </c>
      <c r="GJ15" t="s">
        <v>292</v>
      </c>
      <c r="GK15" t="s">
        <v>293</v>
      </c>
      <c r="GL15" t="s">
        <v>294</v>
      </c>
      <c r="GM15" t="s">
        <v>295</v>
      </c>
      <c r="GN15" t="s">
        <v>296</v>
      </c>
      <c r="GO15" t="s">
        <v>297</v>
      </c>
      <c r="GP15" t="s">
        <v>298</v>
      </c>
      <c r="GQ15" t="s">
        <v>299</v>
      </c>
      <c r="GR15" t="s">
        <v>300</v>
      </c>
      <c r="GS15" t="s">
        <v>301</v>
      </c>
      <c r="GT15" t="s">
        <v>302</v>
      </c>
      <c r="GU15" t="s">
        <v>303</v>
      </c>
      <c r="GV15" t="s">
        <v>304</v>
      </c>
      <c r="GW15" t="s">
        <v>305</v>
      </c>
      <c r="GX15" t="s">
        <v>306</v>
      </c>
      <c r="GY15" t="s">
        <v>307</v>
      </c>
      <c r="GZ15" t="s">
        <v>308</v>
      </c>
      <c r="HA15" t="s">
        <v>309</v>
      </c>
      <c r="HB15" t="s">
        <v>310</v>
      </c>
      <c r="HC15" t="s">
        <v>311</v>
      </c>
      <c r="HD15" t="s">
        <v>312</v>
      </c>
      <c r="HE15" t="s">
        <v>313</v>
      </c>
      <c r="HF15" t="s">
        <v>314</v>
      </c>
      <c r="HG15" t="s">
        <v>315</v>
      </c>
      <c r="HH15" t="s">
        <v>316</v>
      </c>
      <c r="HI15" t="s">
        <v>317</v>
      </c>
      <c r="HJ15" t="s">
        <v>318</v>
      </c>
      <c r="HK15" t="s">
        <v>319</v>
      </c>
      <c r="HL15" t="s">
        <v>320</v>
      </c>
      <c r="HM15" t="s">
        <v>321</v>
      </c>
      <c r="HN15" t="s">
        <v>322</v>
      </c>
      <c r="HO15" t="s">
        <v>323</v>
      </c>
      <c r="HP15" t="s">
        <v>324</v>
      </c>
      <c r="HQ15" t="s">
        <v>325</v>
      </c>
      <c r="HR15" t="s">
        <v>326</v>
      </c>
      <c r="HS15" t="s">
        <v>327</v>
      </c>
      <c r="HT15" t="s">
        <v>328</v>
      </c>
      <c r="HU15" t="s">
        <v>329</v>
      </c>
      <c r="HV15" t="s">
        <v>330</v>
      </c>
      <c r="HW15" t="s">
        <v>331</v>
      </c>
      <c r="HX15" t="s">
        <v>332</v>
      </c>
      <c r="HY15" t="s">
        <v>333</v>
      </c>
      <c r="HZ15" t="s">
        <v>334</v>
      </c>
      <c r="IA15" t="s">
        <v>335</v>
      </c>
      <c r="IB15" t="s">
        <v>336</v>
      </c>
      <c r="IC15" t="s">
        <v>337</v>
      </c>
      <c r="ID15" t="s">
        <v>338</v>
      </c>
      <c r="IE15" t="s">
        <v>339</v>
      </c>
      <c r="IF15" t="s">
        <v>340</v>
      </c>
      <c r="IG15" t="s">
        <v>341</v>
      </c>
      <c r="IH15" t="s">
        <v>342</v>
      </c>
      <c r="II15" t="s">
        <v>343</v>
      </c>
      <c r="IJ15" t="s">
        <v>344</v>
      </c>
      <c r="IK15" t="s">
        <v>345</v>
      </c>
      <c r="IL15" t="s">
        <v>346</v>
      </c>
      <c r="IM15" t="s">
        <v>347</v>
      </c>
      <c r="IN15" t="s">
        <v>348</v>
      </c>
      <c r="IO15" t="s">
        <v>349</v>
      </c>
      <c r="IP15" t="s">
        <v>350</v>
      </c>
      <c r="IQ15" t="s">
        <v>351</v>
      </c>
      <c r="IR15" t="s">
        <v>352</v>
      </c>
      <c r="IS15" t="s">
        <v>353</v>
      </c>
      <c r="IT15" t="s">
        <v>354</v>
      </c>
      <c r="IU15" t="s">
        <v>355</v>
      </c>
      <c r="IV15" t="s">
        <v>356</v>
      </c>
      <c r="IW15" t="s">
        <v>357</v>
      </c>
      <c r="IX15" t="s">
        <v>358</v>
      </c>
      <c r="IY15" t="s">
        <v>359</v>
      </c>
      <c r="IZ15" t="s">
        <v>360</v>
      </c>
      <c r="JA15" t="s">
        <v>361</v>
      </c>
      <c r="JB15" t="s">
        <v>362</v>
      </c>
      <c r="JC15" t="s">
        <v>363</v>
      </c>
      <c r="JD15" t="s">
        <v>364</v>
      </c>
      <c r="JE15" t="s">
        <v>365</v>
      </c>
      <c r="JF15" t="s">
        <v>366</v>
      </c>
      <c r="JG15" t="s">
        <v>367</v>
      </c>
      <c r="JH15" t="s">
        <v>368</v>
      </c>
      <c r="JI15" t="s">
        <v>369</v>
      </c>
      <c r="JJ15" t="s">
        <v>370</v>
      </c>
      <c r="JK15" t="s">
        <v>371</v>
      </c>
      <c r="JL15" t="s">
        <v>372</v>
      </c>
      <c r="JM15" t="s">
        <v>373</v>
      </c>
      <c r="JN15" t="s">
        <v>374</v>
      </c>
      <c r="JO15" t="s">
        <v>375</v>
      </c>
      <c r="JP15" t="s">
        <v>376</v>
      </c>
      <c r="JQ15" t="s">
        <v>377</v>
      </c>
      <c r="JR15" t="s">
        <v>378</v>
      </c>
      <c r="JS15" t="s">
        <v>379</v>
      </c>
      <c r="JT15" t="s">
        <v>380</v>
      </c>
      <c r="JU15" t="s">
        <v>381</v>
      </c>
      <c r="JV15" t="s">
        <v>382</v>
      </c>
      <c r="JW15" t="s">
        <v>383</v>
      </c>
      <c r="JX15" t="s">
        <v>384</v>
      </c>
      <c r="JY15" t="s">
        <v>385</v>
      </c>
      <c r="JZ15" t="s">
        <v>386</v>
      </c>
      <c r="KA15" t="s">
        <v>387</v>
      </c>
      <c r="KB15" t="s">
        <v>388</v>
      </c>
      <c r="KC15" t="s">
        <v>389</v>
      </c>
      <c r="KD15" t="s">
        <v>390</v>
      </c>
      <c r="KE15" t="s">
        <v>391</v>
      </c>
      <c r="KF15" t="s">
        <v>392</v>
      </c>
      <c r="KG15" t="s">
        <v>393</v>
      </c>
      <c r="KH15" t="s">
        <v>394</v>
      </c>
      <c r="KI15" t="s">
        <v>395</v>
      </c>
      <c r="KJ15" t="s">
        <v>396</v>
      </c>
      <c r="KK15" t="s">
        <v>397</v>
      </c>
      <c r="KL15" t="s">
        <v>398</v>
      </c>
      <c r="KM15" t="s">
        <v>399</v>
      </c>
    </row>
    <row r="16" spans="1:299" x14ac:dyDescent="0.2">
      <c r="B16" t="s">
        <v>400</v>
      </c>
      <c r="C16" t="s">
        <v>400</v>
      </c>
      <c r="F16" t="s">
        <v>400</v>
      </c>
      <c r="I16" t="s">
        <v>401</v>
      </c>
      <c r="J16" t="s">
        <v>402</v>
      </c>
      <c r="K16" t="s">
        <v>400</v>
      </c>
      <c r="L16" t="s">
        <v>403</v>
      </c>
      <c r="M16" t="s">
        <v>404</v>
      </c>
      <c r="N16" t="s">
        <v>405</v>
      </c>
      <c r="O16" t="s">
        <v>406</v>
      </c>
      <c r="P16" t="s">
        <v>406</v>
      </c>
      <c r="Q16" t="s">
        <v>233</v>
      </c>
      <c r="R16" t="s">
        <v>233</v>
      </c>
      <c r="S16" t="s">
        <v>403</v>
      </c>
      <c r="T16" t="s">
        <v>403</v>
      </c>
      <c r="U16" t="s">
        <v>403</v>
      </c>
      <c r="V16" t="s">
        <v>403</v>
      </c>
      <c r="W16" t="s">
        <v>407</v>
      </c>
      <c r="X16" t="s">
        <v>408</v>
      </c>
      <c r="Y16" t="s">
        <v>408</v>
      </c>
      <c r="Z16" t="s">
        <v>409</v>
      </c>
      <c r="AA16" t="s">
        <v>410</v>
      </c>
      <c r="AB16" t="s">
        <v>409</v>
      </c>
      <c r="AC16" t="s">
        <v>409</v>
      </c>
      <c r="AD16" t="s">
        <v>409</v>
      </c>
      <c r="AE16" t="s">
        <v>407</v>
      </c>
      <c r="AF16" t="s">
        <v>407</v>
      </c>
      <c r="AG16" t="s">
        <v>407</v>
      </c>
      <c r="AH16" t="s">
        <v>407</v>
      </c>
      <c r="AI16" t="s">
        <v>405</v>
      </c>
      <c r="AJ16" t="s">
        <v>404</v>
      </c>
      <c r="AK16" t="s">
        <v>405</v>
      </c>
      <c r="AL16" t="s">
        <v>406</v>
      </c>
      <c r="AM16" t="s">
        <v>406</v>
      </c>
      <c r="AN16" t="s">
        <v>411</v>
      </c>
      <c r="AO16" t="s">
        <v>412</v>
      </c>
      <c r="AP16" t="s">
        <v>404</v>
      </c>
      <c r="AQ16" t="s">
        <v>413</v>
      </c>
      <c r="AR16" t="s">
        <v>413</v>
      </c>
      <c r="AS16" t="s">
        <v>414</v>
      </c>
      <c r="AT16" t="s">
        <v>412</v>
      </c>
      <c r="AU16" t="s">
        <v>415</v>
      </c>
      <c r="AV16" t="s">
        <v>410</v>
      </c>
      <c r="AX16" t="s">
        <v>410</v>
      </c>
      <c r="AY16" t="s">
        <v>415</v>
      </c>
      <c r="BE16" t="s">
        <v>405</v>
      </c>
      <c r="BL16" t="s">
        <v>405</v>
      </c>
      <c r="BM16" t="s">
        <v>405</v>
      </c>
      <c r="BN16" t="s">
        <v>405</v>
      </c>
      <c r="BO16" t="s">
        <v>416</v>
      </c>
      <c r="CC16" t="s">
        <v>417</v>
      </c>
      <c r="CE16" t="s">
        <v>417</v>
      </c>
      <c r="CF16" t="s">
        <v>405</v>
      </c>
      <c r="CI16" t="s">
        <v>417</v>
      </c>
      <c r="CJ16" t="s">
        <v>410</v>
      </c>
      <c r="CM16" t="s">
        <v>418</v>
      </c>
      <c r="CN16" t="s">
        <v>418</v>
      </c>
      <c r="CP16" t="s">
        <v>419</v>
      </c>
      <c r="CQ16" t="s">
        <v>417</v>
      </c>
      <c r="CS16" t="s">
        <v>417</v>
      </c>
      <c r="CT16" t="s">
        <v>405</v>
      </c>
      <c r="CX16" t="s">
        <v>417</v>
      </c>
      <c r="CZ16" t="s">
        <v>420</v>
      </c>
      <c r="DC16" t="s">
        <v>417</v>
      </c>
      <c r="DD16" t="s">
        <v>417</v>
      </c>
      <c r="DF16" t="s">
        <v>417</v>
      </c>
      <c r="DH16" t="s">
        <v>417</v>
      </c>
      <c r="DJ16" t="s">
        <v>405</v>
      </c>
      <c r="DK16" t="s">
        <v>405</v>
      </c>
      <c r="DM16" t="s">
        <v>421</v>
      </c>
      <c r="DN16" t="s">
        <v>422</v>
      </c>
      <c r="DQ16" t="s">
        <v>403</v>
      </c>
      <c r="DS16" t="s">
        <v>400</v>
      </c>
      <c r="DT16" t="s">
        <v>406</v>
      </c>
      <c r="DU16" t="s">
        <v>406</v>
      </c>
      <c r="DV16" t="s">
        <v>413</v>
      </c>
      <c r="DW16" t="s">
        <v>413</v>
      </c>
      <c r="DX16" t="s">
        <v>406</v>
      </c>
      <c r="DY16" t="s">
        <v>413</v>
      </c>
      <c r="DZ16" t="s">
        <v>415</v>
      </c>
      <c r="EA16" t="s">
        <v>409</v>
      </c>
      <c r="EB16" t="s">
        <v>409</v>
      </c>
      <c r="EC16" t="s">
        <v>408</v>
      </c>
      <c r="ED16" t="s">
        <v>408</v>
      </c>
      <c r="EE16" t="s">
        <v>408</v>
      </c>
      <c r="EF16" t="s">
        <v>408</v>
      </c>
      <c r="EG16" t="s">
        <v>408</v>
      </c>
      <c r="EH16" t="s">
        <v>423</v>
      </c>
      <c r="EI16" t="s">
        <v>405</v>
      </c>
      <c r="EJ16" t="s">
        <v>405</v>
      </c>
      <c r="EK16" t="s">
        <v>406</v>
      </c>
      <c r="EL16" t="s">
        <v>406</v>
      </c>
      <c r="EM16" t="s">
        <v>406</v>
      </c>
      <c r="EN16" t="s">
        <v>413</v>
      </c>
      <c r="EO16" t="s">
        <v>406</v>
      </c>
      <c r="EP16" t="s">
        <v>413</v>
      </c>
      <c r="EQ16" t="s">
        <v>409</v>
      </c>
      <c r="ER16" t="s">
        <v>409</v>
      </c>
      <c r="ES16" t="s">
        <v>408</v>
      </c>
      <c r="ET16" t="s">
        <v>408</v>
      </c>
      <c r="EU16" t="s">
        <v>405</v>
      </c>
      <c r="EZ16" t="s">
        <v>405</v>
      </c>
      <c r="FC16" t="s">
        <v>408</v>
      </c>
      <c r="FD16" t="s">
        <v>408</v>
      </c>
      <c r="FE16" t="s">
        <v>408</v>
      </c>
      <c r="FF16" t="s">
        <v>408</v>
      </c>
      <c r="FG16" t="s">
        <v>408</v>
      </c>
      <c r="FH16" t="s">
        <v>405</v>
      </c>
      <c r="FI16" t="s">
        <v>405</v>
      </c>
      <c r="FJ16" t="s">
        <v>405</v>
      </c>
      <c r="FK16" t="s">
        <v>400</v>
      </c>
      <c r="FN16" t="s">
        <v>424</v>
      </c>
      <c r="FO16" t="s">
        <v>424</v>
      </c>
      <c r="FQ16" t="s">
        <v>400</v>
      </c>
      <c r="FR16" t="s">
        <v>425</v>
      </c>
      <c r="FT16" t="s">
        <v>400</v>
      </c>
      <c r="FU16" t="s">
        <v>400</v>
      </c>
      <c r="FW16" t="s">
        <v>426</v>
      </c>
      <c r="FX16" t="s">
        <v>427</v>
      </c>
      <c r="FY16" t="s">
        <v>426</v>
      </c>
      <c r="FZ16" t="s">
        <v>427</v>
      </c>
      <c r="GA16" t="s">
        <v>426</v>
      </c>
      <c r="GB16" t="s">
        <v>427</v>
      </c>
      <c r="GC16" t="s">
        <v>410</v>
      </c>
      <c r="GD16" t="s">
        <v>410</v>
      </c>
      <c r="GE16" t="s">
        <v>406</v>
      </c>
      <c r="GF16" t="s">
        <v>428</v>
      </c>
      <c r="GG16" t="s">
        <v>406</v>
      </c>
      <c r="GJ16" t="s">
        <v>429</v>
      </c>
      <c r="GM16" t="s">
        <v>413</v>
      </c>
      <c r="GN16" t="s">
        <v>430</v>
      </c>
      <c r="GO16" t="s">
        <v>413</v>
      </c>
      <c r="GT16" t="s">
        <v>431</v>
      </c>
      <c r="GU16" t="s">
        <v>431</v>
      </c>
      <c r="HH16" t="s">
        <v>431</v>
      </c>
      <c r="HI16" t="s">
        <v>431</v>
      </c>
      <c r="HJ16" t="s">
        <v>432</v>
      </c>
      <c r="HK16" t="s">
        <v>432</v>
      </c>
      <c r="HL16" t="s">
        <v>408</v>
      </c>
      <c r="HM16" t="s">
        <v>408</v>
      </c>
      <c r="HN16" t="s">
        <v>410</v>
      </c>
      <c r="HO16" t="s">
        <v>408</v>
      </c>
      <c r="HP16" t="s">
        <v>413</v>
      </c>
      <c r="HQ16" t="s">
        <v>410</v>
      </c>
      <c r="HR16" t="s">
        <v>410</v>
      </c>
      <c r="HT16" t="s">
        <v>431</v>
      </c>
      <c r="HU16" t="s">
        <v>431</v>
      </c>
      <c r="HV16" t="s">
        <v>431</v>
      </c>
      <c r="HW16" t="s">
        <v>431</v>
      </c>
      <c r="HX16" t="s">
        <v>431</v>
      </c>
      <c r="HY16" t="s">
        <v>431</v>
      </c>
      <c r="HZ16" t="s">
        <v>431</v>
      </c>
      <c r="IA16" t="s">
        <v>433</v>
      </c>
      <c r="IB16" t="s">
        <v>434</v>
      </c>
      <c r="IC16" t="s">
        <v>434</v>
      </c>
      <c r="ID16" t="s">
        <v>434</v>
      </c>
      <c r="IE16" t="s">
        <v>431</v>
      </c>
      <c r="IF16" t="s">
        <v>431</v>
      </c>
      <c r="IG16" t="s">
        <v>431</v>
      </c>
      <c r="IH16" t="s">
        <v>431</v>
      </c>
      <c r="II16" t="s">
        <v>431</v>
      </c>
      <c r="IJ16" t="s">
        <v>431</v>
      </c>
      <c r="IK16" t="s">
        <v>431</v>
      </c>
      <c r="IL16" t="s">
        <v>431</v>
      </c>
      <c r="IM16" t="s">
        <v>431</v>
      </c>
      <c r="IN16" t="s">
        <v>431</v>
      </c>
      <c r="IO16" t="s">
        <v>431</v>
      </c>
      <c r="IP16" t="s">
        <v>431</v>
      </c>
      <c r="IW16" t="s">
        <v>431</v>
      </c>
      <c r="IX16" t="s">
        <v>410</v>
      </c>
      <c r="IY16" t="s">
        <v>410</v>
      </c>
      <c r="IZ16" t="s">
        <v>426</v>
      </c>
      <c r="JA16" t="s">
        <v>427</v>
      </c>
      <c r="JB16" t="s">
        <v>427</v>
      </c>
      <c r="JF16" t="s">
        <v>427</v>
      </c>
      <c r="JJ16" t="s">
        <v>406</v>
      </c>
      <c r="JK16" t="s">
        <v>406</v>
      </c>
      <c r="JL16" t="s">
        <v>413</v>
      </c>
      <c r="JM16" t="s">
        <v>413</v>
      </c>
      <c r="JN16" t="s">
        <v>435</v>
      </c>
      <c r="JO16" t="s">
        <v>435</v>
      </c>
      <c r="JP16" t="s">
        <v>431</v>
      </c>
      <c r="JQ16" t="s">
        <v>431</v>
      </c>
      <c r="JR16" t="s">
        <v>431</v>
      </c>
      <c r="JS16" t="s">
        <v>431</v>
      </c>
      <c r="JT16" t="s">
        <v>431</v>
      </c>
      <c r="JU16" t="s">
        <v>431</v>
      </c>
      <c r="JV16" t="s">
        <v>408</v>
      </c>
      <c r="JW16" t="s">
        <v>431</v>
      </c>
      <c r="JY16" t="s">
        <v>415</v>
      </c>
      <c r="JZ16" t="s">
        <v>415</v>
      </c>
      <c r="KA16" t="s">
        <v>408</v>
      </c>
      <c r="KB16" t="s">
        <v>408</v>
      </c>
      <c r="KC16" t="s">
        <v>408</v>
      </c>
      <c r="KD16" t="s">
        <v>408</v>
      </c>
      <c r="KE16" t="s">
        <v>408</v>
      </c>
      <c r="KF16" t="s">
        <v>410</v>
      </c>
      <c r="KG16" t="s">
        <v>410</v>
      </c>
      <c r="KH16" t="s">
        <v>410</v>
      </c>
      <c r="KI16" t="s">
        <v>408</v>
      </c>
      <c r="KJ16" t="s">
        <v>406</v>
      </c>
      <c r="KK16" t="s">
        <v>413</v>
      </c>
      <c r="KL16" t="s">
        <v>410</v>
      </c>
      <c r="KM16" t="s">
        <v>410</v>
      </c>
    </row>
    <row r="17" spans="1:299" x14ac:dyDescent="0.2">
      <c r="A17">
        <v>1</v>
      </c>
      <c r="B17">
        <v>1686585015.0999999</v>
      </c>
      <c r="C17">
        <v>0</v>
      </c>
      <c r="D17" t="s">
        <v>436</v>
      </c>
      <c r="E17" t="s">
        <v>437</v>
      </c>
      <c r="F17">
        <v>30</v>
      </c>
      <c r="G17" s="1">
        <v>15.6</v>
      </c>
      <c r="H17" t="s">
        <v>438</v>
      </c>
      <c r="I17" s="1">
        <v>140</v>
      </c>
      <c r="J17" s="1">
        <v>35</v>
      </c>
      <c r="K17">
        <v>1686585006.5999999</v>
      </c>
      <c r="L17">
        <f t="shared" ref="L17:L32" si="0">(M17)/1000</f>
        <v>2.4517141966227678E-3</v>
      </c>
      <c r="M17">
        <f t="shared" ref="M17:M32" si="1">IF(DR17, AP17, AJ17)</f>
        <v>2.4517141966227678</v>
      </c>
      <c r="N17">
        <f t="shared" ref="N17:N32" si="2">IF(DR17, AK17, AI17)</f>
        <v>7.1319382512985756</v>
      </c>
      <c r="O17">
        <f t="shared" ref="O17:O32" si="3">DT17 - IF(AW17&gt;1, N17*DN17*100/(AY17*EH17), 0)</f>
        <v>394.60512499999999</v>
      </c>
      <c r="P17">
        <f t="shared" ref="P17:P32" si="4">((V17-L17/2)*O17-N17)/(V17+L17/2)</f>
        <v>324.69292587306199</v>
      </c>
      <c r="Q17">
        <f t="shared" ref="Q17:Q32" si="5">P17*(EA17+EB17)/1000</f>
        <v>32.782467291388251</v>
      </c>
      <c r="R17">
        <f t="shared" ref="R17:R32" si="6">(DT17 - IF(AW17&gt;1, N17*DN17*100/(AY17*EH17), 0))*(EA17+EB17)/1000</f>
        <v>39.841119323874722</v>
      </c>
      <c r="S17">
        <f t="shared" ref="S17:S32" si="7">2/((1/U17-1/T17)+SIGN(U17)*SQRT((1/U17-1/T17)*(1/U17-1/T17) + 4*DO17/((DO17+1)*(DO17+1))*(2*1/U17*1/T17-1/T17*1/T17)))</f>
        <v>0.18767133452273821</v>
      </c>
      <c r="T17">
        <f t="shared" ref="T17:T32" si="8">IF(LEFT(DP17,1)&lt;&gt;"0",IF(LEFT(DP17,1)="1",3,DQ17),$D$5+$E$5*(EH17*EA17/($K$5*1000))+$F$5*(EH17*EA17/($K$5*1000))*MAX(MIN(DN17,$J$5),$I$5)*MAX(MIN(DN17,$J$5),$I$5)+$G$5*MAX(MIN(DN17,$J$5),$I$5)*(EH17*EA17/($K$5*1000))+$H$5*(EH17*EA17/($K$5*1000))*(EH17*EA17/($K$5*1000)))</f>
        <v>3.8263687585619763</v>
      </c>
      <c r="U17">
        <f t="shared" ref="U17:U32" si="9">L17*(1000-(1000*0.61365*EXP(17.502*Y17/(240.97+Y17))/(EA17+EB17)+DV17)/2)/(1000*0.61365*EXP(17.502*Y17/(240.97+Y17))/(EA17+EB17)-DV17)</f>
        <v>0.18270360170740579</v>
      </c>
      <c r="V17">
        <f t="shared" ref="V17:V32" si="10">1/((DO17+1)/(S17/1.6)+1/(T17/1.37)) + DO17/((DO17+1)/(S17/1.6) + DO17/(T17/1.37))</f>
        <v>0.11462512941715047</v>
      </c>
      <c r="W17">
        <f t="shared" ref="W17:W32" si="11">(DJ17*DM17)</f>
        <v>129.98531165423671</v>
      </c>
      <c r="X17">
        <f t="shared" ref="X17:X32" si="12">(EC17+(W17+2*0.95*0.0000000567*(((EC17+$B$7)+273)^4-(EC17+273)^4)-44100*L17)/(1.84*29.3*T17+8*0.95*0.0000000567*(EC17+273)^3))</f>
        <v>24.758344883372043</v>
      </c>
      <c r="Y17">
        <f t="shared" ref="Y17:Y32" si="13">($C$7*ED17+$D$7*EE17+$E$7*X17)</f>
        <v>23.349012500000001</v>
      </c>
      <c r="Z17">
        <f t="shared" ref="Z17:Z32" si="14">0.61365*EXP(17.502*Y17/(240.97+Y17))</f>
        <v>2.8798396504255677</v>
      </c>
      <c r="AA17">
        <f t="shared" ref="AA17:AA32" si="15">(AB17/AC17*100)</f>
        <v>49.905095488771003</v>
      </c>
      <c r="AB17">
        <f t="shared" ref="AB17:AB32" si="16">DV17*(EA17+EB17)/1000</f>
        <v>1.5547426363416201</v>
      </c>
      <c r="AC17">
        <f t="shared" ref="AC17:AC32" si="17">0.61365*EXP(17.502*EC17/(240.97+EC17))</f>
        <v>3.1153985802741291</v>
      </c>
      <c r="AD17">
        <f t="shared" ref="AD17:AD32" si="18">(Z17-DV17*(EA17+EB17)/1000)</f>
        <v>1.3250970140839475</v>
      </c>
      <c r="AE17">
        <f t="shared" ref="AE17:AE32" si="19">(-L17*44100)</f>
        <v>-108.12059607106406</v>
      </c>
      <c r="AF17">
        <f t="shared" ref="AF17:AF32" si="20">2*29.3*T17*0.92*(EC17-Y17)</f>
        <v>270.00414909861172</v>
      </c>
      <c r="AG17">
        <f t="shared" ref="AG17:AG32" si="21">2*0.95*0.0000000567*(((EC17+$B$7)+273)^4-(Y17+273)^4)</f>
        <v>14.776834686667174</v>
      </c>
      <c r="AH17">
        <f t="shared" ref="AH17:AH32" si="22">W17+AG17+AE17+AF17</f>
        <v>306.64569936845157</v>
      </c>
      <c r="AI17">
        <f t="shared" ref="AI17:AI32" si="23">DZ17*AW17*(DU17-DT17*(1000-AW17*DW17)/(1000-AW17*DV17))/(100*DN17)</f>
        <v>8.0290717951892692</v>
      </c>
      <c r="AJ17">
        <f t="shared" ref="AJ17:AJ32" si="24">1000*DZ17*AW17*(DV17-DW17)/(100*DN17*(1000-AW17*DV17))</f>
        <v>2.4541412454024738</v>
      </c>
      <c r="AK17">
        <f t="shared" ref="AK17:AK32" si="25">(AL17 - AM17 - EA17*1000/(8.314*(EC17+273.15)) * AO17/DZ17 * AN17) * DZ17/(100*DN17) * (1000 - DW17)/1000</f>
        <v>7.1319382512985756</v>
      </c>
      <c r="AL17">
        <v>405.67208783460597</v>
      </c>
      <c r="AM17">
        <v>401.33240606060599</v>
      </c>
      <c r="AN17">
        <v>1.15611764446457E-4</v>
      </c>
      <c r="AO17">
        <v>66.960983966080704</v>
      </c>
      <c r="AP17">
        <f t="shared" ref="AP17:AP32" si="26">(AR17 - AQ17 + EA17*1000/(8.314*(EC17+273.15)) * AT17/DZ17 * AS17) * DZ17/(100*DN17) * 1000/(1000 - AR17)</f>
        <v>2.4517141966227678</v>
      </c>
      <c r="AQ17">
        <v>13.936123683410701</v>
      </c>
      <c r="AR17">
        <v>15.3848254545454</v>
      </c>
      <c r="AS17">
        <v>-8.2549792098805003E-5</v>
      </c>
      <c r="AT17">
        <v>77.462246522991194</v>
      </c>
      <c r="AU17">
        <v>0</v>
      </c>
      <c r="AV17">
        <v>0</v>
      </c>
      <c r="AW17">
        <f t="shared" ref="AW17:AW32" si="27">IF(AU17*$H$13&gt;=AY17,1,(AY17/(AY17-AU17*$H$13)))</f>
        <v>1</v>
      </c>
      <c r="AX17">
        <f t="shared" ref="AX17:AX32" si="28">(AW17-1)*100</f>
        <v>0</v>
      </c>
      <c r="AY17">
        <f t="shared" ref="AY17:AY32" si="29">MAX(0,($B$13+$C$13*EH17)/(1+$D$13*EH17)*EA17/(EC17+273)*$E$13)</f>
        <v>53703.663723998769</v>
      </c>
      <c r="AZ17" t="s">
        <v>439</v>
      </c>
      <c r="BA17">
        <v>10043.6</v>
      </c>
      <c r="BB17">
        <v>206.31078664343801</v>
      </c>
      <c r="BC17">
        <v>1032.93</v>
      </c>
      <c r="BD17">
        <f t="shared" ref="BD17:BD32" si="30">1-BB17/BC17</f>
        <v>0.80026643950370502</v>
      </c>
      <c r="BE17">
        <v>-1.3256428239459399</v>
      </c>
      <c r="BF17" t="s">
        <v>440</v>
      </c>
      <c r="BG17">
        <v>10076.4</v>
      </c>
      <c r="BH17">
        <v>208.56307692307701</v>
      </c>
      <c r="BI17">
        <v>308.64526734998998</v>
      </c>
      <c r="BJ17">
        <f t="shared" ref="BJ17:BJ32" si="31">1-BH17/BI17</f>
        <v>0.3242628383263827</v>
      </c>
      <c r="BK17">
        <v>0.5</v>
      </c>
      <c r="BL17">
        <f t="shared" ref="BL17:BL32" si="32">DK17</f>
        <v>673.21344197110704</v>
      </c>
      <c r="BM17">
        <f t="shared" ref="BM17:BM32" si="33">N17</f>
        <v>7.1319382512985756</v>
      </c>
      <c r="BN17">
        <f t="shared" ref="BN17:BN32" si="34">BJ17*BK17*BL17</f>
        <v>109.14905074651236</v>
      </c>
      <c r="BO17">
        <f t="shared" ref="BO17:BO32" si="35">(BM17-BE17)/BL17</f>
        <v>1.2563000896835179E-2</v>
      </c>
      <c r="BP17">
        <f t="shared" ref="BP17:BP32" si="36">(BC17-BI17)/BI17</f>
        <v>2.3466575038349879</v>
      </c>
      <c r="BQ17">
        <f t="shared" ref="BQ17:BQ32" si="37">BB17/(BD17+BB17/BI17)</f>
        <v>140.4711019977938</v>
      </c>
      <c r="BR17" t="s">
        <v>441</v>
      </c>
      <c r="BS17">
        <v>0</v>
      </c>
      <c r="BT17">
        <f t="shared" ref="BT17:BT32" si="38">IF(BS17&lt;&gt;0, BS17, BQ17)</f>
        <v>140.4711019977938</v>
      </c>
      <c r="BU17">
        <f t="shared" ref="BU17:BU32" si="39">1-BT17/BI17</f>
        <v>0.54487848395061955</v>
      </c>
      <c r="BV17">
        <f t="shared" ref="BV17:BV32" si="40">(BI17-BH17)/(BI17-BT17)</f>
        <v>0.59511037392287558</v>
      </c>
      <c r="BW17">
        <f t="shared" ref="BW17:BW32" si="41">(BC17-BI17)/(BC17-BT17)</f>
        <v>0.81156088450834118</v>
      </c>
      <c r="BX17">
        <f t="shared" ref="BX17:BX32" si="42">(BI17-BH17)/(BI17-BB17)</f>
        <v>0.97799089550180518</v>
      </c>
      <c r="BY17">
        <f t="shared" ref="BY17:BY32" si="43">(BC17-BI17)/(BC17-BB17)</f>
        <v>0.87620118301991357</v>
      </c>
      <c r="BZ17">
        <f t="shared" ref="BZ17:BZ32" si="44">(BV17*BT17/BH17)</f>
        <v>0.40081787854567169</v>
      </c>
      <c r="CA17">
        <f t="shared" ref="CA17:CA32" si="45">(1-BZ17)</f>
        <v>0.59918212145432825</v>
      </c>
      <c r="CB17">
        <v>260</v>
      </c>
      <c r="CC17">
        <v>290</v>
      </c>
      <c r="CD17">
        <v>293.58999999999997</v>
      </c>
      <c r="CE17">
        <v>95</v>
      </c>
      <c r="CF17">
        <v>10076.4</v>
      </c>
      <c r="CG17">
        <v>293.05</v>
      </c>
      <c r="CH17">
        <v>0.54</v>
      </c>
      <c r="CI17">
        <v>300</v>
      </c>
      <c r="CJ17">
        <v>24.1</v>
      </c>
      <c r="CK17">
        <v>308.64526734998998</v>
      </c>
      <c r="CL17">
        <v>1.26315588803831</v>
      </c>
      <c r="CM17">
        <v>-15.7180924595554</v>
      </c>
      <c r="CN17">
        <v>1.1141148561399801</v>
      </c>
      <c r="CO17">
        <v>0.87667356065706703</v>
      </c>
      <c r="CP17">
        <v>-7.6773123470522796E-3</v>
      </c>
      <c r="CQ17">
        <v>290</v>
      </c>
      <c r="CR17">
        <v>291.5</v>
      </c>
      <c r="CS17">
        <v>625</v>
      </c>
      <c r="CT17">
        <v>10045.6</v>
      </c>
      <c r="CU17">
        <v>293</v>
      </c>
      <c r="CV17">
        <v>-1.5</v>
      </c>
      <c r="DJ17">
        <f t="shared" ref="DJ17:DJ32" si="46">$B$11*EI17+$C$11*EJ17+$F$11*EU17*(1-EX17)</f>
        <v>800.02506249999999</v>
      </c>
      <c r="DK17">
        <f t="shared" ref="DK17:DK32" si="47">DJ17*DL17</f>
        <v>673.21344197110704</v>
      </c>
      <c r="DL17">
        <f t="shared" ref="DL17:DL32" si="48">($B$11*$D$9+$C$11*$D$9+$F$11*((FH17+EZ17)/MAX(FH17+EZ17+FI17, 0.1)*$I$9+FI17/MAX(FH17+EZ17+FI17, 0.1)*$J$9))/($B$11+$C$11+$F$11)</f>
        <v>0.84149044014618868</v>
      </c>
      <c r="DM17">
        <f t="shared" ref="DM17:DM32" si="49">($B$11*$K$9+$C$11*$K$9+$F$11*((FH17+EZ17)/MAX(FH17+EZ17+FI17, 0.1)*$P$9+FI17/MAX(FH17+EZ17+FI17, 0.1)*$Q$9))/($B$11+$C$11+$F$11)</f>
        <v>0.16247654948214413</v>
      </c>
      <c r="DN17">
        <v>3</v>
      </c>
      <c r="DO17">
        <v>0.5</v>
      </c>
      <c r="DP17" t="s">
        <v>442</v>
      </c>
      <c r="DQ17">
        <v>2</v>
      </c>
      <c r="DR17" t="b">
        <v>1</v>
      </c>
      <c r="DS17">
        <v>1686585006.5999999</v>
      </c>
      <c r="DT17">
        <v>394.60512499999999</v>
      </c>
      <c r="DU17">
        <v>400.0028125</v>
      </c>
      <c r="DV17">
        <v>15.398899999999999</v>
      </c>
      <c r="DW17">
        <v>13.949306249999999</v>
      </c>
      <c r="DX17">
        <v>394.85612500000002</v>
      </c>
      <c r="DY17">
        <v>15.299899999999999</v>
      </c>
      <c r="DZ17">
        <v>500.07462500000003</v>
      </c>
      <c r="EA17">
        <v>100.86456250000001</v>
      </c>
      <c r="EB17">
        <v>9.9963300000000005E-2</v>
      </c>
      <c r="EC17">
        <v>24.657887500000001</v>
      </c>
      <c r="ED17">
        <v>23.349012500000001</v>
      </c>
      <c r="EE17">
        <v>999.9</v>
      </c>
      <c r="EF17">
        <v>0</v>
      </c>
      <c r="EG17">
        <v>0</v>
      </c>
      <c r="EH17">
        <v>9990.2406250000004</v>
      </c>
      <c r="EI17">
        <v>0</v>
      </c>
      <c r="EJ17">
        <v>0.221023</v>
      </c>
      <c r="EK17">
        <v>-4.8414518749999997</v>
      </c>
      <c r="EL17">
        <v>401.34137500000003</v>
      </c>
      <c r="EM17">
        <v>405.66162500000002</v>
      </c>
      <c r="EN17">
        <v>1.44886125</v>
      </c>
      <c r="EO17">
        <v>400.0028125</v>
      </c>
      <c r="EP17">
        <v>13.949306249999999</v>
      </c>
      <c r="EQ17">
        <v>1.5531287499999999</v>
      </c>
      <c r="ER17">
        <v>1.40698875</v>
      </c>
      <c r="ES17">
        <v>13.50145</v>
      </c>
      <c r="ET17">
        <v>11.993175000000001</v>
      </c>
      <c r="EU17">
        <v>800.02506249999999</v>
      </c>
      <c r="EV17">
        <v>0.95000424999999999</v>
      </c>
      <c r="EW17">
        <v>4.9995731250000001E-2</v>
      </c>
      <c r="EX17">
        <v>0</v>
      </c>
      <c r="EY17">
        <v>208.58431250000001</v>
      </c>
      <c r="EZ17">
        <v>4.9999900000000004</v>
      </c>
      <c r="FA17">
        <v>1890.9449999999999</v>
      </c>
      <c r="FB17">
        <v>6899.8187500000004</v>
      </c>
      <c r="FC17">
        <v>37.573812500000003</v>
      </c>
      <c r="FD17">
        <v>39.409875</v>
      </c>
      <c r="FE17">
        <v>39.058124999999997</v>
      </c>
      <c r="FF17">
        <v>39.561999999999998</v>
      </c>
      <c r="FG17">
        <v>40.25</v>
      </c>
      <c r="FH17">
        <v>755.27750000000003</v>
      </c>
      <c r="FI17">
        <v>39.746250000000003</v>
      </c>
      <c r="FJ17">
        <v>0</v>
      </c>
      <c r="FK17">
        <v>1686585013.9000001</v>
      </c>
      <c r="FL17">
        <v>0</v>
      </c>
      <c r="FM17">
        <v>208.56307692307701</v>
      </c>
      <c r="FN17">
        <v>-0.752615394733961</v>
      </c>
      <c r="FO17">
        <v>-28.7811965829918</v>
      </c>
      <c r="FP17">
        <v>1890.73038461538</v>
      </c>
      <c r="FQ17">
        <v>15</v>
      </c>
      <c r="FR17">
        <v>1686585041.0999999</v>
      </c>
      <c r="FS17" t="s">
        <v>443</v>
      </c>
      <c r="FT17">
        <v>1686585036.0999999</v>
      </c>
      <c r="FU17">
        <v>1686585041.0999999</v>
      </c>
      <c r="FV17">
        <v>1</v>
      </c>
      <c r="FW17">
        <v>-0.55300000000000005</v>
      </c>
      <c r="FX17">
        <v>3.1E-2</v>
      </c>
      <c r="FY17">
        <v>-0.251</v>
      </c>
      <c r="FZ17">
        <v>9.9000000000000005E-2</v>
      </c>
      <c r="GA17">
        <v>400</v>
      </c>
      <c r="GB17">
        <v>14</v>
      </c>
      <c r="GC17">
        <v>0.26</v>
      </c>
      <c r="GD17">
        <v>0.05</v>
      </c>
      <c r="GE17">
        <v>-4.8339961904761903</v>
      </c>
      <c r="GF17">
        <v>-0.21567272727273401</v>
      </c>
      <c r="GG17">
        <v>3.2015038501451702E-2</v>
      </c>
      <c r="GH17">
        <v>1</v>
      </c>
      <c r="GI17">
        <v>208.631352941176</v>
      </c>
      <c r="GJ17">
        <v>-0.57989304877605996</v>
      </c>
      <c r="GK17">
        <v>0.18425891028864999</v>
      </c>
      <c r="GL17">
        <v>1</v>
      </c>
      <c r="GM17">
        <v>1.4412347619047601</v>
      </c>
      <c r="GN17">
        <v>0.12289324675325</v>
      </c>
      <c r="GO17">
        <v>1.43522235274332E-2</v>
      </c>
      <c r="GP17">
        <v>0</v>
      </c>
      <c r="GQ17">
        <v>2</v>
      </c>
      <c r="GR17">
        <v>3</v>
      </c>
      <c r="GS17" t="s">
        <v>444</v>
      </c>
      <c r="GT17">
        <v>2.9539499999999999</v>
      </c>
      <c r="GU17">
        <v>2.7112099999999999</v>
      </c>
      <c r="GV17">
        <v>0.104785</v>
      </c>
      <c r="GW17">
        <v>0.105501</v>
      </c>
      <c r="GX17">
        <v>8.4993799999999994E-2</v>
      </c>
      <c r="GY17">
        <v>7.9524200000000003E-2</v>
      </c>
      <c r="GZ17">
        <v>27993.8</v>
      </c>
      <c r="HA17">
        <v>32351.4</v>
      </c>
      <c r="HB17">
        <v>31155.599999999999</v>
      </c>
      <c r="HC17">
        <v>34820.400000000001</v>
      </c>
      <c r="HD17">
        <v>38852.699999999997</v>
      </c>
      <c r="HE17">
        <v>39652.199999999997</v>
      </c>
      <c r="HF17">
        <v>42819</v>
      </c>
      <c r="HG17">
        <v>43145.7</v>
      </c>
      <c r="HH17">
        <v>2.1046499999999999</v>
      </c>
      <c r="HI17">
        <v>2.2999700000000001</v>
      </c>
      <c r="HJ17">
        <v>0.14641899999999999</v>
      </c>
      <c r="HK17">
        <v>0</v>
      </c>
      <c r="HL17">
        <v>20.9693</v>
      </c>
      <c r="HM17">
        <v>999.9</v>
      </c>
      <c r="HN17">
        <v>75.058000000000007</v>
      </c>
      <c r="HO17">
        <v>20.170000000000002</v>
      </c>
      <c r="HP17">
        <v>17.646999999999998</v>
      </c>
      <c r="HQ17">
        <v>60.189900000000002</v>
      </c>
      <c r="HR17">
        <v>18.129000000000001</v>
      </c>
      <c r="HS17">
        <v>1</v>
      </c>
      <c r="HT17">
        <v>-0.45294699999999999</v>
      </c>
      <c r="HU17">
        <v>-1.97587</v>
      </c>
      <c r="HV17">
        <v>20.289899999999999</v>
      </c>
      <c r="HW17">
        <v>5.2481400000000002</v>
      </c>
      <c r="HX17">
        <v>11.986000000000001</v>
      </c>
      <c r="HY17">
        <v>4.9733499999999999</v>
      </c>
      <c r="HZ17">
        <v>3.29752</v>
      </c>
      <c r="IA17">
        <v>999.9</v>
      </c>
      <c r="IB17">
        <v>9999</v>
      </c>
      <c r="IC17">
        <v>9999</v>
      </c>
      <c r="ID17">
        <v>9999</v>
      </c>
      <c r="IE17">
        <v>4.9719800000000003</v>
      </c>
      <c r="IF17">
        <v>1.8537699999999999</v>
      </c>
      <c r="IG17">
        <v>1.85473</v>
      </c>
      <c r="IH17">
        <v>1.85914</v>
      </c>
      <c r="II17">
        <v>1.8535600000000001</v>
      </c>
      <c r="IJ17">
        <v>1.8579600000000001</v>
      </c>
      <c r="IK17">
        <v>1.8551599999999999</v>
      </c>
      <c r="IL17">
        <v>1.85379</v>
      </c>
      <c r="IM17">
        <v>0</v>
      </c>
      <c r="IN17">
        <v>0</v>
      </c>
      <c r="IO17">
        <v>0</v>
      </c>
      <c r="IP17">
        <v>0</v>
      </c>
      <c r="IQ17" t="s">
        <v>445</v>
      </c>
      <c r="IR17" t="s">
        <v>446</v>
      </c>
      <c r="IS17" t="s">
        <v>447</v>
      </c>
      <c r="IT17" t="s">
        <v>447</v>
      </c>
      <c r="IU17" t="s">
        <v>447</v>
      </c>
      <c r="IV17" t="s">
        <v>447</v>
      </c>
      <c r="IW17">
        <v>0</v>
      </c>
      <c r="IX17">
        <v>100</v>
      </c>
      <c r="IY17">
        <v>100</v>
      </c>
      <c r="IZ17">
        <v>-0.251</v>
      </c>
      <c r="JA17">
        <v>9.9000000000000005E-2</v>
      </c>
      <c r="JB17">
        <v>0.55812171026861701</v>
      </c>
      <c r="JC17">
        <v>-6.8838208586326796E-4</v>
      </c>
      <c r="JD17">
        <v>1.2146953680521199E-7</v>
      </c>
      <c r="JE17">
        <v>-3.3979593155360199E-13</v>
      </c>
      <c r="JF17">
        <v>-2.6171682374365499E-2</v>
      </c>
      <c r="JG17">
        <v>-8.4016882464723192E-3</v>
      </c>
      <c r="JH17">
        <v>1.25164947178783E-3</v>
      </c>
      <c r="JI17">
        <v>-1.11680998025361E-5</v>
      </c>
      <c r="JJ17">
        <v>6</v>
      </c>
      <c r="JK17">
        <v>2124</v>
      </c>
      <c r="JL17">
        <v>0</v>
      </c>
      <c r="JM17">
        <v>22</v>
      </c>
      <c r="JN17">
        <v>5315.5</v>
      </c>
      <c r="JO17">
        <v>5315.6</v>
      </c>
      <c r="JP17">
        <v>0.99975599999999998</v>
      </c>
      <c r="JQ17">
        <v>2.3303199999999999</v>
      </c>
      <c r="JR17">
        <v>1.5966800000000001</v>
      </c>
      <c r="JS17">
        <v>2.3535200000000001</v>
      </c>
      <c r="JT17">
        <v>1.5905800000000001</v>
      </c>
      <c r="JU17">
        <v>2.4414099999999999</v>
      </c>
      <c r="JV17">
        <v>25.183900000000001</v>
      </c>
      <c r="JW17">
        <v>15.786899999999999</v>
      </c>
      <c r="JX17">
        <v>18</v>
      </c>
      <c r="JY17">
        <v>494.60300000000001</v>
      </c>
      <c r="JZ17">
        <v>608.08900000000006</v>
      </c>
      <c r="KA17">
        <v>25.001100000000001</v>
      </c>
      <c r="KB17">
        <v>21.245899999999999</v>
      </c>
      <c r="KC17">
        <v>30</v>
      </c>
      <c r="KD17">
        <v>21.161300000000001</v>
      </c>
      <c r="KE17">
        <v>21.124600000000001</v>
      </c>
      <c r="KF17">
        <v>20.038399999999999</v>
      </c>
      <c r="KG17">
        <v>25.270600000000002</v>
      </c>
      <c r="KH17">
        <v>95.161600000000007</v>
      </c>
      <c r="KI17">
        <v>25</v>
      </c>
      <c r="KJ17">
        <v>400</v>
      </c>
      <c r="KK17">
        <v>13.9621</v>
      </c>
      <c r="KL17">
        <v>101.40600000000001</v>
      </c>
      <c r="KM17">
        <v>101.429</v>
      </c>
    </row>
    <row r="18" spans="1:299" x14ac:dyDescent="0.2">
      <c r="A18">
        <v>2</v>
      </c>
      <c r="B18">
        <v>1686586376</v>
      </c>
      <c r="C18">
        <v>1360.9000000953699</v>
      </c>
      <c r="D18" t="s">
        <v>448</v>
      </c>
      <c r="E18" t="s">
        <v>449</v>
      </c>
      <c r="F18">
        <v>30</v>
      </c>
      <c r="G18" s="1">
        <v>16.100000000000001</v>
      </c>
      <c r="H18" t="s">
        <v>450</v>
      </c>
      <c r="I18">
        <v>60</v>
      </c>
      <c r="J18" s="1">
        <v>35</v>
      </c>
      <c r="K18">
        <v>1686586367.5</v>
      </c>
      <c r="L18">
        <f t="shared" si="0"/>
        <v>2.1623598576323436E-3</v>
      </c>
      <c r="M18">
        <f t="shared" si="1"/>
        <v>2.1623598576323437</v>
      </c>
      <c r="N18">
        <f t="shared" si="2"/>
        <v>7.6258690746479729</v>
      </c>
      <c r="O18">
        <f t="shared" si="3"/>
        <v>394.96731249999999</v>
      </c>
      <c r="P18">
        <f t="shared" si="4"/>
        <v>311.11840705024508</v>
      </c>
      <c r="Q18">
        <f t="shared" si="5"/>
        <v>31.414101804364837</v>
      </c>
      <c r="R18">
        <f t="shared" si="6"/>
        <v>39.88045413933861</v>
      </c>
      <c r="S18">
        <f t="shared" si="7"/>
        <v>0.16332605552670046</v>
      </c>
      <c r="T18">
        <f t="shared" si="8"/>
        <v>3.8297498005045743</v>
      </c>
      <c r="U18">
        <f t="shared" si="9"/>
        <v>0.15955286641978966</v>
      </c>
      <c r="V18">
        <f t="shared" si="10"/>
        <v>0.10005228735724599</v>
      </c>
      <c r="W18">
        <f t="shared" si="11"/>
        <v>129.98350232727651</v>
      </c>
      <c r="X18">
        <f t="shared" si="12"/>
        <v>24.81203831636439</v>
      </c>
      <c r="Y18">
        <f t="shared" si="13"/>
        <v>23.369418750000001</v>
      </c>
      <c r="Z18">
        <f t="shared" si="14"/>
        <v>2.8833890862830027</v>
      </c>
      <c r="AA18">
        <f t="shared" si="15"/>
        <v>49.605552429948197</v>
      </c>
      <c r="AB18">
        <f t="shared" si="16"/>
        <v>1.5449679162940186</v>
      </c>
      <c r="AC18">
        <f t="shared" si="17"/>
        <v>3.1145060192118339</v>
      </c>
      <c r="AD18">
        <f t="shared" si="18"/>
        <v>1.3384211699889841</v>
      </c>
      <c r="AE18">
        <f t="shared" si="19"/>
        <v>-95.360069721586356</v>
      </c>
      <c r="AF18">
        <f t="shared" si="20"/>
        <v>265.03969850017177</v>
      </c>
      <c r="AG18">
        <f t="shared" si="21"/>
        <v>14.493473760811625</v>
      </c>
      <c r="AH18">
        <f t="shared" si="22"/>
        <v>314.15660486667355</v>
      </c>
      <c r="AI18">
        <f t="shared" si="23"/>
        <v>7.5599079518649175</v>
      </c>
      <c r="AJ18">
        <f t="shared" si="24"/>
        <v>2.1164251928594879</v>
      </c>
      <c r="AK18">
        <f t="shared" si="25"/>
        <v>7.6258690746479729</v>
      </c>
      <c r="AL18">
        <v>405.64369947238202</v>
      </c>
      <c r="AM18">
        <v>401.019072727273</v>
      </c>
      <c r="AN18">
        <v>-2.7495614067821702E-3</v>
      </c>
      <c r="AO18">
        <v>67.016541013585694</v>
      </c>
      <c r="AP18">
        <f t="shared" si="26"/>
        <v>2.1623598576323437</v>
      </c>
      <c r="AQ18">
        <v>14.053418195933901</v>
      </c>
      <c r="AR18">
        <v>15.330029696969699</v>
      </c>
      <c r="AS18">
        <v>9.7437109212306403E-5</v>
      </c>
      <c r="AT18">
        <v>77.460647656488504</v>
      </c>
      <c r="AU18">
        <v>0</v>
      </c>
      <c r="AV18">
        <v>0</v>
      </c>
      <c r="AW18">
        <f t="shared" si="27"/>
        <v>1</v>
      </c>
      <c r="AX18">
        <f t="shared" si="28"/>
        <v>0</v>
      </c>
      <c r="AY18">
        <f t="shared" si="29"/>
        <v>53770.624811085851</v>
      </c>
      <c r="AZ18" t="s">
        <v>439</v>
      </c>
      <c r="BA18">
        <v>10043.6</v>
      </c>
      <c r="BB18">
        <v>206.31078664343801</v>
      </c>
      <c r="BC18">
        <v>1032.93</v>
      </c>
      <c r="BD18">
        <f t="shared" si="30"/>
        <v>0.80026643950370502</v>
      </c>
      <c r="BE18">
        <v>-1.3256428239459399</v>
      </c>
      <c r="BF18" t="s">
        <v>451</v>
      </c>
      <c r="BG18">
        <v>10065.299999999999</v>
      </c>
      <c r="BH18">
        <v>202.15244000000001</v>
      </c>
      <c r="BI18">
        <v>296.417348100764</v>
      </c>
      <c r="BJ18">
        <f t="shared" si="31"/>
        <v>0.31801414021395136</v>
      </c>
      <c r="BK18">
        <v>0.5</v>
      </c>
      <c r="BL18">
        <f t="shared" si="32"/>
        <v>673.20015094677535</v>
      </c>
      <c r="BM18">
        <f t="shared" si="33"/>
        <v>7.6258690746479729</v>
      </c>
      <c r="BN18">
        <f t="shared" si="34"/>
        <v>107.04358359762051</v>
      </c>
      <c r="BO18">
        <f t="shared" si="35"/>
        <v>1.3296954681315332E-2</v>
      </c>
      <c r="BP18">
        <f t="shared" si="36"/>
        <v>2.4847150702153447</v>
      </c>
      <c r="BQ18">
        <f t="shared" si="37"/>
        <v>137.88238193666854</v>
      </c>
      <c r="BR18" t="s">
        <v>441</v>
      </c>
      <c r="BS18">
        <v>0</v>
      </c>
      <c r="BT18">
        <f t="shared" si="38"/>
        <v>137.88238193666854</v>
      </c>
      <c r="BU18">
        <f t="shared" si="39"/>
        <v>0.53483700323168382</v>
      </c>
      <c r="BV18">
        <f t="shared" si="40"/>
        <v>0.59460010861700252</v>
      </c>
      <c r="BW18">
        <f t="shared" si="41"/>
        <v>0.82287538342694311</v>
      </c>
      <c r="BX18">
        <f t="shared" si="42"/>
        <v>1.0461492101816288</v>
      </c>
      <c r="BY18">
        <f t="shared" si="43"/>
        <v>0.89099386996893015</v>
      </c>
      <c r="BZ18">
        <f t="shared" si="44"/>
        <v>0.4055596819702702</v>
      </c>
      <c r="CA18">
        <f t="shared" si="45"/>
        <v>0.59444031802972974</v>
      </c>
      <c r="CB18">
        <v>261</v>
      </c>
      <c r="CC18">
        <v>290</v>
      </c>
      <c r="CD18">
        <v>282.58</v>
      </c>
      <c r="CE18">
        <v>255</v>
      </c>
      <c r="CF18">
        <v>10065.299999999999</v>
      </c>
      <c r="CG18">
        <v>282.05</v>
      </c>
      <c r="CH18">
        <v>0.53</v>
      </c>
      <c r="CI18">
        <v>300</v>
      </c>
      <c r="CJ18">
        <v>24.1</v>
      </c>
      <c r="CK18">
        <v>296.417348100764</v>
      </c>
      <c r="CL18">
        <v>1.03871438809649</v>
      </c>
      <c r="CM18">
        <v>-14.464479530438499</v>
      </c>
      <c r="CN18">
        <v>0.91686005758103895</v>
      </c>
      <c r="CO18">
        <v>0.89887515011271601</v>
      </c>
      <c r="CP18">
        <v>-7.6824736373748703E-3</v>
      </c>
      <c r="CQ18">
        <v>290</v>
      </c>
      <c r="CR18">
        <v>280.56</v>
      </c>
      <c r="CS18">
        <v>635</v>
      </c>
      <c r="CT18">
        <v>10052.9</v>
      </c>
      <c r="CU18">
        <v>282.02999999999997</v>
      </c>
      <c r="CV18">
        <v>-1.47</v>
      </c>
      <c r="DJ18">
        <f t="shared" si="46"/>
        <v>800.00874999999996</v>
      </c>
      <c r="DK18">
        <f t="shared" si="47"/>
        <v>673.20015094677535</v>
      </c>
      <c r="DL18">
        <f t="shared" si="48"/>
        <v>0.84149098487582219</v>
      </c>
      <c r="DM18">
        <f t="shared" si="49"/>
        <v>0.1624776008103368</v>
      </c>
      <c r="DN18">
        <v>3</v>
      </c>
      <c r="DO18">
        <v>0.5</v>
      </c>
      <c r="DP18" t="s">
        <v>442</v>
      </c>
      <c r="DQ18">
        <v>2</v>
      </c>
      <c r="DR18" t="b">
        <v>1</v>
      </c>
      <c r="DS18">
        <v>1686586367.5</v>
      </c>
      <c r="DT18">
        <v>394.96731249999999</v>
      </c>
      <c r="DU18">
        <v>400.003625</v>
      </c>
      <c r="DV18">
        <v>15.301024999999999</v>
      </c>
      <c r="DW18">
        <v>14.05089375</v>
      </c>
      <c r="DX18">
        <v>395.1903125</v>
      </c>
      <c r="DY18">
        <v>15.197025</v>
      </c>
      <c r="DZ18">
        <v>500.11750000000001</v>
      </c>
      <c r="EA18">
        <v>100.8715</v>
      </c>
      <c r="EB18">
        <v>0.10003075</v>
      </c>
      <c r="EC18">
        <v>24.65309375</v>
      </c>
      <c r="ED18">
        <v>23.369418750000001</v>
      </c>
      <c r="EE18">
        <v>999.9</v>
      </c>
      <c r="EF18">
        <v>0</v>
      </c>
      <c r="EG18">
        <v>0</v>
      </c>
      <c r="EH18">
        <v>10002.341875</v>
      </c>
      <c r="EI18">
        <v>0</v>
      </c>
      <c r="EJ18">
        <v>0.221023</v>
      </c>
      <c r="EK18">
        <v>-5.0612887500000001</v>
      </c>
      <c r="EL18">
        <v>401.08868749999999</v>
      </c>
      <c r="EM18">
        <v>405.70393749999999</v>
      </c>
      <c r="EN18">
        <v>1.2731818749999999</v>
      </c>
      <c r="EO18">
        <v>400.003625</v>
      </c>
      <c r="EP18">
        <v>14.05089375</v>
      </c>
      <c r="EQ18">
        <v>1.5457631249999999</v>
      </c>
      <c r="ER18">
        <v>1.417334375</v>
      </c>
      <c r="ES18">
        <v>13.428493749999999</v>
      </c>
      <c r="ET18">
        <v>12.104368750000001</v>
      </c>
      <c r="EU18">
        <v>800.00874999999996</v>
      </c>
      <c r="EV18">
        <v>0.94998731250000001</v>
      </c>
      <c r="EW18">
        <v>5.0012787500000003E-2</v>
      </c>
      <c r="EX18">
        <v>0</v>
      </c>
      <c r="EY18">
        <v>202.1820625</v>
      </c>
      <c r="EZ18">
        <v>4.9999900000000004</v>
      </c>
      <c r="FA18">
        <v>1687.711875</v>
      </c>
      <c r="FB18">
        <v>6899.6356249999999</v>
      </c>
      <c r="FC18">
        <v>36.75</v>
      </c>
      <c r="FD18">
        <v>38.5</v>
      </c>
      <c r="FE18">
        <v>38.183124999999997</v>
      </c>
      <c r="FF18">
        <v>38.7145625</v>
      </c>
      <c r="FG18">
        <v>39.433124999999997</v>
      </c>
      <c r="FH18">
        <v>755.24812499999996</v>
      </c>
      <c r="FI18">
        <v>39.76</v>
      </c>
      <c r="FJ18">
        <v>0</v>
      </c>
      <c r="FK18">
        <v>1359.5</v>
      </c>
      <c r="FL18">
        <v>0</v>
      </c>
      <c r="FM18">
        <v>202.15244000000001</v>
      </c>
      <c r="FN18">
        <v>0.15692308114088299</v>
      </c>
      <c r="FO18">
        <v>-9.73769227724679</v>
      </c>
      <c r="FP18">
        <v>1687.4531999999999</v>
      </c>
      <c r="FQ18">
        <v>15</v>
      </c>
      <c r="FR18">
        <v>1686586397</v>
      </c>
      <c r="FS18" t="s">
        <v>452</v>
      </c>
      <c r="FT18">
        <v>1686586395</v>
      </c>
      <c r="FU18">
        <v>1686586397</v>
      </c>
      <c r="FV18">
        <v>2</v>
      </c>
      <c r="FW18">
        <v>2.8000000000000001E-2</v>
      </c>
      <c r="FX18">
        <v>2E-3</v>
      </c>
      <c r="FY18">
        <v>-0.223</v>
      </c>
      <c r="FZ18">
        <v>0.104</v>
      </c>
      <c r="GA18">
        <v>400</v>
      </c>
      <c r="GB18">
        <v>14</v>
      </c>
      <c r="GC18">
        <v>0.12</v>
      </c>
      <c r="GD18">
        <v>0.04</v>
      </c>
      <c r="GE18">
        <v>-5.0946019047619098</v>
      </c>
      <c r="GF18">
        <v>0.53458987012987003</v>
      </c>
      <c r="GG18">
        <v>9.3912798895421395E-2</v>
      </c>
      <c r="GH18">
        <v>0</v>
      </c>
      <c r="GI18">
        <v>202.17082352941199</v>
      </c>
      <c r="GJ18">
        <v>-7.3491211943738699E-2</v>
      </c>
      <c r="GK18">
        <v>0.14611004526971999</v>
      </c>
      <c r="GL18">
        <v>1</v>
      </c>
      <c r="GM18">
        <v>1.27033476190476</v>
      </c>
      <c r="GN18">
        <v>5.1395064935067299E-2</v>
      </c>
      <c r="GO18">
        <v>6.6191098660999103E-3</v>
      </c>
      <c r="GP18">
        <v>1</v>
      </c>
      <c r="GQ18">
        <v>2</v>
      </c>
      <c r="GR18">
        <v>3</v>
      </c>
      <c r="GS18" t="s">
        <v>444</v>
      </c>
      <c r="GT18">
        <v>2.95322</v>
      </c>
      <c r="GU18">
        <v>2.7107299999999999</v>
      </c>
      <c r="GV18">
        <v>0.104835</v>
      </c>
      <c r="GW18">
        <v>0.10548100000000001</v>
      </c>
      <c r="GX18">
        <v>8.4661799999999995E-2</v>
      </c>
      <c r="GY18">
        <v>8.0107999999999999E-2</v>
      </c>
      <c r="GZ18">
        <v>27983.200000000001</v>
      </c>
      <c r="HA18">
        <v>32344.2</v>
      </c>
      <c r="HB18">
        <v>31145.9</v>
      </c>
      <c r="HC18">
        <v>34812.199999999997</v>
      </c>
      <c r="HD18">
        <v>38858.1</v>
      </c>
      <c r="HE18">
        <v>39621.800000000003</v>
      </c>
      <c r="HF18">
        <v>42809.3</v>
      </c>
      <c r="HG18">
        <v>43140.1</v>
      </c>
      <c r="HH18">
        <v>2.1034999999999999</v>
      </c>
      <c r="HI18">
        <v>2.3010999999999999</v>
      </c>
      <c r="HJ18">
        <v>0.14577100000000001</v>
      </c>
      <c r="HK18">
        <v>0</v>
      </c>
      <c r="HL18">
        <v>20.976099999999999</v>
      </c>
      <c r="HM18">
        <v>999.9</v>
      </c>
      <c r="HN18">
        <v>73.709000000000003</v>
      </c>
      <c r="HO18">
        <v>20.16</v>
      </c>
      <c r="HP18">
        <v>17.3172</v>
      </c>
      <c r="HQ18">
        <v>59.48</v>
      </c>
      <c r="HR18">
        <v>18.862200000000001</v>
      </c>
      <c r="HS18">
        <v>1</v>
      </c>
      <c r="HT18">
        <v>-0.44672800000000001</v>
      </c>
      <c r="HU18">
        <v>-1.90873</v>
      </c>
      <c r="HV18">
        <v>20.290900000000001</v>
      </c>
      <c r="HW18">
        <v>5.2472399999999997</v>
      </c>
      <c r="HX18">
        <v>11.986000000000001</v>
      </c>
      <c r="HY18">
        <v>4.9734499999999997</v>
      </c>
      <c r="HZ18">
        <v>3.2976000000000001</v>
      </c>
      <c r="IA18">
        <v>999.9</v>
      </c>
      <c r="IB18">
        <v>9999</v>
      </c>
      <c r="IC18">
        <v>9999</v>
      </c>
      <c r="ID18">
        <v>9999</v>
      </c>
      <c r="IE18">
        <v>4.97201</v>
      </c>
      <c r="IF18">
        <v>1.85379</v>
      </c>
      <c r="IG18">
        <v>1.8547400000000001</v>
      </c>
      <c r="IH18">
        <v>1.8591299999999999</v>
      </c>
      <c r="II18">
        <v>1.8535999999999999</v>
      </c>
      <c r="IJ18">
        <v>1.8579699999999999</v>
      </c>
      <c r="IK18">
        <v>1.8551500000000001</v>
      </c>
      <c r="IL18">
        <v>1.85379</v>
      </c>
      <c r="IM18">
        <v>0</v>
      </c>
      <c r="IN18">
        <v>0</v>
      </c>
      <c r="IO18">
        <v>0</v>
      </c>
      <c r="IP18">
        <v>0</v>
      </c>
      <c r="IQ18" t="s">
        <v>445</v>
      </c>
      <c r="IR18" t="s">
        <v>446</v>
      </c>
      <c r="IS18" t="s">
        <v>447</v>
      </c>
      <c r="IT18" t="s">
        <v>447</v>
      </c>
      <c r="IU18" t="s">
        <v>447</v>
      </c>
      <c r="IV18" t="s">
        <v>447</v>
      </c>
      <c r="IW18">
        <v>0</v>
      </c>
      <c r="IX18">
        <v>100</v>
      </c>
      <c r="IY18">
        <v>100</v>
      </c>
      <c r="IZ18">
        <v>-0.223</v>
      </c>
      <c r="JA18">
        <v>0.104</v>
      </c>
      <c r="JB18">
        <v>4.9873493502464701E-3</v>
      </c>
      <c r="JC18">
        <v>-6.8838208586326796E-4</v>
      </c>
      <c r="JD18">
        <v>1.2146953680521199E-7</v>
      </c>
      <c r="JE18">
        <v>-3.3979593155360199E-13</v>
      </c>
      <c r="JF18">
        <v>4.8493263581288098E-3</v>
      </c>
      <c r="JG18">
        <v>-8.4016882464723192E-3</v>
      </c>
      <c r="JH18">
        <v>1.25164947178783E-3</v>
      </c>
      <c r="JI18">
        <v>-1.11680998025361E-5</v>
      </c>
      <c r="JJ18">
        <v>6</v>
      </c>
      <c r="JK18">
        <v>2124</v>
      </c>
      <c r="JL18">
        <v>0</v>
      </c>
      <c r="JM18">
        <v>22</v>
      </c>
      <c r="JN18">
        <v>22.3</v>
      </c>
      <c r="JO18">
        <v>22.2</v>
      </c>
      <c r="JP18">
        <v>0.99853499999999995</v>
      </c>
      <c r="JQ18">
        <v>2.36328</v>
      </c>
      <c r="JR18">
        <v>1.5966800000000001</v>
      </c>
      <c r="JS18">
        <v>2.3535200000000001</v>
      </c>
      <c r="JT18">
        <v>1.5905800000000001</v>
      </c>
      <c r="JU18">
        <v>2.32666</v>
      </c>
      <c r="JV18">
        <v>25.040900000000001</v>
      </c>
      <c r="JW18">
        <v>15.5242</v>
      </c>
      <c r="JX18">
        <v>18</v>
      </c>
      <c r="JY18">
        <v>494.34500000000003</v>
      </c>
      <c r="JZ18">
        <v>609.495</v>
      </c>
      <c r="KA18">
        <v>25.001000000000001</v>
      </c>
      <c r="KB18">
        <v>21.300899999999999</v>
      </c>
      <c r="KC18">
        <v>30.000399999999999</v>
      </c>
      <c r="KD18">
        <v>21.205300000000001</v>
      </c>
      <c r="KE18">
        <v>21.165299999999998</v>
      </c>
      <c r="KF18">
        <v>20.016300000000001</v>
      </c>
      <c r="KG18">
        <v>22.0886</v>
      </c>
      <c r="KH18">
        <v>91.823700000000002</v>
      </c>
      <c r="KI18">
        <v>25</v>
      </c>
      <c r="KJ18">
        <v>400</v>
      </c>
      <c r="KK18">
        <v>14.144500000000001</v>
      </c>
      <c r="KL18">
        <v>101.379</v>
      </c>
      <c r="KM18">
        <v>101.411</v>
      </c>
    </row>
    <row r="19" spans="1:299" x14ac:dyDescent="0.2">
      <c r="A19">
        <v>3</v>
      </c>
      <c r="B19">
        <v>1686588551.0999999</v>
      </c>
      <c r="C19">
        <v>3536</v>
      </c>
      <c r="D19" t="s">
        <v>453</v>
      </c>
      <c r="E19" t="s">
        <v>454</v>
      </c>
      <c r="F19">
        <v>30</v>
      </c>
      <c r="G19" s="1">
        <v>16.100000000000001</v>
      </c>
      <c r="H19" t="s">
        <v>438</v>
      </c>
      <c r="I19">
        <v>150</v>
      </c>
      <c r="J19" s="1">
        <v>35</v>
      </c>
      <c r="K19">
        <v>1686588542.5999999</v>
      </c>
      <c r="L19">
        <f t="shared" si="0"/>
        <v>2.9040343670679843E-3</v>
      </c>
      <c r="M19">
        <f t="shared" si="1"/>
        <v>2.9040343670679842</v>
      </c>
      <c r="N19">
        <f t="shared" si="2"/>
        <v>9.2602160284024713</v>
      </c>
      <c r="O19">
        <f t="shared" si="3"/>
        <v>394.43481250000002</v>
      </c>
      <c r="P19">
        <f t="shared" si="4"/>
        <v>312.34142826604574</v>
      </c>
      <c r="Q19">
        <f t="shared" si="5"/>
        <v>31.535426985691757</v>
      </c>
      <c r="R19">
        <f t="shared" si="6"/>
        <v>39.82395258695486</v>
      </c>
      <c r="S19">
        <f t="shared" si="7"/>
        <v>0.20559755759787104</v>
      </c>
      <c r="T19">
        <f t="shared" si="8"/>
        <v>3.8261785366254895</v>
      </c>
      <c r="U19">
        <f t="shared" si="9"/>
        <v>0.19965137357911539</v>
      </c>
      <c r="V19">
        <f t="shared" si="10"/>
        <v>0.12530202489391087</v>
      </c>
      <c r="W19">
        <f t="shared" si="11"/>
        <v>129.9823223672683</v>
      </c>
      <c r="X19">
        <f t="shared" si="12"/>
        <v>25.175281294024298</v>
      </c>
      <c r="Y19">
        <f t="shared" si="13"/>
        <v>24.148743750000001</v>
      </c>
      <c r="Z19">
        <f t="shared" si="14"/>
        <v>3.0218394240209547</v>
      </c>
      <c r="AA19">
        <f t="shared" si="15"/>
        <v>49.411020036465693</v>
      </c>
      <c r="AB19">
        <f t="shared" si="16"/>
        <v>1.5867735169802317</v>
      </c>
      <c r="AC19">
        <f t="shared" si="17"/>
        <v>3.2113757534436274</v>
      </c>
      <c r="AD19">
        <f t="shared" si="18"/>
        <v>1.435065907040723</v>
      </c>
      <c r="AE19">
        <f t="shared" si="19"/>
        <v>-128.06791558769811</v>
      </c>
      <c r="AF19">
        <f t="shared" si="20"/>
        <v>209.93706367217629</v>
      </c>
      <c r="AG19">
        <f t="shared" si="21"/>
        <v>11.566111112187542</v>
      </c>
      <c r="AH19">
        <f t="shared" si="22"/>
        <v>223.41758156393402</v>
      </c>
      <c r="AI19">
        <f t="shared" si="23"/>
        <v>9.3335298553577477</v>
      </c>
      <c r="AJ19">
        <f t="shared" si="24"/>
        <v>2.8399253289596627</v>
      </c>
      <c r="AK19">
        <f t="shared" si="25"/>
        <v>9.2602160284024713</v>
      </c>
      <c r="AL19">
        <v>406.43016318793298</v>
      </c>
      <c r="AM19">
        <v>400.94319393939401</v>
      </c>
      <c r="AN19">
        <v>-2.69706375761425E-2</v>
      </c>
      <c r="AO19">
        <v>67.031987266554694</v>
      </c>
      <c r="AP19">
        <f t="shared" si="26"/>
        <v>2.9040343670679842</v>
      </c>
      <c r="AQ19">
        <v>14.0437730513391</v>
      </c>
      <c r="AR19">
        <v>15.758253939393899</v>
      </c>
      <c r="AS19">
        <v>1.55781908297413E-5</v>
      </c>
      <c r="AT19">
        <v>77.487775795036299</v>
      </c>
      <c r="AU19">
        <v>0</v>
      </c>
      <c r="AV19">
        <v>0</v>
      </c>
      <c r="AW19">
        <f t="shared" si="27"/>
        <v>1</v>
      </c>
      <c r="AX19">
        <f t="shared" si="28"/>
        <v>0</v>
      </c>
      <c r="AY19">
        <f t="shared" si="29"/>
        <v>53608.353563600387</v>
      </c>
      <c r="AZ19" t="s">
        <v>439</v>
      </c>
      <c r="BA19">
        <v>10043.6</v>
      </c>
      <c r="BB19">
        <v>206.31078664343801</v>
      </c>
      <c r="BC19">
        <v>1032.93</v>
      </c>
      <c r="BD19">
        <f t="shared" si="30"/>
        <v>0.80026643950370502</v>
      </c>
      <c r="BE19">
        <v>-1.3256428239459399</v>
      </c>
      <c r="BF19" t="s">
        <v>455</v>
      </c>
      <c r="BG19">
        <v>10076.700000000001</v>
      </c>
      <c r="BH19">
        <v>230.54311999999999</v>
      </c>
      <c r="BI19">
        <v>345.99217309863798</v>
      </c>
      <c r="BJ19">
        <f t="shared" si="31"/>
        <v>0.33367533162585428</v>
      </c>
      <c r="BK19">
        <v>0.5</v>
      </c>
      <c r="BL19">
        <f t="shared" si="32"/>
        <v>673.19381244418037</v>
      </c>
      <c r="BM19">
        <f t="shared" si="33"/>
        <v>9.2602160284024713</v>
      </c>
      <c r="BN19">
        <f t="shared" si="34"/>
        <v>112.31408430789251</v>
      </c>
      <c r="BO19">
        <f t="shared" si="35"/>
        <v>1.5724830883269838E-2</v>
      </c>
      <c r="BP19">
        <f t="shared" si="36"/>
        <v>1.9854143541724709</v>
      </c>
      <c r="BQ19">
        <f t="shared" si="37"/>
        <v>147.7284835842072</v>
      </c>
      <c r="BR19" t="s">
        <v>441</v>
      </c>
      <c r="BS19">
        <v>0</v>
      </c>
      <c r="BT19">
        <f t="shared" si="38"/>
        <v>147.7284835842072</v>
      </c>
      <c r="BU19">
        <f t="shared" si="39"/>
        <v>0.57302940624008947</v>
      </c>
      <c r="BV19">
        <f t="shared" si="40"/>
        <v>0.58230053814384874</v>
      </c>
      <c r="BW19">
        <f t="shared" si="41"/>
        <v>0.77602423195431669</v>
      </c>
      <c r="BX19">
        <f t="shared" si="42"/>
        <v>0.82651709027577547</v>
      </c>
      <c r="BY19">
        <f t="shared" si="43"/>
        <v>0.83102088095918902</v>
      </c>
      <c r="BZ19">
        <f t="shared" si="44"/>
        <v>0.37312922411329641</v>
      </c>
      <c r="CA19">
        <f t="shared" si="45"/>
        <v>0.62687077588670359</v>
      </c>
      <c r="CB19">
        <v>262</v>
      </c>
      <c r="CC19">
        <v>290</v>
      </c>
      <c r="CD19">
        <v>332.97</v>
      </c>
      <c r="CE19">
        <v>155</v>
      </c>
      <c r="CF19">
        <v>10076.700000000001</v>
      </c>
      <c r="CG19">
        <v>332.56</v>
      </c>
      <c r="CH19">
        <v>0.41</v>
      </c>
      <c r="CI19">
        <v>300</v>
      </c>
      <c r="CJ19">
        <v>24.1</v>
      </c>
      <c r="CK19">
        <v>345.99217309863798</v>
      </c>
      <c r="CL19">
        <v>1.0972475827000601</v>
      </c>
      <c r="CM19">
        <v>-13.530859745321401</v>
      </c>
      <c r="CN19">
        <v>0.96873300395934803</v>
      </c>
      <c r="CO19">
        <v>0.87449203272614495</v>
      </c>
      <c r="CP19">
        <v>-7.6825877641824398E-3</v>
      </c>
      <c r="CQ19">
        <v>290</v>
      </c>
      <c r="CR19">
        <v>331.84</v>
      </c>
      <c r="CS19">
        <v>625</v>
      </c>
      <c r="CT19">
        <v>10055.799999999999</v>
      </c>
      <c r="CU19">
        <v>332.54</v>
      </c>
      <c r="CV19">
        <v>-0.7</v>
      </c>
      <c r="DJ19">
        <f t="shared" si="46"/>
        <v>800.00118750000001</v>
      </c>
      <c r="DK19">
        <f t="shared" si="47"/>
        <v>673.19381244418037</v>
      </c>
      <c r="DL19">
        <f t="shared" si="48"/>
        <v>0.84149101646699787</v>
      </c>
      <c r="DM19">
        <f t="shared" si="49"/>
        <v>0.16247766178130615</v>
      </c>
      <c r="DN19">
        <v>3</v>
      </c>
      <c r="DO19">
        <v>0.5</v>
      </c>
      <c r="DP19" t="s">
        <v>442</v>
      </c>
      <c r="DQ19">
        <v>2</v>
      </c>
      <c r="DR19" t="b">
        <v>1</v>
      </c>
      <c r="DS19">
        <v>1686588542.5999999</v>
      </c>
      <c r="DT19">
        <v>394.43481250000002</v>
      </c>
      <c r="DU19">
        <v>400.705625</v>
      </c>
      <c r="DV19">
        <v>15.7161375</v>
      </c>
      <c r="DW19">
        <v>14.0393375</v>
      </c>
      <c r="DX19">
        <v>394.56881249999998</v>
      </c>
      <c r="DY19">
        <v>15.6141375</v>
      </c>
      <c r="DZ19">
        <v>500.11200000000002</v>
      </c>
      <c r="EA19">
        <v>100.86450000000001</v>
      </c>
      <c r="EB19">
        <v>0.100098775</v>
      </c>
      <c r="EC19">
        <v>25.166487499999999</v>
      </c>
      <c r="ED19">
        <v>24.148743750000001</v>
      </c>
      <c r="EE19">
        <v>999.9</v>
      </c>
      <c r="EF19">
        <v>0</v>
      </c>
      <c r="EG19">
        <v>0</v>
      </c>
      <c r="EH19">
        <v>9989.5275000000001</v>
      </c>
      <c r="EI19">
        <v>0</v>
      </c>
      <c r="EJ19">
        <v>0.221023</v>
      </c>
      <c r="EK19">
        <v>-6.3563431250000004</v>
      </c>
      <c r="EL19">
        <v>400.6604375</v>
      </c>
      <c r="EM19">
        <v>406.41131250000001</v>
      </c>
      <c r="EN19">
        <v>1.7128987499999999</v>
      </c>
      <c r="EO19">
        <v>400.705625</v>
      </c>
      <c r="EP19">
        <v>14.0393375</v>
      </c>
      <c r="EQ19">
        <v>1.5888431249999999</v>
      </c>
      <c r="ER19">
        <v>1.4160706249999999</v>
      </c>
      <c r="ES19">
        <v>13.8510125</v>
      </c>
      <c r="ET19">
        <v>12.090831250000001</v>
      </c>
      <c r="EU19">
        <v>800.00118750000001</v>
      </c>
      <c r="EV19">
        <v>0.94998818750000003</v>
      </c>
      <c r="EW19">
        <v>5.0012062500000003E-2</v>
      </c>
      <c r="EX19">
        <v>0</v>
      </c>
      <c r="EY19">
        <v>230.56381250000001</v>
      </c>
      <c r="EZ19">
        <v>4.9999900000000004</v>
      </c>
      <c r="FA19">
        <v>2226.8893750000002</v>
      </c>
      <c r="FB19">
        <v>6899.5737499999996</v>
      </c>
      <c r="FC19">
        <v>35.436999999999998</v>
      </c>
      <c r="FD19">
        <v>37.53875</v>
      </c>
      <c r="FE19">
        <v>36.811999999999998</v>
      </c>
      <c r="FF19">
        <v>37.5</v>
      </c>
      <c r="FG19">
        <v>38.311999999999998</v>
      </c>
      <c r="FH19">
        <v>755.24312499999996</v>
      </c>
      <c r="FI19">
        <v>39.760624999999997</v>
      </c>
      <c r="FJ19">
        <v>0</v>
      </c>
      <c r="FK19">
        <v>2173.2999999523199</v>
      </c>
      <c r="FL19">
        <v>0</v>
      </c>
      <c r="FM19">
        <v>230.54311999999999</v>
      </c>
      <c r="FN19">
        <v>7.9230832616431907E-3</v>
      </c>
      <c r="FO19">
        <v>-14.349999933105</v>
      </c>
      <c r="FP19">
        <v>2226.3152</v>
      </c>
      <c r="FQ19">
        <v>15</v>
      </c>
      <c r="FR19">
        <v>1686588582.0999999</v>
      </c>
      <c r="FS19" t="s">
        <v>456</v>
      </c>
      <c r="FT19">
        <v>1686588571.0999999</v>
      </c>
      <c r="FU19">
        <v>1686588582.0999999</v>
      </c>
      <c r="FV19">
        <v>3</v>
      </c>
      <c r="FW19">
        <v>8.7999999999999995E-2</v>
      </c>
      <c r="FX19">
        <v>-4.0000000000000001E-3</v>
      </c>
      <c r="FY19">
        <v>-0.13400000000000001</v>
      </c>
      <c r="FZ19">
        <v>0.10199999999999999</v>
      </c>
      <c r="GA19">
        <v>400</v>
      </c>
      <c r="GB19">
        <v>14</v>
      </c>
      <c r="GC19">
        <v>0.3</v>
      </c>
      <c r="GD19">
        <v>0.03</v>
      </c>
      <c r="GE19">
        <v>-6.2426557142857204</v>
      </c>
      <c r="GF19">
        <v>-1.50379168831168</v>
      </c>
      <c r="GG19">
        <v>0.43477592972945101</v>
      </c>
      <c r="GH19">
        <v>0</v>
      </c>
      <c r="GI19">
        <v>230.535235294118</v>
      </c>
      <c r="GJ19">
        <v>-0.24852558916300499</v>
      </c>
      <c r="GK19">
        <v>0.17227578076061001</v>
      </c>
      <c r="GL19">
        <v>1</v>
      </c>
      <c r="GM19">
        <v>1.71365761904762</v>
      </c>
      <c r="GN19">
        <v>7.7220779220779005E-4</v>
      </c>
      <c r="GO19">
        <v>3.5989613644069802E-3</v>
      </c>
      <c r="GP19">
        <v>1</v>
      </c>
      <c r="GQ19">
        <v>2</v>
      </c>
      <c r="GR19">
        <v>3</v>
      </c>
      <c r="GS19" t="s">
        <v>444</v>
      </c>
      <c r="GT19">
        <v>2.9515799999999999</v>
      </c>
      <c r="GU19">
        <v>2.7105999999999999</v>
      </c>
      <c r="GV19">
        <v>0.104342</v>
      </c>
      <c r="GW19">
        <v>0.105075</v>
      </c>
      <c r="GX19">
        <v>8.60012E-2</v>
      </c>
      <c r="GY19">
        <v>7.9772599999999999E-2</v>
      </c>
      <c r="GZ19">
        <v>27923.4</v>
      </c>
      <c r="HA19">
        <v>32268</v>
      </c>
      <c r="HB19">
        <v>31071.200000000001</v>
      </c>
      <c r="HC19">
        <v>34724.199999999997</v>
      </c>
      <c r="HD19">
        <v>38710.400000000001</v>
      </c>
      <c r="HE19">
        <v>39544.5</v>
      </c>
      <c r="HF19">
        <v>42710.8</v>
      </c>
      <c r="HG19">
        <v>43041.2</v>
      </c>
      <c r="HH19">
        <v>2.0794299999999999</v>
      </c>
      <c r="HI19">
        <v>2.2678699999999998</v>
      </c>
      <c r="HJ19">
        <v>0.106618</v>
      </c>
      <c r="HK19">
        <v>0</v>
      </c>
      <c r="HL19">
        <v>22.415700000000001</v>
      </c>
      <c r="HM19">
        <v>999.9</v>
      </c>
      <c r="HN19">
        <v>74.441000000000003</v>
      </c>
      <c r="HO19">
        <v>20.916</v>
      </c>
      <c r="HP19">
        <v>18.325800000000001</v>
      </c>
      <c r="HQ19">
        <v>60.4893</v>
      </c>
      <c r="HR19">
        <v>17.8446</v>
      </c>
      <c r="HS19">
        <v>1</v>
      </c>
      <c r="HT19">
        <v>-0.32935700000000001</v>
      </c>
      <c r="HU19">
        <v>-1.24892</v>
      </c>
      <c r="HV19">
        <v>20.295300000000001</v>
      </c>
      <c r="HW19">
        <v>5.2469400000000004</v>
      </c>
      <c r="HX19">
        <v>11.986000000000001</v>
      </c>
      <c r="HY19">
        <v>4.9730999999999996</v>
      </c>
      <c r="HZ19">
        <v>3.29752</v>
      </c>
      <c r="IA19">
        <v>999.9</v>
      </c>
      <c r="IB19">
        <v>9999</v>
      </c>
      <c r="IC19">
        <v>9999</v>
      </c>
      <c r="ID19">
        <v>9999</v>
      </c>
      <c r="IE19">
        <v>4.9719800000000003</v>
      </c>
      <c r="IF19">
        <v>1.85379</v>
      </c>
      <c r="IG19">
        <v>1.85486</v>
      </c>
      <c r="IH19">
        <v>1.8591899999999999</v>
      </c>
      <c r="II19">
        <v>1.85362</v>
      </c>
      <c r="IJ19">
        <v>1.85802</v>
      </c>
      <c r="IK19">
        <v>1.8551599999999999</v>
      </c>
      <c r="IL19">
        <v>1.85379</v>
      </c>
      <c r="IM19">
        <v>0</v>
      </c>
      <c r="IN19">
        <v>0</v>
      </c>
      <c r="IO19">
        <v>0</v>
      </c>
      <c r="IP19">
        <v>0</v>
      </c>
      <c r="IQ19" t="s">
        <v>445</v>
      </c>
      <c r="IR19" t="s">
        <v>446</v>
      </c>
      <c r="IS19" t="s">
        <v>447</v>
      </c>
      <c r="IT19" t="s">
        <v>447</v>
      </c>
      <c r="IU19" t="s">
        <v>447</v>
      </c>
      <c r="IV19" t="s">
        <v>447</v>
      </c>
      <c r="IW19">
        <v>0</v>
      </c>
      <c r="IX19">
        <v>100</v>
      </c>
      <c r="IY19">
        <v>100</v>
      </c>
      <c r="IZ19">
        <v>-0.13400000000000001</v>
      </c>
      <c r="JA19">
        <v>0.10199999999999999</v>
      </c>
      <c r="JB19">
        <v>3.3133056812828597E-2</v>
      </c>
      <c r="JC19">
        <v>-6.8838208586326796E-4</v>
      </c>
      <c r="JD19">
        <v>1.2146953680521199E-7</v>
      </c>
      <c r="JE19">
        <v>-3.3979593155360199E-13</v>
      </c>
      <c r="JF19">
        <v>6.6610689578415197E-3</v>
      </c>
      <c r="JG19">
        <v>-8.4016882464723192E-3</v>
      </c>
      <c r="JH19">
        <v>1.25164947178783E-3</v>
      </c>
      <c r="JI19">
        <v>-1.11680998025361E-5</v>
      </c>
      <c r="JJ19">
        <v>6</v>
      </c>
      <c r="JK19">
        <v>2124</v>
      </c>
      <c r="JL19">
        <v>0</v>
      </c>
      <c r="JM19">
        <v>22</v>
      </c>
      <c r="JN19">
        <v>35.9</v>
      </c>
      <c r="JO19">
        <v>35.9</v>
      </c>
      <c r="JP19">
        <v>0.99121099999999995</v>
      </c>
      <c r="JQ19">
        <v>2.34619</v>
      </c>
      <c r="JR19">
        <v>1.5966800000000001</v>
      </c>
      <c r="JS19">
        <v>2.35229</v>
      </c>
      <c r="JT19">
        <v>1.5905800000000001</v>
      </c>
      <c r="JU19">
        <v>2.4499499999999999</v>
      </c>
      <c r="JV19">
        <v>26.107399999999998</v>
      </c>
      <c r="JW19">
        <v>15.182700000000001</v>
      </c>
      <c r="JX19">
        <v>18</v>
      </c>
      <c r="JY19">
        <v>496.017</v>
      </c>
      <c r="JZ19">
        <v>605.33000000000004</v>
      </c>
      <c r="KA19">
        <v>25</v>
      </c>
      <c r="KB19">
        <v>23.01</v>
      </c>
      <c r="KC19">
        <v>30</v>
      </c>
      <c r="KD19">
        <v>22.882999999999999</v>
      </c>
      <c r="KE19">
        <v>22.844000000000001</v>
      </c>
      <c r="KF19">
        <v>19.882000000000001</v>
      </c>
      <c r="KG19">
        <v>26.122499999999999</v>
      </c>
      <c r="KH19">
        <v>94.052099999999996</v>
      </c>
      <c r="KI19">
        <v>25</v>
      </c>
      <c r="KJ19">
        <v>400</v>
      </c>
      <c r="KK19">
        <v>14.2295</v>
      </c>
      <c r="KL19">
        <v>101.142</v>
      </c>
      <c r="KM19">
        <v>101.16800000000001</v>
      </c>
    </row>
    <row r="20" spans="1:299" x14ac:dyDescent="0.2">
      <c r="A20">
        <v>4</v>
      </c>
      <c r="B20">
        <v>1686589880</v>
      </c>
      <c r="C20">
        <v>4864.9000000953702</v>
      </c>
      <c r="D20" t="s">
        <v>457</v>
      </c>
      <c r="E20" t="s">
        <v>458</v>
      </c>
      <c r="F20">
        <v>30</v>
      </c>
      <c r="G20" s="1">
        <v>16.5</v>
      </c>
      <c r="H20" t="s">
        <v>450</v>
      </c>
      <c r="I20">
        <v>40</v>
      </c>
      <c r="J20" s="1">
        <v>35</v>
      </c>
      <c r="K20">
        <v>1686589871.5</v>
      </c>
      <c r="L20">
        <f t="shared" si="0"/>
        <v>1.9602158433420238E-3</v>
      </c>
      <c r="M20">
        <f t="shared" si="1"/>
        <v>1.9602158433420236</v>
      </c>
      <c r="N20">
        <f t="shared" si="2"/>
        <v>8.1780682826798206</v>
      </c>
      <c r="O20">
        <f t="shared" si="3"/>
        <v>394.6378125</v>
      </c>
      <c r="P20">
        <f t="shared" si="4"/>
        <v>297.72848885993864</v>
      </c>
      <c r="Q20">
        <f t="shared" si="5"/>
        <v>30.050056261982842</v>
      </c>
      <c r="R20">
        <f t="shared" si="6"/>
        <v>39.831218416957235</v>
      </c>
      <c r="S20">
        <f t="shared" si="7"/>
        <v>0.14892739528021171</v>
      </c>
      <c r="T20">
        <f t="shared" si="8"/>
        <v>3.8291217769271464</v>
      </c>
      <c r="U20">
        <f t="shared" si="9"/>
        <v>0.14578275853995024</v>
      </c>
      <c r="V20">
        <f t="shared" si="10"/>
        <v>9.1391226836294831E-2</v>
      </c>
      <c r="W20">
        <f t="shared" si="11"/>
        <v>129.98844480202075</v>
      </c>
      <c r="X20">
        <f t="shared" si="12"/>
        <v>24.480729896128182</v>
      </c>
      <c r="Y20">
        <f t="shared" si="13"/>
        <v>23.192150000000002</v>
      </c>
      <c r="Z20">
        <f t="shared" si="14"/>
        <v>2.8526825563398375</v>
      </c>
      <c r="AA20">
        <f t="shared" si="15"/>
        <v>50.067295136032307</v>
      </c>
      <c r="AB20">
        <f t="shared" si="16"/>
        <v>1.5249802195883322</v>
      </c>
      <c r="AC20">
        <f t="shared" si="17"/>
        <v>3.0458610065612235</v>
      </c>
      <c r="AD20">
        <f t="shared" si="18"/>
        <v>1.3277023367515053</v>
      </c>
      <c r="AE20">
        <f t="shared" si="19"/>
        <v>-86.445518691383242</v>
      </c>
      <c r="AF20">
        <f t="shared" si="20"/>
        <v>224.7296792383041</v>
      </c>
      <c r="AG20">
        <f t="shared" si="21"/>
        <v>12.257069649353955</v>
      </c>
      <c r="AH20">
        <f t="shared" si="22"/>
        <v>280.52967499829555</v>
      </c>
      <c r="AI20">
        <f t="shared" si="23"/>
        <v>8.211428827454327</v>
      </c>
      <c r="AJ20">
        <f t="shared" si="24"/>
        <v>1.9526375355086396</v>
      </c>
      <c r="AK20">
        <f t="shared" si="25"/>
        <v>8.1780682826798206</v>
      </c>
      <c r="AL20">
        <v>405.70882012628601</v>
      </c>
      <c r="AM20">
        <v>400.73109090909099</v>
      </c>
      <c r="AN20">
        <v>5.1009356544838005E-4</v>
      </c>
      <c r="AO20">
        <v>67.033153689870204</v>
      </c>
      <c r="AP20">
        <f t="shared" si="26"/>
        <v>1.9602158433420236</v>
      </c>
      <c r="AQ20">
        <v>13.963049523982001</v>
      </c>
      <c r="AR20">
        <v>15.121116969697001</v>
      </c>
      <c r="AS20">
        <v>-5.6543436669010601E-6</v>
      </c>
      <c r="AT20">
        <v>77.493581835935302</v>
      </c>
      <c r="AU20">
        <v>0</v>
      </c>
      <c r="AV20">
        <v>0</v>
      </c>
      <c r="AW20">
        <f t="shared" si="27"/>
        <v>1</v>
      </c>
      <c r="AX20">
        <f t="shared" si="28"/>
        <v>0</v>
      </c>
      <c r="AY20">
        <f t="shared" si="29"/>
        <v>53824.818745559554</v>
      </c>
      <c r="AZ20" t="s">
        <v>439</v>
      </c>
      <c r="BA20">
        <v>10043.6</v>
      </c>
      <c r="BB20">
        <v>206.31078664343801</v>
      </c>
      <c r="BC20">
        <v>1032.93</v>
      </c>
      <c r="BD20">
        <f t="shared" si="30"/>
        <v>0.80026643950370502</v>
      </c>
      <c r="BE20">
        <v>-1.3256428239459399</v>
      </c>
      <c r="BF20" t="s">
        <v>459</v>
      </c>
      <c r="BG20">
        <v>10066.299999999999</v>
      </c>
      <c r="BH20">
        <v>223.236307692308</v>
      </c>
      <c r="BI20">
        <v>326.857683311139</v>
      </c>
      <c r="BJ20">
        <f t="shared" si="31"/>
        <v>0.31702291520004688</v>
      </c>
      <c r="BK20">
        <v>0.5</v>
      </c>
      <c r="BL20">
        <f t="shared" si="32"/>
        <v>673.22893352436301</v>
      </c>
      <c r="BM20">
        <f t="shared" si="33"/>
        <v>8.1780682826798206</v>
      </c>
      <c r="BN20">
        <f t="shared" si="34"/>
        <v>106.71449955145607</v>
      </c>
      <c r="BO20">
        <f t="shared" si="35"/>
        <v>1.4116611205156763E-2</v>
      </c>
      <c r="BP20">
        <f t="shared" si="36"/>
        <v>2.1601827117422965</v>
      </c>
      <c r="BQ20">
        <f t="shared" si="37"/>
        <v>144.12602851256176</v>
      </c>
      <c r="BR20" t="s">
        <v>441</v>
      </c>
      <c r="BS20">
        <v>0</v>
      </c>
      <c r="BT20">
        <f t="shared" si="38"/>
        <v>144.12602851256176</v>
      </c>
      <c r="BU20">
        <f t="shared" si="39"/>
        <v>0.55905571179317581</v>
      </c>
      <c r="BV20">
        <f t="shared" si="40"/>
        <v>0.56706855598200279</v>
      </c>
      <c r="BW20">
        <f t="shared" si="41"/>
        <v>0.79440724764902804</v>
      </c>
      <c r="BX20">
        <f t="shared" si="42"/>
        <v>0.85959388821491767</v>
      </c>
      <c r="BY20">
        <f t="shared" si="43"/>
        <v>0.85416876994885049</v>
      </c>
      <c r="BZ20">
        <f t="shared" si="44"/>
        <v>0.36611131814941539</v>
      </c>
      <c r="CA20">
        <f t="shared" si="45"/>
        <v>0.63388868185058467</v>
      </c>
      <c r="CB20">
        <v>263</v>
      </c>
      <c r="CC20">
        <v>290</v>
      </c>
      <c r="CD20">
        <v>315.49</v>
      </c>
      <c r="CE20">
        <v>295</v>
      </c>
      <c r="CF20">
        <v>10066.299999999999</v>
      </c>
      <c r="CG20">
        <v>315.31</v>
      </c>
      <c r="CH20">
        <v>0.18</v>
      </c>
      <c r="CI20">
        <v>300</v>
      </c>
      <c r="CJ20">
        <v>24.1</v>
      </c>
      <c r="CK20">
        <v>326.857683311139</v>
      </c>
      <c r="CL20">
        <v>0.95046412601932495</v>
      </c>
      <c r="CM20">
        <v>-11.6289545131017</v>
      </c>
      <c r="CN20">
        <v>0.83926122976828099</v>
      </c>
      <c r="CO20">
        <v>0.87272363905943495</v>
      </c>
      <c r="CP20">
        <v>-7.68465828698554E-3</v>
      </c>
      <c r="CQ20">
        <v>290</v>
      </c>
      <c r="CR20">
        <v>315.19</v>
      </c>
      <c r="CS20">
        <v>695</v>
      </c>
      <c r="CT20">
        <v>10053.5</v>
      </c>
      <c r="CU20">
        <v>315.29000000000002</v>
      </c>
      <c r="CV20">
        <v>-0.1</v>
      </c>
      <c r="DJ20">
        <f t="shared" si="46"/>
        <v>800.04337499999997</v>
      </c>
      <c r="DK20">
        <f t="shared" si="47"/>
        <v>673.22893352436301</v>
      </c>
      <c r="DL20">
        <f t="shared" si="48"/>
        <v>0.84149054234011134</v>
      </c>
      <c r="DM20">
        <f t="shared" si="49"/>
        <v>0.1624767467164149</v>
      </c>
      <c r="DN20">
        <v>3</v>
      </c>
      <c r="DO20">
        <v>0.5</v>
      </c>
      <c r="DP20" t="s">
        <v>442</v>
      </c>
      <c r="DQ20">
        <v>2</v>
      </c>
      <c r="DR20" t="b">
        <v>1</v>
      </c>
      <c r="DS20">
        <v>1686589871.5</v>
      </c>
      <c r="DT20">
        <v>394.6378125</v>
      </c>
      <c r="DU20">
        <v>400.02556249999998</v>
      </c>
      <c r="DV20">
        <v>15.109125000000001</v>
      </c>
      <c r="DW20">
        <v>13.955556250000001</v>
      </c>
      <c r="DX20">
        <v>394.7698125</v>
      </c>
      <c r="DY20">
        <v>15.007125</v>
      </c>
      <c r="DZ20">
        <v>500.1353125</v>
      </c>
      <c r="EA20">
        <v>100.831</v>
      </c>
      <c r="EB20">
        <v>0.10007440625</v>
      </c>
      <c r="EC20">
        <v>24.28076875</v>
      </c>
      <c r="ED20">
        <v>23.192150000000002</v>
      </c>
      <c r="EE20">
        <v>999.9</v>
      </c>
      <c r="EF20">
        <v>0</v>
      </c>
      <c r="EG20">
        <v>0</v>
      </c>
      <c r="EH20">
        <v>10003.9825</v>
      </c>
      <c r="EI20">
        <v>0</v>
      </c>
      <c r="EJ20">
        <v>0.221023</v>
      </c>
      <c r="EK20">
        <v>-5.387826875</v>
      </c>
      <c r="EL20">
        <v>400.69956250000001</v>
      </c>
      <c r="EM20">
        <v>405.68718749999999</v>
      </c>
      <c r="EN20">
        <v>1.1724650000000001</v>
      </c>
      <c r="EO20">
        <v>400.02556249999998</v>
      </c>
      <c r="EP20">
        <v>13.955556250000001</v>
      </c>
      <c r="EQ20">
        <v>1.5253725</v>
      </c>
      <c r="ER20">
        <v>1.407153125</v>
      </c>
      <c r="ES20">
        <v>13.224875000000001</v>
      </c>
      <c r="ET20">
        <v>11.994925</v>
      </c>
      <c r="EU20">
        <v>800.04337499999997</v>
      </c>
      <c r="EV20">
        <v>0.95000506250000005</v>
      </c>
      <c r="EW20">
        <v>4.9994856249999997E-2</v>
      </c>
      <c r="EX20">
        <v>0</v>
      </c>
      <c r="EY20">
        <v>223.22581249999999</v>
      </c>
      <c r="EZ20">
        <v>4.9999900000000004</v>
      </c>
      <c r="FA20">
        <v>1969.6156249999999</v>
      </c>
      <c r="FB20">
        <v>6899.9812499999998</v>
      </c>
      <c r="FC20">
        <v>36.5</v>
      </c>
      <c r="FD20">
        <v>38.444875000000003</v>
      </c>
      <c r="FE20">
        <v>38.007750000000001</v>
      </c>
      <c r="FF20">
        <v>38.452750000000002</v>
      </c>
      <c r="FG20">
        <v>39.25</v>
      </c>
      <c r="FH20">
        <v>755.29437499999995</v>
      </c>
      <c r="FI20">
        <v>39.75</v>
      </c>
      <c r="FJ20">
        <v>0</v>
      </c>
      <c r="FK20">
        <v>1327.7000000476801</v>
      </c>
      <c r="FL20">
        <v>0</v>
      </c>
      <c r="FM20">
        <v>223.236307692308</v>
      </c>
      <c r="FN20">
        <v>0.59138461444659696</v>
      </c>
      <c r="FO20">
        <v>-155.294017223156</v>
      </c>
      <c r="FP20">
        <v>1967.3626923076899</v>
      </c>
      <c r="FQ20">
        <v>15</v>
      </c>
      <c r="FR20">
        <v>1686589905</v>
      </c>
      <c r="FS20" t="s">
        <v>460</v>
      </c>
      <c r="FT20">
        <v>1686589905</v>
      </c>
      <c r="FU20">
        <v>1686589903</v>
      </c>
      <c r="FV20">
        <v>4</v>
      </c>
      <c r="FW20">
        <v>4.0000000000000001E-3</v>
      </c>
      <c r="FX20">
        <v>5.0000000000000001E-3</v>
      </c>
      <c r="FY20">
        <v>-0.13200000000000001</v>
      </c>
      <c r="FZ20">
        <v>0.10199999999999999</v>
      </c>
      <c r="GA20">
        <v>400</v>
      </c>
      <c r="GB20">
        <v>14</v>
      </c>
      <c r="GC20">
        <v>0.26</v>
      </c>
      <c r="GD20">
        <v>0.06</v>
      </c>
      <c r="GE20">
        <v>-5.3686304761904804</v>
      </c>
      <c r="GF20">
        <v>-0.20724389610388899</v>
      </c>
      <c r="GG20">
        <v>4.2996062663168903E-2</v>
      </c>
      <c r="GH20">
        <v>1</v>
      </c>
      <c r="GI20">
        <v>223.22864705882401</v>
      </c>
      <c r="GJ20">
        <v>-0.38667685413066799</v>
      </c>
      <c r="GK20">
        <v>0.16253033786540699</v>
      </c>
      <c r="GL20">
        <v>1</v>
      </c>
      <c r="GM20">
        <v>1.1776090476190499</v>
      </c>
      <c r="GN20">
        <v>-0.109131428571428</v>
      </c>
      <c r="GO20">
        <v>1.1939022814269101E-2</v>
      </c>
      <c r="GP20">
        <v>0</v>
      </c>
      <c r="GQ20">
        <v>2</v>
      </c>
      <c r="GR20">
        <v>3</v>
      </c>
      <c r="GS20" t="s">
        <v>444</v>
      </c>
      <c r="GT20">
        <v>2.9524900000000001</v>
      </c>
      <c r="GU20">
        <v>2.7104900000000001</v>
      </c>
      <c r="GV20">
        <v>0.104522</v>
      </c>
      <c r="GW20">
        <v>0.105239</v>
      </c>
      <c r="GX20">
        <v>8.3624400000000002E-2</v>
      </c>
      <c r="GY20">
        <v>7.9449199999999998E-2</v>
      </c>
      <c r="GZ20">
        <v>27957.1</v>
      </c>
      <c r="HA20">
        <v>32311.9</v>
      </c>
      <c r="HB20">
        <v>31109.4</v>
      </c>
      <c r="HC20">
        <v>34771.800000000003</v>
      </c>
      <c r="HD20">
        <v>38859</v>
      </c>
      <c r="HE20">
        <v>39612</v>
      </c>
      <c r="HF20">
        <v>42761.7</v>
      </c>
      <c r="HG20">
        <v>43098.9</v>
      </c>
      <c r="HH20">
        <v>2.0939000000000001</v>
      </c>
      <c r="HI20">
        <v>2.2799999999999998</v>
      </c>
      <c r="HJ20">
        <v>0.144903</v>
      </c>
      <c r="HK20">
        <v>0</v>
      </c>
      <c r="HL20">
        <v>20.771899999999999</v>
      </c>
      <c r="HM20">
        <v>999.9</v>
      </c>
      <c r="HN20">
        <v>72.591999999999999</v>
      </c>
      <c r="HO20">
        <v>21.026</v>
      </c>
      <c r="HP20">
        <v>17.996700000000001</v>
      </c>
      <c r="HQ20">
        <v>57.909399999999998</v>
      </c>
      <c r="HR20">
        <v>18.6218</v>
      </c>
      <c r="HS20">
        <v>1</v>
      </c>
      <c r="HT20">
        <v>-0.39793400000000001</v>
      </c>
      <c r="HU20">
        <v>-1.9539800000000001</v>
      </c>
      <c r="HV20">
        <v>20.290299999999998</v>
      </c>
      <c r="HW20">
        <v>5.2479899999999997</v>
      </c>
      <c r="HX20">
        <v>11.986000000000001</v>
      </c>
      <c r="HY20">
        <v>4.9733000000000001</v>
      </c>
      <c r="HZ20">
        <v>3.2975500000000002</v>
      </c>
      <c r="IA20">
        <v>999.9</v>
      </c>
      <c r="IB20">
        <v>9999</v>
      </c>
      <c r="IC20">
        <v>9999</v>
      </c>
      <c r="ID20">
        <v>9999</v>
      </c>
      <c r="IE20">
        <v>4.9719899999999999</v>
      </c>
      <c r="IF20">
        <v>1.85379</v>
      </c>
      <c r="IG20">
        <v>1.8548500000000001</v>
      </c>
      <c r="IH20">
        <v>1.85917</v>
      </c>
      <c r="II20">
        <v>1.85364</v>
      </c>
      <c r="IJ20">
        <v>1.8580300000000001</v>
      </c>
      <c r="IK20">
        <v>1.8551599999999999</v>
      </c>
      <c r="IL20">
        <v>1.85379</v>
      </c>
      <c r="IM20">
        <v>0</v>
      </c>
      <c r="IN20">
        <v>0</v>
      </c>
      <c r="IO20">
        <v>0</v>
      </c>
      <c r="IP20">
        <v>0</v>
      </c>
      <c r="IQ20" t="s">
        <v>445</v>
      </c>
      <c r="IR20" t="s">
        <v>446</v>
      </c>
      <c r="IS20" t="s">
        <v>447</v>
      </c>
      <c r="IT20" t="s">
        <v>447</v>
      </c>
      <c r="IU20" t="s">
        <v>447</v>
      </c>
      <c r="IV20" t="s">
        <v>447</v>
      </c>
      <c r="IW20">
        <v>0</v>
      </c>
      <c r="IX20">
        <v>100</v>
      </c>
      <c r="IY20">
        <v>100</v>
      </c>
      <c r="IZ20">
        <v>-0.13200000000000001</v>
      </c>
      <c r="JA20">
        <v>0.10199999999999999</v>
      </c>
      <c r="JB20">
        <v>0.121009047888645</v>
      </c>
      <c r="JC20">
        <v>-6.8838208586326796E-4</v>
      </c>
      <c r="JD20">
        <v>1.2146953680521199E-7</v>
      </c>
      <c r="JE20">
        <v>-3.3979593155360199E-13</v>
      </c>
      <c r="JF20">
        <v>2.8417585702981201E-3</v>
      </c>
      <c r="JG20">
        <v>-8.4016882464723192E-3</v>
      </c>
      <c r="JH20">
        <v>1.25164947178783E-3</v>
      </c>
      <c r="JI20">
        <v>-1.11680998025361E-5</v>
      </c>
      <c r="JJ20">
        <v>6</v>
      </c>
      <c r="JK20">
        <v>2124</v>
      </c>
      <c r="JL20">
        <v>0</v>
      </c>
      <c r="JM20">
        <v>22</v>
      </c>
      <c r="JN20">
        <v>21.8</v>
      </c>
      <c r="JO20">
        <v>21.6</v>
      </c>
      <c r="JP20">
        <v>0.99365199999999998</v>
      </c>
      <c r="JQ20">
        <v>2.3718300000000001</v>
      </c>
      <c r="JR20">
        <v>1.5966800000000001</v>
      </c>
      <c r="JS20">
        <v>2.34863</v>
      </c>
      <c r="JT20">
        <v>1.5905800000000001</v>
      </c>
      <c r="JU20">
        <v>2.3803700000000001</v>
      </c>
      <c r="JV20">
        <v>25.983899999999998</v>
      </c>
      <c r="JW20">
        <v>14.946300000000001</v>
      </c>
      <c r="JX20">
        <v>18</v>
      </c>
      <c r="JY20">
        <v>495.91699999999997</v>
      </c>
      <c r="JZ20">
        <v>603.13199999999995</v>
      </c>
      <c r="KA20">
        <v>24.9984</v>
      </c>
      <c r="KB20">
        <v>21.962399999999999</v>
      </c>
      <c r="KC20">
        <v>29.9998</v>
      </c>
      <c r="KD20">
        <v>21.959</v>
      </c>
      <c r="KE20">
        <v>21.932600000000001</v>
      </c>
      <c r="KF20">
        <v>19.909700000000001</v>
      </c>
      <c r="KG20">
        <v>25.034700000000001</v>
      </c>
      <c r="KH20">
        <v>83.9953</v>
      </c>
      <c r="KI20">
        <v>25</v>
      </c>
      <c r="KJ20">
        <v>400</v>
      </c>
      <c r="KK20">
        <v>14.0151</v>
      </c>
      <c r="KL20">
        <v>101.264</v>
      </c>
      <c r="KM20">
        <v>101.304</v>
      </c>
    </row>
    <row r="21" spans="1:299" x14ac:dyDescent="0.2">
      <c r="A21">
        <v>5</v>
      </c>
      <c r="B21">
        <v>1686592331</v>
      </c>
      <c r="C21">
        <v>7315.9000000953702</v>
      </c>
      <c r="D21" t="s">
        <v>461</v>
      </c>
      <c r="E21" t="s">
        <v>462</v>
      </c>
      <c r="F21">
        <v>30</v>
      </c>
      <c r="G21" s="1">
        <v>16.600000000000001</v>
      </c>
      <c r="H21" t="s">
        <v>438</v>
      </c>
      <c r="I21">
        <v>140</v>
      </c>
      <c r="J21" s="1">
        <v>35</v>
      </c>
      <c r="K21">
        <v>1686592323</v>
      </c>
      <c r="L21">
        <f t="shared" si="0"/>
        <v>3.1229587335141981E-3</v>
      </c>
      <c r="M21">
        <f t="shared" si="1"/>
        <v>3.1229587335141979</v>
      </c>
      <c r="N21">
        <f t="shared" si="2"/>
        <v>8.5989879053873217</v>
      </c>
      <c r="O21">
        <f t="shared" si="3"/>
        <v>394.09493333333302</v>
      </c>
      <c r="P21">
        <f t="shared" si="4"/>
        <v>324.73977281522616</v>
      </c>
      <c r="Q21">
        <f t="shared" si="5"/>
        <v>32.771292942893588</v>
      </c>
      <c r="R21">
        <f t="shared" si="6"/>
        <v>39.770307146594234</v>
      </c>
      <c r="S21">
        <f t="shared" si="7"/>
        <v>0.23068532814627496</v>
      </c>
      <c r="T21">
        <f t="shared" si="8"/>
        <v>3.8276946571272283</v>
      </c>
      <c r="U21">
        <f t="shared" si="9"/>
        <v>0.22323063846821364</v>
      </c>
      <c r="V21">
        <f t="shared" si="10"/>
        <v>0.14016885541789173</v>
      </c>
      <c r="W21">
        <f t="shared" si="11"/>
        <v>129.98588167516633</v>
      </c>
      <c r="X21">
        <f t="shared" si="12"/>
        <v>25.382333457522144</v>
      </c>
      <c r="Y21">
        <f t="shared" si="13"/>
        <v>24.105346666666701</v>
      </c>
      <c r="Z21">
        <f t="shared" si="14"/>
        <v>3.0139796980714086</v>
      </c>
      <c r="AA21">
        <f t="shared" si="15"/>
        <v>50.148071017367293</v>
      </c>
      <c r="AB21">
        <f t="shared" si="16"/>
        <v>1.6347054372767154</v>
      </c>
      <c r="AC21">
        <f t="shared" si="17"/>
        <v>3.2597573627719076</v>
      </c>
      <c r="AD21">
        <f t="shared" si="18"/>
        <v>1.3792742607946933</v>
      </c>
      <c r="AE21">
        <f t="shared" si="19"/>
        <v>-137.72248014797614</v>
      </c>
      <c r="AF21">
        <f t="shared" si="20"/>
        <v>270.84713581547612</v>
      </c>
      <c r="AG21">
        <f t="shared" si="21"/>
        <v>14.931599996119449</v>
      </c>
      <c r="AH21">
        <f t="shared" si="22"/>
        <v>278.04213733878578</v>
      </c>
      <c r="AI21">
        <f t="shared" si="23"/>
        <v>8.893276408508628</v>
      </c>
      <c r="AJ21">
        <f t="shared" si="24"/>
        <v>3.0242903516890078</v>
      </c>
      <c r="AK21">
        <f t="shared" si="25"/>
        <v>8.5989879053873217</v>
      </c>
      <c r="AL21">
        <v>406.150306910393</v>
      </c>
      <c r="AM21">
        <v>400.77045454545498</v>
      </c>
      <c r="AN21">
        <v>2.6756786508928598E-2</v>
      </c>
      <c r="AO21">
        <v>67.024216459390203</v>
      </c>
      <c r="AP21">
        <f t="shared" si="26"/>
        <v>3.1229587335141979</v>
      </c>
      <c r="AQ21">
        <v>14.4018580457826</v>
      </c>
      <c r="AR21">
        <v>16.245395151515201</v>
      </c>
      <c r="AS21">
        <v>-6.8288057719634798E-5</v>
      </c>
      <c r="AT21">
        <v>77.466994488440093</v>
      </c>
      <c r="AU21">
        <v>0</v>
      </c>
      <c r="AV21">
        <v>0</v>
      </c>
      <c r="AW21">
        <f t="shared" si="27"/>
        <v>1</v>
      </c>
      <c r="AX21">
        <f t="shared" si="28"/>
        <v>0</v>
      </c>
      <c r="AY21">
        <f t="shared" si="29"/>
        <v>53591.627014706573</v>
      </c>
      <c r="AZ21" t="s">
        <v>439</v>
      </c>
      <c r="BA21">
        <v>10043.6</v>
      </c>
      <c r="BB21">
        <v>206.31078664343801</v>
      </c>
      <c r="BC21">
        <v>1032.93</v>
      </c>
      <c r="BD21">
        <f t="shared" si="30"/>
        <v>0.80026643950370502</v>
      </c>
      <c r="BE21">
        <v>-1.3256428239459399</v>
      </c>
      <c r="BF21" t="s">
        <v>463</v>
      </c>
      <c r="BG21">
        <v>10055.200000000001</v>
      </c>
      <c r="BH21">
        <v>287.34300000000002</v>
      </c>
      <c r="BI21">
        <v>415.57245761015201</v>
      </c>
      <c r="BJ21">
        <f t="shared" si="31"/>
        <v>0.30856101087056131</v>
      </c>
      <c r="BK21">
        <v>0.5</v>
      </c>
      <c r="BL21">
        <f t="shared" si="32"/>
        <v>673.21545703376466</v>
      </c>
      <c r="BM21">
        <f t="shared" si="33"/>
        <v>8.5989879053873217</v>
      </c>
      <c r="BN21">
        <f t="shared" si="34"/>
        <v>103.86402097801268</v>
      </c>
      <c r="BO21">
        <f t="shared" si="35"/>
        <v>1.4742131401827717E-2</v>
      </c>
      <c r="BP21">
        <f t="shared" si="36"/>
        <v>1.4855593316749358</v>
      </c>
      <c r="BQ21">
        <f t="shared" si="37"/>
        <v>159.10251585501456</v>
      </c>
      <c r="BR21" t="s">
        <v>441</v>
      </c>
      <c r="BS21">
        <v>0</v>
      </c>
      <c r="BT21">
        <f t="shared" si="38"/>
        <v>159.10251585501456</v>
      </c>
      <c r="BU21">
        <f t="shared" si="39"/>
        <v>0.61714855510403333</v>
      </c>
      <c r="BV21">
        <f t="shared" si="40"/>
        <v>0.49997850326093179</v>
      </c>
      <c r="BW21">
        <f t="shared" si="41"/>
        <v>0.7064981974032486</v>
      </c>
      <c r="BX21">
        <f t="shared" si="42"/>
        <v>0.61277087685373921</v>
      </c>
      <c r="BY21">
        <f t="shared" si="43"/>
        <v>0.74684635006608657</v>
      </c>
      <c r="BZ21">
        <f t="shared" si="44"/>
        <v>0.27683930961338488</v>
      </c>
      <c r="CA21">
        <f t="shared" si="45"/>
        <v>0.72316069038661512</v>
      </c>
      <c r="CB21">
        <v>264</v>
      </c>
      <c r="CC21">
        <v>290</v>
      </c>
      <c r="CD21">
        <v>402.57</v>
      </c>
      <c r="CE21">
        <v>285</v>
      </c>
      <c r="CF21">
        <v>10055.200000000001</v>
      </c>
      <c r="CG21">
        <v>401.88</v>
      </c>
      <c r="CH21">
        <v>0.69</v>
      </c>
      <c r="CI21">
        <v>300</v>
      </c>
      <c r="CJ21">
        <v>24.1</v>
      </c>
      <c r="CK21">
        <v>415.57245761015201</v>
      </c>
      <c r="CL21">
        <v>1.4632206396570899</v>
      </c>
      <c r="CM21">
        <v>-13.7700902436753</v>
      </c>
      <c r="CN21">
        <v>1.29054429647785</v>
      </c>
      <c r="CO21">
        <v>0.80260645804507902</v>
      </c>
      <c r="CP21">
        <v>-7.6772409343715299E-3</v>
      </c>
      <c r="CQ21">
        <v>290</v>
      </c>
      <c r="CR21">
        <v>402.7</v>
      </c>
      <c r="CS21">
        <v>755</v>
      </c>
      <c r="CT21">
        <v>10039</v>
      </c>
      <c r="CU21">
        <v>401.86</v>
      </c>
      <c r="CV21">
        <v>0.84</v>
      </c>
      <c r="DJ21">
        <f t="shared" si="46"/>
        <v>800.02733333333299</v>
      </c>
      <c r="DK21">
        <f t="shared" si="47"/>
        <v>673.21545703376466</v>
      </c>
      <c r="DL21">
        <f t="shared" si="48"/>
        <v>0.84149057036438535</v>
      </c>
      <c r="DM21">
        <f t="shared" si="49"/>
        <v>0.16247680080326388</v>
      </c>
      <c r="DN21">
        <v>3</v>
      </c>
      <c r="DO21">
        <v>0.5</v>
      </c>
      <c r="DP21" t="s">
        <v>442</v>
      </c>
      <c r="DQ21">
        <v>2</v>
      </c>
      <c r="DR21" t="b">
        <v>1</v>
      </c>
      <c r="DS21">
        <v>1686592323</v>
      </c>
      <c r="DT21">
        <v>394.09493333333302</v>
      </c>
      <c r="DU21">
        <v>400.145266666667</v>
      </c>
      <c r="DV21">
        <v>16.1987466666667</v>
      </c>
      <c r="DW21">
        <v>14.4137866666667</v>
      </c>
      <c r="DX21">
        <v>394.16893333333297</v>
      </c>
      <c r="DY21">
        <v>16.098746666666699</v>
      </c>
      <c r="DZ21">
        <v>500.061733333333</v>
      </c>
      <c r="EA21">
        <v>100.81546666666701</v>
      </c>
      <c r="EB21">
        <v>0.100083833333333</v>
      </c>
      <c r="EC21">
        <v>25.417853333333301</v>
      </c>
      <c r="ED21">
        <v>24.105346666666701</v>
      </c>
      <c r="EE21">
        <v>999.9</v>
      </c>
      <c r="EF21">
        <v>0</v>
      </c>
      <c r="EG21">
        <v>0</v>
      </c>
      <c r="EH21">
        <v>10000.122666666701</v>
      </c>
      <c r="EI21">
        <v>0</v>
      </c>
      <c r="EJ21">
        <v>0.221023</v>
      </c>
      <c r="EK21">
        <v>-6.1045113333333303</v>
      </c>
      <c r="EL21">
        <v>400.549466666667</v>
      </c>
      <c r="EM21">
        <v>405.99726666666697</v>
      </c>
      <c r="EN21">
        <v>1.8354360000000001</v>
      </c>
      <c r="EO21">
        <v>400.145266666667</v>
      </c>
      <c r="EP21">
        <v>14.4137866666667</v>
      </c>
      <c r="EQ21">
        <v>1.638172</v>
      </c>
      <c r="ER21">
        <v>1.45313133333333</v>
      </c>
      <c r="ES21">
        <v>14.32264</v>
      </c>
      <c r="ET21">
        <v>12.4837133333333</v>
      </c>
      <c r="EU21">
        <v>800.02733333333299</v>
      </c>
      <c r="EV21">
        <v>0.95000399999999996</v>
      </c>
      <c r="EW21">
        <v>4.9995560000000001E-2</v>
      </c>
      <c r="EX21">
        <v>0</v>
      </c>
      <c r="EY21">
        <v>287.483</v>
      </c>
      <c r="EZ21">
        <v>4.9999900000000004</v>
      </c>
      <c r="FA21">
        <v>3011.4879999999998</v>
      </c>
      <c r="FB21">
        <v>6899.84</v>
      </c>
      <c r="FC21">
        <v>38.437266666666702</v>
      </c>
      <c r="FD21">
        <v>40.528933333333299</v>
      </c>
      <c r="FE21">
        <v>39.9956666666667</v>
      </c>
      <c r="FF21">
        <v>40.228933333333302</v>
      </c>
      <c r="FG21">
        <v>41.112333333333297</v>
      </c>
      <c r="FH21">
        <v>755.27933333333306</v>
      </c>
      <c r="FI21">
        <v>39.75</v>
      </c>
      <c r="FJ21">
        <v>0</v>
      </c>
      <c r="FK21">
        <v>2449.1000001430498</v>
      </c>
      <c r="FL21">
        <v>0</v>
      </c>
      <c r="FM21">
        <v>287.34300000000002</v>
      </c>
      <c r="FN21">
        <v>-16.368923087149501</v>
      </c>
      <c r="FO21">
        <v>-412.68231082450899</v>
      </c>
      <c r="FP21">
        <v>3013.0708</v>
      </c>
      <c r="FQ21">
        <v>15</v>
      </c>
      <c r="FR21">
        <v>1686592358</v>
      </c>
      <c r="FS21" t="s">
        <v>464</v>
      </c>
      <c r="FT21">
        <v>1686592358</v>
      </c>
      <c r="FU21">
        <v>1686592357</v>
      </c>
      <c r="FV21">
        <v>5</v>
      </c>
      <c r="FW21">
        <v>5.8000000000000003E-2</v>
      </c>
      <c r="FX21">
        <v>-0.01</v>
      </c>
      <c r="FY21">
        <v>-7.3999999999999996E-2</v>
      </c>
      <c r="FZ21">
        <v>0.1</v>
      </c>
      <c r="GA21">
        <v>400</v>
      </c>
      <c r="GB21">
        <v>14</v>
      </c>
      <c r="GC21">
        <v>0.15</v>
      </c>
      <c r="GD21">
        <v>0.05</v>
      </c>
      <c r="GE21">
        <v>-6.1055823809523799</v>
      </c>
      <c r="GF21">
        <v>0.40905116883116099</v>
      </c>
      <c r="GG21">
        <v>0.18505437522406501</v>
      </c>
      <c r="GH21">
        <v>1</v>
      </c>
      <c r="GI21">
        <v>288.38064705882402</v>
      </c>
      <c r="GJ21">
        <v>-18.1883575402139</v>
      </c>
      <c r="GK21">
        <v>1.79962705094454</v>
      </c>
      <c r="GL21">
        <v>0</v>
      </c>
      <c r="GM21">
        <v>1.8310533333333301</v>
      </c>
      <c r="GN21">
        <v>0.133214805194806</v>
      </c>
      <c r="GO21">
        <v>1.58926252239187E-2</v>
      </c>
      <c r="GP21">
        <v>0</v>
      </c>
      <c r="GQ21">
        <v>1</v>
      </c>
      <c r="GR21">
        <v>3</v>
      </c>
      <c r="GS21" t="s">
        <v>465</v>
      </c>
      <c r="GT21">
        <v>2.9506299999999999</v>
      </c>
      <c r="GU21">
        <v>2.7113100000000001</v>
      </c>
      <c r="GV21">
        <v>0.103966</v>
      </c>
      <c r="GW21">
        <v>0.104754</v>
      </c>
      <c r="GX21">
        <v>8.77E-2</v>
      </c>
      <c r="GY21">
        <v>8.0795699999999998E-2</v>
      </c>
      <c r="GZ21">
        <v>27885.4</v>
      </c>
      <c r="HA21">
        <v>32222.7</v>
      </c>
      <c r="HB21">
        <v>31019.8</v>
      </c>
      <c r="HC21">
        <v>34667.4</v>
      </c>
      <c r="HD21">
        <v>38577.1</v>
      </c>
      <c r="HE21">
        <v>39442</v>
      </c>
      <c r="HF21">
        <v>42644.1</v>
      </c>
      <c r="HG21">
        <v>42978</v>
      </c>
      <c r="HH21">
        <v>2.0728</v>
      </c>
      <c r="HI21">
        <v>2.2438500000000001</v>
      </c>
      <c r="HJ21">
        <v>8.7946700000000003E-2</v>
      </c>
      <c r="HK21">
        <v>0</v>
      </c>
      <c r="HL21">
        <v>22.665199999999999</v>
      </c>
      <c r="HM21">
        <v>999.9</v>
      </c>
      <c r="HN21">
        <v>71.878</v>
      </c>
      <c r="HO21">
        <v>21.600999999999999</v>
      </c>
      <c r="HP21">
        <v>18.464200000000002</v>
      </c>
      <c r="HQ21">
        <v>57.443100000000001</v>
      </c>
      <c r="HR21">
        <v>18.193100000000001</v>
      </c>
      <c r="HS21">
        <v>1</v>
      </c>
      <c r="HT21">
        <v>-0.266428</v>
      </c>
      <c r="HU21">
        <v>-1.0845100000000001</v>
      </c>
      <c r="HV21">
        <v>20.2957</v>
      </c>
      <c r="HW21">
        <v>5.2467899999999998</v>
      </c>
      <c r="HX21">
        <v>11.986000000000001</v>
      </c>
      <c r="HY21">
        <v>4.9733999999999998</v>
      </c>
      <c r="HZ21">
        <v>3.29718</v>
      </c>
      <c r="IA21">
        <v>999.9</v>
      </c>
      <c r="IB21">
        <v>9999</v>
      </c>
      <c r="IC21">
        <v>9999</v>
      </c>
      <c r="ID21">
        <v>9999</v>
      </c>
      <c r="IE21">
        <v>4.9719499999999996</v>
      </c>
      <c r="IF21">
        <v>1.85382</v>
      </c>
      <c r="IG21">
        <v>1.85487</v>
      </c>
      <c r="IH21">
        <v>1.85927</v>
      </c>
      <c r="II21">
        <v>1.85364</v>
      </c>
      <c r="IJ21">
        <v>1.85805</v>
      </c>
      <c r="IK21">
        <v>1.8552</v>
      </c>
      <c r="IL21">
        <v>1.8537999999999999</v>
      </c>
      <c r="IM21">
        <v>0</v>
      </c>
      <c r="IN21">
        <v>0</v>
      </c>
      <c r="IO21">
        <v>0</v>
      </c>
      <c r="IP21">
        <v>0</v>
      </c>
      <c r="IQ21" t="s">
        <v>445</v>
      </c>
      <c r="IR21" t="s">
        <v>446</v>
      </c>
      <c r="IS21" t="s">
        <v>447</v>
      </c>
      <c r="IT21" t="s">
        <v>447</v>
      </c>
      <c r="IU21" t="s">
        <v>447</v>
      </c>
      <c r="IV21" t="s">
        <v>447</v>
      </c>
      <c r="IW21">
        <v>0</v>
      </c>
      <c r="IX21">
        <v>100</v>
      </c>
      <c r="IY21">
        <v>100</v>
      </c>
      <c r="IZ21">
        <v>-7.3999999999999996E-2</v>
      </c>
      <c r="JA21">
        <v>0.1</v>
      </c>
      <c r="JB21">
        <v>0.124510291957345</v>
      </c>
      <c r="JC21">
        <v>-6.8838208586326796E-4</v>
      </c>
      <c r="JD21">
        <v>1.2146953680521199E-7</v>
      </c>
      <c r="JE21">
        <v>-3.3979593155360199E-13</v>
      </c>
      <c r="JF21">
        <v>7.9386929560203608E-3</v>
      </c>
      <c r="JG21">
        <v>-8.4016882464723192E-3</v>
      </c>
      <c r="JH21">
        <v>1.25164947178783E-3</v>
      </c>
      <c r="JI21">
        <v>-1.11680998025361E-5</v>
      </c>
      <c r="JJ21">
        <v>6</v>
      </c>
      <c r="JK21">
        <v>2124</v>
      </c>
      <c r="JL21">
        <v>0</v>
      </c>
      <c r="JM21">
        <v>22</v>
      </c>
      <c r="JN21">
        <v>40.4</v>
      </c>
      <c r="JO21">
        <v>40.5</v>
      </c>
      <c r="JP21">
        <v>0.98877000000000004</v>
      </c>
      <c r="JQ21">
        <v>2.36694</v>
      </c>
      <c r="JR21">
        <v>1.5966800000000001</v>
      </c>
      <c r="JS21">
        <v>2.34253</v>
      </c>
      <c r="JT21">
        <v>1.5905800000000001</v>
      </c>
      <c r="JU21">
        <v>2.4462899999999999</v>
      </c>
      <c r="JV21">
        <v>26.892399999999999</v>
      </c>
      <c r="JW21">
        <v>14.5261</v>
      </c>
      <c r="JX21">
        <v>18</v>
      </c>
      <c r="JY21">
        <v>498.87400000000002</v>
      </c>
      <c r="JZ21">
        <v>595.67200000000003</v>
      </c>
      <c r="KA21">
        <v>24.999500000000001</v>
      </c>
      <c r="KB21">
        <v>23.765599999999999</v>
      </c>
      <c r="KC21">
        <v>30.000499999999999</v>
      </c>
      <c r="KD21">
        <v>23.610199999999999</v>
      </c>
      <c r="KE21">
        <v>23.5578</v>
      </c>
      <c r="KF21">
        <v>19.8293</v>
      </c>
      <c r="KG21">
        <v>25.2532</v>
      </c>
      <c r="KH21">
        <v>72.852500000000006</v>
      </c>
      <c r="KI21">
        <v>25</v>
      </c>
      <c r="KJ21">
        <v>400</v>
      </c>
      <c r="KK21">
        <v>14.2964</v>
      </c>
      <c r="KL21">
        <v>100.98</v>
      </c>
      <c r="KM21">
        <v>101.011</v>
      </c>
    </row>
    <row r="22" spans="1:299" x14ac:dyDescent="0.2">
      <c r="A22">
        <v>6</v>
      </c>
      <c r="B22">
        <v>1686593666.0999999</v>
      </c>
      <c r="C22">
        <v>8651</v>
      </c>
      <c r="D22" t="s">
        <v>466</v>
      </c>
      <c r="E22" t="s">
        <v>467</v>
      </c>
      <c r="F22">
        <v>30</v>
      </c>
      <c r="G22" s="1">
        <v>16.899999999999999</v>
      </c>
      <c r="H22" t="s">
        <v>450</v>
      </c>
      <c r="I22">
        <v>40</v>
      </c>
      <c r="J22" s="1">
        <v>35</v>
      </c>
      <c r="K22">
        <v>1686593657.5999999</v>
      </c>
      <c r="L22">
        <f t="shared" si="0"/>
        <v>1.3291784211198628E-3</v>
      </c>
      <c r="M22">
        <f t="shared" si="1"/>
        <v>1.3291784211198627</v>
      </c>
      <c r="N22">
        <f t="shared" si="2"/>
        <v>5.1123064504863924</v>
      </c>
      <c r="O22">
        <f t="shared" si="3"/>
        <v>396.94956250000001</v>
      </c>
      <c r="P22">
        <f t="shared" si="4"/>
        <v>301.45611309214962</v>
      </c>
      <c r="Q22">
        <f t="shared" si="5"/>
        <v>30.416498890680437</v>
      </c>
      <c r="R22">
        <f t="shared" si="6"/>
        <v>40.051653965785029</v>
      </c>
      <c r="S22">
        <f t="shared" si="7"/>
        <v>9.4529680344444533E-2</v>
      </c>
      <c r="T22">
        <f t="shared" si="8"/>
        <v>3.8310076164307305</v>
      </c>
      <c r="U22">
        <f t="shared" si="9"/>
        <v>9.3252733333851479E-2</v>
      </c>
      <c r="V22">
        <f t="shared" si="10"/>
        <v>5.8396249812506219E-2</v>
      </c>
      <c r="W22">
        <f t="shared" si="11"/>
        <v>129.98312877556464</v>
      </c>
      <c r="X22">
        <f t="shared" si="12"/>
        <v>24.883121349750247</v>
      </c>
      <c r="Y22">
        <f t="shared" si="13"/>
        <v>23.698775000000001</v>
      </c>
      <c r="Z22">
        <f t="shared" si="14"/>
        <v>2.9412084877826508</v>
      </c>
      <c r="AA22">
        <f t="shared" si="15"/>
        <v>49.572097203285608</v>
      </c>
      <c r="AB22">
        <f t="shared" si="16"/>
        <v>1.53495017758256</v>
      </c>
      <c r="AC22">
        <f t="shared" si="17"/>
        <v>3.0963995154129256</v>
      </c>
      <c r="AD22">
        <f t="shared" si="18"/>
        <v>1.4062583102000907</v>
      </c>
      <c r="AE22">
        <f t="shared" si="19"/>
        <v>-58.616768371385952</v>
      </c>
      <c r="AF22">
        <f t="shared" si="20"/>
        <v>176.96372546228997</v>
      </c>
      <c r="AG22">
        <f t="shared" si="21"/>
        <v>9.6852424458900543</v>
      </c>
      <c r="AH22">
        <f t="shared" si="22"/>
        <v>258.01532831235875</v>
      </c>
      <c r="AI22">
        <f t="shared" si="23"/>
        <v>4.8537840886650949</v>
      </c>
      <c r="AJ22">
        <f t="shared" si="24"/>
        <v>1.2845696409425844</v>
      </c>
      <c r="AK22">
        <f t="shared" si="25"/>
        <v>5.1123064504863924</v>
      </c>
      <c r="AL22">
        <v>405.500142294071</v>
      </c>
      <c r="AM22">
        <v>402.91319393939398</v>
      </c>
      <c r="AN22">
        <v>-9.6144127048414005E-2</v>
      </c>
      <c r="AO22">
        <v>67.028989149413306</v>
      </c>
      <c r="AP22">
        <f t="shared" si="26"/>
        <v>1.3291784211198627</v>
      </c>
      <c r="AQ22">
        <v>14.4964654829155</v>
      </c>
      <c r="AR22">
        <v>15.2443060606061</v>
      </c>
      <c r="AS22">
        <v>5.9198868764972898E-3</v>
      </c>
      <c r="AT22">
        <v>77.476895256180896</v>
      </c>
      <c r="AU22">
        <v>0</v>
      </c>
      <c r="AV22">
        <v>0</v>
      </c>
      <c r="AW22">
        <f t="shared" si="27"/>
        <v>1</v>
      </c>
      <c r="AX22">
        <f t="shared" si="28"/>
        <v>0</v>
      </c>
      <c r="AY22">
        <f t="shared" si="29"/>
        <v>53811.191670413384</v>
      </c>
      <c r="AZ22" t="s">
        <v>439</v>
      </c>
      <c r="BA22">
        <v>10043.6</v>
      </c>
      <c r="BB22">
        <v>206.31078664343801</v>
      </c>
      <c r="BC22">
        <v>1032.93</v>
      </c>
      <c r="BD22">
        <f t="shared" si="30"/>
        <v>0.80026643950370502</v>
      </c>
      <c r="BE22">
        <v>-1.3256428239459399</v>
      </c>
      <c r="BF22" t="s">
        <v>468</v>
      </c>
      <c r="BG22">
        <v>10081.6</v>
      </c>
      <c r="BH22">
        <v>186.58516</v>
      </c>
      <c r="BI22">
        <v>239.28454829252101</v>
      </c>
      <c r="BJ22">
        <f t="shared" si="31"/>
        <v>0.2202373227547354</v>
      </c>
      <c r="BK22">
        <v>0.5</v>
      </c>
      <c r="BL22">
        <f t="shared" si="32"/>
        <v>673.19891610132879</v>
      </c>
      <c r="BM22">
        <f t="shared" si="33"/>
        <v>5.1123064504863924</v>
      </c>
      <c r="BN22">
        <f t="shared" si="34"/>
        <v>74.131763481773191</v>
      </c>
      <c r="BO22">
        <f t="shared" si="35"/>
        <v>9.5632199049222807E-3</v>
      </c>
      <c r="BP22">
        <f t="shared" si="36"/>
        <v>3.3167434227188877</v>
      </c>
      <c r="BQ22">
        <f t="shared" si="37"/>
        <v>124.09932839797894</v>
      </c>
      <c r="BR22" t="s">
        <v>441</v>
      </c>
      <c r="BS22">
        <v>0</v>
      </c>
      <c r="BT22">
        <f t="shared" si="38"/>
        <v>124.09932839797894</v>
      </c>
      <c r="BU22">
        <f t="shared" si="39"/>
        <v>0.48137341385591781</v>
      </c>
      <c r="BV22">
        <f t="shared" si="40"/>
        <v>0.45751866724541551</v>
      </c>
      <c r="BW22">
        <f t="shared" si="41"/>
        <v>0.87325997736024707</v>
      </c>
      <c r="BX22">
        <f t="shared" si="42"/>
        <v>1.5982219090852976</v>
      </c>
      <c r="BY22">
        <f t="shared" si="43"/>
        <v>0.96011009529382929</v>
      </c>
      <c r="BZ22">
        <f t="shared" si="44"/>
        <v>0.30429943804048759</v>
      </c>
      <c r="CA22">
        <f t="shared" si="45"/>
        <v>0.69570056195951246</v>
      </c>
      <c r="CB22">
        <v>265</v>
      </c>
      <c r="CC22">
        <v>290</v>
      </c>
      <c r="CD22">
        <v>233.5</v>
      </c>
      <c r="CE22">
        <v>225</v>
      </c>
      <c r="CF22">
        <v>10081.6</v>
      </c>
      <c r="CG22">
        <v>232.96</v>
      </c>
      <c r="CH22">
        <v>0.54</v>
      </c>
      <c r="CI22">
        <v>300</v>
      </c>
      <c r="CJ22">
        <v>24.1</v>
      </c>
      <c r="CK22">
        <v>239.28454829252101</v>
      </c>
      <c r="CL22">
        <v>1.0994370665345601</v>
      </c>
      <c r="CM22">
        <v>-6.3792626122384402</v>
      </c>
      <c r="CN22">
        <v>0.97178047719608196</v>
      </c>
      <c r="CO22">
        <v>0.60614853281282899</v>
      </c>
      <c r="CP22">
        <v>-7.6924516129032302E-3</v>
      </c>
      <c r="CQ22">
        <v>290</v>
      </c>
      <c r="CR22">
        <v>232.03</v>
      </c>
      <c r="CS22">
        <v>825</v>
      </c>
      <c r="CT22">
        <v>10058.9</v>
      </c>
      <c r="CU22">
        <v>232.94</v>
      </c>
      <c r="CV22">
        <v>-0.91</v>
      </c>
      <c r="DJ22">
        <f t="shared" si="46"/>
        <v>800.00737500000002</v>
      </c>
      <c r="DK22">
        <f t="shared" si="47"/>
        <v>673.19891610132879</v>
      </c>
      <c r="DL22">
        <f t="shared" si="48"/>
        <v>0.84149088763254054</v>
      </c>
      <c r="DM22">
        <f t="shared" si="49"/>
        <v>0.16247741313080349</v>
      </c>
      <c r="DN22">
        <v>3</v>
      </c>
      <c r="DO22">
        <v>0.5</v>
      </c>
      <c r="DP22" t="s">
        <v>442</v>
      </c>
      <c r="DQ22">
        <v>2</v>
      </c>
      <c r="DR22" t="b">
        <v>1</v>
      </c>
      <c r="DS22">
        <v>1686593657.5999999</v>
      </c>
      <c r="DT22">
        <v>396.94956250000001</v>
      </c>
      <c r="DU22">
        <v>400.167125</v>
      </c>
      <c r="DV22">
        <v>15.2128</v>
      </c>
      <c r="DW22">
        <v>14.4539375</v>
      </c>
      <c r="DX22">
        <v>396.98056250000002</v>
      </c>
      <c r="DY22">
        <v>15.094799999999999</v>
      </c>
      <c r="DZ22">
        <v>500.1015625</v>
      </c>
      <c r="EA22">
        <v>100.7986875</v>
      </c>
      <c r="EB22">
        <v>9.9909575E-2</v>
      </c>
      <c r="EC22">
        <v>24.555587500000001</v>
      </c>
      <c r="ED22">
        <v>23.698775000000001</v>
      </c>
      <c r="EE22">
        <v>999.9</v>
      </c>
      <c r="EF22">
        <v>0</v>
      </c>
      <c r="EG22">
        <v>0</v>
      </c>
      <c r="EH22">
        <v>10014.33</v>
      </c>
      <c r="EI22">
        <v>0</v>
      </c>
      <c r="EJ22">
        <v>0.221023</v>
      </c>
      <c r="EK22">
        <v>-3.2582256250000001</v>
      </c>
      <c r="EL22">
        <v>403.04037499999998</v>
      </c>
      <c r="EM22">
        <v>406.03606250000001</v>
      </c>
      <c r="EN22">
        <v>0.75899150000000004</v>
      </c>
      <c r="EO22">
        <v>400.167125</v>
      </c>
      <c r="EP22">
        <v>14.4539375</v>
      </c>
      <c r="EQ22">
        <v>1.533443125</v>
      </c>
      <c r="ER22">
        <v>1.4569387499999999</v>
      </c>
      <c r="ES22">
        <v>13.3057625</v>
      </c>
      <c r="ET22">
        <v>12.52353125</v>
      </c>
      <c r="EU22">
        <v>800.00737500000002</v>
      </c>
      <c r="EV22">
        <v>0.94999312499999999</v>
      </c>
      <c r="EW22">
        <v>5.0006812499999997E-2</v>
      </c>
      <c r="EX22">
        <v>0</v>
      </c>
      <c r="EY22">
        <v>186.62524999999999</v>
      </c>
      <c r="EZ22">
        <v>4.9999900000000004</v>
      </c>
      <c r="FA22">
        <v>1694.7850000000001</v>
      </c>
      <c r="FB22">
        <v>6899.64</v>
      </c>
      <c r="FC22">
        <v>36.311999999999998</v>
      </c>
      <c r="FD22">
        <v>38.125</v>
      </c>
      <c r="FE22">
        <v>37.738187500000002</v>
      </c>
      <c r="FF22">
        <v>38.253875000000001</v>
      </c>
      <c r="FG22">
        <v>39.054250000000003</v>
      </c>
      <c r="FH22">
        <v>755.25250000000005</v>
      </c>
      <c r="FI22">
        <v>39.7575</v>
      </c>
      <c r="FJ22">
        <v>0</v>
      </c>
      <c r="FK22">
        <v>1333.5</v>
      </c>
      <c r="FL22">
        <v>0</v>
      </c>
      <c r="FM22">
        <v>186.58516</v>
      </c>
      <c r="FN22">
        <v>-1.4870769231474901</v>
      </c>
      <c r="FO22">
        <v>-83.863846229906997</v>
      </c>
      <c r="FP22">
        <v>1693.7736</v>
      </c>
      <c r="FQ22">
        <v>15</v>
      </c>
      <c r="FR22">
        <v>1686593687.0999999</v>
      </c>
      <c r="FS22" t="s">
        <v>469</v>
      </c>
      <c r="FT22">
        <v>1686593687.0999999</v>
      </c>
      <c r="FU22">
        <v>1686593687.0999999</v>
      </c>
      <c r="FV22">
        <v>6</v>
      </c>
      <c r="FW22">
        <v>4.2999999999999997E-2</v>
      </c>
      <c r="FX22">
        <v>1.2999999999999999E-2</v>
      </c>
      <c r="FY22">
        <v>-3.1E-2</v>
      </c>
      <c r="FZ22">
        <v>0.11799999999999999</v>
      </c>
      <c r="GA22">
        <v>401</v>
      </c>
      <c r="GB22">
        <v>15</v>
      </c>
      <c r="GC22">
        <v>0.53</v>
      </c>
      <c r="GD22">
        <v>7.0000000000000007E-2</v>
      </c>
      <c r="GE22">
        <v>-3.273539</v>
      </c>
      <c r="GF22">
        <v>2.8329157894736898</v>
      </c>
      <c r="GG22">
        <v>0.45591047407248703</v>
      </c>
      <c r="GH22">
        <v>0</v>
      </c>
      <c r="GI22">
        <v>186.62258823529399</v>
      </c>
      <c r="GJ22">
        <v>-0.54129870037109795</v>
      </c>
      <c r="GK22">
        <v>0.17688964949054001</v>
      </c>
      <c r="GL22">
        <v>1</v>
      </c>
      <c r="GM22">
        <v>0.77017124999999997</v>
      </c>
      <c r="GN22">
        <v>-0.36216536842105201</v>
      </c>
      <c r="GO22">
        <v>3.6481177838544397E-2</v>
      </c>
      <c r="GP22">
        <v>0</v>
      </c>
      <c r="GQ22">
        <v>1</v>
      </c>
      <c r="GR22">
        <v>3</v>
      </c>
      <c r="GS22" t="s">
        <v>465</v>
      </c>
      <c r="GT22">
        <v>2.9525800000000002</v>
      </c>
      <c r="GU22">
        <v>2.7108300000000001</v>
      </c>
      <c r="GV22">
        <v>0.10482900000000001</v>
      </c>
      <c r="GW22">
        <v>0.105031</v>
      </c>
      <c r="GX22">
        <v>8.4087400000000007E-2</v>
      </c>
      <c r="GY22">
        <v>8.1662999999999999E-2</v>
      </c>
      <c r="GZ22">
        <v>27932.9</v>
      </c>
      <c r="HA22">
        <v>32305</v>
      </c>
      <c r="HB22">
        <v>31094.2</v>
      </c>
      <c r="HC22">
        <v>34757.4</v>
      </c>
      <c r="HD22">
        <v>38823.199999999997</v>
      </c>
      <c r="HE22">
        <v>39504.5</v>
      </c>
      <c r="HF22">
        <v>42744.2</v>
      </c>
      <c r="HG22">
        <v>43085.9</v>
      </c>
      <c r="HH22">
        <v>2.0914799999999998</v>
      </c>
      <c r="HI22">
        <v>2.2706</v>
      </c>
      <c r="HJ22">
        <v>0.16395699999999999</v>
      </c>
      <c r="HK22">
        <v>0</v>
      </c>
      <c r="HL22">
        <v>21.009899999999998</v>
      </c>
      <c r="HM22">
        <v>999.9</v>
      </c>
      <c r="HN22">
        <v>68.691000000000003</v>
      </c>
      <c r="HO22">
        <v>21.792000000000002</v>
      </c>
      <c r="HP22">
        <v>17.8551</v>
      </c>
      <c r="HQ22">
        <v>59.427</v>
      </c>
      <c r="HR22">
        <v>18.4175</v>
      </c>
      <c r="HS22">
        <v>1</v>
      </c>
      <c r="HT22">
        <v>-0.38478699999999999</v>
      </c>
      <c r="HU22">
        <v>-1.8546</v>
      </c>
      <c r="HV22">
        <v>20.29</v>
      </c>
      <c r="HW22">
        <v>5.2478400000000001</v>
      </c>
      <c r="HX22">
        <v>11.986000000000001</v>
      </c>
      <c r="HY22">
        <v>4.9739000000000004</v>
      </c>
      <c r="HZ22">
        <v>3.29738</v>
      </c>
      <c r="IA22">
        <v>999.9</v>
      </c>
      <c r="IB22">
        <v>9999</v>
      </c>
      <c r="IC22">
        <v>9999</v>
      </c>
      <c r="ID22">
        <v>9999</v>
      </c>
      <c r="IE22">
        <v>4.9719300000000004</v>
      </c>
      <c r="IF22">
        <v>1.85379</v>
      </c>
      <c r="IG22">
        <v>1.85486</v>
      </c>
      <c r="IH22">
        <v>1.8591599999999999</v>
      </c>
      <c r="II22">
        <v>1.8536300000000001</v>
      </c>
      <c r="IJ22">
        <v>1.8580099999999999</v>
      </c>
      <c r="IK22">
        <v>1.8551599999999999</v>
      </c>
      <c r="IL22">
        <v>1.85379</v>
      </c>
      <c r="IM22">
        <v>0</v>
      </c>
      <c r="IN22">
        <v>0</v>
      </c>
      <c r="IO22">
        <v>0</v>
      </c>
      <c r="IP22">
        <v>0</v>
      </c>
      <c r="IQ22" t="s">
        <v>445</v>
      </c>
      <c r="IR22" t="s">
        <v>446</v>
      </c>
      <c r="IS22" t="s">
        <v>447</v>
      </c>
      <c r="IT22" t="s">
        <v>447</v>
      </c>
      <c r="IU22" t="s">
        <v>447</v>
      </c>
      <c r="IV22" t="s">
        <v>447</v>
      </c>
      <c r="IW22">
        <v>0</v>
      </c>
      <c r="IX22">
        <v>100</v>
      </c>
      <c r="IY22">
        <v>100</v>
      </c>
      <c r="IZ22">
        <v>-3.1E-2</v>
      </c>
      <c r="JA22">
        <v>0.11799999999999999</v>
      </c>
      <c r="JB22">
        <v>0.182470206285758</v>
      </c>
      <c r="JC22">
        <v>-6.8838208586326796E-4</v>
      </c>
      <c r="JD22">
        <v>1.2146953680521199E-7</v>
      </c>
      <c r="JE22">
        <v>-3.3979593155360199E-13</v>
      </c>
      <c r="JF22">
        <v>-1.82939645918696E-3</v>
      </c>
      <c r="JG22">
        <v>-8.4016882464723192E-3</v>
      </c>
      <c r="JH22">
        <v>1.25164947178783E-3</v>
      </c>
      <c r="JI22">
        <v>-1.11680998025361E-5</v>
      </c>
      <c r="JJ22">
        <v>6</v>
      </c>
      <c r="JK22">
        <v>2124</v>
      </c>
      <c r="JL22">
        <v>0</v>
      </c>
      <c r="JM22">
        <v>22</v>
      </c>
      <c r="JN22">
        <v>21.8</v>
      </c>
      <c r="JO22">
        <v>21.8</v>
      </c>
      <c r="JP22">
        <v>0.98877000000000004</v>
      </c>
      <c r="JQ22">
        <v>2.3596200000000001</v>
      </c>
      <c r="JR22">
        <v>1.5966800000000001</v>
      </c>
      <c r="JS22">
        <v>2.34253</v>
      </c>
      <c r="JT22">
        <v>1.5905800000000001</v>
      </c>
      <c r="JU22">
        <v>2.4572799999999999</v>
      </c>
      <c r="JV22">
        <v>26.581900000000001</v>
      </c>
      <c r="JW22">
        <v>14.298400000000001</v>
      </c>
      <c r="JX22">
        <v>18</v>
      </c>
      <c r="JY22">
        <v>496.64400000000001</v>
      </c>
      <c r="JZ22">
        <v>598.91</v>
      </c>
      <c r="KA22">
        <v>25</v>
      </c>
      <c r="KB22">
        <v>22.150200000000002</v>
      </c>
      <c r="KC22">
        <v>29.9999</v>
      </c>
      <c r="KD22">
        <v>22.185600000000001</v>
      </c>
      <c r="KE22">
        <v>22.169</v>
      </c>
      <c r="KF22">
        <v>19.8401</v>
      </c>
      <c r="KG22">
        <v>20.0916</v>
      </c>
      <c r="KH22">
        <v>66.534599999999998</v>
      </c>
      <c r="KI22">
        <v>25</v>
      </c>
      <c r="KJ22">
        <v>400</v>
      </c>
      <c r="KK22">
        <v>14.5748</v>
      </c>
      <c r="KL22">
        <v>101.21899999999999</v>
      </c>
      <c r="KM22">
        <v>101.26900000000001</v>
      </c>
    </row>
    <row r="23" spans="1:299" x14ac:dyDescent="0.2">
      <c r="A23">
        <v>7</v>
      </c>
      <c r="B23">
        <v>1686595805</v>
      </c>
      <c r="C23">
        <v>10789.9000000954</v>
      </c>
      <c r="D23" t="s">
        <v>470</v>
      </c>
      <c r="E23" t="s">
        <v>471</v>
      </c>
      <c r="F23">
        <v>30</v>
      </c>
      <c r="G23">
        <v>17.2</v>
      </c>
      <c r="H23" t="s">
        <v>438</v>
      </c>
      <c r="I23">
        <v>200</v>
      </c>
      <c r="J23" s="1">
        <v>35</v>
      </c>
      <c r="K23">
        <v>1686595797</v>
      </c>
      <c r="L23">
        <f t="shared" si="0"/>
        <v>2.2088401720731002E-3</v>
      </c>
      <c r="M23">
        <f t="shared" si="1"/>
        <v>2.2088401720731001</v>
      </c>
      <c r="N23">
        <f t="shared" si="2"/>
        <v>6.9259307819951461</v>
      </c>
      <c r="O23">
        <f t="shared" si="3"/>
        <v>395.33479999999997</v>
      </c>
      <c r="P23">
        <f t="shared" si="4"/>
        <v>308.84460478501478</v>
      </c>
      <c r="Q23">
        <f t="shared" si="5"/>
        <v>31.165559818201405</v>
      </c>
      <c r="R23">
        <f t="shared" si="6"/>
        <v>39.893299629414471</v>
      </c>
      <c r="S23">
        <f t="shared" si="7"/>
        <v>0.14507678729995147</v>
      </c>
      <c r="T23">
        <f t="shared" si="8"/>
        <v>3.8280481119119276</v>
      </c>
      <c r="U23">
        <f t="shared" si="9"/>
        <v>0.1420900857942754</v>
      </c>
      <c r="V23">
        <f t="shared" si="10"/>
        <v>8.9069525645818506E-2</v>
      </c>
      <c r="W23">
        <f t="shared" si="11"/>
        <v>129.9851770700738</v>
      </c>
      <c r="X23">
        <f t="shared" si="12"/>
        <v>25.878900444245279</v>
      </c>
      <c r="Y23">
        <f t="shared" si="13"/>
        <v>25.064146666666701</v>
      </c>
      <c r="Z23">
        <f t="shared" si="14"/>
        <v>3.1918581796793779</v>
      </c>
      <c r="AA23">
        <f t="shared" si="15"/>
        <v>50.017845348238851</v>
      </c>
      <c r="AB23">
        <f t="shared" si="16"/>
        <v>1.6608931764970363</v>
      </c>
      <c r="AC23">
        <f t="shared" si="17"/>
        <v>3.3206012072959412</v>
      </c>
      <c r="AD23">
        <f t="shared" si="18"/>
        <v>1.5309650031823416</v>
      </c>
      <c r="AE23">
        <f t="shared" si="19"/>
        <v>-97.40985158842372</v>
      </c>
      <c r="AF23">
        <f t="shared" si="20"/>
        <v>137.28934512686308</v>
      </c>
      <c r="AG23">
        <f t="shared" si="21"/>
        <v>7.6164661745541116</v>
      </c>
      <c r="AH23">
        <f t="shared" si="22"/>
        <v>177.48113678306729</v>
      </c>
      <c r="AI23">
        <f t="shared" si="23"/>
        <v>6.9856718499472059</v>
      </c>
      <c r="AJ23">
        <f t="shared" si="24"/>
        <v>2.1872969629440484</v>
      </c>
      <c r="AK23">
        <f t="shared" si="25"/>
        <v>6.9259307819951461</v>
      </c>
      <c r="AL23">
        <v>406.21658972916799</v>
      </c>
      <c r="AM23">
        <v>401.99662424242399</v>
      </c>
      <c r="AN23">
        <v>2.7687501017406298E-4</v>
      </c>
      <c r="AO23">
        <v>67.024371641777705</v>
      </c>
      <c r="AP23">
        <f t="shared" si="26"/>
        <v>2.2088401720731001</v>
      </c>
      <c r="AQ23">
        <v>15.1506192108357</v>
      </c>
      <c r="AR23">
        <v>16.473666666666698</v>
      </c>
      <c r="AS23">
        <v>-3.1694856765124499E-3</v>
      </c>
      <c r="AT23">
        <v>77.467217805682694</v>
      </c>
      <c r="AU23">
        <v>0</v>
      </c>
      <c r="AV23">
        <v>0</v>
      </c>
      <c r="AW23">
        <f t="shared" si="27"/>
        <v>1</v>
      </c>
      <c r="AX23">
        <f t="shared" si="28"/>
        <v>0</v>
      </c>
      <c r="AY23">
        <f t="shared" si="29"/>
        <v>53542.490215626742</v>
      </c>
      <c r="AZ23" t="s">
        <v>439</v>
      </c>
      <c r="BA23">
        <v>10043.6</v>
      </c>
      <c r="BB23">
        <v>206.31078664343801</v>
      </c>
      <c r="BC23">
        <v>1032.93</v>
      </c>
      <c r="BD23">
        <f t="shared" si="30"/>
        <v>0.80026643950370502</v>
      </c>
      <c r="BE23">
        <v>-1.3256428239459399</v>
      </c>
      <c r="BF23" t="s">
        <v>472</v>
      </c>
      <c r="BG23">
        <v>10072.200000000001</v>
      </c>
      <c r="BH23">
        <v>204.715846153846</v>
      </c>
      <c r="BI23">
        <v>304.93683325308098</v>
      </c>
      <c r="BJ23">
        <f t="shared" si="31"/>
        <v>0.32866146745892455</v>
      </c>
      <c r="BK23">
        <v>0.5</v>
      </c>
      <c r="BL23">
        <f t="shared" si="32"/>
        <v>673.20948789122963</v>
      </c>
      <c r="BM23">
        <f t="shared" si="33"/>
        <v>6.9259307819951461</v>
      </c>
      <c r="BN23">
        <f t="shared" si="34"/>
        <v>110.62900909880132</v>
      </c>
      <c r="BO23">
        <f t="shared" si="35"/>
        <v>1.2257066714535509E-2</v>
      </c>
      <c r="BP23">
        <f t="shared" si="36"/>
        <v>2.3873572732446013</v>
      </c>
      <c r="BQ23">
        <f t="shared" si="37"/>
        <v>139.69789122282549</v>
      </c>
      <c r="BR23" t="s">
        <v>441</v>
      </c>
      <c r="BS23">
        <v>0</v>
      </c>
      <c r="BT23">
        <f t="shared" si="38"/>
        <v>139.69789122282549</v>
      </c>
      <c r="BU23">
        <f t="shared" si="39"/>
        <v>0.5418792484577164</v>
      </c>
      <c r="BV23">
        <f t="shared" si="40"/>
        <v>0.60652159755951696</v>
      </c>
      <c r="BW23">
        <f t="shared" si="41"/>
        <v>0.81501007363420264</v>
      </c>
      <c r="BX23">
        <f t="shared" si="42"/>
        <v>1.0161715950747241</v>
      </c>
      <c r="BY23">
        <f t="shared" si="43"/>
        <v>0.88068744953415368</v>
      </c>
      <c r="BZ23">
        <f t="shared" si="44"/>
        <v>0.41388973912888233</v>
      </c>
      <c r="CA23">
        <f t="shared" si="45"/>
        <v>0.58611026087111773</v>
      </c>
      <c r="CB23">
        <v>266</v>
      </c>
      <c r="CC23">
        <v>290</v>
      </c>
      <c r="CD23">
        <v>288.24</v>
      </c>
      <c r="CE23">
        <v>165</v>
      </c>
      <c r="CF23">
        <v>10072.200000000001</v>
      </c>
      <c r="CG23">
        <v>287.52</v>
      </c>
      <c r="CH23">
        <v>0.72</v>
      </c>
      <c r="CI23">
        <v>300</v>
      </c>
      <c r="CJ23">
        <v>24.1</v>
      </c>
      <c r="CK23">
        <v>304.93683325308098</v>
      </c>
      <c r="CL23">
        <v>0.95584566511269597</v>
      </c>
      <c r="CM23">
        <v>-17.540143825932301</v>
      </c>
      <c r="CN23">
        <v>0.84344990818009402</v>
      </c>
      <c r="CO23">
        <v>0.93919147574780404</v>
      </c>
      <c r="CP23">
        <v>-7.6811590656284696E-3</v>
      </c>
      <c r="CQ23">
        <v>290</v>
      </c>
      <c r="CR23">
        <v>285.39999999999998</v>
      </c>
      <c r="CS23">
        <v>635</v>
      </c>
      <c r="CT23">
        <v>10049.5</v>
      </c>
      <c r="CU23">
        <v>287.48</v>
      </c>
      <c r="CV23">
        <v>-2.08</v>
      </c>
      <c r="DJ23">
        <f t="shared" si="46"/>
        <v>800.01993333333303</v>
      </c>
      <c r="DK23">
        <f t="shared" si="47"/>
        <v>673.20948789122963</v>
      </c>
      <c r="DL23">
        <f t="shared" si="48"/>
        <v>0.84149089271596056</v>
      </c>
      <c r="DM23">
        <f t="shared" si="49"/>
        <v>0.16247742294180401</v>
      </c>
      <c r="DN23">
        <v>3</v>
      </c>
      <c r="DO23">
        <v>0.5</v>
      </c>
      <c r="DP23" t="s">
        <v>442</v>
      </c>
      <c r="DQ23">
        <v>2</v>
      </c>
      <c r="DR23" t="b">
        <v>1</v>
      </c>
      <c r="DS23">
        <v>1686595797</v>
      </c>
      <c r="DT23">
        <v>395.33479999999997</v>
      </c>
      <c r="DU23">
        <v>400.04379999999998</v>
      </c>
      <c r="DV23">
        <v>16.459126666666702</v>
      </c>
      <c r="DW23">
        <v>15.1686866666667</v>
      </c>
      <c r="DX23">
        <v>395.39179999999999</v>
      </c>
      <c r="DY23">
        <v>16.345126666666701</v>
      </c>
      <c r="DZ23">
        <v>500.13080000000002</v>
      </c>
      <c r="EA23">
        <v>100.810066666667</v>
      </c>
      <c r="EB23">
        <v>0.10009765333333299</v>
      </c>
      <c r="EC23">
        <v>25.729379999999999</v>
      </c>
      <c r="ED23">
        <v>25.064146666666701</v>
      </c>
      <c r="EE23">
        <v>999.9</v>
      </c>
      <c r="EF23">
        <v>0</v>
      </c>
      <c r="EG23">
        <v>0</v>
      </c>
      <c r="EH23">
        <v>10001.995999999999</v>
      </c>
      <c r="EI23">
        <v>0</v>
      </c>
      <c r="EJ23">
        <v>0.221023</v>
      </c>
      <c r="EK23">
        <v>-4.68000666666667</v>
      </c>
      <c r="EL23">
        <v>401.99886666666703</v>
      </c>
      <c r="EM23">
        <v>406.2054</v>
      </c>
      <c r="EN23">
        <v>1.3362953333333301</v>
      </c>
      <c r="EO23">
        <v>400.04379999999998</v>
      </c>
      <c r="EP23">
        <v>15.1686866666667</v>
      </c>
      <c r="EQ23">
        <v>1.6638679999999999</v>
      </c>
      <c r="ER23">
        <v>1.5291566666666701</v>
      </c>
      <c r="ES23">
        <v>14.563366666666701</v>
      </c>
      <c r="ET23">
        <v>13.2628466666667</v>
      </c>
      <c r="EU23">
        <v>800.01993333333303</v>
      </c>
      <c r="EV23">
        <v>0.94998839999999996</v>
      </c>
      <c r="EW23">
        <v>5.0011753333333298E-2</v>
      </c>
      <c r="EX23">
        <v>0</v>
      </c>
      <c r="EY23">
        <v>204.700066666667</v>
      </c>
      <c r="EZ23">
        <v>4.9999900000000004</v>
      </c>
      <c r="FA23">
        <v>2252.3200000000002</v>
      </c>
      <c r="FB23">
        <v>6899.7359999999999</v>
      </c>
      <c r="FC23">
        <v>38.108199999999997</v>
      </c>
      <c r="FD23">
        <v>40.520666666666699</v>
      </c>
      <c r="FE23">
        <v>39.574599999999997</v>
      </c>
      <c r="FF23">
        <v>40.145666666666699</v>
      </c>
      <c r="FG23">
        <v>40.870800000000003</v>
      </c>
      <c r="FH23">
        <v>755.25933333333398</v>
      </c>
      <c r="FI23">
        <v>39.758000000000003</v>
      </c>
      <c r="FJ23">
        <v>0</v>
      </c>
      <c r="FK23">
        <v>2137.0999999046298</v>
      </c>
      <c r="FL23">
        <v>0</v>
      </c>
      <c r="FM23">
        <v>204.715846153846</v>
      </c>
      <c r="FN23">
        <v>-6.8786321778681506E-2</v>
      </c>
      <c r="FO23">
        <v>288.44341912609002</v>
      </c>
      <c r="FP23">
        <v>2255.21038461538</v>
      </c>
      <c r="FQ23">
        <v>15</v>
      </c>
      <c r="FR23">
        <v>1686595831</v>
      </c>
      <c r="FS23" t="s">
        <v>473</v>
      </c>
      <c r="FT23">
        <v>1686595829</v>
      </c>
      <c r="FU23">
        <v>1686595831</v>
      </c>
      <c r="FV23">
        <v>7</v>
      </c>
      <c r="FW23">
        <v>-2.5999999999999999E-2</v>
      </c>
      <c r="FX23">
        <v>-1.6E-2</v>
      </c>
      <c r="FY23">
        <v>-5.7000000000000002E-2</v>
      </c>
      <c r="FZ23">
        <v>0.114</v>
      </c>
      <c r="GA23">
        <v>400</v>
      </c>
      <c r="GB23">
        <v>15</v>
      </c>
      <c r="GC23">
        <v>0.3</v>
      </c>
      <c r="GD23">
        <v>0.08</v>
      </c>
      <c r="GE23">
        <v>-4.67976142857143</v>
      </c>
      <c r="GF23">
        <v>-1.35389610389653E-2</v>
      </c>
      <c r="GG23">
        <v>2.71785199298679E-2</v>
      </c>
      <c r="GH23">
        <v>1</v>
      </c>
      <c r="GI23">
        <v>204.746794117647</v>
      </c>
      <c r="GJ23">
        <v>-0.59900687381848705</v>
      </c>
      <c r="GK23">
        <v>0.15686333118763199</v>
      </c>
      <c r="GL23">
        <v>1</v>
      </c>
      <c r="GM23">
        <v>1.3231442857142901</v>
      </c>
      <c r="GN23">
        <v>0.185537922077922</v>
      </c>
      <c r="GO23">
        <v>2.3626117423093399E-2</v>
      </c>
      <c r="GP23">
        <v>0</v>
      </c>
      <c r="GQ23">
        <v>2</v>
      </c>
      <c r="GR23">
        <v>3</v>
      </c>
      <c r="GS23" t="s">
        <v>444</v>
      </c>
      <c r="GT23">
        <v>2.9503499999999998</v>
      </c>
      <c r="GU23">
        <v>2.71062</v>
      </c>
      <c r="GV23">
        <v>0.104074</v>
      </c>
      <c r="GW23">
        <v>0.104688</v>
      </c>
      <c r="GX23">
        <v>8.8472899999999993E-2</v>
      </c>
      <c r="GY23">
        <v>8.3892900000000006E-2</v>
      </c>
      <c r="GZ23">
        <v>27853.1</v>
      </c>
      <c r="HA23">
        <v>32192.1</v>
      </c>
      <c r="HB23">
        <v>30990.2</v>
      </c>
      <c r="HC23">
        <v>34634.699999999997</v>
      </c>
      <c r="HD23">
        <v>38507.599999999999</v>
      </c>
      <c r="HE23">
        <v>39275.9</v>
      </c>
      <c r="HF23">
        <v>42604</v>
      </c>
      <c r="HG23">
        <v>42942.3</v>
      </c>
      <c r="HH23">
        <v>2.0634299999999999</v>
      </c>
      <c r="HI23">
        <v>2.2338499999999999</v>
      </c>
      <c r="HJ23">
        <v>9.5575999999999994E-2</v>
      </c>
      <c r="HK23">
        <v>0</v>
      </c>
      <c r="HL23">
        <v>23.492699999999999</v>
      </c>
      <c r="HM23">
        <v>999.9</v>
      </c>
      <c r="HN23">
        <v>69.882000000000005</v>
      </c>
      <c r="HO23">
        <v>22.446999999999999</v>
      </c>
      <c r="HP23">
        <v>18.9011</v>
      </c>
      <c r="HQ23">
        <v>59.906999999999996</v>
      </c>
      <c r="HR23">
        <v>18.177099999999999</v>
      </c>
      <c r="HS23">
        <v>1</v>
      </c>
      <c r="HT23">
        <v>-0.23058899999999999</v>
      </c>
      <c r="HU23">
        <v>-0.800014</v>
      </c>
      <c r="HV23">
        <v>20.296399999999998</v>
      </c>
      <c r="HW23">
        <v>5.24709</v>
      </c>
      <c r="HX23">
        <v>11.986000000000001</v>
      </c>
      <c r="HY23">
        <v>4.9721000000000002</v>
      </c>
      <c r="HZ23">
        <v>3.29705</v>
      </c>
      <c r="IA23">
        <v>999.9</v>
      </c>
      <c r="IB23">
        <v>9999</v>
      </c>
      <c r="IC23">
        <v>9999</v>
      </c>
      <c r="ID23">
        <v>9999</v>
      </c>
      <c r="IE23">
        <v>4.9718999999999998</v>
      </c>
      <c r="IF23">
        <v>1.85388</v>
      </c>
      <c r="IG23">
        <v>1.85494</v>
      </c>
      <c r="IH23">
        <v>1.85928</v>
      </c>
      <c r="II23">
        <v>1.85364</v>
      </c>
      <c r="IJ23">
        <v>1.85805</v>
      </c>
      <c r="IK23">
        <v>1.8551800000000001</v>
      </c>
      <c r="IL23">
        <v>1.8537999999999999</v>
      </c>
      <c r="IM23">
        <v>0</v>
      </c>
      <c r="IN23">
        <v>0</v>
      </c>
      <c r="IO23">
        <v>0</v>
      </c>
      <c r="IP23">
        <v>0</v>
      </c>
      <c r="IQ23" t="s">
        <v>445</v>
      </c>
      <c r="IR23" t="s">
        <v>446</v>
      </c>
      <c r="IS23" t="s">
        <v>447</v>
      </c>
      <c r="IT23" t="s">
        <v>447</v>
      </c>
      <c r="IU23" t="s">
        <v>447</v>
      </c>
      <c r="IV23" t="s">
        <v>447</v>
      </c>
      <c r="IW23">
        <v>0</v>
      </c>
      <c r="IX23">
        <v>100</v>
      </c>
      <c r="IY23">
        <v>100</v>
      </c>
      <c r="IZ23">
        <v>-5.7000000000000002E-2</v>
      </c>
      <c r="JA23">
        <v>0.114</v>
      </c>
      <c r="JB23">
        <v>0.22513349030774199</v>
      </c>
      <c r="JC23">
        <v>-6.8838208586326796E-4</v>
      </c>
      <c r="JD23">
        <v>1.2146953680521199E-7</v>
      </c>
      <c r="JE23">
        <v>-3.3979593155360199E-13</v>
      </c>
      <c r="JF23">
        <v>1.1570946248205E-2</v>
      </c>
      <c r="JG23">
        <v>-8.4016882464723192E-3</v>
      </c>
      <c r="JH23">
        <v>1.25164947178783E-3</v>
      </c>
      <c r="JI23">
        <v>-1.11680998025361E-5</v>
      </c>
      <c r="JJ23">
        <v>6</v>
      </c>
      <c r="JK23">
        <v>2124</v>
      </c>
      <c r="JL23">
        <v>0</v>
      </c>
      <c r="JM23">
        <v>22</v>
      </c>
      <c r="JN23">
        <v>35.299999999999997</v>
      </c>
      <c r="JO23">
        <v>35.299999999999997</v>
      </c>
      <c r="JP23">
        <v>0.98754900000000001</v>
      </c>
      <c r="JQ23">
        <v>2.3559600000000001</v>
      </c>
      <c r="JR23">
        <v>1.5966800000000001</v>
      </c>
      <c r="JS23">
        <v>2.34131</v>
      </c>
      <c r="JT23">
        <v>1.5905800000000001</v>
      </c>
      <c r="JU23">
        <v>2.4328599999999998</v>
      </c>
      <c r="JV23">
        <v>27.766400000000001</v>
      </c>
      <c r="JW23">
        <v>14.0357</v>
      </c>
      <c r="JX23">
        <v>18</v>
      </c>
      <c r="JY23">
        <v>497.029</v>
      </c>
      <c r="JZ23">
        <v>592.88699999999994</v>
      </c>
      <c r="KA23">
        <v>24.999600000000001</v>
      </c>
      <c r="KB23">
        <v>24.250499999999999</v>
      </c>
      <c r="KC23">
        <v>30.000299999999999</v>
      </c>
      <c r="KD23">
        <v>24.028099999999998</v>
      </c>
      <c r="KE23">
        <v>23.962299999999999</v>
      </c>
      <c r="KF23">
        <v>19.800699999999999</v>
      </c>
      <c r="KG23">
        <v>22.551100000000002</v>
      </c>
      <c r="KH23">
        <v>63.9405</v>
      </c>
      <c r="KI23">
        <v>25</v>
      </c>
      <c r="KJ23">
        <v>400</v>
      </c>
      <c r="KK23">
        <v>15.132999999999999</v>
      </c>
      <c r="KL23">
        <v>100.884</v>
      </c>
      <c r="KM23">
        <v>100.922</v>
      </c>
    </row>
    <row r="24" spans="1:299" x14ac:dyDescent="0.2">
      <c r="A24">
        <v>8</v>
      </c>
      <c r="B24">
        <v>1686597176.0999999</v>
      </c>
      <c r="C24">
        <v>12161</v>
      </c>
      <c r="D24" t="s">
        <v>474</v>
      </c>
      <c r="E24" t="s">
        <v>475</v>
      </c>
      <c r="F24">
        <v>30</v>
      </c>
      <c r="G24" s="1">
        <v>18</v>
      </c>
      <c r="H24" t="s">
        <v>450</v>
      </c>
      <c r="I24">
        <v>130</v>
      </c>
      <c r="J24" s="1">
        <v>35</v>
      </c>
      <c r="K24">
        <v>1686597168.0999999</v>
      </c>
      <c r="L24">
        <f t="shared" si="0"/>
        <v>1.6733873359309865E-3</v>
      </c>
      <c r="M24">
        <f t="shared" si="1"/>
        <v>1.6733873359309865</v>
      </c>
      <c r="N24">
        <f t="shared" si="2"/>
        <v>6.4093777341383529</v>
      </c>
      <c r="O24">
        <f t="shared" si="3"/>
        <v>395.91706666666698</v>
      </c>
      <c r="P24">
        <f t="shared" si="4"/>
        <v>295.50302167994795</v>
      </c>
      <c r="Q24">
        <f t="shared" si="5"/>
        <v>29.809621867110586</v>
      </c>
      <c r="R24">
        <f t="shared" si="6"/>
        <v>39.939145058393208</v>
      </c>
      <c r="S24">
        <f t="shared" si="7"/>
        <v>0.11290712485096703</v>
      </c>
      <c r="T24">
        <f t="shared" si="8"/>
        <v>3.8243649699845035</v>
      </c>
      <c r="U24">
        <f t="shared" si="9"/>
        <v>0.11108745874729892</v>
      </c>
      <c r="V24">
        <f t="shared" si="10"/>
        <v>6.9590708599442802E-2</v>
      </c>
      <c r="W24">
        <f t="shared" si="11"/>
        <v>129.98042205289016</v>
      </c>
      <c r="X24">
        <f t="shared" si="12"/>
        <v>25.59046041315597</v>
      </c>
      <c r="Y24">
        <f t="shared" si="13"/>
        <v>24.6283933333333</v>
      </c>
      <c r="Z24">
        <f t="shared" si="14"/>
        <v>3.1099105248662529</v>
      </c>
      <c r="AA24">
        <f t="shared" si="15"/>
        <v>50.135164997092197</v>
      </c>
      <c r="AB24">
        <f t="shared" si="16"/>
        <v>1.6259921553769194</v>
      </c>
      <c r="AC24">
        <f t="shared" si="17"/>
        <v>3.2432169226354914</v>
      </c>
      <c r="AD24">
        <f t="shared" si="18"/>
        <v>1.4839183694893334</v>
      </c>
      <c r="AE24">
        <f t="shared" si="19"/>
        <v>-73.796381514556501</v>
      </c>
      <c r="AF24">
        <f t="shared" si="20"/>
        <v>145.12813919613637</v>
      </c>
      <c r="AG24">
        <f t="shared" si="21"/>
        <v>8.0254047201464083</v>
      </c>
      <c r="AH24">
        <f t="shared" si="22"/>
        <v>209.33758445461643</v>
      </c>
      <c r="AI24">
        <f t="shared" si="23"/>
        <v>6.1348800144226763</v>
      </c>
      <c r="AJ24">
        <f t="shared" si="24"/>
        <v>1.6339574994191661</v>
      </c>
      <c r="AK24">
        <f t="shared" si="25"/>
        <v>6.4093777341383529</v>
      </c>
      <c r="AL24">
        <v>406.000807396705</v>
      </c>
      <c r="AM24">
        <v>402.26429090909102</v>
      </c>
      <c r="AN24">
        <v>-3.0737194158804899E-2</v>
      </c>
      <c r="AO24">
        <v>67.037393397576196</v>
      </c>
      <c r="AP24">
        <f t="shared" si="26"/>
        <v>1.6733873359309865</v>
      </c>
      <c r="AQ24">
        <v>15.141964374683999</v>
      </c>
      <c r="AR24">
        <v>16.129633333333299</v>
      </c>
      <c r="AS24">
        <v>-1.20757729642342E-5</v>
      </c>
      <c r="AT24">
        <v>77.530497818161194</v>
      </c>
      <c r="AU24">
        <v>0</v>
      </c>
      <c r="AV24">
        <v>0</v>
      </c>
      <c r="AW24">
        <f t="shared" si="27"/>
        <v>1</v>
      </c>
      <c r="AX24">
        <f t="shared" si="28"/>
        <v>0</v>
      </c>
      <c r="AY24">
        <f t="shared" si="29"/>
        <v>53541.400360799365</v>
      </c>
      <c r="AZ24" t="s">
        <v>439</v>
      </c>
      <c r="BA24">
        <v>10043.6</v>
      </c>
      <c r="BB24">
        <v>206.31078664343801</v>
      </c>
      <c r="BC24">
        <v>1032.93</v>
      </c>
      <c r="BD24">
        <f t="shared" si="30"/>
        <v>0.80026643950370502</v>
      </c>
      <c r="BE24">
        <v>-1.3256428239459399</v>
      </c>
      <c r="BF24" t="s">
        <v>476</v>
      </c>
      <c r="BG24">
        <v>10073.799999999999</v>
      </c>
      <c r="BH24">
        <v>196.34019230769201</v>
      </c>
      <c r="BI24">
        <v>280.73053250672803</v>
      </c>
      <c r="BJ24">
        <f t="shared" si="31"/>
        <v>0.30060976782784932</v>
      </c>
      <c r="BK24">
        <v>0.5</v>
      </c>
      <c r="BL24">
        <f t="shared" si="32"/>
        <v>673.18390108439905</v>
      </c>
      <c r="BM24">
        <f t="shared" si="33"/>
        <v>6.4093777341383529</v>
      </c>
      <c r="BN24">
        <f t="shared" si="34"/>
        <v>101.18282810521355</v>
      </c>
      <c r="BO24">
        <f t="shared" si="35"/>
        <v>1.1490204304684538E-2</v>
      </c>
      <c r="BP24">
        <f t="shared" si="36"/>
        <v>2.6794359016693163</v>
      </c>
      <c r="BQ24">
        <f t="shared" si="37"/>
        <v>134.38925123562967</v>
      </c>
      <c r="BR24" t="s">
        <v>441</v>
      </c>
      <c r="BS24">
        <v>0</v>
      </c>
      <c r="BT24">
        <f t="shared" si="38"/>
        <v>134.38925123562967</v>
      </c>
      <c r="BU24">
        <f t="shared" si="39"/>
        <v>0.52128737107564571</v>
      </c>
      <c r="BV24">
        <f t="shared" si="40"/>
        <v>0.576668042441847</v>
      </c>
      <c r="BW24">
        <f t="shared" si="41"/>
        <v>0.83713450784247712</v>
      </c>
      <c r="BX24">
        <f t="shared" si="42"/>
        <v>1.1339778068318334</v>
      </c>
      <c r="BY24">
        <f t="shared" si="43"/>
        <v>0.90997094591946159</v>
      </c>
      <c r="BZ24">
        <f t="shared" si="44"/>
        <v>0.39471279682677585</v>
      </c>
      <c r="CA24">
        <f t="shared" si="45"/>
        <v>0.60528720317322415</v>
      </c>
      <c r="CB24">
        <v>267</v>
      </c>
      <c r="CC24">
        <v>290</v>
      </c>
      <c r="CD24">
        <v>267.19</v>
      </c>
      <c r="CE24">
        <v>245</v>
      </c>
      <c r="CF24">
        <v>10073.799999999999</v>
      </c>
      <c r="CG24">
        <v>267.01</v>
      </c>
      <c r="CH24">
        <v>0.18</v>
      </c>
      <c r="CI24">
        <v>300</v>
      </c>
      <c r="CJ24">
        <v>24.1</v>
      </c>
      <c r="CK24">
        <v>280.73053250672803</v>
      </c>
      <c r="CL24">
        <v>1.2278686911129899</v>
      </c>
      <c r="CM24">
        <v>-13.823911607866</v>
      </c>
      <c r="CN24">
        <v>1.0846685582250799</v>
      </c>
      <c r="CO24">
        <v>0.85296479134665404</v>
      </c>
      <c r="CP24">
        <v>-7.6877670745272601E-3</v>
      </c>
      <c r="CQ24">
        <v>290</v>
      </c>
      <c r="CR24">
        <v>265.63</v>
      </c>
      <c r="CS24">
        <v>655</v>
      </c>
      <c r="CT24">
        <v>10059.700000000001</v>
      </c>
      <c r="CU24">
        <v>266.99</v>
      </c>
      <c r="CV24">
        <v>-1.36</v>
      </c>
      <c r="DJ24">
        <f t="shared" si="46"/>
        <v>799.98940000000005</v>
      </c>
      <c r="DK24">
        <f t="shared" si="47"/>
        <v>673.18390108439905</v>
      </c>
      <c r="DL24">
        <f t="shared" si="48"/>
        <v>0.84149102611159476</v>
      </c>
      <c r="DM24">
        <f t="shared" si="49"/>
        <v>0.16247768039537794</v>
      </c>
      <c r="DN24">
        <v>3</v>
      </c>
      <c r="DO24">
        <v>0.5</v>
      </c>
      <c r="DP24" t="s">
        <v>442</v>
      </c>
      <c r="DQ24">
        <v>2</v>
      </c>
      <c r="DR24" t="b">
        <v>1</v>
      </c>
      <c r="DS24">
        <v>1686597168.0999999</v>
      </c>
      <c r="DT24">
        <v>395.91706666666698</v>
      </c>
      <c r="DU24">
        <v>399.98513333333301</v>
      </c>
      <c r="DV24">
        <v>16.118473333333299</v>
      </c>
      <c r="DW24">
        <v>15.15414</v>
      </c>
      <c r="DX24">
        <v>395.89806666666698</v>
      </c>
      <c r="DY24">
        <v>15.9974733333333</v>
      </c>
      <c r="DZ24">
        <v>500.12393333333301</v>
      </c>
      <c r="EA24">
        <v>100.777466666667</v>
      </c>
      <c r="EB24">
        <v>0.10008679333333299</v>
      </c>
      <c r="EC24">
        <v>25.3322866666667</v>
      </c>
      <c r="ED24">
        <v>24.6283933333333</v>
      </c>
      <c r="EE24">
        <v>999.9</v>
      </c>
      <c r="EF24">
        <v>0</v>
      </c>
      <c r="EG24">
        <v>0</v>
      </c>
      <c r="EH24">
        <v>9991.2919999999995</v>
      </c>
      <c r="EI24">
        <v>0</v>
      </c>
      <c r="EJ24">
        <v>0.221023</v>
      </c>
      <c r="EK24">
        <v>-4.1414939999999998</v>
      </c>
      <c r="EL24">
        <v>402.33420000000001</v>
      </c>
      <c r="EM24">
        <v>406.13973333333303</v>
      </c>
      <c r="EN24">
        <v>0.97861339999999997</v>
      </c>
      <c r="EO24">
        <v>399.98513333333301</v>
      </c>
      <c r="EP24">
        <v>15.15414</v>
      </c>
      <c r="EQ24">
        <v>1.6258186666666701</v>
      </c>
      <c r="ER24">
        <v>1.52719466666667</v>
      </c>
      <c r="ES24">
        <v>14.2057</v>
      </c>
      <c r="ET24">
        <v>13.243180000000001</v>
      </c>
      <c r="EU24">
        <v>799.98940000000005</v>
      </c>
      <c r="EV24">
        <v>0.94998300000000002</v>
      </c>
      <c r="EW24">
        <v>5.00170666666667E-2</v>
      </c>
      <c r="EX24">
        <v>0</v>
      </c>
      <c r="EY24">
        <v>196.29666666666699</v>
      </c>
      <c r="EZ24">
        <v>4.9999900000000004</v>
      </c>
      <c r="FA24">
        <v>2079.5160000000001</v>
      </c>
      <c r="FB24">
        <v>6899.4579999999996</v>
      </c>
      <c r="FC24">
        <v>36.186999999999998</v>
      </c>
      <c r="FD24">
        <v>39.561999999999998</v>
      </c>
      <c r="FE24">
        <v>37.682866666666698</v>
      </c>
      <c r="FF24">
        <v>39.078800000000001</v>
      </c>
      <c r="FG24">
        <v>39.108199999999997</v>
      </c>
      <c r="FH24">
        <v>755.226</v>
      </c>
      <c r="FI24">
        <v>39.76</v>
      </c>
      <c r="FJ24">
        <v>0</v>
      </c>
      <c r="FK24">
        <v>1369.7000000476801</v>
      </c>
      <c r="FL24">
        <v>0</v>
      </c>
      <c r="FM24">
        <v>196.34019230769201</v>
      </c>
      <c r="FN24">
        <v>-4.4410258433397798E-2</v>
      </c>
      <c r="FO24">
        <v>-90.078632475689403</v>
      </c>
      <c r="FP24">
        <v>2077.0284615384599</v>
      </c>
      <c r="FQ24">
        <v>15</v>
      </c>
      <c r="FR24">
        <v>1686597200.0999999</v>
      </c>
      <c r="FS24" t="s">
        <v>477</v>
      </c>
      <c r="FT24">
        <v>1686597200.0999999</v>
      </c>
      <c r="FU24">
        <v>1686597199.0999999</v>
      </c>
      <c r="FV24">
        <v>8</v>
      </c>
      <c r="FW24">
        <v>7.5999999999999998E-2</v>
      </c>
      <c r="FX24">
        <v>6.0000000000000001E-3</v>
      </c>
      <c r="FY24">
        <v>1.9E-2</v>
      </c>
      <c r="FZ24">
        <v>0.121</v>
      </c>
      <c r="GA24">
        <v>400</v>
      </c>
      <c r="GB24">
        <v>15</v>
      </c>
      <c r="GC24">
        <v>0.42</v>
      </c>
      <c r="GD24">
        <v>0.06</v>
      </c>
      <c r="GE24">
        <v>-4.1506419047619003</v>
      </c>
      <c r="GF24">
        <v>0.38799428571428901</v>
      </c>
      <c r="GG24">
        <v>9.8052625501821505E-2</v>
      </c>
      <c r="GH24">
        <v>1</v>
      </c>
      <c r="GI24">
        <v>196.34450000000001</v>
      </c>
      <c r="GJ24">
        <v>-0.21966386413244901</v>
      </c>
      <c r="GK24">
        <v>0.159946360494053</v>
      </c>
      <c r="GL24">
        <v>1</v>
      </c>
      <c r="GM24">
        <v>0.97966890476190505</v>
      </c>
      <c r="GN24">
        <v>2.1745714285716401E-2</v>
      </c>
      <c r="GO24">
        <v>9.2381459740874805E-3</v>
      </c>
      <c r="GP24">
        <v>1</v>
      </c>
      <c r="GQ24">
        <v>3</v>
      </c>
      <c r="GR24">
        <v>3</v>
      </c>
      <c r="GS24" t="s">
        <v>478</v>
      </c>
      <c r="GT24">
        <v>2.9510100000000001</v>
      </c>
      <c r="GU24">
        <v>2.7104499999999998</v>
      </c>
      <c r="GV24">
        <v>0.104244</v>
      </c>
      <c r="GW24">
        <v>0.104743</v>
      </c>
      <c r="GX24">
        <v>8.7280499999999997E-2</v>
      </c>
      <c r="GY24">
        <v>8.39564E-2</v>
      </c>
      <c r="GZ24">
        <v>27871.599999999999</v>
      </c>
      <c r="HA24">
        <v>32219.4</v>
      </c>
      <c r="HB24">
        <v>31013.599999999999</v>
      </c>
      <c r="HC24">
        <v>34662.9</v>
      </c>
      <c r="HD24">
        <v>38587.300000000003</v>
      </c>
      <c r="HE24">
        <v>39304.400000000001</v>
      </c>
      <c r="HF24">
        <v>42635.6</v>
      </c>
      <c r="HG24">
        <v>42976.2</v>
      </c>
      <c r="HH24">
        <v>2.0712999999999999</v>
      </c>
      <c r="HI24">
        <v>2.2225700000000002</v>
      </c>
      <c r="HJ24">
        <v>0.12908500000000001</v>
      </c>
      <c r="HK24">
        <v>0</v>
      </c>
      <c r="HL24">
        <v>22.517299999999999</v>
      </c>
      <c r="HM24">
        <v>999.9</v>
      </c>
      <c r="HN24">
        <v>64.168000000000006</v>
      </c>
      <c r="HO24">
        <v>25.206</v>
      </c>
      <c r="HP24">
        <v>20.496300000000002</v>
      </c>
      <c r="HQ24">
        <v>57.296999999999997</v>
      </c>
      <c r="HR24">
        <v>18.397400000000001</v>
      </c>
      <c r="HS24">
        <v>1</v>
      </c>
      <c r="HT24">
        <v>-0.27045200000000003</v>
      </c>
      <c r="HU24">
        <v>-1.08761</v>
      </c>
      <c r="HV24">
        <v>20.293099999999999</v>
      </c>
      <c r="HW24">
        <v>5.2449899999999996</v>
      </c>
      <c r="HX24">
        <v>11.986000000000001</v>
      </c>
      <c r="HY24">
        <v>4.9718499999999999</v>
      </c>
      <c r="HZ24">
        <v>3.2971499999999998</v>
      </c>
      <c r="IA24">
        <v>999.9</v>
      </c>
      <c r="IB24">
        <v>9999</v>
      </c>
      <c r="IC24">
        <v>9999</v>
      </c>
      <c r="ID24">
        <v>9999</v>
      </c>
      <c r="IE24">
        <v>4.9719300000000004</v>
      </c>
      <c r="IF24">
        <v>1.85406</v>
      </c>
      <c r="IG24">
        <v>1.8551</v>
      </c>
      <c r="IH24">
        <v>1.85941</v>
      </c>
      <c r="II24">
        <v>1.85368</v>
      </c>
      <c r="IJ24">
        <v>1.85812</v>
      </c>
      <c r="IK24">
        <v>1.8553200000000001</v>
      </c>
      <c r="IL24">
        <v>1.8539300000000001</v>
      </c>
      <c r="IM24">
        <v>0</v>
      </c>
      <c r="IN24">
        <v>0</v>
      </c>
      <c r="IO24">
        <v>0</v>
      </c>
      <c r="IP24">
        <v>0</v>
      </c>
      <c r="IQ24" t="s">
        <v>445</v>
      </c>
      <c r="IR24" t="s">
        <v>446</v>
      </c>
      <c r="IS24" t="s">
        <v>447</v>
      </c>
      <c r="IT24" t="s">
        <v>447</v>
      </c>
      <c r="IU24" t="s">
        <v>447</v>
      </c>
      <c r="IV24" t="s">
        <v>447</v>
      </c>
      <c r="IW24">
        <v>0</v>
      </c>
      <c r="IX24">
        <v>100</v>
      </c>
      <c r="IY24">
        <v>100</v>
      </c>
      <c r="IZ24">
        <v>1.9E-2</v>
      </c>
      <c r="JA24">
        <v>0.121</v>
      </c>
      <c r="JB24">
        <v>0.19898407622811101</v>
      </c>
      <c r="JC24">
        <v>-6.8838208586326796E-4</v>
      </c>
      <c r="JD24">
        <v>1.2146953680521199E-7</v>
      </c>
      <c r="JE24">
        <v>-3.3979593155360199E-13</v>
      </c>
      <c r="JF24">
        <v>-4.8987847007193599E-3</v>
      </c>
      <c r="JG24">
        <v>-8.4016882464723192E-3</v>
      </c>
      <c r="JH24">
        <v>1.25164947178783E-3</v>
      </c>
      <c r="JI24">
        <v>-1.11680998025361E-5</v>
      </c>
      <c r="JJ24">
        <v>6</v>
      </c>
      <c r="JK24">
        <v>2124</v>
      </c>
      <c r="JL24">
        <v>0</v>
      </c>
      <c r="JM24">
        <v>22</v>
      </c>
      <c r="JN24">
        <v>22.5</v>
      </c>
      <c r="JO24">
        <v>22.4</v>
      </c>
      <c r="JP24">
        <v>0.98754900000000001</v>
      </c>
      <c r="JQ24">
        <v>2.3925800000000002</v>
      </c>
      <c r="JR24">
        <v>1.5966800000000001</v>
      </c>
      <c r="JS24">
        <v>2.3339799999999999</v>
      </c>
      <c r="JT24">
        <v>1.5905800000000001</v>
      </c>
      <c r="JU24">
        <v>2.4475099999999999</v>
      </c>
      <c r="JV24">
        <v>31.0853</v>
      </c>
      <c r="JW24">
        <v>13.8781</v>
      </c>
      <c r="JX24">
        <v>18</v>
      </c>
      <c r="JY24">
        <v>497.74</v>
      </c>
      <c r="JZ24">
        <v>579.36900000000003</v>
      </c>
      <c r="KA24">
        <v>25.000499999999999</v>
      </c>
      <c r="KB24">
        <v>23.6798</v>
      </c>
      <c r="KC24">
        <v>30.000499999999999</v>
      </c>
      <c r="KD24">
        <v>23.588799999999999</v>
      </c>
      <c r="KE24">
        <v>23.548200000000001</v>
      </c>
      <c r="KF24">
        <v>19.804300000000001</v>
      </c>
      <c r="KG24">
        <v>27.065999999999999</v>
      </c>
      <c r="KH24">
        <v>45.979199999999999</v>
      </c>
      <c r="KI24">
        <v>25</v>
      </c>
      <c r="KJ24">
        <v>400</v>
      </c>
      <c r="KK24">
        <v>15.0977</v>
      </c>
      <c r="KL24">
        <v>100.96</v>
      </c>
      <c r="KM24">
        <v>101.003</v>
      </c>
    </row>
    <row r="25" spans="1:299" x14ac:dyDescent="0.2">
      <c r="A25">
        <v>9</v>
      </c>
      <c r="B25">
        <v>1686599539</v>
      </c>
      <c r="C25">
        <v>14523.9000000954</v>
      </c>
      <c r="D25" t="s">
        <v>479</v>
      </c>
      <c r="E25" t="s">
        <v>480</v>
      </c>
      <c r="F25">
        <v>30</v>
      </c>
      <c r="G25" s="1">
        <v>20.2</v>
      </c>
      <c r="H25" t="s">
        <v>438</v>
      </c>
      <c r="I25">
        <v>160</v>
      </c>
      <c r="J25" s="1">
        <v>35</v>
      </c>
      <c r="K25">
        <v>1686599531</v>
      </c>
      <c r="L25">
        <f t="shared" si="0"/>
        <v>2.6774563694815755E-3</v>
      </c>
      <c r="M25">
        <f t="shared" si="1"/>
        <v>2.6774563694815754</v>
      </c>
      <c r="N25">
        <f t="shared" si="2"/>
        <v>6.2158370942851384</v>
      </c>
      <c r="O25">
        <f t="shared" si="3"/>
        <v>395.60593333333298</v>
      </c>
      <c r="P25">
        <f t="shared" si="4"/>
        <v>329.02076026695903</v>
      </c>
      <c r="Q25">
        <f t="shared" si="5"/>
        <v>33.172366715056874</v>
      </c>
      <c r="R25">
        <f t="shared" si="6"/>
        <v>39.885583768446246</v>
      </c>
      <c r="S25">
        <f t="shared" si="7"/>
        <v>0.17645380058012972</v>
      </c>
      <c r="T25">
        <f t="shared" si="8"/>
        <v>3.8269715388040098</v>
      </c>
      <c r="U25">
        <f t="shared" si="9"/>
        <v>0.17205536220309303</v>
      </c>
      <c r="V25">
        <f t="shared" si="10"/>
        <v>0.10792065172317342</v>
      </c>
      <c r="W25">
        <f t="shared" si="11"/>
        <v>129.98344927810192</v>
      </c>
      <c r="X25">
        <f t="shared" si="12"/>
        <v>26.291389067086378</v>
      </c>
      <c r="Y25">
        <f t="shared" si="13"/>
        <v>25.2210933333333</v>
      </c>
      <c r="Z25">
        <f t="shared" si="14"/>
        <v>3.2218323168576601</v>
      </c>
      <c r="AA25">
        <f t="shared" si="15"/>
        <v>49.421571195204059</v>
      </c>
      <c r="AB25">
        <f t="shared" si="16"/>
        <v>1.691115322061161</v>
      </c>
      <c r="AC25">
        <f t="shared" si="17"/>
        <v>3.4218161850452651</v>
      </c>
      <c r="AD25">
        <f t="shared" si="18"/>
        <v>1.5307169947964991</v>
      </c>
      <c r="AE25">
        <f t="shared" si="19"/>
        <v>-118.07582589413748</v>
      </c>
      <c r="AF25">
        <f t="shared" si="20"/>
        <v>209.54652954534606</v>
      </c>
      <c r="AG25">
        <f t="shared" si="21"/>
        <v>11.667276230966426</v>
      </c>
      <c r="AH25">
        <f t="shared" si="22"/>
        <v>233.12142916027693</v>
      </c>
      <c r="AI25">
        <f t="shared" si="23"/>
        <v>6.2576100316167356</v>
      </c>
      <c r="AJ25">
        <f t="shared" si="24"/>
        <v>2.5411271362939369</v>
      </c>
      <c r="AK25">
        <f t="shared" si="25"/>
        <v>6.2158370942851384</v>
      </c>
      <c r="AL25">
        <v>406.08669502491699</v>
      </c>
      <c r="AM25">
        <v>402.31704848484799</v>
      </c>
      <c r="AN25">
        <v>-3.1140950406546302E-3</v>
      </c>
      <c r="AO25">
        <v>67.038141734681105</v>
      </c>
      <c r="AP25">
        <f t="shared" si="26"/>
        <v>2.6774563694815754</v>
      </c>
      <c r="AQ25">
        <v>15.2849934536695</v>
      </c>
      <c r="AR25">
        <v>16.847212727272701</v>
      </c>
      <c r="AS25">
        <v>2.6856819692879399E-3</v>
      </c>
      <c r="AT25">
        <v>77.542114175277305</v>
      </c>
      <c r="AU25">
        <v>0</v>
      </c>
      <c r="AV25">
        <v>0</v>
      </c>
      <c r="AW25">
        <f t="shared" si="27"/>
        <v>1</v>
      </c>
      <c r="AX25">
        <f t="shared" si="28"/>
        <v>0</v>
      </c>
      <c r="AY25">
        <f t="shared" si="29"/>
        <v>53428.905410757347</v>
      </c>
      <c r="AZ25" t="s">
        <v>439</v>
      </c>
      <c r="BA25">
        <v>10043.6</v>
      </c>
      <c r="BB25">
        <v>206.31078664343801</v>
      </c>
      <c r="BC25">
        <v>1032.93</v>
      </c>
      <c r="BD25">
        <f t="shared" si="30"/>
        <v>0.80026643950370502</v>
      </c>
      <c r="BE25">
        <v>-1.3256428239459399</v>
      </c>
      <c r="BF25" t="s">
        <v>481</v>
      </c>
      <c r="BG25">
        <v>10089.700000000001</v>
      </c>
      <c r="BH25">
        <v>219.24968000000001</v>
      </c>
      <c r="BI25">
        <v>303.63552276455403</v>
      </c>
      <c r="BJ25">
        <f t="shared" si="31"/>
        <v>0.27791821588012522</v>
      </c>
      <c r="BK25">
        <v>0.5</v>
      </c>
      <c r="BL25">
        <f t="shared" si="32"/>
        <v>673.20223129435306</v>
      </c>
      <c r="BM25">
        <f t="shared" si="33"/>
        <v>6.2158370942851384</v>
      </c>
      <c r="BN25">
        <f t="shared" si="34"/>
        <v>93.547581523923</v>
      </c>
      <c r="BO25">
        <f t="shared" si="35"/>
        <v>1.1202398874601499E-2</v>
      </c>
      <c r="BP25">
        <f t="shared" si="36"/>
        <v>2.4018746904029333</v>
      </c>
      <c r="BQ25">
        <f t="shared" si="37"/>
        <v>139.42414615108905</v>
      </c>
      <c r="BR25" t="s">
        <v>441</v>
      </c>
      <c r="BS25">
        <v>0</v>
      </c>
      <c r="BT25">
        <f t="shared" si="38"/>
        <v>139.42414615108905</v>
      </c>
      <c r="BU25">
        <f t="shared" si="39"/>
        <v>0.54081740870879025</v>
      </c>
      <c r="BV25">
        <f t="shared" si="40"/>
        <v>0.51388548409279067</v>
      </c>
      <c r="BW25">
        <f t="shared" si="41"/>
        <v>0.81621678704610634</v>
      </c>
      <c r="BX25">
        <f t="shared" si="42"/>
        <v>0.86705442139128774</v>
      </c>
      <c r="BY25">
        <f t="shared" si="43"/>
        <v>0.88226170581503882</v>
      </c>
      <c r="BZ25">
        <f t="shared" si="44"/>
        <v>0.32678745455444397</v>
      </c>
      <c r="CA25">
        <f t="shared" si="45"/>
        <v>0.67321254544555598</v>
      </c>
      <c r="CB25">
        <v>269</v>
      </c>
      <c r="CC25">
        <v>290</v>
      </c>
      <c r="CD25">
        <v>288.64999999999998</v>
      </c>
      <c r="CE25">
        <v>85</v>
      </c>
      <c r="CF25">
        <v>10089.700000000001</v>
      </c>
      <c r="CG25">
        <v>287.93</v>
      </c>
      <c r="CH25">
        <v>0.72</v>
      </c>
      <c r="CI25">
        <v>300</v>
      </c>
      <c r="CJ25">
        <v>24.1</v>
      </c>
      <c r="CK25">
        <v>303.63552276455403</v>
      </c>
      <c r="CL25">
        <v>1.04346759956752</v>
      </c>
      <c r="CM25">
        <v>-15.842881899575399</v>
      </c>
      <c r="CN25">
        <v>0.92137266142177199</v>
      </c>
      <c r="CO25">
        <v>0.91349040194769904</v>
      </c>
      <c r="CP25">
        <v>-7.68646273637375E-3</v>
      </c>
      <c r="CQ25">
        <v>290</v>
      </c>
      <c r="CR25">
        <v>285.38</v>
      </c>
      <c r="CS25">
        <v>775</v>
      </c>
      <c r="CT25">
        <v>10049.799999999999</v>
      </c>
      <c r="CU25">
        <v>287.87</v>
      </c>
      <c r="CV25">
        <v>-2.4900000000000002</v>
      </c>
      <c r="DJ25">
        <f t="shared" si="46"/>
        <v>800.01153333333298</v>
      </c>
      <c r="DK25">
        <f t="shared" si="47"/>
        <v>673.20223129435306</v>
      </c>
      <c r="DL25">
        <f t="shared" si="48"/>
        <v>0.84149065762762754</v>
      </c>
      <c r="DM25">
        <f t="shared" si="49"/>
        <v>0.16247696922132118</v>
      </c>
      <c r="DN25">
        <v>3</v>
      </c>
      <c r="DO25">
        <v>0.5</v>
      </c>
      <c r="DP25" t="s">
        <v>442</v>
      </c>
      <c r="DQ25">
        <v>2</v>
      </c>
      <c r="DR25" t="b">
        <v>1</v>
      </c>
      <c r="DS25">
        <v>1686599531</v>
      </c>
      <c r="DT25">
        <v>395.60593333333298</v>
      </c>
      <c r="DU25">
        <v>399.96273333333301</v>
      </c>
      <c r="DV25">
        <v>16.77336</v>
      </c>
      <c r="DW25">
        <v>15.27458</v>
      </c>
      <c r="DX25">
        <v>395.45593333333301</v>
      </c>
      <c r="DY25">
        <v>16.657360000000001</v>
      </c>
      <c r="DZ25">
        <v>500.10753333333298</v>
      </c>
      <c r="EA25">
        <v>100.721533333333</v>
      </c>
      <c r="EB25">
        <v>9.9967073333333295E-2</v>
      </c>
      <c r="EC25">
        <v>26.236733333333301</v>
      </c>
      <c r="ED25">
        <v>25.2210933333333</v>
      </c>
      <c r="EE25">
        <v>999.9</v>
      </c>
      <c r="EF25">
        <v>0</v>
      </c>
      <c r="EG25">
        <v>0</v>
      </c>
      <c r="EH25">
        <v>10006.709999999999</v>
      </c>
      <c r="EI25">
        <v>0</v>
      </c>
      <c r="EJ25">
        <v>0.221023</v>
      </c>
      <c r="EK25">
        <v>-4.4579899999999997</v>
      </c>
      <c r="EL25">
        <v>402.26613333333302</v>
      </c>
      <c r="EM25">
        <v>406.16666666666703</v>
      </c>
      <c r="EN25">
        <v>1.5335780000000001</v>
      </c>
      <c r="EO25">
        <v>399.96273333333301</v>
      </c>
      <c r="EP25">
        <v>15.27458</v>
      </c>
      <c r="EQ25">
        <v>1.69294533333333</v>
      </c>
      <c r="ER25">
        <v>1.5384806666666699</v>
      </c>
      <c r="ES25">
        <v>14.8318666666667</v>
      </c>
      <c r="ET25">
        <v>13.3560266666667</v>
      </c>
      <c r="EU25">
        <v>800.01153333333298</v>
      </c>
      <c r="EV25">
        <v>0.94999500000000003</v>
      </c>
      <c r="EW25">
        <v>5.0004680000000003E-2</v>
      </c>
      <c r="EX25">
        <v>0</v>
      </c>
      <c r="EY25">
        <v>219.51</v>
      </c>
      <c r="EZ25">
        <v>4.9999900000000004</v>
      </c>
      <c r="FA25">
        <v>2551.1386666666699</v>
      </c>
      <c r="FB25">
        <v>6899.68</v>
      </c>
      <c r="FC25">
        <v>38.1415333333333</v>
      </c>
      <c r="FD25">
        <v>41.037199999999999</v>
      </c>
      <c r="FE25">
        <v>39.574599999999997</v>
      </c>
      <c r="FF25">
        <v>40.582999999999998</v>
      </c>
      <c r="FG25">
        <v>40.875</v>
      </c>
      <c r="FH25">
        <v>755.25800000000004</v>
      </c>
      <c r="FI25">
        <v>39.751333333333299</v>
      </c>
      <c r="FJ25">
        <v>0</v>
      </c>
      <c r="FK25">
        <v>165.700000047684</v>
      </c>
      <c r="FL25">
        <v>0</v>
      </c>
      <c r="FM25">
        <v>219.24968000000001</v>
      </c>
      <c r="FN25">
        <v>-11.927769244743301</v>
      </c>
      <c r="FO25">
        <v>-160.87846022275599</v>
      </c>
      <c r="FP25">
        <v>2549.2615999999998</v>
      </c>
      <c r="FQ25">
        <v>15</v>
      </c>
      <c r="FR25">
        <v>1686599564</v>
      </c>
      <c r="FS25" t="s">
        <v>482</v>
      </c>
      <c r="FT25">
        <v>1686599560</v>
      </c>
      <c r="FU25">
        <v>1686599564</v>
      </c>
      <c r="FV25">
        <v>10</v>
      </c>
      <c r="FW25">
        <v>0.104</v>
      </c>
      <c r="FX25">
        <v>-2E-3</v>
      </c>
      <c r="FY25">
        <v>0.15</v>
      </c>
      <c r="FZ25">
        <v>0.11600000000000001</v>
      </c>
      <c r="GA25">
        <v>400</v>
      </c>
      <c r="GB25">
        <v>15</v>
      </c>
      <c r="GC25">
        <v>0.21</v>
      </c>
      <c r="GD25">
        <v>0.04</v>
      </c>
      <c r="GE25">
        <v>-4.4482885000000003</v>
      </c>
      <c r="GF25">
        <v>0.24112917293233499</v>
      </c>
      <c r="GG25">
        <v>0.105435872703506</v>
      </c>
      <c r="GH25">
        <v>1</v>
      </c>
      <c r="GI25">
        <v>220.06100000000001</v>
      </c>
      <c r="GJ25">
        <v>-12.499770823646699</v>
      </c>
      <c r="GK25">
        <v>1.23652920328969</v>
      </c>
      <c r="GL25">
        <v>0</v>
      </c>
      <c r="GM25">
        <v>1.5267584999999999</v>
      </c>
      <c r="GN25">
        <v>0.13126060150375801</v>
      </c>
      <c r="GO25">
        <v>1.8957511776338198E-2</v>
      </c>
      <c r="GP25">
        <v>0</v>
      </c>
      <c r="GQ25">
        <v>1</v>
      </c>
      <c r="GR25">
        <v>3</v>
      </c>
      <c r="GS25" t="s">
        <v>465</v>
      </c>
      <c r="GT25">
        <v>2.9487199999999998</v>
      </c>
      <c r="GU25">
        <v>2.7106699999999999</v>
      </c>
      <c r="GV25">
        <v>0.103571</v>
      </c>
      <c r="GW25">
        <v>0.10413</v>
      </c>
      <c r="GX25">
        <v>8.9596800000000004E-2</v>
      </c>
      <c r="GY25">
        <v>8.4257600000000002E-2</v>
      </c>
      <c r="GZ25">
        <v>27794.6</v>
      </c>
      <c r="HA25">
        <v>32121.1</v>
      </c>
      <c r="HB25">
        <v>30915.8</v>
      </c>
      <c r="HC25">
        <v>34545.699999999997</v>
      </c>
      <c r="HD25">
        <v>38366.1</v>
      </c>
      <c r="HE25">
        <v>39165.199999999997</v>
      </c>
      <c r="HF25">
        <v>42501.1</v>
      </c>
      <c r="HG25">
        <v>42839.199999999997</v>
      </c>
      <c r="HH25">
        <v>2.0465300000000002</v>
      </c>
      <c r="HI25">
        <v>2.1579700000000002</v>
      </c>
      <c r="HJ25">
        <v>3.9458300000000002E-2</v>
      </c>
      <c r="HK25">
        <v>0</v>
      </c>
      <c r="HL25">
        <v>24.6038</v>
      </c>
      <c r="HM25">
        <v>999.9</v>
      </c>
      <c r="HN25">
        <v>55.317</v>
      </c>
      <c r="HO25">
        <v>28.45</v>
      </c>
      <c r="HP25">
        <v>21.394300000000001</v>
      </c>
      <c r="HQ25">
        <v>60.037199999999999</v>
      </c>
      <c r="HR25">
        <v>17.956700000000001</v>
      </c>
      <c r="HS25">
        <v>1</v>
      </c>
      <c r="HT25">
        <v>-0.116075</v>
      </c>
      <c r="HU25">
        <v>-3.7764199999999998E-2</v>
      </c>
      <c r="HV25">
        <v>20.2958</v>
      </c>
      <c r="HW25">
        <v>5.24709</v>
      </c>
      <c r="HX25">
        <v>11.986000000000001</v>
      </c>
      <c r="HY25">
        <v>4.9730999999999996</v>
      </c>
      <c r="HZ25">
        <v>3.2970799999999998</v>
      </c>
      <c r="IA25">
        <v>999.9</v>
      </c>
      <c r="IB25">
        <v>9999</v>
      </c>
      <c r="IC25">
        <v>9999</v>
      </c>
      <c r="ID25">
        <v>9999</v>
      </c>
      <c r="IE25">
        <v>4.9718600000000004</v>
      </c>
      <c r="IF25">
        <v>1.8541000000000001</v>
      </c>
      <c r="IG25">
        <v>1.8551599999999999</v>
      </c>
      <c r="IH25">
        <v>1.85938</v>
      </c>
      <c r="II25">
        <v>1.8537600000000001</v>
      </c>
      <c r="IJ25">
        <v>1.85812</v>
      </c>
      <c r="IK25">
        <v>1.85534</v>
      </c>
      <c r="IL25">
        <v>1.8539399999999999</v>
      </c>
      <c r="IM25">
        <v>0</v>
      </c>
      <c r="IN25">
        <v>0</v>
      </c>
      <c r="IO25">
        <v>0</v>
      </c>
      <c r="IP25">
        <v>0</v>
      </c>
      <c r="IQ25" t="s">
        <v>445</v>
      </c>
      <c r="IR25" t="s">
        <v>446</v>
      </c>
      <c r="IS25" t="s">
        <v>447</v>
      </c>
      <c r="IT25" t="s">
        <v>447</v>
      </c>
      <c r="IU25" t="s">
        <v>447</v>
      </c>
      <c r="IV25" t="s">
        <v>447</v>
      </c>
      <c r="IW25">
        <v>0</v>
      </c>
      <c r="IX25">
        <v>100</v>
      </c>
      <c r="IY25">
        <v>100</v>
      </c>
      <c r="IZ25">
        <v>0.15</v>
      </c>
      <c r="JA25">
        <v>0.11600000000000001</v>
      </c>
      <c r="JB25">
        <v>0.30197978497515998</v>
      </c>
      <c r="JC25">
        <v>-6.8838208586326796E-4</v>
      </c>
      <c r="JD25">
        <v>1.2146953680521199E-7</v>
      </c>
      <c r="JE25">
        <v>-3.3979593155360199E-13</v>
      </c>
      <c r="JF25">
        <v>-4.9212847131558596E-3</v>
      </c>
      <c r="JG25">
        <v>-8.4016882464723192E-3</v>
      </c>
      <c r="JH25">
        <v>1.25164947178783E-3</v>
      </c>
      <c r="JI25">
        <v>-1.11680998025361E-5</v>
      </c>
      <c r="JJ25">
        <v>6</v>
      </c>
      <c r="JK25">
        <v>2124</v>
      </c>
      <c r="JL25">
        <v>0</v>
      </c>
      <c r="JM25">
        <v>22</v>
      </c>
      <c r="JN25">
        <v>2.4</v>
      </c>
      <c r="JO25">
        <v>2.4</v>
      </c>
      <c r="JP25">
        <v>0.99731400000000003</v>
      </c>
      <c r="JQ25">
        <v>2.4047900000000002</v>
      </c>
      <c r="JR25">
        <v>1.5966800000000001</v>
      </c>
      <c r="JS25">
        <v>2.3290999999999999</v>
      </c>
      <c r="JT25">
        <v>1.5905800000000001</v>
      </c>
      <c r="JU25">
        <v>2.4877899999999999</v>
      </c>
      <c r="JV25">
        <v>32.487499999999997</v>
      </c>
      <c r="JW25">
        <v>13.3965</v>
      </c>
      <c r="JX25">
        <v>18</v>
      </c>
      <c r="JY25">
        <v>501.56700000000001</v>
      </c>
      <c r="JZ25">
        <v>555.096</v>
      </c>
      <c r="KA25">
        <v>25.003499999999999</v>
      </c>
      <c r="KB25">
        <v>25.805599999999998</v>
      </c>
      <c r="KC25">
        <v>30.001300000000001</v>
      </c>
      <c r="KD25">
        <v>25.655200000000001</v>
      </c>
      <c r="KE25">
        <v>25.619199999999999</v>
      </c>
      <c r="KF25">
        <v>19.986899999999999</v>
      </c>
      <c r="KG25">
        <v>27.262</v>
      </c>
      <c r="KH25">
        <v>0</v>
      </c>
      <c r="KI25">
        <v>25</v>
      </c>
      <c r="KJ25">
        <v>400</v>
      </c>
      <c r="KK25">
        <v>15.339399999999999</v>
      </c>
      <c r="KL25">
        <v>100.642</v>
      </c>
      <c r="KM25">
        <v>100.672</v>
      </c>
    </row>
    <row r="26" spans="1:299" x14ac:dyDescent="0.2">
      <c r="A26">
        <v>10</v>
      </c>
      <c r="B26">
        <v>1686600901.0999999</v>
      </c>
      <c r="C26">
        <v>15886</v>
      </c>
      <c r="D26" t="s">
        <v>483</v>
      </c>
      <c r="E26" t="s">
        <v>484</v>
      </c>
      <c r="F26">
        <v>30</v>
      </c>
      <c r="G26" s="1">
        <v>21.2</v>
      </c>
      <c r="H26" t="s">
        <v>450</v>
      </c>
      <c r="I26">
        <v>110</v>
      </c>
      <c r="J26" s="1">
        <v>35</v>
      </c>
      <c r="K26">
        <v>1686600893.0999999</v>
      </c>
      <c r="L26">
        <f t="shared" si="0"/>
        <v>1.486165569500957E-3</v>
      </c>
      <c r="M26">
        <f t="shared" si="1"/>
        <v>1.486165569500957</v>
      </c>
      <c r="N26">
        <f t="shared" si="2"/>
        <v>3.9824973769628547</v>
      </c>
      <c r="O26">
        <f t="shared" si="3"/>
        <v>397.10466666666701</v>
      </c>
      <c r="P26">
        <f t="shared" si="4"/>
        <v>311.50508434326741</v>
      </c>
      <c r="Q26">
        <f t="shared" si="5"/>
        <v>31.406399134956434</v>
      </c>
      <c r="R26">
        <f t="shared" si="6"/>
        <v>40.036674476696149</v>
      </c>
      <c r="S26">
        <f t="shared" si="7"/>
        <v>8.5173772272769024E-2</v>
      </c>
      <c r="T26">
        <f t="shared" si="8"/>
        <v>3.8250768282258707</v>
      </c>
      <c r="U26">
        <f t="shared" si="9"/>
        <v>8.4133998293176901E-2</v>
      </c>
      <c r="V26">
        <f t="shared" si="10"/>
        <v>5.267611081335917E-2</v>
      </c>
      <c r="W26">
        <f t="shared" si="11"/>
        <v>129.98275658368527</v>
      </c>
      <c r="X26">
        <f t="shared" si="12"/>
        <v>27.239238670389266</v>
      </c>
      <c r="Y26">
        <f t="shared" si="13"/>
        <v>26.704366666666701</v>
      </c>
      <c r="Z26">
        <f t="shared" si="14"/>
        <v>3.5174827144310128</v>
      </c>
      <c r="AA26">
        <f t="shared" si="15"/>
        <v>49.992192275511663</v>
      </c>
      <c r="AB26">
        <f t="shared" si="16"/>
        <v>1.7833630179552944</v>
      </c>
      <c r="AC26">
        <f t="shared" si="17"/>
        <v>3.5672830831802966</v>
      </c>
      <c r="AD26">
        <f t="shared" si="18"/>
        <v>1.7341196964757184</v>
      </c>
      <c r="AE26">
        <f t="shared" si="19"/>
        <v>-65.539901614992203</v>
      </c>
      <c r="AF26">
        <f t="shared" si="20"/>
        <v>49.296990798129457</v>
      </c>
      <c r="AG26">
        <f t="shared" si="21"/>
        <v>2.7764524628137046</v>
      </c>
      <c r="AH26">
        <f t="shared" si="22"/>
        <v>116.51629822963622</v>
      </c>
      <c r="AI26">
        <f t="shared" si="23"/>
        <v>4.2836019423511669</v>
      </c>
      <c r="AJ26">
        <f t="shared" si="24"/>
        <v>1.4755128378773461</v>
      </c>
      <c r="AK26">
        <f t="shared" si="25"/>
        <v>3.9824973769628547</v>
      </c>
      <c r="AL26">
        <v>406.97962513528199</v>
      </c>
      <c r="AM26">
        <v>404.502903030303</v>
      </c>
      <c r="AN26">
        <v>8.6651205936720405E-3</v>
      </c>
      <c r="AO26">
        <v>67.040000000000006</v>
      </c>
      <c r="AP26">
        <f t="shared" si="26"/>
        <v>1.486165569500957</v>
      </c>
      <c r="AQ26">
        <v>16.785847513835499</v>
      </c>
      <c r="AR26">
        <v>17.695070303030299</v>
      </c>
      <c r="AS26">
        <v>-5.3353386299284603E-3</v>
      </c>
      <c r="AT26">
        <v>77.780800145973998</v>
      </c>
      <c r="AU26">
        <v>0</v>
      </c>
      <c r="AV26">
        <v>0</v>
      </c>
      <c r="AW26">
        <f t="shared" si="27"/>
        <v>1</v>
      </c>
      <c r="AX26">
        <f t="shared" si="28"/>
        <v>0</v>
      </c>
      <c r="AY26">
        <f t="shared" si="29"/>
        <v>53266.369046047919</v>
      </c>
      <c r="AZ26" t="s">
        <v>439</v>
      </c>
      <c r="BA26">
        <v>10043.6</v>
      </c>
      <c r="BB26">
        <v>206.31078664343801</v>
      </c>
      <c r="BC26">
        <v>1032.93</v>
      </c>
      <c r="BD26">
        <f t="shared" si="30"/>
        <v>0.80026643950370502</v>
      </c>
      <c r="BE26">
        <v>-1.3256428239459399</v>
      </c>
      <c r="BF26" t="s">
        <v>485</v>
      </c>
      <c r="BG26">
        <v>10083.700000000001</v>
      </c>
      <c r="BH26">
        <v>181.179846153846</v>
      </c>
      <c r="BI26">
        <v>230.650687869569</v>
      </c>
      <c r="BJ26">
        <f t="shared" si="31"/>
        <v>0.214483824751038</v>
      </c>
      <c r="BK26">
        <v>0.5</v>
      </c>
      <c r="BL26">
        <f t="shared" si="32"/>
        <v>673.19899462367084</v>
      </c>
      <c r="BM26">
        <f t="shared" si="33"/>
        <v>3.9824973769628547</v>
      </c>
      <c r="BN26">
        <f t="shared" si="34"/>
        <v>72.195147592719195</v>
      </c>
      <c r="BO26">
        <f t="shared" si="35"/>
        <v>7.8849496854583555E-3</v>
      </c>
      <c r="BP26">
        <f t="shared" si="36"/>
        <v>3.4783304552038157</v>
      </c>
      <c r="BQ26">
        <f t="shared" si="37"/>
        <v>121.7360000027968</v>
      </c>
      <c r="BR26" t="s">
        <v>441</v>
      </c>
      <c r="BS26">
        <v>0</v>
      </c>
      <c r="BT26">
        <f t="shared" si="38"/>
        <v>121.7360000027968</v>
      </c>
      <c r="BU26">
        <f t="shared" si="39"/>
        <v>0.472206213095547</v>
      </c>
      <c r="BV26">
        <f t="shared" si="40"/>
        <v>0.45421643934964268</v>
      </c>
      <c r="BW26">
        <f t="shared" si="41"/>
        <v>0.8804703632079377</v>
      </c>
      <c r="BX26">
        <f t="shared" si="42"/>
        <v>2.0324996907798365</v>
      </c>
      <c r="BY26">
        <f t="shared" si="43"/>
        <v>0.97055488085342623</v>
      </c>
      <c r="BZ26">
        <f t="shared" si="44"/>
        <v>0.30519118784870813</v>
      </c>
      <c r="CA26">
        <f t="shared" si="45"/>
        <v>0.69480881215129187</v>
      </c>
      <c r="CB26">
        <v>270</v>
      </c>
      <c r="CC26">
        <v>290</v>
      </c>
      <c r="CD26">
        <v>223.05</v>
      </c>
      <c r="CE26">
        <v>115</v>
      </c>
      <c r="CF26">
        <v>10083.700000000001</v>
      </c>
      <c r="CG26">
        <v>222.41</v>
      </c>
      <c r="CH26">
        <v>0.64</v>
      </c>
      <c r="CI26">
        <v>300</v>
      </c>
      <c r="CJ26">
        <v>24.1</v>
      </c>
      <c r="CK26">
        <v>230.650687869569</v>
      </c>
      <c r="CL26">
        <v>1.2186669043168401</v>
      </c>
      <c r="CM26">
        <v>-8.3062895050951706</v>
      </c>
      <c r="CN26">
        <v>1.07570338812391</v>
      </c>
      <c r="CO26">
        <v>0.68045682245186501</v>
      </c>
      <c r="CP26">
        <v>-7.6857023359288203E-3</v>
      </c>
      <c r="CQ26">
        <v>290</v>
      </c>
      <c r="CR26">
        <v>220.97</v>
      </c>
      <c r="CS26">
        <v>645</v>
      </c>
      <c r="CT26">
        <v>10051.799999999999</v>
      </c>
      <c r="CU26">
        <v>222.39</v>
      </c>
      <c r="CV26">
        <v>-1.42</v>
      </c>
      <c r="DJ26">
        <f t="shared" si="46"/>
        <v>800.00773333333302</v>
      </c>
      <c r="DK26">
        <f t="shared" si="47"/>
        <v>673.19899462367084</v>
      </c>
      <c r="DL26">
        <f t="shared" si="48"/>
        <v>0.84149060887036986</v>
      </c>
      <c r="DM26">
        <f t="shared" si="49"/>
        <v>0.16247687511981382</v>
      </c>
      <c r="DN26">
        <v>3</v>
      </c>
      <c r="DO26">
        <v>0.5</v>
      </c>
      <c r="DP26" t="s">
        <v>442</v>
      </c>
      <c r="DQ26">
        <v>2</v>
      </c>
      <c r="DR26" t="b">
        <v>1</v>
      </c>
      <c r="DS26">
        <v>1686600893.0999999</v>
      </c>
      <c r="DT26">
        <v>397.10466666666701</v>
      </c>
      <c r="DU26">
        <v>400.02573333333299</v>
      </c>
      <c r="DV26">
        <v>17.688326666666701</v>
      </c>
      <c r="DW26">
        <v>16.8188733333333</v>
      </c>
      <c r="DX26">
        <v>397.08566666666701</v>
      </c>
      <c r="DY26">
        <v>17.553326666666699</v>
      </c>
      <c r="DZ26">
        <v>500.11200000000002</v>
      </c>
      <c r="EA26">
        <v>100.721466666667</v>
      </c>
      <c r="EB26">
        <v>9.9998900000000002E-2</v>
      </c>
      <c r="EC26">
        <v>26.94342</v>
      </c>
      <c r="ED26">
        <v>26.704366666666701</v>
      </c>
      <c r="EE26">
        <v>999.9</v>
      </c>
      <c r="EF26">
        <v>0</v>
      </c>
      <c r="EG26">
        <v>0</v>
      </c>
      <c r="EH26">
        <v>9999.5419999999995</v>
      </c>
      <c r="EI26">
        <v>0</v>
      </c>
      <c r="EJ26">
        <v>0.221023</v>
      </c>
      <c r="EK26">
        <v>-2.78802866666667</v>
      </c>
      <c r="EL26">
        <v>404.405466666667</v>
      </c>
      <c r="EM26">
        <v>406.86886666666697</v>
      </c>
      <c r="EN26">
        <v>0.90559193333333299</v>
      </c>
      <c r="EO26">
        <v>400.02573333333299</v>
      </c>
      <c r="EP26">
        <v>16.8188733333333</v>
      </c>
      <c r="EQ26">
        <v>1.7852319999999999</v>
      </c>
      <c r="ER26">
        <v>1.69401933333333</v>
      </c>
      <c r="ES26">
        <v>15.6580866666667</v>
      </c>
      <c r="ET26">
        <v>14.8417266666667</v>
      </c>
      <c r="EU26">
        <v>800.00773333333302</v>
      </c>
      <c r="EV26">
        <v>0.95000240000000002</v>
      </c>
      <c r="EW26">
        <v>4.9997399999999997E-2</v>
      </c>
      <c r="EX26">
        <v>0</v>
      </c>
      <c r="EY26">
        <v>181.17259999999999</v>
      </c>
      <c r="EZ26">
        <v>4.9999900000000004</v>
      </c>
      <c r="FA26">
        <v>2194.21</v>
      </c>
      <c r="FB26">
        <v>6899.6639999999998</v>
      </c>
      <c r="FC26">
        <v>40.220599999999997</v>
      </c>
      <c r="FD26">
        <v>43.695399999999999</v>
      </c>
      <c r="FE26">
        <v>41.7541333333333</v>
      </c>
      <c r="FF26">
        <v>43.295466666666698</v>
      </c>
      <c r="FG26">
        <v>43.041333333333299</v>
      </c>
      <c r="FH26">
        <v>755.25866666666695</v>
      </c>
      <c r="FI26">
        <v>39.75</v>
      </c>
      <c r="FJ26">
        <v>0</v>
      </c>
      <c r="FK26">
        <v>1360.2999999523199</v>
      </c>
      <c r="FL26">
        <v>0</v>
      </c>
      <c r="FM26">
        <v>181.179846153846</v>
      </c>
      <c r="FN26">
        <v>-1.2930598338966901</v>
      </c>
      <c r="FO26">
        <v>-352.47350474282598</v>
      </c>
      <c r="FP26">
        <v>2191.2380769230799</v>
      </c>
      <c r="FQ26">
        <v>15</v>
      </c>
      <c r="FR26">
        <v>1686600927.0999999</v>
      </c>
      <c r="FS26" t="s">
        <v>486</v>
      </c>
      <c r="FT26">
        <v>1686600922.0999999</v>
      </c>
      <c r="FU26">
        <v>1686600927.0999999</v>
      </c>
      <c r="FV26">
        <v>11</v>
      </c>
      <c r="FW26">
        <v>-0.13100000000000001</v>
      </c>
      <c r="FX26">
        <v>-1.4E-2</v>
      </c>
      <c r="FY26">
        <v>1.9E-2</v>
      </c>
      <c r="FZ26">
        <v>0.13500000000000001</v>
      </c>
      <c r="GA26">
        <v>400</v>
      </c>
      <c r="GB26">
        <v>17</v>
      </c>
      <c r="GC26">
        <v>0.26</v>
      </c>
      <c r="GD26">
        <v>0.08</v>
      </c>
      <c r="GE26">
        <v>-2.5814319047618999</v>
      </c>
      <c r="GF26">
        <v>-3.17084961038961</v>
      </c>
      <c r="GG26">
        <v>0.35990933200326802</v>
      </c>
      <c r="GH26">
        <v>0</v>
      </c>
      <c r="GI26">
        <v>181.18532352941199</v>
      </c>
      <c r="GJ26">
        <v>-0.69523300515610897</v>
      </c>
      <c r="GK26">
        <v>0.188553428313356</v>
      </c>
      <c r="GL26">
        <v>1</v>
      </c>
      <c r="GM26">
        <v>0.889254285714286</v>
      </c>
      <c r="GN26">
        <v>0.29726571428571602</v>
      </c>
      <c r="GO26">
        <v>3.3426952418873099E-2</v>
      </c>
      <c r="GP26">
        <v>0</v>
      </c>
      <c r="GQ26">
        <v>1</v>
      </c>
      <c r="GR26">
        <v>3</v>
      </c>
      <c r="GS26" t="s">
        <v>465</v>
      </c>
      <c r="GT26">
        <v>2.9457300000000002</v>
      </c>
      <c r="GU26">
        <v>2.7107100000000002</v>
      </c>
      <c r="GV26">
        <v>0.10316699999999999</v>
      </c>
      <c r="GW26">
        <v>0.103451</v>
      </c>
      <c r="GX26">
        <v>9.2127399999999998E-2</v>
      </c>
      <c r="GY26">
        <v>8.9387599999999998E-2</v>
      </c>
      <c r="GZ26">
        <v>27665.4</v>
      </c>
      <c r="HA26">
        <v>31976.799999999999</v>
      </c>
      <c r="HB26">
        <v>30772.799999999999</v>
      </c>
      <c r="HC26">
        <v>34380.400000000001</v>
      </c>
      <c r="HD26">
        <v>38085.599999999999</v>
      </c>
      <c r="HE26">
        <v>38766.6</v>
      </c>
      <c r="HF26">
        <v>42309.9</v>
      </c>
      <c r="HG26">
        <v>42644.1</v>
      </c>
      <c r="HH26">
        <v>2.0072800000000002</v>
      </c>
      <c r="HI26">
        <v>2.0928800000000001</v>
      </c>
      <c r="HJ26">
        <v>9.1686799999999999E-2</v>
      </c>
      <c r="HK26">
        <v>0</v>
      </c>
      <c r="HL26">
        <v>25.221499999999999</v>
      </c>
      <c r="HM26">
        <v>999.9</v>
      </c>
      <c r="HN26">
        <v>55.872</v>
      </c>
      <c r="HO26">
        <v>31.995000000000001</v>
      </c>
      <c r="HP26">
        <v>26.479800000000001</v>
      </c>
      <c r="HQ26">
        <v>59.666200000000003</v>
      </c>
      <c r="HR26">
        <v>18.5016</v>
      </c>
      <c r="HS26">
        <v>1</v>
      </c>
      <c r="HT26">
        <v>0.10191600000000001</v>
      </c>
      <c r="HU26">
        <v>0.86084700000000003</v>
      </c>
      <c r="HV26">
        <v>20.287199999999999</v>
      </c>
      <c r="HW26">
        <v>5.2423000000000002</v>
      </c>
      <c r="HX26">
        <v>11.986000000000001</v>
      </c>
      <c r="HY26">
        <v>4.9714</v>
      </c>
      <c r="HZ26">
        <v>3.2970000000000002</v>
      </c>
      <c r="IA26">
        <v>999.9</v>
      </c>
      <c r="IB26">
        <v>9999</v>
      </c>
      <c r="IC26">
        <v>9999</v>
      </c>
      <c r="ID26">
        <v>9999</v>
      </c>
      <c r="IE26">
        <v>4.9717900000000004</v>
      </c>
      <c r="IF26">
        <v>1.8543400000000001</v>
      </c>
      <c r="IG26">
        <v>1.8553999999999999</v>
      </c>
      <c r="IH26">
        <v>1.8595900000000001</v>
      </c>
      <c r="II26">
        <v>1.8538300000000001</v>
      </c>
      <c r="IJ26">
        <v>1.85832</v>
      </c>
      <c r="IK26">
        <v>1.8554999999999999</v>
      </c>
      <c r="IL26">
        <v>1.8539699999999999</v>
      </c>
      <c r="IM26">
        <v>0</v>
      </c>
      <c r="IN26">
        <v>0</v>
      </c>
      <c r="IO26">
        <v>0</v>
      </c>
      <c r="IP26">
        <v>0</v>
      </c>
      <c r="IQ26" t="s">
        <v>445</v>
      </c>
      <c r="IR26" t="s">
        <v>446</v>
      </c>
      <c r="IS26" t="s">
        <v>447</v>
      </c>
      <c r="IT26" t="s">
        <v>447</v>
      </c>
      <c r="IU26" t="s">
        <v>447</v>
      </c>
      <c r="IV26" t="s">
        <v>447</v>
      </c>
      <c r="IW26">
        <v>0</v>
      </c>
      <c r="IX26">
        <v>100</v>
      </c>
      <c r="IY26">
        <v>100</v>
      </c>
      <c r="IZ26">
        <v>1.9E-2</v>
      </c>
      <c r="JA26">
        <v>0.13500000000000001</v>
      </c>
      <c r="JB26">
        <v>0.40612053144629501</v>
      </c>
      <c r="JC26">
        <v>-6.8838208586326796E-4</v>
      </c>
      <c r="JD26">
        <v>1.2146953680521199E-7</v>
      </c>
      <c r="JE26">
        <v>-3.3979593155360199E-13</v>
      </c>
      <c r="JF26">
        <v>-6.6413664631024497E-3</v>
      </c>
      <c r="JG26">
        <v>-8.4016882464723192E-3</v>
      </c>
      <c r="JH26">
        <v>1.25164947178783E-3</v>
      </c>
      <c r="JI26">
        <v>-1.11680998025361E-5</v>
      </c>
      <c r="JJ26">
        <v>6</v>
      </c>
      <c r="JK26">
        <v>2124</v>
      </c>
      <c r="JL26">
        <v>0</v>
      </c>
      <c r="JM26">
        <v>22</v>
      </c>
      <c r="JN26">
        <v>22.4</v>
      </c>
      <c r="JO26">
        <v>22.3</v>
      </c>
      <c r="JP26">
        <v>0.99121099999999995</v>
      </c>
      <c r="JQ26">
        <v>2.4377399999999998</v>
      </c>
      <c r="JR26">
        <v>1.5966800000000001</v>
      </c>
      <c r="JS26">
        <v>2.32666</v>
      </c>
      <c r="JT26">
        <v>1.5905800000000001</v>
      </c>
      <c r="JU26">
        <v>2.34009</v>
      </c>
      <c r="JV26">
        <v>37.867899999999999</v>
      </c>
      <c r="JW26">
        <v>13.116400000000001</v>
      </c>
      <c r="JX26">
        <v>18</v>
      </c>
      <c r="JY26">
        <v>502.14800000000002</v>
      </c>
      <c r="JZ26">
        <v>537.46400000000006</v>
      </c>
      <c r="KA26">
        <v>25.000599999999999</v>
      </c>
      <c r="KB26">
        <v>28.629100000000001</v>
      </c>
      <c r="KC26">
        <v>30.000299999999999</v>
      </c>
      <c r="KD26">
        <v>28.503399999999999</v>
      </c>
      <c r="KE26">
        <v>28.457000000000001</v>
      </c>
      <c r="KF26">
        <v>19.868300000000001</v>
      </c>
      <c r="KG26">
        <v>37.940300000000001</v>
      </c>
      <c r="KH26">
        <v>0</v>
      </c>
      <c r="KI26">
        <v>25</v>
      </c>
      <c r="KJ26">
        <v>400</v>
      </c>
      <c r="KK26">
        <v>16.776199999999999</v>
      </c>
      <c r="KL26">
        <v>100.18300000000001</v>
      </c>
      <c r="KM26">
        <v>100.20399999999999</v>
      </c>
    </row>
    <row r="27" spans="1:299" x14ac:dyDescent="0.2">
      <c r="A27">
        <v>11</v>
      </c>
      <c r="B27">
        <v>1686602991.0999999</v>
      </c>
      <c r="C27">
        <v>17976</v>
      </c>
      <c r="D27" t="s">
        <v>487</v>
      </c>
      <c r="E27" t="s">
        <v>488</v>
      </c>
      <c r="F27">
        <v>30</v>
      </c>
      <c r="G27" s="1">
        <v>21.1</v>
      </c>
      <c r="H27" t="s">
        <v>438</v>
      </c>
      <c r="I27">
        <v>210</v>
      </c>
      <c r="J27" s="1">
        <v>62</v>
      </c>
      <c r="K27">
        <v>1686602983.0999999</v>
      </c>
      <c r="L27">
        <f t="shared" si="0"/>
        <v>1.7667853264018659E-3</v>
      </c>
      <c r="M27">
        <f t="shared" si="1"/>
        <v>1.766785326401866</v>
      </c>
      <c r="N27">
        <f t="shared" si="2"/>
        <v>6.6813656421960488</v>
      </c>
      <c r="O27">
        <f t="shared" si="3"/>
        <v>395.6044</v>
      </c>
      <c r="P27">
        <f t="shared" si="4"/>
        <v>292.95304387322869</v>
      </c>
      <c r="Q27">
        <f t="shared" si="5"/>
        <v>29.526246492124258</v>
      </c>
      <c r="R27">
        <f t="shared" si="6"/>
        <v>39.872304698849909</v>
      </c>
      <c r="S27">
        <f t="shared" si="7"/>
        <v>0.11524983398351001</v>
      </c>
      <c r="T27">
        <f t="shared" si="8"/>
        <v>3.8213785799600295</v>
      </c>
      <c r="U27">
        <f t="shared" si="9"/>
        <v>0.11335310042294269</v>
      </c>
      <c r="V27">
        <f t="shared" si="10"/>
        <v>7.101350153916694E-2</v>
      </c>
      <c r="W27">
        <f t="shared" si="11"/>
        <v>129.98336840323256</v>
      </c>
      <c r="X27">
        <f t="shared" si="12"/>
        <v>25.881185136626364</v>
      </c>
      <c r="Y27">
        <f t="shared" si="13"/>
        <v>25.004266666666702</v>
      </c>
      <c r="Z27">
        <f t="shared" si="14"/>
        <v>3.1804865096962485</v>
      </c>
      <c r="AA27">
        <f t="shared" si="15"/>
        <v>49.862841069862739</v>
      </c>
      <c r="AB27">
        <f t="shared" si="16"/>
        <v>1.6471661197242102</v>
      </c>
      <c r="AC27">
        <f t="shared" si="17"/>
        <v>3.3033940392934462</v>
      </c>
      <c r="AD27">
        <f t="shared" si="18"/>
        <v>1.5333203899720382</v>
      </c>
      <c r="AE27">
        <f t="shared" si="19"/>
        <v>-77.915232894322287</v>
      </c>
      <c r="AF27">
        <f t="shared" si="20"/>
        <v>131.34069864002802</v>
      </c>
      <c r="AG27">
        <f t="shared" si="21"/>
        <v>7.2937570049999163</v>
      </c>
      <c r="AH27">
        <f t="shared" si="22"/>
        <v>190.70259115393822</v>
      </c>
      <c r="AI27">
        <f t="shared" si="23"/>
        <v>6.6202786845074506</v>
      </c>
      <c r="AJ27">
        <f t="shared" si="24"/>
        <v>1.7476012791883311</v>
      </c>
      <c r="AK27">
        <f t="shared" si="25"/>
        <v>6.6813656421960488</v>
      </c>
      <c r="AL27">
        <v>406.18248746219501</v>
      </c>
      <c r="AM27">
        <v>402.11400606060602</v>
      </c>
      <c r="AN27">
        <v>-3.2434674831121599E-4</v>
      </c>
      <c r="AO27">
        <v>67.040073522745502</v>
      </c>
      <c r="AP27">
        <f t="shared" si="26"/>
        <v>1.766785326401866</v>
      </c>
      <c r="AQ27">
        <v>15.307667275581499</v>
      </c>
      <c r="AR27">
        <v>16.3501551515151</v>
      </c>
      <c r="AS27">
        <v>2.7757453491014801E-6</v>
      </c>
      <c r="AT27">
        <v>77.6577855890677</v>
      </c>
      <c r="AU27">
        <v>0</v>
      </c>
      <c r="AV27">
        <v>0</v>
      </c>
      <c r="AW27">
        <f t="shared" si="27"/>
        <v>1</v>
      </c>
      <c r="AX27">
        <f t="shared" si="28"/>
        <v>0</v>
      </c>
      <c r="AY27">
        <f t="shared" si="29"/>
        <v>53425.9754814673</v>
      </c>
      <c r="AZ27" t="s">
        <v>439</v>
      </c>
      <c r="BA27">
        <v>10043.6</v>
      </c>
      <c r="BB27">
        <v>206.31078664343801</v>
      </c>
      <c r="BC27">
        <v>1032.93</v>
      </c>
      <c r="BD27">
        <f t="shared" si="30"/>
        <v>0.80026643950370502</v>
      </c>
      <c r="BE27">
        <v>-1.3256428239459399</v>
      </c>
      <c r="BF27" t="s">
        <v>489</v>
      </c>
      <c r="BG27">
        <v>10074.1</v>
      </c>
      <c r="BH27">
        <v>210.21157692307699</v>
      </c>
      <c r="BI27">
        <v>298.96878177201899</v>
      </c>
      <c r="BJ27">
        <f t="shared" si="31"/>
        <v>0.29687783561503922</v>
      </c>
      <c r="BK27">
        <v>0.5</v>
      </c>
      <c r="BL27">
        <f t="shared" si="32"/>
        <v>673.20491569079377</v>
      </c>
      <c r="BM27">
        <f t="shared" si="33"/>
        <v>6.6813656421960488</v>
      </c>
      <c r="BN27">
        <f t="shared" si="34"/>
        <v>99.929809147843912</v>
      </c>
      <c r="BO27">
        <f t="shared" si="35"/>
        <v>1.1893865121180496E-2</v>
      </c>
      <c r="BP27">
        <f t="shared" si="36"/>
        <v>2.4549761144883315</v>
      </c>
      <c r="BQ27">
        <f t="shared" si="37"/>
        <v>138.43192262229283</v>
      </c>
      <c r="BR27" t="s">
        <v>441</v>
      </c>
      <c r="BS27">
        <v>0</v>
      </c>
      <c r="BT27">
        <f t="shared" si="38"/>
        <v>138.43192262229283</v>
      </c>
      <c r="BU27">
        <f t="shared" si="39"/>
        <v>0.53696863665232053</v>
      </c>
      <c r="BV27">
        <f t="shared" si="40"/>
        <v>0.55287742216360281</v>
      </c>
      <c r="BW27">
        <f t="shared" si="41"/>
        <v>0.82052855874173292</v>
      </c>
      <c r="BX27">
        <f t="shared" si="42"/>
        <v>0.95790120135638723</v>
      </c>
      <c r="BY27">
        <f t="shared" si="43"/>
        <v>0.8879072810897598</v>
      </c>
      <c r="BZ27">
        <f t="shared" si="44"/>
        <v>0.36408976919749514</v>
      </c>
      <c r="CA27">
        <f t="shared" si="45"/>
        <v>0.63591023080250486</v>
      </c>
      <c r="CB27">
        <v>271</v>
      </c>
      <c r="CC27">
        <v>290</v>
      </c>
      <c r="CD27">
        <v>285.91000000000003</v>
      </c>
      <c r="CE27">
        <v>175</v>
      </c>
      <c r="CF27">
        <v>10074.1</v>
      </c>
      <c r="CG27">
        <v>285.07</v>
      </c>
      <c r="CH27">
        <v>0.84</v>
      </c>
      <c r="CI27">
        <v>300</v>
      </c>
      <c r="CJ27">
        <v>24.1</v>
      </c>
      <c r="CK27">
        <v>298.96878177201899</v>
      </c>
      <c r="CL27">
        <v>1.0654078639795299</v>
      </c>
      <c r="CM27">
        <v>-13.9986494417213</v>
      </c>
      <c r="CN27">
        <v>0.94041972968801202</v>
      </c>
      <c r="CO27">
        <v>0.88781112293724795</v>
      </c>
      <c r="CP27">
        <v>-7.6836269187986602E-3</v>
      </c>
      <c r="CQ27">
        <v>290</v>
      </c>
      <c r="CR27">
        <v>282.88</v>
      </c>
      <c r="CS27">
        <v>675</v>
      </c>
      <c r="CT27">
        <v>10050.5</v>
      </c>
      <c r="CU27">
        <v>285.04000000000002</v>
      </c>
      <c r="CV27">
        <v>-2.16</v>
      </c>
      <c r="DJ27">
        <f t="shared" si="46"/>
        <v>800.01513333333298</v>
      </c>
      <c r="DK27">
        <f t="shared" si="47"/>
        <v>673.20491569079377</v>
      </c>
      <c r="DL27">
        <f t="shared" si="48"/>
        <v>0.84149022642337612</v>
      </c>
      <c r="DM27">
        <f t="shared" si="49"/>
        <v>0.16247613699711591</v>
      </c>
      <c r="DN27">
        <v>3</v>
      </c>
      <c r="DO27">
        <v>0.5</v>
      </c>
      <c r="DP27" t="s">
        <v>442</v>
      </c>
      <c r="DQ27">
        <v>2</v>
      </c>
      <c r="DR27" t="b">
        <v>1</v>
      </c>
      <c r="DS27">
        <v>1686602983.0999999</v>
      </c>
      <c r="DT27">
        <v>395.6044</v>
      </c>
      <c r="DU27">
        <v>399.99040000000002</v>
      </c>
      <c r="DV27">
        <v>16.342826666666699</v>
      </c>
      <c r="DW27">
        <v>15.311633333333299</v>
      </c>
      <c r="DX27">
        <v>395.50540000000001</v>
      </c>
      <c r="DY27">
        <v>16.224826666666701</v>
      </c>
      <c r="DZ27">
        <v>500.11200000000002</v>
      </c>
      <c r="EA27">
        <v>100.688266666667</v>
      </c>
      <c r="EB27">
        <v>0.10005798</v>
      </c>
      <c r="EC27">
        <v>25.6417866666667</v>
      </c>
      <c r="ED27">
        <v>25.004266666666702</v>
      </c>
      <c r="EE27">
        <v>999.9</v>
      </c>
      <c r="EF27">
        <v>0</v>
      </c>
      <c r="EG27">
        <v>0</v>
      </c>
      <c r="EH27">
        <v>9988.8373333333293</v>
      </c>
      <c r="EI27">
        <v>0</v>
      </c>
      <c r="EJ27">
        <v>0.221023</v>
      </c>
      <c r="EK27">
        <v>-4.4634866666666699</v>
      </c>
      <c r="EL27">
        <v>402.101333333333</v>
      </c>
      <c r="EM27">
        <v>406.21033333333298</v>
      </c>
      <c r="EN27">
        <v>1.0382480000000001</v>
      </c>
      <c r="EO27">
        <v>399.99040000000002</v>
      </c>
      <c r="EP27">
        <v>15.311633333333299</v>
      </c>
      <c r="EQ27">
        <v>1.64624066666667</v>
      </c>
      <c r="ER27">
        <v>1.5417006666666699</v>
      </c>
      <c r="ES27">
        <v>14.398573333333299</v>
      </c>
      <c r="ET27">
        <v>13.388113333333299</v>
      </c>
      <c r="EU27">
        <v>800.01513333333298</v>
      </c>
      <c r="EV27">
        <v>0.95000980000000002</v>
      </c>
      <c r="EW27">
        <v>4.9990199999999999E-2</v>
      </c>
      <c r="EX27">
        <v>0</v>
      </c>
      <c r="EY27">
        <v>210.20660000000001</v>
      </c>
      <c r="EZ27">
        <v>4.9999900000000004</v>
      </c>
      <c r="FA27">
        <v>2682.6840000000002</v>
      </c>
      <c r="FB27">
        <v>6899.7466666666696</v>
      </c>
      <c r="FC27">
        <v>38.125</v>
      </c>
      <c r="FD27">
        <v>40.75</v>
      </c>
      <c r="FE27">
        <v>39.612400000000001</v>
      </c>
      <c r="FF27">
        <v>40.245800000000003</v>
      </c>
      <c r="FG27">
        <v>40.811999999999998</v>
      </c>
      <c r="FH27">
        <v>755.27266666666696</v>
      </c>
      <c r="FI27">
        <v>39.74</v>
      </c>
      <c r="FJ27">
        <v>0</v>
      </c>
      <c r="FK27">
        <v>2088.5</v>
      </c>
      <c r="FL27">
        <v>0</v>
      </c>
      <c r="FM27">
        <v>210.21157692307699</v>
      </c>
      <c r="FN27">
        <v>-0.223350425368573</v>
      </c>
      <c r="FO27">
        <v>472.24375988630999</v>
      </c>
      <c r="FP27">
        <v>2689.5180769230801</v>
      </c>
      <c r="FQ27">
        <v>15</v>
      </c>
      <c r="FR27">
        <v>1686603017.0999999</v>
      </c>
      <c r="FS27" t="s">
        <v>490</v>
      </c>
      <c r="FT27">
        <v>1686603017.0999999</v>
      </c>
      <c r="FU27">
        <v>1686603017.0999999</v>
      </c>
      <c r="FV27">
        <v>12</v>
      </c>
      <c r="FW27">
        <v>0.08</v>
      </c>
      <c r="FX27">
        <v>1.6E-2</v>
      </c>
      <c r="FY27">
        <v>9.9000000000000005E-2</v>
      </c>
      <c r="FZ27">
        <v>0.11799999999999999</v>
      </c>
      <c r="GA27">
        <v>400</v>
      </c>
      <c r="GB27">
        <v>15</v>
      </c>
      <c r="GC27">
        <v>0.28000000000000003</v>
      </c>
      <c r="GD27">
        <v>0.09</v>
      </c>
      <c r="GE27">
        <v>-4.4729809999999999</v>
      </c>
      <c r="GF27">
        <v>0.28703909774434799</v>
      </c>
      <c r="GG27">
        <v>4.4261505498570698E-2</v>
      </c>
      <c r="GH27">
        <v>1</v>
      </c>
      <c r="GI27">
        <v>210.21794117647099</v>
      </c>
      <c r="GJ27">
        <v>-6.5301754507380697E-2</v>
      </c>
      <c r="GK27">
        <v>0.162433505160161</v>
      </c>
      <c r="GL27">
        <v>1</v>
      </c>
      <c r="GM27">
        <v>1.0341315</v>
      </c>
      <c r="GN27">
        <v>6.4658796992480394E-2</v>
      </c>
      <c r="GO27">
        <v>6.3672774990571899E-3</v>
      </c>
      <c r="GP27">
        <v>1</v>
      </c>
      <c r="GQ27">
        <v>3</v>
      </c>
      <c r="GR27">
        <v>3</v>
      </c>
      <c r="GS27" t="s">
        <v>478</v>
      </c>
      <c r="GT27">
        <v>2.9485899999999998</v>
      </c>
      <c r="GU27">
        <v>2.7107299999999999</v>
      </c>
      <c r="GV27">
        <v>0.103349</v>
      </c>
      <c r="GW27">
        <v>0.103917</v>
      </c>
      <c r="GX27">
        <v>8.7532499999999999E-2</v>
      </c>
      <c r="GY27">
        <v>8.3953E-2</v>
      </c>
      <c r="GZ27">
        <v>27771</v>
      </c>
      <c r="HA27">
        <v>32093.200000000001</v>
      </c>
      <c r="HB27">
        <v>30884.3</v>
      </c>
      <c r="HC27">
        <v>34510</v>
      </c>
      <c r="HD27">
        <v>38416.9</v>
      </c>
      <c r="HE27">
        <v>39140.5</v>
      </c>
      <c r="HF27">
        <v>42460.6</v>
      </c>
      <c r="HG27">
        <v>42798.2</v>
      </c>
      <c r="HH27">
        <v>2.0362800000000001</v>
      </c>
      <c r="HI27">
        <v>2.1182799999999999</v>
      </c>
      <c r="HJ27">
        <v>9.9968199999999993E-2</v>
      </c>
      <c r="HK27">
        <v>0</v>
      </c>
      <c r="HL27">
        <v>23.369900000000001</v>
      </c>
      <c r="HM27">
        <v>999.9</v>
      </c>
      <c r="HN27">
        <v>44.445</v>
      </c>
      <c r="HO27">
        <v>33.103000000000002</v>
      </c>
      <c r="HP27">
        <v>22.429099999999998</v>
      </c>
      <c r="HQ27">
        <v>59.777099999999997</v>
      </c>
      <c r="HR27">
        <v>19.186699999999998</v>
      </c>
      <c r="HS27">
        <v>1</v>
      </c>
      <c r="HT27">
        <v>-7.5330300000000003E-2</v>
      </c>
      <c r="HU27">
        <v>-0.60677800000000004</v>
      </c>
      <c r="HV27">
        <v>20.292999999999999</v>
      </c>
      <c r="HW27">
        <v>5.2452899999999998</v>
      </c>
      <c r="HX27">
        <v>11.986000000000001</v>
      </c>
      <c r="HY27">
        <v>4.9717500000000001</v>
      </c>
      <c r="HZ27">
        <v>3.2971300000000001</v>
      </c>
      <c r="IA27">
        <v>999.9</v>
      </c>
      <c r="IB27">
        <v>9999</v>
      </c>
      <c r="IC27">
        <v>9999</v>
      </c>
      <c r="ID27">
        <v>9999</v>
      </c>
      <c r="IE27">
        <v>4.9718600000000004</v>
      </c>
      <c r="IF27">
        <v>1.85425</v>
      </c>
      <c r="IG27">
        <v>1.8553200000000001</v>
      </c>
      <c r="IH27">
        <v>1.8594900000000001</v>
      </c>
      <c r="II27">
        <v>1.85379</v>
      </c>
      <c r="IJ27">
        <v>1.85822</v>
      </c>
      <c r="IK27">
        <v>1.85547</v>
      </c>
      <c r="IL27">
        <v>1.8539399999999999</v>
      </c>
      <c r="IM27">
        <v>0</v>
      </c>
      <c r="IN27">
        <v>0</v>
      </c>
      <c r="IO27">
        <v>0</v>
      </c>
      <c r="IP27">
        <v>0</v>
      </c>
      <c r="IQ27" t="s">
        <v>445</v>
      </c>
      <c r="IR27" t="s">
        <v>446</v>
      </c>
      <c r="IS27" t="s">
        <v>447</v>
      </c>
      <c r="IT27" t="s">
        <v>447</v>
      </c>
      <c r="IU27" t="s">
        <v>447</v>
      </c>
      <c r="IV27" t="s">
        <v>447</v>
      </c>
      <c r="IW27">
        <v>0</v>
      </c>
      <c r="IX27">
        <v>100</v>
      </c>
      <c r="IY27">
        <v>100</v>
      </c>
      <c r="IZ27">
        <v>9.9000000000000005E-2</v>
      </c>
      <c r="JA27">
        <v>0.11799999999999999</v>
      </c>
      <c r="JB27">
        <v>0.27484365411388501</v>
      </c>
      <c r="JC27">
        <v>-6.8838208586326796E-4</v>
      </c>
      <c r="JD27">
        <v>1.2146953680521199E-7</v>
      </c>
      <c r="JE27">
        <v>-3.3979593155360199E-13</v>
      </c>
      <c r="JF27">
        <v>-2.0437145769021E-2</v>
      </c>
      <c r="JG27">
        <v>-8.4016882464723192E-3</v>
      </c>
      <c r="JH27">
        <v>1.25164947178783E-3</v>
      </c>
      <c r="JI27">
        <v>-1.11680998025361E-5</v>
      </c>
      <c r="JJ27">
        <v>6</v>
      </c>
      <c r="JK27">
        <v>2124</v>
      </c>
      <c r="JL27">
        <v>0</v>
      </c>
      <c r="JM27">
        <v>22</v>
      </c>
      <c r="JN27">
        <v>34.5</v>
      </c>
      <c r="JO27">
        <v>34.4</v>
      </c>
      <c r="JP27">
        <v>0.99853499999999995</v>
      </c>
      <c r="JQ27">
        <v>2.4389599999999998</v>
      </c>
      <c r="JR27">
        <v>1.5966800000000001</v>
      </c>
      <c r="JS27">
        <v>2.32056</v>
      </c>
      <c r="JT27">
        <v>1.5905800000000001</v>
      </c>
      <c r="JU27">
        <v>2.3889200000000002</v>
      </c>
      <c r="JV27">
        <v>36.269399999999997</v>
      </c>
      <c r="JW27">
        <v>15.5943</v>
      </c>
      <c r="JX27">
        <v>18</v>
      </c>
      <c r="JY27">
        <v>501.464</v>
      </c>
      <c r="JZ27">
        <v>534.096</v>
      </c>
      <c r="KA27">
        <v>25.0001</v>
      </c>
      <c r="KB27">
        <v>26.2576</v>
      </c>
      <c r="KC27">
        <v>29.999500000000001</v>
      </c>
      <c r="KD27">
        <v>26.351099999999999</v>
      </c>
      <c r="KE27">
        <v>26.3383</v>
      </c>
      <c r="KF27">
        <v>20.0151</v>
      </c>
      <c r="KG27">
        <v>28.7605</v>
      </c>
      <c r="KH27">
        <v>0</v>
      </c>
      <c r="KI27">
        <v>25</v>
      </c>
      <c r="KJ27">
        <v>400</v>
      </c>
      <c r="KK27">
        <v>15.366</v>
      </c>
      <c r="KL27">
        <v>100.54300000000001</v>
      </c>
      <c r="KM27">
        <v>100.57299999999999</v>
      </c>
    </row>
    <row r="28" spans="1:299" x14ac:dyDescent="0.2">
      <c r="A28">
        <v>12</v>
      </c>
      <c r="B28">
        <v>1686604301.0999999</v>
      </c>
      <c r="C28">
        <v>19286</v>
      </c>
      <c r="D28" t="s">
        <v>491</v>
      </c>
      <c r="E28" t="s">
        <v>492</v>
      </c>
      <c r="F28">
        <v>30</v>
      </c>
      <c r="G28" s="1">
        <v>21.5</v>
      </c>
      <c r="H28" t="s">
        <v>450</v>
      </c>
      <c r="I28">
        <v>120</v>
      </c>
      <c r="J28" s="1">
        <v>62</v>
      </c>
      <c r="K28">
        <v>1686604293.0999999</v>
      </c>
      <c r="L28">
        <f t="shared" si="0"/>
        <v>1.646147945668221E-3</v>
      </c>
      <c r="M28">
        <f t="shared" si="1"/>
        <v>1.6461479456682209</v>
      </c>
      <c r="N28">
        <f t="shared" si="2"/>
        <v>5.6024713181836807</v>
      </c>
      <c r="O28">
        <f t="shared" si="3"/>
        <v>396.24680000000001</v>
      </c>
      <c r="P28">
        <f t="shared" si="4"/>
        <v>292.34590689132312</v>
      </c>
      <c r="Q28">
        <f t="shared" si="5"/>
        <v>29.464474684830222</v>
      </c>
      <c r="R28">
        <f t="shared" si="6"/>
        <v>39.936265678195838</v>
      </c>
      <c r="S28">
        <f t="shared" si="7"/>
        <v>9.6135644849514298E-2</v>
      </c>
      <c r="T28">
        <f t="shared" si="8"/>
        <v>3.8281520492781036</v>
      </c>
      <c r="U28">
        <f t="shared" si="9"/>
        <v>9.4814297643540629E-2</v>
      </c>
      <c r="V28">
        <f t="shared" si="10"/>
        <v>5.9376140748439027E-2</v>
      </c>
      <c r="W28">
        <f t="shared" si="11"/>
        <v>129.98729229233797</v>
      </c>
      <c r="X28">
        <f t="shared" si="12"/>
        <v>27.021585477915892</v>
      </c>
      <c r="Y28">
        <f t="shared" si="13"/>
        <v>26.479813333333301</v>
      </c>
      <c r="Z28">
        <f t="shared" si="14"/>
        <v>3.4712570015375568</v>
      </c>
      <c r="AA28">
        <f t="shared" si="15"/>
        <v>50.072613444708672</v>
      </c>
      <c r="AB28">
        <f t="shared" si="16"/>
        <v>1.7668954480667578</v>
      </c>
      <c r="AC28">
        <f t="shared" si="17"/>
        <v>3.5286663237935527</v>
      </c>
      <c r="AD28">
        <f t="shared" si="18"/>
        <v>1.704361553470799</v>
      </c>
      <c r="AE28">
        <f t="shared" si="19"/>
        <v>-72.595124403968541</v>
      </c>
      <c r="AF28">
        <f t="shared" si="20"/>
        <v>57.476382429795116</v>
      </c>
      <c r="AG28">
        <f t="shared" si="21"/>
        <v>3.2278984239552702</v>
      </c>
      <c r="AH28">
        <f t="shared" si="22"/>
        <v>118.09644874211983</v>
      </c>
      <c r="AI28">
        <f t="shared" si="23"/>
        <v>5.5734017745589748</v>
      </c>
      <c r="AJ28">
        <f t="shared" si="24"/>
        <v>1.5783153139711881</v>
      </c>
      <c r="AK28">
        <f t="shared" si="25"/>
        <v>5.6024713181836807</v>
      </c>
      <c r="AL28">
        <v>406.73017105493199</v>
      </c>
      <c r="AM28">
        <v>403.33185454545401</v>
      </c>
      <c r="AN28">
        <v>-3.5285712310061299E-3</v>
      </c>
      <c r="AO28">
        <v>67.043697888546205</v>
      </c>
      <c r="AP28">
        <f t="shared" si="26"/>
        <v>1.6461479456682209</v>
      </c>
      <c r="AQ28">
        <v>16.587821637414802</v>
      </c>
      <c r="AR28">
        <v>17.558098787878802</v>
      </c>
      <c r="AS28">
        <v>-2.5507493154205201E-5</v>
      </c>
      <c r="AT28">
        <v>77.960227378834105</v>
      </c>
      <c r="AU28">
        <v>0</v>
      </c>
      <c r="AV28">
        <v>0</v>
      </c>
      <c r="AW28">
        <f t="shared" si="27"/>
        <v>1</v>
      </c>
      <c r="AX28">
        <f t="shared" si="28"/>
        <v>0</v>
      </c>
      <c r="AY28">
        <f t="shared" si="29"/>
        <v>53358.026656326576</v>
      </c>
      <c r="AZ28" t="s">
        <v>439</v>
      </c>
      <c r="BA28">
        <v>10043.6</v>
      </c>
      <c r="BB28">
        <v>206.31078664343801</v>
      </c>
      <c r="BC28">
        <v>1032.93</v>
      </c>
      <c r="BD28">
        <f t="shared" si="30"/>
        <v>0.80026643950370502</v>
      </c>
      <c r="BE28">
        <v>-1.3256428239459399</v>
      </c>
      <c r="BF28" t="s">
        <v>493</v>
      </c>
      <c r="BG28">
        <v>10066.5</v>
      </c>
      <c r="BH28">
        <v>204.713961538462</v>
      </c>
      <c r="BI28">
        <v>288.72726852410699</v>
      </c>
      <c r="BJ28">
        <f t="shared" si="31"/>
        <v>0.29097808258671753</v>
      </c>
      <c r="BK28">
        <v>0.5</v>
      </c>
      <c r="BL28">
        <f t="shared" si="32"/>
        <v>673.22285221364632</v>
      </c>
      <c r="BM28">
        <f t="shared" si="33"/>
        <v>5.6024713181836807</v>
      </c>
      <c r="BN28">
        <f t="shared" si="34"/>
        <v>97.946547345343959</v>
      </c>
      <c r="BO28">
        <f t="shared" si="35"/>
        <v>1.0290966979729015E-2</v>
      </c>
      <c r="BP28">
        <f t="shared" si="36"/>
        <v>2.5775283896115848</v>
      </c>
      <c r="BQ28">
        <f t="shared" si="37"/>
        <v>136.19501550578488</v>
      </c>
      <c r="BR28" t="s">
        <v>441</v>
      </c>
      <c r="BS28">
        <v>0</v>
      </c>
      <c r="BT28">
        <f t="shared" si="38"/>
        <v>136.19501550578488</v>
      </c>
      <c r="BU28">
        <f t="shared" si="39"/>
        <v>0.52829181600347042</v>
      </c>
      <c r="BV28">
        <f t="shared" si="40"/>
        <v>0.55079044151765955</v>
      </c>
      <c r="BW28">
        <f t="shared" si="41"/>
        <v>0.82990264051719276</v>
      </c>
      <c r="BX28">
        <f t="shared" si="42"/>
        <v>1.0193750699925295</v>
      </c>
      <c r="BY28">
        <f t="shared" si="43"/>
        <v>0.90029691961065184</v>
      </c>
      <c r="BZ28">
        <f t="shared" si="44"/>
        <v>0.36643769755216143</v>
      </c>
      <c r="CA28">
        <f t="shared" si="45"/>
        <v>0.63356230244783851</v>
      </c>
      <c r="CB28">
        <v>272</v>
      </c>
      <c r="CC28">
        <v>290</v>
      </c>
      <c r="CD28">
        <v>274.19</v>
      </c>
      <c r="CE28">
        <v>185</v>
      </c>
      <c r="CF28">
        <v>10066.5</v>
      </c>
      <c r="CG28">
        <v>273.69</v>
      </c>
      <c r="CH28">
        <v>0.5</v>
      </c>
      <c r="CI28">
        <v>300</v>
      </c>
      <c r="CJ28">
        <v>24.1</v>
      </c>
      <c r="CK28">
        <v>288.72726852410699</v>
      </c>
      <c r="CL28">
        <v>1.0374075146286701</v>
      </c>
      <c r="CM28">
        <v>-15.1412870409706</v>
      </c>
      <c r="CN28">
        <v>0.91502111443891698</v>
      </c>
      <c r="CO28">
        <v>0.90722912333570604</v>
      </c>
      <c r="CP28">
        <v>-7.6795052280311501E-3</v>
      </c>
      <c r="CQ28">
        <v>290</v>
      </c>
      <c r="CR28">
        <v>271.99</v>
      </c>
      <c r="CS28">
        <v>645</v>
      </c>
      <c r="CT28">
        <v>10044.299999999999</v>
      </c>
      <c r="CU28">
        <v>273.64999999999998</v>
      </c>
      <c r="CV28">
        <v>-1.66</v>
      </c>
      <c r="DJ28">
        <f t="shared" si="46"/>
        <v>800.03613333333305</v>
      </c>
      <c r="DK28">
        <f t="shared" si="47"/>
        <v>673.22285221364632</v>
      </c>
      <c r="DL28">
        <f t="shared" si="48"/>
        <v>0.84149055794352445</v>
      </c>
      <c r="DM28">
        <f t="shared" si="49"/>
        <v>0.16247677683100231</v>
      </c>
      <c r="DN28">
        <v>3</v>
      </c>
      <c r="DO28">
        <v>0.5</v>
      </c>
      <c r="DP28" t="s">
        <v>442</v>
      </c>
      <c r="DQ28">
        <v>2</v>
      </c>
      <c r="DR28" t="b">
        <v>1</v>
      </c>
      <c r="DS28">
        <v>1686604293.0999999</v>
      </c>
      <c r="DT28">
        <v>396.24680000000001</v>
      </c>
      <c r="DU28">
        <v>399.96519999999998</v>
      </c>
      <c r="DV28">
        <v>17.531099999999999</v>
      </c>
      <c r="DW28">
        <v>16.600933333333298</v>
      </c>
      <c r="DX28">
        <v>396.1968</v>
      </c>
      <c r="DY28">
        <v>17.396100000000001</v>
      </c>
      <c r="DZ28">
        <v>500.11866666666702</v>
      </c>
      <c r="EA28">
        <v>100.68640000000001</v>
      </c>
      <c r="EB28">
        <v>9.9942446666666698E-2</v>
      </c>
      <c r="EC28">
        <v>26.758306666666702</v>
      </c>
      <c r="ED28">
        <v>26.479813333333301</v>
      </c>
      <c r="EE28">
        <v>999.9</v>
      </c>
      <c r="EF28">
        <v>0</v>
      </c>
      <c r="EG28">
        <v>0</v>
      </c>
      <c r="EH28">
        <v>10014.6746666667</v>
      </c>
      <c r="EI28">
        <v>0</v>
      </c>
      <c r="EJ28">
        <v>0.221023</v>
      </c>
      <c r="EK28">
        <v>-3.6673480000000001</v>
      </c>
      <c r="EL28">
        <v>403.3836</v>
      </c>
      <c r="EM28">
        <v>406.71706666666699</v>
      </c>
      <c r="EN28">
        <v>0.96501166666666705</v>
      </c>
      <c r="EO28">
        <v>399.96519999999998</v>
      </c>
      <c r="EP28">
        <v>16.600933333333298</v>
      </c>
      <c r="EQ28">
        <v>1.76865266666667</v>
      </c>
      <c r="ER28">
        <v>1.67148866666667</v>
      </c>
      <c r="ES28">
        <v>15.5124666666667</v>
      </c>
      <c r="ET28">
        <v>14.6341466666667</v>
      </c>
      <c r="EU28">
        <v>800.03613333333305</v>
      </c>
      <c r="EV28">
        <v>0.95000306666666601</v>
      </c>
      <c r="EW28">
        <v>4.99966533333333E-2</v>
      </c>
      <c r="EX28">
        <v>0</v>
      </c>
      <c r="EY28">
        <v>204.6978</v>
      </c>
      <c r="EZ28">
        <v>4.9999900000000004</v>
      </c>
      <c r="FA28">
        <v>2128.0793333333299</v>
      </c>
      <c r="FB28">
        <v>6899.9126666666698</v>
      </c>
      <c r="FC28">
        <v>39.724800000000002</v>
      </c>
      <c r="FD28">
        <v>42.691200000000002</v>
      </c>
      <c r="FE28">
        <v>41.245800000000003</v>
      </c>
      <c r="FF28">
        <v>42.449599999999997</v>
      </c>
      <c r="FG28">
        <v>42.561999999999998</v>
      </c>
      <c r="FH28">
        <v>755.28599999999994</v>
      </c>
      <c r="FI28">
        <v>39.75</v>
      </c>
      <c r="FJ28">
        <v>0</v>
      </c>
      <c r="FK28">
        <v>1308.0999999046301</v>
      </c>
      <c r="FL28">
        <v>0</v>
      </c>
      <c r="FM28">
        <v>204.713961538462</v>
      </c>
      <c r="FN28">
        <v>-0.36030769872387702</v>
      </c>
      <c r="FO28">
        <v>-194.362051071905</v>
      </c>
      <c r="FP28">
        <v>2126.4773076923102</v>
      </c>
      <c r="FQ28">
        <v>15</v>
      </c>
      <c r="FR28">
        <v>1686604326.0999999</v>
      </c>
      <c r="FS28" t="s">
        <v>494</v>
      </c>
      <c r="FT28">
        <v>1686604321.0999999</v>
      </c>
      <c r="FU28">
        <v>1686604326.0999999</v>
      </c>
      <c r="FV28">
        <v>13</v>
      </c>
      <c r="FW28">
        <v>-4.9000000000000002E-2</v>
      </c>
      <c r="FX28">
        <v>-1.0999999999999999E-2</v>
      </c>
      <c r="FY28">
        <v>0.05</v>
      </c>
      <c r="FZ28">
        <v>0.13500000000000001</v>
      </c>
      <c r="GA28">
        <v>400</v>
      </c>
      <c r="GB28">
        <v>17</v>
      </c>
      <c r="GC28">
        <v>0.25</v>
      </c>
      <c r="GD28">
        <v>7.0000000000000007E-2</v>
      </c>
      <c r="GE28">
        <v>-3.6604185</v>
      </c>
      <c r="GF28">
        <v>-7.2301804511278295E-2</v>
      </c>
      <c r="GG28">
        <v>7.7570721556203204E-2</v>
      </c>
      <c r="GH28">
        <v>1</v>
      </c>
      <c r="GI28">
        <v>204.71514705882399</v>
      </c>
      <c r="GJ28">
        <v>-0.17257448561555699</v>
      </c>
      <c r="GK28">
        <v>0.12696158111643199</v>
      </c>
      <c r="GL28">
        <v>1</v>
      </c>
      <c r="GM28">
        <v>0.95766870000000004</v>
      </c>
      <c r="GN28">
        <v>0.136146676691728</v>
      </c>
      <c r="GO28">
        <v>1.35378547159437E-2</v>
      </c>
      <c r="GP28">
        <v>0</v>
      </c>
      <c r="GQ28">
        <v>2</v>
      </c>
      <c r="GR28">
        <v>3</v>
      </c>
      <c r="GS28" t="s">
        <v>444</v>
      </c>
      <c r="GT28">
        <v>2.9468899999999998</v>
      </c>
      <c r="GU28">
        <v>2.7107199999999998</v>
      </c>
      <c r="GV28">
        <v>0.103112</v>
      </c>
      <c r="GW28">
        <v>0.103573</v>
      </c>
      <c r="GX28">
        <v>9.1756699999999997E-2</v>
      </c>
      <c r="GY28">
        <v>8.8773299999999999E-2</v>
      </c>
      <c r="GZ28">
        <v>27700.6</v>
      </c>
      <c r="HA28">
        <v>32011.5</v>
      </c>
      <c r="HB28">
        <v>30806.5</v>
      </c>
      <c r="HC28">
        <v>34418.5</v>
      </c>
      <c r="HD28">
        <v>38142.5</v>
      </c>
      <c r="HE28">
        <v>38836</v>
      </c>
      <c r="HF28">
        <v>42355.5</v>
      </c>
      <c r="HG28">
        <v>42691.1</v>
      </c>
      <c r="HH28">
        <v>2.0150999999999999</v>
      </c>
      <c r="HI28">
        <v>2.0914799999999998</v>
      </c>
      <c r="HJ28">
        <v>7.4237600000000001E-2</v>
      </c>
      <c r="HK28">
        <v>0</v>
      </c>
      <c r="HL28">
        <v>25.2577</v>
      </c>
      <c r="HM28">
        <v>999.9</v>
      </c>
      <c r="HN28">
        <v>42.26</v>
      </c>
      <c r="HO28">
        <v>34.392000000000003</v>
      </c>
      <c r="HP28">
        <v>22.920200000000001</v>
      </c>
      <c r="HQ28">
        <v>60.0871</v>
      </c>
      <c r="HR28">
        <v>18.982399999999998</v>
      </c>
      <c r="HS28">
        <v>1</v>
      </c>
      <c r="HT28">
        <v>4.8856700000000003E-2</v>
      </c>
      <c r="HU28">
        <v>0.51478999999999997</v>
      </c>
      <c r="HV28">
        <v>20.2896</v>
      </c>
      <c r="HW28">
        <v>5.2408000000000001</v>
      </c>
      <c r="HX28">
        <v>11.986000000000001</v>
      </c>
      <c r="HY28">
        <v>4.9709000000000003</v>
      </c>
      <c r="HZ28">
        <v>3.2970000000000002</v>
      </c>
      <c r="IA28">
        <v>999.9</v>
      </c>
      <c r="IB28">
        <v>9999</v>
      </c>
      <c r="IC28">
        <v>9999</v>
      </c>
      <c r="ID28">
        <v>9999</v>
      </c>
      <c r="IE28">
        <v>4.9718400000000003</v>
      </c>
      <c r="IF28">
        <v>1.8543799999999999</v>
      </c>
      <c r="IG28">
        <v>1.8554600000000001</v>
      </c>
      <c r="IH28">
        <v>1.8595900000000001</v>
      </c>
      <c r="II28">
        <v>1.8538699999999999</v>
      </c>
      <c r="IJ28">
        <v>1.8583400000000001</v>
      </c>
      <c r="IK28">
        <v>1.8555999999999999</v>
      </c>
      <c r="IL28">
        <v>1.85398</v>
      </c>
      <c r="IM28">
        <v>0</v>
      </c>
      <c r="IN28">
        <v>0</v>
      </c>
      <c r="IO28">
        <v>0</v>
      </c>
      <c r="IP28">
        <v>0</v>
      </c>
      <c r="IQ28" t="s">
        <v>445</v>
      </c>
      <c r="IR28" t="s">
        <v>446</v>
      </c>
      <c r="IS28" t="s">
        <v>447</v>
      </c>
      <c r="IT28" t="s">
        <v>447</v>
      </c>
      <c r="IU28" t="s">
        <v>447</v>
      </c>
      <c r="IV28" t="s">
        <v>447</v>
      </c>
      <c r="IW28">
        <v>0</v>
      </c>
      <c r="IX28">
        <v>100</v>
      </c>
      <c r="IY28">
        <v>100</v>
      </c>
      <c r="IZ28">
        <v>0.05</v>
      </c>
      <c r="JA28">
        <v>0.13500000000000001</v>
      </c>
      <c r="JB28">
        <v>0.35462431017486801</v>
      </c>
      <c r="JC28">
        <v>-6.8838208586326796E-4</v>
      </c>
      <c r="JD28">
        <v>1.2146953680521199E-7</v>
      </c>
      <c r="JE28">
        <v>-3.3979593155360199E-13</v>
      </c>
      <c r="JF28">
        <v>-3.9919565293339001E-3</v>
      </c>
      <c r="JG28">
        <v>-8.4016882464723192E-3</v>
      </c>
      <c r="JH28">
        <v>1.25164947178783E-3</v>
      </c>
      <c r="JI28">
        <v>-1.11680998025361E-5</v>
      </c>
      <c r="JJ28">
        <v>6</v>
      </c>
      <c r="JK28">
        <v>2124</v>
      </c>
      <c r="JL28">
        <v>0</v>
      </c>
      <c r="JM28">
        <v>22</v>
      </c>
      <c r="JN28">
        <v>21.4</v>
      </c>
      <c r="JO28">
        <v>21.4</v>
      </c>
      <c r="JP28">
        <v>0.99487300000000001</v>
      </c>
      <c r="JQ28">
        <v>2.4450699999999999</v>
      </c>
      <c r="JR28">
        <v>1.5966800000000001</v>
      </c>
      <c r="JS28">
        <v>2.32178</v>
      </c>
      <c r="JT28">
        <v>1.5905800000000001</v>
      </c>
      <c r="JU28">
        <v>2.5354000000000001</v>
      </c>
      <c r="JV28">
        <v>39.1676</v>
      </c>
      <c r="JW28">
        <v>15.138999999999999</v>
      </c>
      <c r="JX28">
        <v>18</v>
      </c>
      <c r="JY28">
        <v>500.94099999999997</v>
      </c>
      <c r="JZ28">
        <v>529.33299999999997</v>
      </c>
      <c r="KA28">
        <v>24.998999999999999</v>
      </c>
      <c r="KB28">
        <v>27.937000000000001</v>
      </c>
      <c r="KC28">
        <v>30</v>
      </c>
      <c r="KD28">
        <v>27.7942</v>
      </c>
      <c r="KE28">
        <v>27.744399999999999</v>
      </c>
      <c r="KF28">
        <v>19.948799999999999</v>
      </c>
      <c r="KG28">
        <v>23.6891</v>
      </c>
      <c r="KH28">
        <v>0</v>
      </c>
      <c r="KI28">
        <v>25</v>
      </c>
      <c r="KJ28">
        <v>400</v>
      </c>
      <c r="KK28">
        <v>16.668099999999999</v>
      </c>
      <c r="KL28">
        <v>100.292</v>
      </c>
      <c r="KM28">
        <v>100.31399999999999</v>
      </c>
    </row>
    <row r="29" spans="1:299" x14ac:dyDescent="0.2">
      <c r="A29">
        <v>13</v>
      </c>
      <c r="B29">
        <v>1686606625.0999999</v>
      </c>
      <c r="C29">
        <v>21610</v>
      </c>
      <c r="D29" t="s">
        <v>495</v>
      </c>
      <c r="E29" t="s">
        <v>496</v>
      </c>
      <c r="F29">
        <v>30</v>
      </c>
      <c r="G29" s="1">
        <v>22.1</v>
      </c>
      <c r="H29" t="s">
        <v>438</v>
      </c>
      <c r="I29">
        <v>200</v>
      </c>
      <c r="J29" s="1">
        <v>62</v>
      </c>
      <c r="K29">
        <v>1686606616.5999999</v>
      </c>
      <c r="L29">
        <f t="shared" si="0"/>
        <v>2.2474236520111626E-3</v>
      </c>
      <c r="M29">
        <f t="shared" si="1"/>
        <v>2.2474236520111628</v>
      </c>
      <c r="N29">
        <f t="shared" si="2"/>
        <v>7.9811373848507916</v>
      </c>
      <c r="O29">
        <f t="shared" si="3"/>
        <v>394.65499999999997</v>
      </c>
      <c r="P29">
        <f t="shared" si="4"/>
        <v>290.70274414439291</v>
      </c>
      <c r="Q29">
        <f t="shared" si="5"/>
        <v>29.276150920894494</v>
      </c>
      <c r="R29">
        <f t="shared" si="6"/>
        <v>39.744995788366971</v>
      </c>
      <c r="S29">
        <f t="shared" si="7"/>
        <v>0.13699046109504287</v>
      </c>
      <c r="T29">
        <f t="shared" si="8"/>
        <v>3.8219882692859422</v>
      </c>
      <c r="U29">
        <f t="shared" si="9"/>
        <v>0.13431999168704203</v>
      </c>
      <c r="V29">
        <f t="shared" si="10"/>
        <v>8.4185589961089047E-2</v>
      </c>
      <c r="W29">
        <f t="shared" si="11"/>
        <v>129.98015063647441</v>
      </c>
      <c r="X29">
        <f t="shared" si="12"/>
        <v>26.68998213835377</v>
      </c>
      <c r="Y29">
        <f t="shared" si="13"/>
        <v>26.0562</v>
      </c>
      <c r="Z29">
        <f t="shared" si="14"/>
        <v>3.3854959764081181</v>
      </c>
      <c r="AA29">
        <f t="shared" si="15"/>
        <v>50.021074372021026</v>
      </c>
      <c r="AB29">
        <f t="shared" si="16"/>
        <v>1.743367881753249</v>
      </c>
      <c r="AC29">
        <f t="shared" si="17"/>
        <v>3.4852667673375506</v>
      </c>
      <c r="AD29">
        <f t="shared" si="18"/>
        <v>1.6421280946548691</v>
      </c>
      <c r="AE29">
        <f t="shared" si="19"/>
        <v>-99.111383053692279</v>
      </c>
      <c r="AF29">
        <f t="shared" si="20"/>
        <v>101.36551716375605</v>
      </c>
      <c r="AG29">
        <f t="shared" si="21"/>
        <v>5.6838419982366499</v>
      </c>
      <c r="AH29">
        <f t="shared" si="22"/>
        <v>137.91812674477484</v>
      </c>
      <c r="AI29">
        <f t="shared" si="23"/>
        <v>7.7629582865250635</v>
      </c>
      <c r="AJ29">
        <f t="shared" si="24"/>
        <v>2.2047552591382447</v>
      </c>
      <c r="AK29">
        <f t="shared" si="25"/>
        <v>7.9811373848507916</v>
      </c>
      <c r="AL29">
        <v>406.34612397100199</v>
      </c>
      <c r="AM29">
        <v>401.52627878787899</v>
      </c>
      <c r="AN29">
        <v>-8.4371950172587497E-3</v>
      </c>
      <c r="AO29">
        <v>67.044759209375798</v>
      </c>
      <c r="AP29">
        <f t="shared" si="26"/>
        <v>2.2474236520111628</v>
      </c>
      <c r="AQ29">
        <v>16.013927285905702</v>
      </c>
      <c r="AR29">
        <v>17.338701212121201</v>
      </c>
      <c r="AS29">
        <v>5.6662176618849699E-7</v>
      </c>
      <c r="AT29">
        <v>77.978487374848896</v>
      </c>
      <c r="AU29">
        <v>0</v>
      </c>
      <c r="AV29">
        <v>0</v>
      </c>
      <c r="AW29">
        <f t="shared" si="27"/>
        <v>1</v>
      </c>
      <c r="AX29">
        <f t="shared" si="28"/>
        <v>0</v>
      </c>
      <c r="AY29">
        <f t="shared" si="29"/>
        <v>53274.399977309753</v>
      </c>
      <c r="AZ29" t="s">
        <v>439</v>
      </c>
      <c r="BA29">
        <v>10043.6</v>
      </c>
      <c r="BB29">
        <v>206.31078664343801</v>
      </c>
      <c r="BC29">
        <v>1032.93</v>
      </c>
      <c r="BD29">
        <f t="shared" si="30"/>
        <v>0.80026643950370502</v>
      </c>
      <c r="BE29">
        <v>-1.3256428239459399</v>
      </c>
      <c r="BF29" t="s">
        <v>497</v>
      </c>
      <c r="BG29">
        <v>10061.700000000001</v>
      </c>
      <c r="BH29">
        <v>223.81540000000001</v>
      </c>
      <c r="BI29">
        <v>343.752884368438</v>
      </c>
      <c r="BJ29">
        <f t="shared" si="31"/>
        <v>0.34890611780260061</v>
      </c>
      <c r="BK29">
        <v>0.5</v>
      </c>
      <c r="BL29">
        <f t="shared" si="32"/>
        <v>673.1852561328883</v>
      </c>
      <c r="BM29">
        <f t="shared" si="33"/>
        <v>7.9811373848507916</v>
      </c>
      <c r="BN29">
        <f t="shared" si="34"/>
        <v>117.43922713963769</v>
      </c>
      <c r="BO29">
        <f t="shared" si="35"/>
        <v>1.3824991150667078E-2</v>
      </c>
      <c r="BP29">
        <f t="shared" si="36"/>
        <v>2.004862059260264</v>
      </c>
      <c r="BQ29">
        <f t="shared" si="37"/>
        <v>147.31873290354361</v>
      </c>
      <c r="BR29" t="s">
        <v>441</v>
      </c>
      <c r="BS29">
        <v>0</v>
      </c>
      <c r="BT29">
        <f t="shared" si="38"/>
        <v>147.31873290354361</v>
      </c>
      <c r="BU29">
        <f t="shared" si="39"/>
        <v>0.57144000937124995</v>
      </c>
      <c r="BV29">
        <f t="shared" si="40"/>
        <v>0.61057348467164352</v>
      </c>
      <c r="BW29">
        <f t="shared" si="41"/>
        <v>0.7781937078229384</v>
      </c>
      <c r="BX29">
        <f t="shared" si="42"/>
        <v>0.87264008883518362</v>
      </c>
      <c r="BY29">
        <f t="shared" si="43"/>
        <v>0.83372985347521267</v>
      </c>
      <c r="BZ29">
        <f t="shared" si="44"/>
        <v>0.40188884279780446</v>
      </c>
      <c r="CA29">
        <f t="shared" si="45"/>
        <v>0.59811115720219554</v>
      </c>
      <c r="CB29">
        <v>273</v>
      </c>
      <c r="CC29">
        <v>290</v>
      </c>
      <c r="CD29">
        <v>322.76</v>
      </c>
      <c r="CE29">
        <v>225</v>
      </c>
      <c r="CF29">
        <v>10061.700000000001</v>
      </c>
      <c r="CG29">
        <v>322.08999999999997</v>
      </c>
      <c r="CH29">
        <v>0.67</v>
      </c>
      <c r="CI29">
        <v>300</v>
      </c>
      <c r="CJ29">
        <v>24.1</v>
      </c>
      <c r="CK29">
        <v>343.752884368438</v>
      </c>
      <c r="CL29">
        <v>1.1051200844101401</v>
      </c>
      <c r="CM29">
        <v>-21.796482921870499</v>
      </c>
      <c r="CN29">
        <v>0.97472859225131003</v>
      </c>
      <c r="CO29">
        <v>0.94697379334770704</v>
      </c>
      <c r="CP29">
        <v>-7.6793664071190199E-3</v>
      </c>
      <c r="CQ29">
        <v>290</v>
      </c>
      <c r="CR29">
        <v>318.18</v>
      </c>
      <c r="CS29">
        <v>665</v>
      </c>
      <c r="CT29">
        <v>10043.1</v>
      </c>
      <c r="CU29">
        <v>322.05</v>
      </c>
      <c r="CV29">
        <v>-3.87</v>
      </c>
      <c r="DJ29">
        <f t="shared" si="46"/>
        <v>799.99137499999995</v>
      </c>
      <c r="DK29">
        <f t="shared" si="47"/>
        <v>673.1852561328883</v>
      </c>
      <c r="DL29">
        <f t="shared" si="48"/>
        <v>0.8414906424870997</v>
      </c>
      <c r="DM29">
        <f t="shared" si="49"/>
        <v>0.16247694000010238</v>
      </c>
      <c r="DN29">
        <v>3</v>
      </c>
      <c r="DO29">
        <v>0.5</v>
      </c>
      <c r="DP29" t="s">
        <v>442</v>
      </c>
      <c r="DQ29">
        <v>2</v>
      </c>
      <c r="DR29" t="b">
        <v>1</v>
      </c>
      <c r="DS29">
        <v>1686606616.5999999</v>
      </c>
      <c r="DT29">
        <v>394.65499999999997</v>
      </c>
      <c r="DU29">
        <v>399.8336875</v>
      </c>
      <c r="DV29">
        <v>17.311081250000001</v>
      </c>
      <c r="DW29">
        <v>16.011418750000001</v>
      </c>
      <c r="DX29">
        <v>394.60500000000002</v>
      </c>
      <c r="DY29">
        <v>17.183081250000001</v>
      </c>
      <c r="DZ29">
        <v>500.11181249999998</v>
      </c>
      <c r="EA29">
        <v>100.6081875</v>
      </c>
      <c r="EB29">
        <v>0.10001533125000001</v>
      </c>
      <c r="EC29">
        <v>26.548143750000001</v>
      </c>
      <c r="ED29">
        <v>26.0562</v>
      </c>
      <c r="EE29">
        <v>999.9</v>
      </c>
      <c r="EF29">
        <v>0</v>
      </c>
      <c r="EG29">
        <v>0</v>
      </c>
      <c r="EH29">
        <v>9999.0974999999999</v>
      </c>
      <c r="EI29">
        <v>0</v>
      </c>
      <c r="EJ29">
        <v>0.221023</v>
      </c>
      <c r="EK29">
        <v>-5.1759531250000004</v>
      </c>
      <c r="EL29">
        <v>401.62056250000001</v>
      </c>
      <c r="EM29">
        <v>406.33968750000003</v>
      </c>
      <c r="EN29">
        <v>1.3252718750000001</v>
      </c>
      <c r="EO29">
        <v>399.8336875</v>
      </c>
      <c r="EP29">
        <v>16.011418750000001</v>
      </c>
      <c r="EQ29">
        <v>1.7442143750000001</v>
      </c>
      <c r="ER29">
        <v>1.61088125</v>
      </c>
      <c r="ES29">
        <v>15.29563125</v>
      </c>
      <c r="ET29">
        <v>14.06329375</v>
      </c>
      <c r="EU29">
        <v>799.99137499999995</v>
      </c>
      <c r="EV29">
        <v>0.95000043749999996</v>
      </c>
      <c r="EW29">
        <v>4.9999218749999998E-2</v>
      </c>
      <c r="EX29">
        <v>0</v>
      </c>
      <c r="EY29">
        <v>223.81943749999999</v>
      </c>
      <c r="EZ29">
        <v>4.9999900000000004</v>
      </c>
      <c r="FA29">
        <v>3048.3406249999998</v>
      </c>
      <c r="FB29">
        <v>6899.5181249999996</v>
      </c>
      <c r="FC29">
        <v>39.601374999999997</v>
      </c>
      <c r="FD29">
        <v>43.186999999999998</v>
      </c>
      <c r="FE29">
        <v>41.186999999999998</v>
      </c>
      <c r="FF29">
        <v>42.311999999999998</v>
      </c>
      <c r="FG29">
        <v>42.315937499999997</v>
      </c>
      <c r="FH29">
        <v>755.24062500000002</v>
      </c>
      <c r="FI29">
        <v>39.75</v>
      </c>
      <c r="FJ29">
        <v>0</v>
      </c>
      <c r="FK29">
        <v>2322.1000001430498</v>
      </c>
      <c r="FL29">
        <v>0</v>
      </c>
      <c r="FM29">
        <v>223.81540000000001</v>
      </c>
      <c r="FN29">
        <v>-0.276076923944714</v>
      </c>
      <c r="FO29">
        <v>-32.735384724681602</v>
      </c>
      <c r="FP29">
        <v>3048.6660000000002</v>
      </c>
      <c r="FQ29">
        <v>15</v>
      </c>
      <c r="FR29">
        <v>1686606666.0999999</v>
      </c>
      <c r="FS29" t="s">
        <v>498</v>
      </c>
      <c r="FT29">
        <v>1686604321.0999999</v>
      </c>
      <c r="FU29">
        <v>1686606647.0999999</v>
      </c>
      <c r="FV29">
        <v>14</v>
      </c>
      <c r="FW29">
        <v>-4.9000000000000002E-2</v>
      </c>
      <c r="FX29">
        <v>4.0000000000000001E-3</v>
      </c>
      <c r="FY29">
        <v>0.05</v>
      </c>
      <c r="FZ29">
        <v>0.128</v>
      </c>
      <c r="GA29">
        <v>400</v>
      </c>
      <c r="GB29">
        <v>16</v>
      </c>
      <c r="GC29">
        <v>0.25</v>
      </c>
      <c r="GD29">
        <v>0.05</v>
      </c>
      <c r="GE29">
        <v>-5.0632590476190504</v>
      </c>
      <c r="GF29">
        <v>-1.15733532467533</v>
      </c>
      <c r="GG29">
        <v>0.366389880135573</v>
      </c>
      <c r="GH29">
        <v>0</v>
      </c>
      <c r="GI29">
        <v>223.857176470588</v>
      </c>
      <c r="GJ29">
        <v>-0.46371275954305202</v>
      </c>
      <c r="GK29">
        <v>0.18437134372657801</v>
      </c>
      <c r="GL29">
        <v>1</v>
      </c>
      <c r="GM29">
        <v>1.3271023809523801</v>
      </c>
      <c r="GN29">
        <v>-2.76522077922105E-2</v>
      </c>
      <c r="GO29">
        <v>3.2294845597311602E-3</v>
      </c>
      <c r="GP29">
        <v>1</v>
      </c>
      <c r="GQ29">
        <v>2</v>
      </c>
      <c r="GR29">
        <v>3</v>
      </c>
      <c r="GS29" t="s">
        <v>444</v>
      </c>
      <c r="GT29">
        <v>2.9474900000000002</v>
      </c>
      <c r="GU29">
        <v>2.71088</v>
      </c>
      <c r="GV29">
        <v>0.102913</v>
      </c>
      <c r="GW29">
        <v>0.103673</v>
      </c>
      <c r="GX29">
        <v>9.1075900000000001E-2</v>
      </c>
      <c r="GY29">
        <v>8.6585200000000001E-2</v>
      </c>
      <c r="GZ29">
        <v>27740.400000000001</v>
      </c>
      <c r="HA29">
        <v>32047.9</v>
      </c>
      <c r="HB29">
        <v>30839.9</v>
      </c>
      <c r="HC29">
        <v>34457</v>
      </c>
      <c r="HD29">
        <v>38211.300000000003</v>
      </c>
      <c r="HE29">
        <v>38971.199999999997</v>
      </c>
      <c r="HF29">
        <v>42399.7</v>
      </c>
      <c r="HG29">
        <v>42736.6</v>
      </c>
      <c r="HH29">
        <v>2.0276999999999998</v>
      </c>
      <c r="HI29">
        <v>2.1127799999999999</v>
      </c>
      <c r="HJ29">
        <v>5.5745200000000002E-2</v>
      </c>
      <c r="HK29">
        <v>0</v>
      </c>
      <c r="HL29">
        <v>25.138200000000001</v>
      </c>
      <c r="HM29">
        <v>999.9</v>
      </c>
      <c r="HN29">
        <v>40.012999999999998</v>
      </c>
      <c r="HO29">
        <v>32.427999999999997</v>
      </c>
      <c r="HP29">
        <v>19.4574</v>
      </c>
      <c r="HQ29">
        <v>59.175400000000003</v>
      </c>
      <c r="HR29">
        <v>19.370999999999999</v>
      </c>
      <c r="HS29">
        <v>1</v>
      </c>
      <c r="HT29">
        <v>-5.1117899999999997E-3</v>
      </c>
      <c r="HU29">
        <v>0.31336599999999998</v>
      </c>
      <c r="HV29">
        <v>20.2928</v>
      </c>
      <c r="HW29">
        <v>5.24634</v>
      </c>
      <c r="HX29">
        <v>11.986700000000001</v>
      </c>
      <c r="HY29">
        <v>4.9718</v>
      </c>
      <c r="HZ29">
        <v>3.2970000000000002</v>
      </c>
      <c r="IA29">
        <v>999.9</v>
      </c>
      <c r="IB29">
        <v>9999</v>
      </c>
      <c r="IC29">
        <v>9999</v>
      </c>
      <c r="ID29">
        <v>9999</v>
      </c>
      <c r="IE29">
        <v>4.9718999999999998</v>
      </c>
      <c r="IF29">
        <v>1.85419</v>
      </c>
      <c r="IG29">
        <v>1.8551599999999999</v>
      </c>
      <c r="IH29">
        <v>1.85944</v>
      </c>
      <c r="II29">
        <v>1.85379</v>
      </c>
      <c r="IJ29">
        <v>1.85822</v>
      </c>
      <c r="IK29">
        <v>1.85547</v>
      </c>
      <c r="IL29">
        <v>1.8539399999999999</v>
      </c>
      <c r="IM29">
        <v>0</v>
      </c>
      <c r="IN29">
        <v>0</v>
      </c>
      <c r="IO29">
        <v>0</v>
      </c>
      <c r="IP29">
        <v>0</v>
      </c>
      <c r="IQ29" t="s">
        <v>445</v>
      </c>
      <c r="IR29" t="s">
        <v>446</v>
      </c>
      <c r="IS29" t="s">
        <v>447</v>
      </c>
      <c r="IT29" t="s">
        <v>447</v>
      </c>
      <c r="IU29" t="s">
        <v>447</v>
      </c>
      <c r="IV29" t="s">
        <v>447</v>
      </c>
      <c r="IW29">
        <v>0</v>
      </c>
      <c r="IX29">
        <v>100</v>
      </c>
      <c r="IY29">
        <v>100</v>
      </c>
      <c r="IZ29">
        <v>0.05</v>
      </c>
      <c r="JA29">
        <v>0.128</v>
      </c>
      <c r="JB29">
        <v>0.30556178309488702</v>
      </c>
      <c r="JC29">
        <v>-6.8838208586326796E-4</v>
      </c>
      <c r="JD29">
        <v>1.2146953680521199E-7</v>
      </c>
      <c r="JE29">
        <v>-3.3979593155360199E-13</v>
      </c>
      <c r="JF29">
        <v>-1.4911544792994899E-2</v>
      </c>
      <c r="JG29">
        <v>-8.4016882464723192E-3</v>
      </c>
      <c r="JH29">
        <v>1.25164947178783E-3</v>
      </c>
      <c r="JI29">
        <v>-1.11680998025361E-5</v>
      </c>
      <c r="JJ29">
        <v>6</v>
      </c>
      <c r="JK29">
        <v>2124</v>
      </c>
      <c r="JL29">
        <v>0</v>
      </c>
      <c r="JM29">
        <v>22</v>
      </c>
      <c r="JN29">
        <v>38.4</v>
      </c>
      <c r="JO29">
        <v>38.299999999999997</v>
      </c>
      <c r="JP29">
        <v>0.99243199999999998</v>
      </c>
      <c r="JQ29">
        <v>2.4304199999999998</v>
      </c>
      <c r="JR29">
        <v>1.5966800000000001</v>
      </c>
      <c r="JS29">
        <v>2.32178</v>
      </c>
      <c r="JT29">
        <v>1.5905800000000001</v>
      </c>
      <c r="JU29">
        <v>2.4438499999999999</v>
      </c>
      <c r="JV29">
        <v>35.9178</v>
      </c>
      <c r="JW29">
        <v>14.3597</v>
      </c>
      <c r="JX29">
        <v>18</v>
      </c>
      <c r="JY29">
        <v>501.947</v>
      </c>
      <c r="JZ29">
        <v>536.61099999999999</v>
      </c>
      <c r="KA29">
        <v>24.9983</v>
      </c>
      <c r="KB29">
        <v>27.151299999999999</v>
      </c>
      <c r="KC29">
        <v>30.000599999999999</v>
      </c>
      <c r="KD29">
        <v>27.0076</v>
      </c>
      <c r="KE29">
        <v>26.962499999999999</v>
      </c>
      <c r="KF29">
        <v>19.901499999999999</v>
      </c>
      <c r="KG29">
        <v>12.3749</v>
      </c>
      <c r="KH29">
        <v>0</v>
      </c>
      <c r="KI29">
        <v>25</v>
      </c>
      <c r="KJ29">
        <v>400</v>
      </c>
      <c r="KK29">
        <v>15.9613</v>
      </c>
      <c r="KL29">
        <v>100.398</v>
      </c>
      <c r="KM29">
        <v>100.42400000000001</v>
      </c>
    </row>
    <row r="30" spans="1:299" x14ac:dyDescent="0.2">
      <c r="A30">
        <v>14</v>
      </c>
      <c r="B30">
        <v>1686607995</v>
      </c>
      <c r="C30">
        <v>22979.9000000954</v>
      </c>
      <c r="D30" t="s">
        <v>499</v>
      </c>
      <c r="E30" t="s">
        <v>500</v>
      </c>
      <c r="F30">
        <v>30</v>
      </c>
      <c r="G30" s="1">
        <v>23.4</v>
      </c>
      <c r="H30" t="s">
        <v>450</v>
      </c>
      <c r="I30">
        <v>140</v>
      </c>
      <c r="J30" s="1">
        <v>62</v>
      </c>
      <c r="K30">
        <v>1686607986.5</v>
      </c>
      <c r="L30">
        <f t="shared" si="0"/>
        <v>2.7725590285162935E-3</v>
      </c>
      <c r="M30">
        <f t="shared" si="1"/>
        <v>2.7725590285162935</v>
      </c>
      <c r="N30">
        <f t="shared" si="2"/>
        <v>7.4657065776093265</v>
      </c>
      <c r="O30">
        <f t="shared" si="3"/>
        <v>395.06425000000002</v>
      </c>
      <c r="P30">
        <f t="shared" si="4"/>
        <v>303.34337096570948</v>
      </c>
      <c r="Q30">
        <f t="shared" si="5"/>
        <v>30.545554405147683</v>
      </c>
      <c r="R30">
        <f t="shared" si="6"/>
        <v>39.781507350849594</v>
      </c>
      <c r="S30">
        <f t="shared" si="7"/>
        <v>0.14986345856588118</v>
      </c>
      <c r="T30">
        <f t="shared" si="8"/>
        <v>3.8212735192163803</v>
      </c>
      <c r="U30">
        <f t="shared" si="9"/>
        <v>0.14667323345457403</v>
      </c>
      <c r="V30">
        <f t="shared" si="10"/>
        <v>9.1951743637375918E-2</v>
      </c>
      <c r="W30">
        <f t="shared" si="11"/>
        <v>129.98025415742353</v>
      </c>
      <c r="X30">
        <f t="shared" si="12"/>
        <v>28.196935302895135</v>
      </c>
      <c r="Y30">
        <f t="shared" si="13"/>
        <v>27.807062500000001</v>
      </c>
      <c r="Z30">
        <f t="shared" si="14"/>
        <v>3.7523657104852468</v>
      </c>
      <c r="AA30">
        <f t="shared" si="15"/>
        <v>49.660421634813076</v>
      </c>
      <c r="AB30">
        <f t="shared" si="16"/>
        <v>1.9023525691554921</v>
      </c>
      <c r="AC30">
        <f t="shared" si="17"/>
        <v>3.8307217428494402</v>
      </c>
      <c r="AD30">
        <f t="shared" si="18"/>
        <v>1.8500131413297547</v>
      </c>
      <c r="AE30">
        <f t="shared" si="19"/>
        <v>-122.26985315756855</v>
      </c>
      <c r="AF30">
        <f t="shared" si="20"/>
        <v>73.024992639091948</v>
      </c>
      <c r="AG30">
        <f t="shared" si="21"/>
        <v>4.1649162160103366</v>
      </c>
      <c r="AH30">
        <f t="shared" si="22"/>
        <v>84.900309854957271</v>
      </c>
      <c r="AI30">
        <f t="shared" si="23"/>
        <v>7.3290927435790048</v>
      </c>
      <c r="AJ30">
        <f t="shared" si="24"/>
        <v>2.666691957619117</v>
      </c>
      <c r="AK30">
        <f t="shared" si="25"/>
        <v>7.4657065776093265</v>
      </c>
      <c r="AL30">
        <v>406.99819313360001</v>
      </c>
      <c r="AM30">
        <v>402.68529696969699</v>
      </c>
      <c r="AN30">
        <v>-4.5435070197807299E-2</v>
      </c>
      <c r="AO30">
        <v>67.040073833961699</v>
      </c>
      <c r="AP30">
        <f t="shared" si="26"/>
        <v>2.7725590285162935</v>
      </c>
      <c r="AQ30">
        <v>17.3219504534406</v>
      </c>
      <c r="AR30">
        <v>18.9537618181818</v>
      </c>
      <c r="AS30">
        <v>-2.1058580252554299E-5</v>
      </c>
      <c r="AT30">
        <v>77.657302175633902</v>
      </c>
      <c r="AU30">
        <v>0</v>
      </c>
      <c r="AV30">
        <v>0</v>
      </c>
      <c r="AW30">
        <f t="shared" si="27"/>
        <v>1</v>
      </c>
      <c r="AX30">
        <f t="shared" si="28"/>
        <v>0</v>
      </c>
      <c r="AY30">
        <f t="shared" si="29"/>
        <v>52974.978558698538</v>
      </c>
      <c r="AZ30" t="s">
        <v>439</v>
      </c>
      <c r="BA30">
        <v>10043.6</v>
      </c>
      <c r="BB30">
        <v>206.31078664343801</v>
      </c>
      <c r="BC30">
        <v>1032.93</v>
      </c>
      <c r="BD30">
        <f t="shared" si="30"/>
        <v>0.80026643950370502</v>
      </c>
      <c r="BE30">
        <v>-1.3256428239459399</v>
      </c>
      <c r="BF30" t="s">
        <v>501</v>
      </c>
      <c r="BG30">
        <v>10047.4</v>
      </c>
      <c r="BH30">
        <v>216.29288461538499</v>
      </c>
      <c r="BI30">
        <v>336.96302612351599</v>
      </c>
      <c r="BJ30">
        <f t="shared" si="31"/>
        <v>0.35811092657951904</v>
      </c>
      <c r="BK30">
        <v>0.5</v>
      </c>
      <c r="BL30">
        <f t="shared" si="32"/>
        <v>673.18308518519359</v>
      </c>
      <c r="BM30">
        <f t="shared" si="33"/>
        <v>7.4657065776093265</v>
      </c>
      <c r="BN30">
        <f t="shared" si="34"/>
        <v>120.53710919666449</v>
      </c>
      <c r="BO30">
        <f t="shared" si="35"/>
        <v>1.305937358651362E-2</v>
      </c>
      <c r="BP30">
        <f t="shared" si="36"/>
        <v>2.0654105047755977</v>
      </c>
      <c r="BQ30">
        <f t="shared" si="37"/>
        <v>146.05744629537648</v>
      </c>
      <c r="BR30" t="s">
        <v>441</v>
      </c>
      <c r="BS30">
        <v>0</v>
      </c>
      <c r="BT30">
        <f t="shared" si="38"/>
        <v>146.05744629537648</v>
      </c>
      <c r="BU30">
        <f t="shared" si="39"/>
        <v>0.56654755871690754</v>
      </c>
      <c r="BV30">
        <f t="shared" si="40"/>
        <v>0.63209331868017093</v>
      </c>
      <c r="BW30">
        <f t="shared" si="41"/>
        <v>0.78474293850825227</v>
      </c>
      <c r="BX30">
        <f t="shared" si="42"/>
        <v>0.92359795735863315</v>
      </c>
      <c r="BY30">
        <f t="shared" si="43"/>
        <v>0.84194386318513836</v>
      </c>
      <c r="BZ30">
        <f t="shared" si="44"/>
        <v>0.42683760083445882</v>
      </c>
      <c r="CA30">
        <f t="shared" si="45"/>
        <v>0.57316239916554124</v>
      </c>
      <c r="CB30">
        <v>274</v>
      </c>
      <c r="CC30">
        <v>290</v>
      </c>
      <c r="CD30">
        <v>312.95</v>
      </c>
      <c r="CE30">
        <v>235</v>
      </c>
      <c r="CF30">
        <v>10047.4</v>
      </c>
      <c r="CG30">
        <v>312.39999999999998</v>
      </c>
      <c r="CH30">
        <v>0.55000000000000004</v>
      </c>
      <c r="CI30">
        <v>300</v>
      </c>
      <c r="CJ30">
        <v>24.1</v>
      </c>
      <c r="CK30">
        <v>336.96302612351599</v>
      </c>
      <c r="CL30">
        <v>1.3101226875288901</v>
      </c>
      <c r="CM30">
        <v>-24.6843363909218</v>
      </c>
      <c r="CN30">
        <v>1.1538412179008499</v>
      </c>
      <c r="CO30">
        <v>0.94234748061109197</v>
      </c>
      <c r="CP30">
        <v>-7.6715018909900004E-3</v>
      </c>
      <c r="CQ30">
        <v>290</v>
      </c>
      <c r="CR30">
        <v>308.75</v>
      </c>
      <c r="CS30">
        <v>635</v>
      </c>
      <c r="CT30">
        <v>10029.6</v>
      </c>
      <c r="CU30">
        <v>312.35000000000002</v>
      </c>
      <c r="CV30">
        <v>-3.6</v>
      </c>
      <c r="DJ30">
        <f t="shared" si="46"/>
        <v>799.98843750000003</v>
      </c>
      <c r="DK30">
        <f t="shared" si="47"/>
        <v>673.18308518519359</v>
      </c>
      <c r="DL30">
        <f t="shared" si="48"/>
        <v>0.84149101865637099</v>
      </c>
      <c r="DM30">
        <f t="shared" si="49"/>
        <v>0.16247766600679592</v>
      </c>
      <c r="DN30">
        <v>3</v>
      </c>
      <c r="DO30">
        <v>0.5</v>
      </c>
      <c r="DP30" t="s">
        <v>442</v>
      </c>
      <c r="DQ30">
        <v>2</v>
      </c>
      <c r="DR30" t="b">
        <v>1</v>
      </c>
      <c r="DS30">
        <v>1686607986.5</v>
      </c>
      <c r="DT30">
        <v>395.06425000000002</v>
      </c>
      <c r="DU30">
        <v>400.09281249999998</v>
      </c>
      <c r="DV30">
        <v>18.891981250000001</v>
      </c>
      <c r="DW30">
        <v>17.32250625</v>
      </c>
      <c r="DX30">
        <v>394.98624999999998</v>
      </c>
      <c r="DY30">
        <v>18.759981249999999</v>
      </c>
      <c r="DZ30">
        <v>500.099625</v>
      </c>
      <c r="EA30">
        <v>100.59625</v>
      </c>
      <c r="EB30">
        <v>0.10004775624999999</v>
      </c>
      <c r="EC30">
        <v>28.161531249999999</v>
      </c>
      <c r="ED30">
        <v>27.807062500000001</v>
      </c>
      <c r="EE30">
        <v>999.9</v>
      </c>
      <c r="EF30">
        <v>0</v>
      </c>
      <c r="EG30">
        <v>0</v>
      </c>
      <c r="EH30">
        <v>9997.5762500000001</v>
      </c>
      <c r="EI30">
        <v>0</v>
      </c>
      <c r="EJ30">
        <v>0.221023</v>
      </c>
      <c r="EK30">
        <v>-5.0539168749999996</v>
      </c>
      <c r="EL30">
        <v>402.67281250000002</v>
      </c>
      <c r="EM30">
        <v>407.14543750000001</v>
      </c>
      <c r="EN30">
        <v>1.6355943749999999</v>
      </c>
      <c r="EO30">
        <v>400.09281249999998</v>
      </c>
      <c r="EP30">
        <v>17.32250625</v>
      </c>
      <c r="EQ30">
        <v>1.9071156250000001</v>
      </c>
      <c r="ER30">
        <v>1.742580625</v>
      </c>
      <c r="ES30">
        <v>16.69354375</v>
      </c>
      <c r="ET30">
        <v>15.281025</v>
      </c>
      <c r="EU30">
        <v>799.98843750000003</v>
      </c>
      <c r="EV30">
        <v>0.94998899999999997</v>
      </c>
      <c r="EW30">
        <v>5.0010968750000002E-2</v>
      </c>
      <c r="EX30">
        <v>0</v>
      </c>
      <c r="EY30">
        <v>216.33656250000001</v>
      </c>
      <c r="EZ30">
        <v>4.9999900000000004</v>
      </c>
      <c r="FA30">
        <v>2705.7325000000001</v>
      </c>
      <c r="FB30">
        <v>6899.4650000000001</v>
      </c>
      <c r="FC30">
        <v>42.686999999999998</v>
      </c>
      <c r="FD30">
        <v>46.25</v>
      </c>
      <c r="FE30">
        <v>44.140500000000003</v>
      </c>
      <c r="FF30">
        <v>45.875</v>
      </c>
      <c r="FG30">
        <v>45.4645625</v>
      </c>
      <c r="FH30">
        <v>755.23</v>
      </c>
      <c r="FI30">
        <v>39.76</v>
      </c>
      <c r="FJ30">
        <v>0</v>
      </c>
      <c r="FK30">
        <v>1368.9000000953699</v>
      </c>
      <c r="FL30">
        <v>0</v>
      </c>
      <c r="FM30">
        <v>216.29288461538499</v>
      </c>
      <c r="FN30">
        <v>-0.81569230947521298</v>
      </c>
      <c r="FO30">
        <v>-375.32170939045</v>
      </c>
      <c r="FP30">
        <v>2695.35538461538</v>
      </c>
      <c r="FQ30">
        <v>15</v>
      </c>
      <c r="FR30">
        <v>1686608018</v>
      </c>
      <c r="FS30" t="s">
        <v>502</v>
      </c>
      <c r="FT30">
        <v>1686608017</v>
      </c>
      <c r="FU30">
        <v>1686608018</v>
      </c>
      <c r="FV30">
        <v>15</v>
      </c>
      <c r="FW30">
        <v>2.8000000000000001E-2</v>
      </c>
      <c r="FX30">
        <v>-2.5000000000000001E-2</v>
      </c>
      <c r="FY30">
        <v>7.8E-2</v>
      </c>
      <c r="FZ30">
        <v>0.13200000000000001</v>
      </c>
      <c r="GA30">
        <v>400</v>
      </c>
      <c r="GB30">
        <v>17</v>
      </c>
      <c r="GC30">
        <v>0.28999999999999998</v>
      </c>
      <c r="GD30">
        <v>0.03</v>
      </c>
      <c r="GE30">
        <v>-5.0885680952380996</v>
      </c>
      <c r="GF30">
        <v>0.78815220779221895</v>
      </c>
      <c r="GG30">
        <v>0.25549675235321201</v>
      </c>
      <c r="GH30">
        <v>0</v>
      </c>
      <c r="GI30">
        <v>216.333882352941</v>
      </c>
      <c r="GJ30">
        <v>0.12684492097154401</v>
      </c>
      <c r="GK30">
        <v>0.16590744491075901</v>
      </c>
      <c r="GL30">
        <v>1</v>
      </c>
      <c r="GM30">
        <v>1.6331814285714299</v>
      </c>
      <c r="GN30">
        <v>4.15885714285716E-2</v>
      </c>
      <c r="GO30">
        <v>4.6852852591047003E-3</v>
      </c>
      <c r="GP30">
        <v>1</v>
      </c>
      <c r="GQ30">
        <v>2</v>
      </c>
      <c r="GR30">
        <v>3</v>
      </c>
      <c r="GS30" t="s">
        <v>444</v>
      </c>
      <c r="GT30">
        <v>2.9443100000000002</v>
      </c>
      <c r="GU30">
        <v>2.7106300000000001</v>
      </c>
      <c r="GV30">
        <v>0.102211</v>
      </c>
      <c r="GW30">
        <v>0.102884</v>
      </c>
      <c r="GX30">
        <v>9.6348199999999995E-2</v>
      </c>
      <c r="GY30">
        <v>9.0979000000000004E-2</v>
      </c>
      <c r="GZ30">
        <v>27615</v>
      </c>
      <c r="HA30">
        <v>31900.1</v>
      </c>
      <c r="HB30">
        <v>30692.400000000001</v>
      </c>
      <c r="HC30">
        <v>34285.300000000003</v>
      </c>
      <c r="HD30">
        <v>37809.199999999997</v>
      </c>
      <c r="HE30">
        <v>38597.199999999997</v>
      </c>
      <c r="HF30">
        <v>42200.6</v>
      </c>
      <c r="HG30">
        <v>42533</v>
      </c>
      <c r="HH30">
        <v>1.9882200000000001</v>
      </c>
      <c r="HI30">
        <v>2.0495999999999999</v>
      </c>
      <c r="HJ30">
        <v>8.7581599999999992E-3</v>
      </c>
      <c r="HK30">
        <v>0</v>
      </c>
      <c r="HL30">
        <v>27.659099999999999</v>
      </c>
      <c r="HM30">
        <v>999.9</v>
      </c>
      <c r="HN30">
        <v>40.380000000000003</v>
      </c>
      <c r="HO30">
        <v>35.923000000000002</v>
      </c>
      <c r="HP30">
        <v>23.8598</v>
      </c>
      <c r="HQ30">
        <v>59.875399999999999</v>
      </c>
      <c r="HR30">
        <v>19.026399999999999</v>
      </c>
      <c r="HS30">
        <v>1</v>
      </c>
      <c r="HT30">
        <v>0.221578</v>
      </c>
      <c r="HU30">
        <v>1.9662200000000001</v>
      </c>
      <c r="HV30">
        <v>20.273199999999999</v>
      </c>
      <c r="HW30">
        <v>5.2400500000000001</v>
      </c>
      <c r="HX30">
        <v>11.9878</v>
      </c>
      <c r="HY30">
        <v>4.9710999999999999</v>
      </c>
      <c r="HZ30">
        <v>3.2970000000000002</v>
      </c>
      <c r="IA30">
        <v>999.9</v>
      </c>
      <c r="IB30">
        <v>9999</v>
      </c>
      <c r="IC30">
        <v>9999</v>
      </c>
      <c r="ID30">
        <v>9999</v>
      </c>
      <c r="IE30">
        <v>4.9718299999999997</v>
      </c>
      <c r="IF30">
        <v>1.8544099999999999</v>
      </c>
      <c r="IG30">
        <v>1.85547</v>
      </c>
      <c r="IH30">
        <v>1.8595900000000001</v>
      </c>
      <c r="II30">
        <v>1.8539000000000001</v>
      </c>
      <c r="IJ30">
        <v>1.8583700000000001</v>
      </c>
      <c r="IK30">
        <v>1.85562</v>
      </c>
      <c r="IL30">
        <v>1.85406</v>
      </c>
      <c r="IM30">
        <v>0</v>
      </c>
      <c r="IN30">
        <v>0</v>
      </c>
      <c r="IO30">
        <v>0</v>
      </c>
      <c r="IP30">
        <v>0</v>
      </c>
      <c r="IQ30" t="s">
        <v>445</v>
      </c>
      <c r="IR30" t="s">
        <v>446</v>
      </c>
      <c r="IS30" t="s">
        <v>447</v>
      </c>
      <c r="IT30" t="s">
        <v>447</v>
      </c>
      <c r="IU30" t="s">
        <v>447</v>
      </c>
      <c r="IV30" t="s">
        <v>447</v>
      </c>
      <c r="IW30">
        <v>0</v>
      </c>
      <c r="IX30">
        <v>100</v>
      </c>
      <c r="IY30">
        <v>100</v>
      </c>
      <c r="IZ30">
        <v>7.8E-2</v>
      </c>
      <c r="JA30">
        <v>0.13200000000000001</v>
      </c>
      <c r="JB30">
        <v>0.30556178309488702</v>
      </c>
      <c r="JC30">
        <v>-6.8838208586326796E-4</v>
      </c>
      <c r="JD30">
        <v>1.2146953680521199E-7</v>
      </c>
      <c r="JE30">
        <v>-3.3979593155360199E-13</v>
      </c>
      <c r="JF30">
        <v>-1.1025541476619201E-2</v>
      </c>
      <c r="JG30">
        <v>-8.4016882464723192E-3</v>
      </c>
      <c r="JH30">
        <v>1.25164947178783E-3</v>
      </c>
      <c r="JI30">
        <v>-1.11680998025361E-5</v>
      </c>
      <c r="JJ30">
        <v>6</v>
      </c>
      <c r="JK30">
        <v>2124</v>
      </c>
      <c r="JL30">
        <v>0</v>
      </c>
      <c r="JM30">
        <v>22</v>
      </c>
      <c r="JN30">
        <v>61.2</v>
      </c>
      <c r="JO30">
        <v>22.5</v>
      </c>
      <c r="JP30">
        <v>0.98632799999999998</v>
      </c>
      <c r="JQ30">
        <v>2.4536099999999998</v>
      </c>
      <c r="JR30">
        <v>1.5966800000000001</v>
      </c>
      <c r="JS30">
        <v>2.32056</v>
      </c>
      <c r="JT30">
        <v>1.5905800000000001</v>
      </c>
      <c r="JU30">
        <v>2.50244</v>
      </c>
      <c r="JV30">
        <v>42.164999999999999</v>
      </c>
      <c r="JW30">
        <v>13.869400000000001</v>
      </c>
      <c r="JX30">
        <v>18</v>
      </c>
      <c r="JY30">
        <v>502.58199999999999</v>
      </c>
      <c r="JZ30">
        <v>520.69799999999998</v>
      </c>
      <c r="KA30">
        <v>24.998200000000001</v>
      </c>
      <c r="KB30">
        <v>30.2332</v>
      </c>
      <c r="KC30">
        <v>30.000900000000001</v>
      </c>
      <c r="KD30">
        <v>29.978899999999999</v>
      </c>
      <c r="KE30">
        <v>29.918700000000001</v>
      </c>
      <c r="KF30">
        <v>19.776499999999999</v>
      </c>
      <c r="KG30">
        <v>25.764099999999999</v>
      </c>
      <c r="KH30">
        <v>0</v>
      </c>
      <c r="KI30">
        <v>25</v>
      </c>
      <c r="KJ30">
        <v>400</v>
      </c>
      <c r="KK30">
        <v>17.2852</v>
      </c>
      <c r="KL30">
        <v>99.923299999999998</v>
      </c>
      <c r="KM30">
        <v>99.935299999999998</v>
      </c>
    </row>
    <row r="31" spans="1:299" x14ac:dyDescent="0.2">
      <c r="A31">
        <v>15</v>
      </c>
      <c r="B31">
        <v>1686610279.0999999</v>
      </c>
      <c r="C31">
        <v>25264</v>
      </c>
      <c r="D31" t="s">
        <v>503</v>
      </c>
      <c r="E31" t="s">
        <v>504</v>
      </c>
      <c r="F31">
        <v>30</v>
      </c>
      <c r="G31" s="1">
        <v>23.2</v>
      </c>
      <c r="H31" t="s">
        <v>438</v>
      </c>
      <c r="I31">
        <v>220</v>
      </c>
      <c r="J31" s="1">
        <v>64</v>
      </c>
      <c r="K31">
        <v>1686610270.5999999</v>
      </c>
      <c r="L31">
        <f t="shared" si="0"/>
        <v>2.1804270705331444E-3</v>
      </c>
      <c r="M31">
        <f t="shared" si="1"/>
        <v>2.1804270705331446</v>
      </c>
      <c r="N31">
        <f t="shared" si="2"/>
        <v>9.5563969293185327</v>
      </c>
      <c r="O31">
        <f t="shared" si="3"/>
        <v>393.57662499999998</v>
      </c>
      <c r="P31">
        <f t="shared" si="4"/>
        <v>271.46087007541701</v>
      </c>
      <c r="Q31">
        <f t="shared" si="5"/>
        <v>27.33031547095208</v>
      </c>
      <c r="R31">
        <f t="shared" si="6"/>
        <v>39.624765515023306</v>
      </c>
      <c r="S31">
        <f t="shared" si="7"/>
        <v>0.1370056835100944</v>
      </c>
      <c r="T31">
        <f t="shared" si="8"/>
        <v>3.82020350527121</v>
      </c>
      <c r="U31">
        <f t="shared" si="9"/>
        <v>0.13433340515780196</v>
      </c>
      <c r="V31">
        <f t="shared" si="10"/>
        <v>8.4194130513783383E-2</v>
      </c>
      <c r="W31">
        <f t="shared" si="11"/>
        <v>129.98161775821222</v>
      </c>
      <c r="X31">
        <f t="shared" si="12"/>
        <v>26.459984873471893</v>
      </c>
      <c r="Y31">
        <f t="shared" si="13"/>
        <v>25.60205625</v>
      </c>
      <c r="Z31">
        <f t="shared" si="14"/>
        <v>3.2956149575845188</v>
      </c>
      <c r="AA31">
        <f t="shared" si="15"/>
        <v>49.541464236247215</v>
      </c>
      <c r="AB31">
        <f t="shared" si="16"/>
        <v>1.7020129458594624</v>
      </c>
      <c r="AC31">
        <f t="shared" si="17"/>
        <v>3.4355321791522213</v>
      </c>
      <c r="AD31">
        <f t="shared" si="18"/>
        <v>1.5936020117250564</v>
      </c>
      <c r="AE31">
        <f t="shared" si="19"/>
        <v>-96.156833810511671</v>
      </c>
      <c r="AF31">
        <f t="shared" si="20"/>
        <v>144.66652116334313</v>
      </c>
      <c r="AG31">
        <f t="shared" si="21"/>
        <v>8.0872943805417314</v>
      </c>
      <c r="AH31">
        <f t="shared" si="22"/>
        <v>186.57859949158541</v>
      </c>
      <c r="AI31">
        <f t="shared" si="23"/>
        <v>9.8084573797621761</v>
      </c>
      <c r="AJ31">
        <f t="shared" si="24"/>
        <v>2.1716256664464924</v>
      </c>
      <c r="AK31">
        <f t="shared" si="25"/>
        <v>9.5563969293185327</v>
      </c>
      <c r="AL31">
        <v>406.36279604044699</v>
      </c>
      <c r="AM31">
        <v>400.52670909090898</v>
      </c>
      <c r="AN31">
        <v>2.3200583458142499E-3</v>
      </c>
      <c r="AO31">
        <v>67.040072614304094</v>
      </c>
      <c r="AP31">
        <f t="shared" si="26"/>
        <v>2.1804270705331446</v>
      </c>
      <c r="AQ31">
        <v>15.625411163955899</v>
      </c>
      <c r="AR31">
        <v>16.911082424242402</v>
      </c>
      <c r="AS31">
        <v>2.6770486280101201E-5</v>
      </c>
      <c r="AT31">
        <v>77.661875466203199</v>
      </c>
      <c r="AU31">
        <v>0</v>
      </c>
      <c r="AV31">
        <v>0</v>
      </c>
      <c r="AW31">
        <f t="shared" si="27"/>
        <v>1</v>
      </c>
      <c r="AX31">
        <f t="shared" si="28"/>
        <v>0</v>
      </c>
      <c r="AY31">
        <f t="shared" si="29"/>
        <v>53282.556317380229</v>
      </c>
      <c r="AZ31" t="s">
        <v>439</v>
      </c>
      <c r="BA31">
        <v>10043.6</v>
      </c>
      <c r="BB31">
        <v>206.31078664343801</v>
      </c>
      <c r="BC31">
        <v>1032.93</v>
      </c>
      <c r="BD31">
        <f t="shared" si="30"/>
        <v>0.80026643950370502</v>
      </c>
      <c r="BE31">
        <v>-1.3256428239459399</v>
      </c>
      <c r="BF31" t="s">
        <v>505</v>
      </c>
      <c r="BG31">
        <v>10058.299999999999</v>
      </c>
      <c r="BH31">
        <v>219.46003846153801</v>
      </c>
      <c r="BI31">
        <v>387.21313779454903</v>
      </c>
      <c r="BJ31">
        <f t="shared" si="31"/>
        <v>0.43323194116935915</v>
      </c>
      <c r="BK31">
        <v>0.5</v>
      </c>
      <c r="BL31">
        <f t="shared" si="32"/>
        <v>673.19032347575751</v>
      </c>
      <c r="BM31">
        <f t="shared" si="33"/>
        <v>9.5563969293185327</v>
      </c>
      <c r="BN31">
        <f t="shared" si="34"/>
        <v>145.82377530791561</v>
      </c>
      <c r="BO31">
        <f t="shared" si="35"/>
        <v>1.6164878450835828E-2</v>
      </c>
      <c r="BP31">
        <f t="shared" si="36"/>
        <v>1.6676006033350581</v>
      </c>
      <c r="BQ31">
        <f t="shared" si="37"/>
        <v>154.76298175724602</v>
      </c>
      <c r="BR31" t="s">
        <v>441</v>
      </c>
      <c r="BS31">
        <v>0</v>
      </c>
      <c r="BT31">
        <f t="shared" si="38"/>
        <v>154.76298175724602</v>
      </c>
      <c r="BU31">
        <f t="shared" si="39"/>
        <v>0.60031577792341961</v>
      </c>
      <c r="BV31">
        <f t="shared" si="40"/>
        <v>0.72167342105845023</v>
      </c>
      <c r="BW31">
        <f t="shared" si="41"/>
        <v>0.73530074438180937</v>
      </c>
      <c r="BX31">
        <f t="shared" si="42"/>
        <v>0.92731298551716346</v>
      </c>
      <c r="BY31">
        <f t="shared" si="43"/>
        <v>0.7811539482411245</v>
      </c>
      <c r="BZ31">
        <f t="shared" si="44"/>
        <v>0.50892331597550722</v>
      </c>
      <c r="CA31">
        <f t="shared" si="45"/>
        <v>0.49107668402449278</v>
      </c>
      <c r="CB31">
        <v>275</v>
      </c>
      <c r="CC31">
        <v>290</v>
      </c>
      <c r="CD31">
        <v>356.08</v>
      </c>
      <c r="CE31">
        <v>285</v>
      </c>
      <c r="CF31">
        <v>10058.299999999999</v>
      </c>
      <c r="CG31">
        <v>355.07</v>
      </c>
      <c r="CH31">
        <v>1.01</v>
      </c>
      <c r="CI31">
        <v>300</v>
      </c>
      <c r="CJ31">
        <v>24.1</v>
      </c>
      <c r="CK31">
        <v>387.21313779454903</v>
      </c>
      <c r="CL31">
        <v>1.04618472962833</v>
      </c>
      <c r="CM31">
        <v>-32.326600136600803</v>
      </c>
      <c r="CN31">
        <v>0.92297974062499999</v>
      </c>
      <c r="CO31">
        <v>0.97768377589933797</v>
      </c>
      <c r="CP31">
        <v>-7.6808700778643099E-3</v>
      </c>
      <c r="CQ31">
        <v>290</v>
      </c>
      <c r="CR31">
        <v>350.7</v>
      </c>
      <c r="CS31">
        <v>615</v>
      </c>
      <c r="CT31">
        <v>10048.700000000001</v>
      </c>
      <c r="CU31">
        <v>355.04</v>
      </c>
      <c r="CV31">
        <v>-4.34</v>
      </c>
      <c r="DJ31">
        <f t="shared" si="46"/>
        <v>799.99706249999997</v>
      </c>
      <c r="DK31">
        <f t="shared" si="47"/>
        <v>673.19032347575751</v>
      </c>
      <c r="DL31">
        <f t="shared" si="48"/>
        <v>0.84149099419444129</v>
      </c>
      <c r="DM31">
        <f t="shared" si="49"/>
        <v>0.16247761879527181</v>
      </c>
      <c r="DN31">
        <v>3</v>
      </c>
      <c r="DO31">
        <v>0.5</v>
      </c>
      <c r="DP31" t="s">
        <v>442</v>
      </c>
      <c r="DQ31">
        <v>2</v>
      </c>
      <c r="DR31" t="b">
        <v>1</v>
      </c>
      <c r="DS31">
        <v>1686610270.5999999</v>
      </c>
      <c r="DT31">
        <v>393.57662499999998</v>
      </c>
      <c r="DU31">
        <v>399.97306250000003</v>
      </c>
      <c r="DV31">
        <v>16.9054</v>
      </c>
      <c r="DW31">
        <v>15.62474375</v>
      </c>
      <c r="DX31">
        <v>393.515625</v>
      </c>
      <c r="DY31">
        <v>16.785399999999999</v>
      </c>
      <c r="DZ31">
        <v>500.11393750000002</v>
      </c>
      <c r="EA31">
        <v>100.578625</v>
      </c>
      <c r="EB31">
        <v>0.10003068750000001</v>
      </c>
      <c r="EC31">
        <v>26.304475</v>
      </c>
      <c r="ED31">
        <v>25.60205625</v>
      </c>
      <c r="EE31">
        <v>999.9</v>
      </c>
      <c r="EF31">
        <v>0</v>
      </c>
      <c r="EG31">
        <v>0</v>
      </c>
      <c r="EH31">
        <v>9995.2743750000009</v>
      </c>
      <c r="EI31">
        <v>0</v>
      </c>
      <c r="EJ31">
        <v>0.221023</v>
      </c>
      <c r="EK31">
        <v>-6.3756362500000003</v>
      </c>
      <c r="EL31">
        <v>400.36693750000001</v>
      </c>
      <c r="EM31">
        <v>406.32175000000001</v>
      </c>
      <c r="EN31">
        <v>1.283385625</v>
      </c>
      <c r="EO31">
        <v>399.97306250000003</v>
      </c>
      <c r="EP31">
        <v>15.62474375</v>
      </c>
      <c r="EQ31">
        <v>1.700596875</v>
      </c>
      <c r="ER31">
        <v>1.5715168749999999</v>
      </c>
      <c r="ES31">
        <v>14.901899999999999</v>
      </c>
      <c r="ET31">
        <v>13.6823</v>
      </c>
      <c r="EU31">
        <v>799.99706249999997</v>
      </c>
      <c r="EV31">
        <v>0.94999199999999995</v>
      </c>
      <c r="EW31">
        <v>5.0007900000000001E-2</v>
      </c>
      <c r="EX31">
        <v>0</v>
      </c>
      <c r="EY31">
        <v>219.45650000000001</v>
      </c>
      <c r="EZ31">
        <v>4.9999900000000004</v>
      </c>
      <c r="FA31">
        <v>3034.006875</v>
      </c>
      <c r="FB31">
        <v>6899.5443750000004</v>
      </c>
      <c r="FC31">
        <v>39</v>
      </c>
      <c r="FD31">
        <v>41.378875000000001</v>
      </c>
      <c r="FE31">
        <v>40.386625000000002</v>
      </c>
      <c r="FF31">
        <v>41.050375000000003</v>
      </c>
      <c r="FG31">
        <v>41.686999999999998</v>
      </c>
      <c r="FH31">
        <v>755.24312499999996</v>
      </c>
      <c r="FI31">
        <v>39.76</v>
      </c>
      <c r="FJ31">
        <v>0</v>
      </c>
      <c r="FK31">
        <v>2282.3000001907299</v>
      </c>
      <c r="FL31">
        <v>0</v>
      </c>
      <c r="FM31">
        <v>219.46003846153801</v>
      </c>
      <c r="FN31">
        <v>5.2136755108331601E-2</v>
      </c>
      <c r="FO31">
        <v>194.60717946113999</v>
      </c>
      <c r="FP31">
        <v>3033.81538461538</v>
      </c>
      <c r="FQ31">
        <v>15</v>
      </c>
      <c r="FR31">
        <v>1686610302.0999999</v>
      </c>
      <c r="FS31" t="s">
        <v>506</v>
      </c>
      <c r="FT31">
        <v>1686610302.0999999</v>
      </c>
      <c r="FU31">
        <v>1686610300.0999999</v>
      </c>
      <c r="FV31">
        <v>16</v>
      </c>
      <c r="FW31">
        <v>-1.7000000000000001E-2</v>
      </c>
      <c r="FX31">
        <v>2.5000000000000001E-2</v>
      </c>
      <c r="FY31">
        <v>6.0999999999999999E-2</v>
      </c>
      <c r="FZ31">
        <v>0.12</v>
      </c>
      <c r="GA31">
        <v>400</v>
      </c>
      <c r="GB31">
        <v>16</v>
      </c>
      <c r="GC31">
        <v>0.41</v>
      </c>
      <c r="GD31">
        <v>0.06</v>
      </c>
      <c r="GE31">
        <v>-6.3837200000000003</v>
      </c>
      <c r="GF31">
        <v>0.23231220779221001</v>
      </c>
      <c r="GG31">
        <v>8.7626381111322094E-2</v>
      </c>
      <c r="GH31">
        <v>1</v>
      </c>
      <c r="GI31">
        <v>219.470647058824</v>
      </c>
      <c r="GJ31">
        <v>-0.41338426306551201</v>
      </c>
      <c r="GK31">
        <v>0.16303245479007999</v>
      </c>
      <c r="GL31">
        <v>1</v>
      </c>
      <c r="GM31">
        <v>1.28294857142857</v>
      </c>
      <c r="GN31">
        <v>1.37649350649343E-2</v>
      </c>
      <c r="GO31">
        <v>2.0150417358652801E-3</v>
      </c>
      <c r="GP31">
        <v>1</v>
      </c>
      <c r="GQ31">
        <v>3</v>
      </c>
      <c r="GR31">
        <v>3</v>
      </c>
      <c r="GS31" t="s">
        <v>478</v>
      </c>
      <c r="GT31">
        <v>2.94726</v>
      </c>
      <c r="GU31">
        <v>2.7105399999999999</v>
      </c>
      <c r="GV31">
        <v>0.10258100000000001</v>
      </c>
      <c r="GW31">
        <v>0.103481</v>
      </c>
      <c r="GX31">
        <v>8.9417999999999997E-2</v>
      </c>
      <c r="GY31">
        <v>8.4972199999999998E-2</v>
      </c>
      <c r="GZ31">
        <v>27734.7</v>
      </c>
      <c r="HA31">
        <v>32037.3</v>
      </c>
      <c r="HB31">
        <v>30823.3</v>
      </c>
      <c r="HC31">
        <v>34439.5</v>
      </c>
      <c r="HD31">
        <v>38263.800000000003</v>
      </c>
      <c r="HE31">
        <v>39022</v>
      </c>
      <c r="HF31">
        <v>42380</v>
      </c>
      <c r="HG31">
        <v>42716.9</v>
      </c>
      <c r="HH31">
        <v>2.02257</v>
      </c>
      <c r="HI31">
        <v>2.1023200000000002</v>
      </c>
      <c r="HJ31">
        <v>5.7354599999999999E-2</v>
      </c>
      <c r="HK31">
        <v>0</v>
      </c>
      <c r="HL31">
        <v>24.679300000000001</v>
      </c>
      <c r="HM31">
        <v>999.9</v>
      </c>
      <c r="HN31">
        <v>35.972000000000001</v>
      </c>
      <c r="HO31">
        <v>33.828000000000003</v>
      </c>
      <c r="HP31">
        <v>18.927199999999999</v>
      </c>
      <c r="HQ31">
        <v>59.778199999999998</v>
      </c>
      <c r="HR31">
        <v>18.765999999999998</v>
      </c>
      <c r="HS31">
        <v>1</v>
      </c>
      <c r="HT31">
        <v>1.15955E-2</v>
      </c>
      <c r="HU31">
        <v>3.8099099999999997E-2</v>
      </c>
      <c r="HV31">
        <v>20.293399999999998</v>
      </c>
      <c r="HW31">
        <v>5.2439499999999999</v>
      </c>
      <c r="HX31">
        <v>11.986000000000001</v>
      </c>
      <c r="HY31">
        <v>4.9716500000000003</v>
      </c>
      <c r="HZ31">
        <v>3.2970000000000002</v>
      </c>
      <c r="IA31">
        <v>999.9</v>
      </c>
      <c r="IB31">
        <v>9999</v>
      </c>
      <c r="IC31">
        <v>9999</v>
      </c>
      <c r="ID31">
        <v>9999</v>
      </c>
      <c r="IE31">
        <v>4.9718499999999999</v>
      </c>
      <c r="IF31">
        <v>1.85422</v>
      </c>
      <c r="IG31">
        <v>1.8552200000000001</v>
      </c>
      <c r="IH31">
        <v>1.85944</v>
      </c>
      <c r="II31">
        <v>1.85379</v>
      </c>
      <c r="IJ31">
        <v>1.85822</v>
      </c>
      <c r="IK31">
        <v>1.85547</v>
      </c>
      <c r="IL31">
        <v>1.8539399999999999</v>
      </c>
      <c r="IM31">
        <v>0</v>
      </c>
      <c r="IN31">
        <v>0</v>
      </c>
      <c r="IO31">
        <v>0</v>
      </c>
      <c r="IP31">
        <v>0</v>
      </c>
      <c r="IQ31" t="s">
        <v>445</v>
      </c>
      <c r="IR31" t="s">
        <v>446</v>
      </c>
      <c r="IS31" t="s">
        <v>447</v>
      </c>
      <c r="IT31" t="s">
        <v>447</v>
      </c>
      <c r="IU31" t="s">
        <v>447</v>
      </c>
      <c r="IV31" t="s">
        <v>447</v>
      </c>
      <c r="IW31">
        <v>0</v>
      </c>
      <c r="IX31">
        <v>100</v>
      </c>
      <c r="IY31">
        <v>100</v>
      </c>
      <c r="IZ31">
        <v>6.0999999999999999E-2</v>
      </c>
      <c r="JA31">
        <v>0.12</v>
      </c>
      <c r="JB31">
        <v>0.33380553086319897</v>
      </c>
      <c r="JC31">
        <v>-6.8838208586326796E-4</v>
      </c>
      <c r="JD31">
        <v>1.2146953680521199E-7</v>
      </c>
      <c r="JE31">
        <v>-3.3979593155360199E-13</v>
      </c>
      <c r="JF31">
        <v>-3.6069608729871701E-2</v>
      </c>
      <c r="JG31">
        <v>-8.4016882464723192E-3</v>
      </c>
      <c r="JH31">
        <v>1.25164947178783E-3</v>
      </c>
      <c r="JI31">
        <v>-1.11680998025361E-5</v>
      </c>
      <c r="JJ31">
        <v>6</v>
      </c>
      <c r="JK31">
        <v>2124</v>
      </c>
      <c r="JL31">
        <v>0</v>
      </c>
      <c r="JM31">
        <v>22</v>
      </c>
      <c r="JN31">
        <v>37.700000000000003</v>
      </c>
      <c r="JO31">
        <v>37.700000000000003</v>
      </c>
      <c r="JP31">
        <v>0.98266600000000004</v>
      </c>
      <c r="JQ31">
        <v>2.4365199999999998</v>
      </c>
      <c r="JR31">
        <v>1.5966800000000001</v>
      </c>
      <c r="JS31">
        <v>2.3156699999999999</v>
      </c>
      <c r="JT31">
        <v>1.5905800000000001</v>
      </c>
      <c r="JU31">
        <v>2.50366</v>
      </c>
      <c r="JV31">
        <v>36.6233</v>
      </c>
      <c r="JW31">
        <v>13.291499999999999</v>
      </c>
      <c r="JX31">
        <v>18</v>
      </c>
      <c r="JY31">
        <v>502.68400000000003</v>
      </c>
      <c r="JZ31">
        <v>534.04</v>
      </c>
      <c r="KA31">
        <v>25.002400000000002</v>
      </c>
      <c r="KB31">
        <v>27.38</v>
      </c>
      <c r="KC31">
        <v>29.9999</v>
      </c>
      <c r="KD31">
        <v>27.4556</v>
      </c>
      <c r="KE31">
        <v>27.443100000000001</v>
      </c>
      <c r="KF31">
        <v>19.701599999999999</v>
      </c>
      <c r="KG31">
        <v>7.4058999999999999</v>
      </c>
      <c r="KH31">
        <v>11.9453</v>
      </c>
      <c r="KI31">
        <v>25</v>
      </c>
      <c r="KJ31">
        <v>400</v>
      </c>
      <c r="KK31">
        <v>15.7735</v>
      </c>
      <c r="KL31">
        <v>100.349</v>
      </c>
      <c r="KM31">
        <v>100.375</v>
      </c>
    </row>
    <row r="32" spans="1:299" x14ac:dyDescent="0.2">
      <c r="A32">
        <v>16</v>
      </c>
      <c r="B32">
        <v>1686611582</v>
      </c>
      <c r="C32">
        <v>26566.9000000954</v>
      </c>
      <c r="D32" t="s">
        <v>507</v>
      </c>
      <c r="E32" t="s">
        <v>508</v>
      </c>
      <c r="F32">
        <v>30</v>
      </c>
      <c r="G32" s="1">
        <v>21.8</v>
      </c>
      <c r="H32" t="s">
        <v>450</v>
      </c>
      <c r="I32">
        <v>140</v>
      </c>
      <c r="J32" s="1">
        <v>64</v>
      </c>
      <c r="K32">
        <v>1686611573.5</v>
      </c>
      <c r="L32">
        <f t="shared" si="0"/>
        <v>2.4417516339641844E-3</v>
      </c>
      <c r="M32">
        <f t="shared" si="1"/>
        <v>2.4417516339641843</v>
      </c>
      <c r="N32">
        <f t="shared" si="2"/>
        <v>9.3295501567175307</v>
      </c>
      <c r="O32">
        <f t="shared" si="3"/>
        <v>393.815</v>
      </c>
      <c r="P32">
        <f t="shared" si="4"/>
        <v>282.47287557981991</v>
      </c>
      <c r="Q32">
        <f t="shared" si="5"/>
        <v>28.441054395984732</v>
      </c>
      <c r="R32">
        <f t="shared" si="6"/>
        <v>39.651643769207631</v>
      </c>
      <c r="S32">
        <f t="shared" si="7"/>
        <v>0.14862953888725411</v>
      </c>
      <c r="T32">
        <f t="shared" si="8"/>
        <v>3.8188022907771524</v>
      </c>
      <c r="U32">
        <f t="shared" si="9"/>
        <v>0.14548905423536596</v>
      </c>
      <c r="V32">
        <f t="shared" si="10"/>
        <v>9.1207292138666574E-2</v>
      </c>
      <c r="W32">
        <f t="shared" si="11"/>
        <v>129.97644613544719</v>
      </c>
      <c r="X32">
        <f t="shared" si="12"/>
        <v>27.063089673951591</v>
      </c>
      <c r="Y32">
        <f t="shared" si="13"/>
        <v>26.202674999999999</v>
      </c>
      <c r="Z32">
        <f t="shared" si="14"/>
        <v>3.4149383072536867</v>
      </c>
      <c r="AA32">
        <f t="shared" si="15"/>
        <v>49.5288579109369</v>
      </c>
      <c r="AB32">
        <f t="shared" si="16"/>
        <v>1.7686175881783319</v>
      </c>
      <c r="AC32">
        <f t="shared" si="17"/>
        <v>3.570883042283493</v>
      </c>
      <c r="AD32">
        <f t="shared" si="18"/>
        <v>1.6463207190753548</v>
      </c>
      <c r="AE32">
        <f t="shared" si="19"/>
        <v>-107.68124705782053</v>
      </c>
      <c r="AF32">
        <f t="shared" si="20"/>
        <v>156.03847154204007</v>
      </c>
      <c r="AG32">
        <f t="shared" si="21"/>
        <v>8.7813635935296883</v>
      </c>
      <c r="AH32">
        <f t="shared" si="22"/>
        <v>187.1150342131964</v>
      </c>
      <c r="AI32">
        <f t="shared" si="23"/>
        <v>8.8353147185482772</v>
      </c>
      <c r="AJ32">
        <f t="shared" si="24"/>
        <v>2.3739786140625365</v>
      </c>
      <c r="AK32">
        <f t="shared" si="25"/>
        <v>9.3295501567175307</v>
      </c>
      <c r="AL32">
        <v>405.651495263649</v>
      </c>
      <c r="AM32">
        <v>400.59866666666699</v>
      </c>
      <c r="AN32">
        <v>-0.117637851897479</v>
      </c>
      <c r="AO32">
        <v>67.040039572490898</v>
      </c>
      <c r="AP32">
        <f t="shared" si="26"/>
        <v>2.4417516339641843</v>
      </c>
      <c r="AQ32">
        <v>16.176147900881102</v>
      </c>
      <c r="AR32">
        <v>17.615028484848501</v>
      </c>
      <c r="AS32">
        <v>1.1138378784933301E-5</v>
      </c>
      <c r="AT32">
        <v>77.6912455602465</v>
      </c>
      <c r="AU32">
        <v>0</v>
      </c>
      <c r="AV32">
        <v>0</v>
      </c>
      <c r="AW32">
        <f t="shared" si="27"/>
        <v>1</v>
      </c>
      <c r="AX32">
        <f t="shared" si="28"/>
        <v>0</v>
      </c>
      <c r="AY32">
        <f t="shared" si="29"/>
        <v>53139.083079403601</v>
      </c>
      <c r="AZ32" t="s">
        <v>439</v>
      </c>
      <c r="BA32">
        <v>10043.6</v>
      </c>
      <c r="BB32">
        <v>206.31078664343801</v>
      </c>
      <c r="BC32">
        <v>1032.93</v>
      </c>
      <c r="BD32">
        <f t="shared" si="30"/>
        <v>0.80026643950370502</v>
      </c>
      <c r="BE32">
        <v>-1.3256428239459399</v>
      </c>
      <c r="BF32" t="s">
        <v>509</v>
      </c>
      <c r="BG32">
        <v>10067.9</v>
      </c>
      <c r="BH32">
        <v>209.5985</v>
      </c>
      <c r="BI32">
        <v>356.11214708304402</v>
      </c>
      <c r="BJ32">
        <f t="shared" si="31"/>
        <v>0.41142558119163952</v>
      </c>
      <c r="BK32">
        <v>0.5</v>
      </c>
      <c r="BL32">
        <f t="shared" si="32"/>
        <v>673.16577667639751</v>
      </c>
      <c r="BM32">
        <f t="shared" si="33"/>
        <v>9.3295501567175307</v>
      </c>
      <c r="BN32">
        <f t="shared" si="34"/>
        <v>138.47881045370414</v>
      </c>
      <c r="BO32">
        <f t="shared" si="35"/>
        <v>1.5828482893576461E-2</v>
      </c>
      <c r="BP32">
        <f t="shared" si="36"/>
        <v>1.9005750252016107</v>
      </c>
      <c r="BQ32">
        <f t="shared" si="37"/>
        <v>149.54298207116568</v>
      </c>
      <c r="BR32" t="s">
        <v>441</v>
      </c>
      <c r="BS32">
        <v>0</v>
      </c>
      <c r="BT32">
        <f t="shared" si="38"/>
        <v>149.54298207116568</v>
      </c>
      <c r="BU32">
        <f t="shared" si="39"/>
        <v>0.5800677306402221</v>
      </c>
      <c r="BV32">
        <f t="shared" si="40"/>
        <v>0.70927162374219332</v>
      </c>
      <c r="BW32">
        <f t="shared" si="41"/>
        <v>0.7661623265687163</v>
      </c>
      <c r="BX32">
        <f t="shared" si="42"/>
        <v>0.97805284713761009</v>
      </c>
      <c r="BY32">
        <f t="shared" si="43"/>
        <v>0.81877827418101734</v>
      </c>
      <c r="BZ32">
        <f t="shared" si="44"/>
        <v>0.50604653045162717</v>
      </c>
      <c r="CA32">
        <f t="shared" si="45"/>
        <v>0.49395346954837283</v>
      </c>
      <c r="CB32">
        <v>276</v>
      </c>
      <c r="CC32">
        <v>290</v>
      </c>
      <c r="CD32">
        <v>330.41</v>
      </c>
      <c r="CE32">
        <v>185</v>
      </c>
      <c r="CF32">
        <v>10067.9</v>
      </c>
      <c r="CG32">
        <v>330.01</v>
      </c>
      <c r="CH32">
        <v>0.4</v>
      </c>
      <c r="CI32">
        <v>300</v>
      </c>
      <c r="CJ32">
        <v>24.1</v>
      </c>
      <c r="CK32">
        <v>356.11214708304402</v>
      </c>
      <c r="CL32">
        <v>1.1410462305167399</v>
      </c>
      <c r="CM32">
        <v>-26.279926161310101</v>
      </c>
      <c r="CN32">
        <v>1.0065988341310199</v>
      </c>
      <c r="CO32">
        <v>0.96054166078353698</v>
      </c>
      <c r="CP32">
        <v>-7.6806949944382696E-3</v>
      </c>
      <c r="CQ32">
        <v>290</v>
      </c>
      <c r="CR32">
        <v>326.14999999999998</v>
      </c>
      <c r="CS32">
        <v>665</v>
      </c>
      <c r="CT32">
        <v>10045</v>
      </c>
      <c r="CU32">
        <v>329.95</v>
      </c>
      <c r="CV32">
        <v>-3.8</v>
      </c>
      <c r="DJ32">
        <f t="shared" si="46"/>
        <v>799.9681875</v>
      </c>
      <c r="DK32">
        <f t="shared" si="47"/>
        <v>673.16577667639751</v>
      </c>
      <c r="DL32">
        <f t="shared" si="48"/>
        <v>0.84149068324844789</v>
      </c>
      <c r="DM32">
        <f t="shared" si="49"/>
        <v>0.16247701866950451</v>
      </c>
      <c r="DN32">
        <v>3</v>
      </c>
      <c r="DO32">
        <v>0.5</v>
      </c>
      <c r="DP32" t="s">
        <v>442</v>
      </c>
      <c r="DQ32">
        <v>2</v>
      </c>
      <c r="DR32" t="b">
        <v>1</v>
      </c>
      <c r="DS32">
        <v>1686611573.5</v>
      </c>
      <c r="DT32">
        <v>393.815</v>
      </c>
      <c r="DU32">
        <v>399.67593749999997</v>
      </c>
      <c r="DV32">
        <v>17.565681250000001</v>
      </c>
      <c r="DW32">
        <v>16.166599999999999</v>
      </c>
      <c r="DX32">
        <v>393.79199999999997</v>
      </c>
      <c r="DY32">
        <v>17.432681250000002</v>
      </c>
      <c r="DZ32">
        <v>500.10206249999999</v>
      </c>
      <c r="EA32">
        <v>100.585875</v>
      </c>
      <c r="EB32">
        <v>0.100091175</v>
      </c>
      <c r="EC32">
        <v>26.960587499999999</v>
      </c>
      <c r="ED32">
        <v>26.202674999999999</v>
      </c>
      <c r="EE32">
        <v>999.9</v>
      </c>
      <c r="EF32">
        <v>0</v>
      </c>
      <c r="EG32">
        <v>0</v>
      </c>
      <c r="EH32">
        <v>9989.2468750000007</v>
      </c>
      <c r="EI32">
        <v>0</v>
      </c>
      <c r="EJ32">
        <v>0.221023</v>
      </c>
      <c r="EK32">
        <v>-5.8189393750000002</v>
      </c>
      <c r="EL32">
        <v>400.91162500000002</v>
      </c>
      <c r="EM32">
        <v>406.24349999999998</v>
      </c>
      <c r="EN32">
        <v>1.430075625</v>
      </c>
      <c r="EO32">
        <v>399.67593749999997</v>
      </c>
      <c r="EP32">
        <v>16.166599999999999</v>
      </c>
      <c r="EQ32">
        <v>1.769978125</v>
      </c>
      <c r="ER32">
        <v>1.626133125</v>
      </c>
      <c r="ES32">
        <v>15.5241375</v>
      </c>
      <c r="ET32">
        <v>14.20868125</v>
      </c>
      <c r="EU32">
        <v>799.9681875</v>
      </c>
      <c r="EV32">
        <v>0.94999768750000002</v>
      </c>
      <c r="EW32">
        <v>5.0002056250000003E-2</v>
      </c>
      <c r="EX32">
        <v>0</v>
      </c>
      <c r="EY32">
        <v>209.5440625</v>
      </c>
      <c r="EZ32">
        <v>4.9999900000000004</v>
      </c>
      <c r="FA32">
        <v>2401.8356250000002</v>
      </c>
      <c r="FB32">
        <v>6899.3081249999996</v>
      </c>
      <c r="FC32">
        <v>39.355249999999998</v>
      </c>
      <c r="FD32">
        <v>42.542625000000001</v>
      </c>
      <c r="FE32">
        <v>40.8395625</v>
      </c>
      <c r="FF32">
        <v>41.78875</v>
      </c>
      <c r="FG32">
        <v>42.105312499999997</v>
      </c>
      <c r="FH32">
        <v>755.21875</v>
      </c>
      <c r="FI32">
        <v>39.75</v>
      </c>
      <c r="FJ32">
        <v>0</v>
      </c>
      <c r="FK32">
        <v>1301.2999999523199</v>
      </c>
      <c r="FL32">
        <v>0</v>
      </c>
      <c r="FM32">
        <v>209.5985</v>
      </c>
      <c r="FN32">
        <v>1.0152136765859501</v>
      </c>
      <c r="FO32">
        <v>-322.85265096230899</v>
      </c>
      <c r="FP32">
        <v>2391.50615384615</v>
      </c>
      <c r="FQ32">
        <v>15</v>
      </c>
      <c r="FR32">
        <v>1686611611</v>
      </c>
      <c r="FS32" t="s">
        <v>510</v>
      </c>
      <c r="FT32">
        <v>1686611611</v>
      </c>
      <c r="FU32">
        <v>1686611607</v>
      </c>
      <c r="FV32">
        <v>17</v>
      </c>
      <c r="FW32">
        <v>-3.7999999999999999E-2</v>
      </c>
      <c r="FX32">
        <v>1E-3</v>
      </c>
      <c r="FY32">
        <v>2.3E-2</v>
      </c>
      <c r="FZ32">
        <v>0.13300000000000001</v>
      </c>
      <c r="GA32">
        <v>400</v>
      </c>
      <c r="GB32">
        <v>16</v>
      </c>
      <c r="GC32">
        <v>0.27</v>
      </c>
      <c r="GD32">
        <v>0.04</v>
      </c>
      <c r="GE32">
        <v>-5.4369171428571397</v>
      </c>
      <c r="GF32">
        <v>-2.93858493506495</v>
      </c>
      <c r="GG32">
        <v>1.2744059864936601</v>
      </c>
      <c r="GH32">
        <v>0</v>
      </c>
      <c r="GI32">
        <v>209.590970588235</v>
      </c>
      <c r="GJ32">
        <v>-0.131382738392676</v>
      </c>
      <c r="GK32">
        <v>0.18136662337961701</v>
      </c>
      <c r="GL32">
        <v>1</v>
      </c>
      <c r="GM32">
        <v>1.4289728571428599</v>
      </c>
      <c r="GN32">
        <v>1.8505714285715399E-2</v>
      </c>
      <c r="GO32">
        <v>1.98237025722612E-3</v>
      </c>
      <c r="GP32">
        <v>1</v>
      </c>
      <c r="GQ32">
        <v>2</v>
      </c>
      <c r="GR32">
        <v>3</v>
      </c>
      <c r="GS32" t="s">
        <v>444</v>
      </c>
      <c r="GT32">
        <v>2.9468999999999999</v>
      </c>
      <c r="GU32">
        <v>2.71075</v>
      </c>
      <c r="GV32">
        <v>0.102543</v>
      </c>
      <c r="GW32">
        <v>0.103425</v>
      </c>
      <c r="GX32">
        <v>9.1964900000000002E-2</v>
      </c>
      <c r="GY32">
        <v>8.7115999999999999E-2</v>
      </c>
      <c r="GZ32">
        <v>27727.9</v>
      </c>
      <c r="HA32">
        <v>32027.8</v>
      </c>
      <c r="HB32">
        <v>30815.9</v>
      </c>
      <c r="HC32">
        <v>34428.9</v>
      </c>
      <c r="HD32">
        <v>38144.9</v>
      </c>
      <c r="HE32">
        <v>38919.4</v>
      </c>
      <c r="HF32">
        <v>42367.9</v>
      </c>
      <c r="HG32">
        <v>42704.9</v>
      </c>
      <c r="HH32">
        <v>2.0206499999999998</v>
      </c>
      <c r="HI32">
        <v>2.1006800000000001</v>
      </c>
      <c r="HJ32">
        <v>1.7121399999999998E-2</v>
      </c>
      <c r="HK32">
        <v>0</v>
      </c>
      <c r="HL32">
        <v>25.9468</v>
      </c>
      <c r="HM32">
        <v>999.9</v>
      </c>
      <c r="HN32">
        <v>37.363999999999997</v>
      </c>
      <c r="HO32">
        <v>33.686999999999998</v>
      </c>
      <c r="HP32">
        <v>19.503499999999999</v>
      </c>
      <c r="HQ32">
        <v>59.798299999999998</v>
      </c>
      <c r="HR32">
        <v>19.3109</v>
      </c>
      <c r="HS32">
        <v>1</v>
      </c>
      <c r="HT32">
        <v>2.79878E-2</v>
      </c>
      <c r="HU32">
        <v>0.656748</v>
      </c>
      <c r="HV32">
        <v>20.289200000000001</v>
      </c>
      <c r="HW32">
        <v>5.2439499999999999</v>
      </c>
      <c r="HX32">
        <v>11.986000000000001</v>
      </c>
      <c r="HY32">
        <v>4.9717000000000002</v>
      </c>
      <c r="HZ32">
        <v>3.2970000000000002</v>
      </c>
      <c r="IA32">
        <v>999.9</v>
      </c>
      <c r="IB32">
        <v>9999</v>
      </c>
      <c r="IC32">
        <v>9999</v>
      </c>
      <c r="ID32">
        <v>9999</v>
      </c>
      <c r="IE32">
        <v>4.9718299999999997</v>
      </c>
      <c r="IF32">
        <v>1.85425</v>
      </c>
      <c r="IG32">
        <v>1.8553200000000001</v>
      </c>
      <c r="IH32">
        <v>1.85947</v>
      </c>
      <c r="II32">
        <v>1.85379</v>
      </c>
      <c r="IJ32">
        <v>1.85822</v>
      </c>
      <c r="IK32">
        <v>1.85547</v>
      </c>
      <c r="IL32">
        <v>1.8539399999999999</v>
      </c>
      <c r="IM32">
        <v>0</v>
      </c>
      <c r="IN32">
        <v>0</v>
      </c>
      <c r="IO32">
        <v>0</v>
      </c>
      <c r="IP32">
        <v>0</v>
      </c>
      <c r="IQ32" t="s">
        <v>445</v>
      </c>
      <c r="IR32" t="s">
        <v>446</v>
      </c>
      <c r="IS32" t="s">
        <v>447</v>
      </c>
      <c r="IT32" t="s">
        <v>447</v>
      </c>
      <c r="IU32" t="s">
        <v>447</v>
      </c>
      <c r="IV32" t="s">
        <v>447</v>
      </c>
      <c r="IW32">
        <v>0</v>
      </c>
      <c r="IX32">
        <v>100</v>
      </c>
      <c r="IY32">
        <v>100</v>
      </c>
      <c r="IZ32">
        <v>2.3E-2</v>
      </c>
      <c r="JA32">
        <v>0.13300000000000001</v>
      </c>
      <c r="JB32">
        <v>0.31709947826070201</v>
      </c>
      <c r="JC32">
        <v>-6.8838208586326796E-4</v>
      </c>
      <c r="JD32">
        <v>1.2146953680521199E-7</v>
      </c>
      <c r="JE32">
        <v>-3.3979593155360199E-13</v>
      </c>
      <c r="JF32">
        <v>-1.0750154800444899E-2</v>
      </c>
      <c r="JG32">
        <v>-8.4016882464723192E-3</v>
      </c>
      <c r="JH32">
        <v>1.25164947178783E-3</v>
      </c>
      <c r="JI32">
        <v>-1.11680998025361E-5</v>
      </c>
      <c r="JJ32">
        <v>6</v>
      </c>
      <c r="JK32">
        <v>2124</v>
      </c>
      <c r="JL32">
        <v>0</v>
      </c>
      <c r="JM32">
        <v>22</v>
      </c>
      <c r="JN32">
        <v>21.3</v>
      </c>
      <c r="JO32">
        <v>21.4</v>
      </c>
      <c r="JP32">
        <v>0.97534200000000004</v>
      </c>
      <c r="JQ32">
        <v>2.4487299999999999</v>
      </c>
      <c r="JR32">
        <v>1.5966800000000001</v>
      </c>
      <c r="JS32">
        <v>2.31812</v>
      </c>
      <c r="JT32">
        <v>1.5905800000000001</v>
      </c>
      <c r="JU32">
        <v>2.34741</v>
      </c>
      <c r="JV32">
        <v>38.403399999999998</v>
      </c>
      <c r="JW32">
        <v>12.757400000000001</v>
      </c>
      <c r="JX32">
        <v>18</v>
      </c>
      <c r="JY32">
        <v>502.572</v>
      </c>
      <c r="JZ32">
        <v>533.94600000000003</v>
      </c>
      <c r="KA32">
        <v>25.0014</v>
      </c>
      <c r="KB32">
        <v>27.671700000000001</v>
      </c>
      <c r="KC32">
        <v>30.000399999999999</v>
      </c>
      <c r="KD32">
        <v>27.581</v>
      </c>
      <c r="KE32">
        <v>27.5504</v>
      </c>
      <c r="KF32">
        <v>19.556799999999999</v>
      </c>
      <c r="KG32">
        <v>10.314500000000001</v>
      </c>
      <c r="KH32">
        <v>16.2989</v>
      </c>
      <c r="KI32">
        <v>25</v>
      </c>
      <c r="KJ32">
        <v>400</v>
      </c>
      <c r="KK32">
        <v>16.196999999999999</v>
      </c>
      <c r="KL32">
        <v>100.322</v>
      </c>
      <c r="KM32">
        <v>100.346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6"/>
  <sheetViews>
    <sheetView workbookViewId="0"/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  <row r="5" spans="1:2" x14ac:dyDescent="0.2">
      <c r="A5" t="s">
        <v>8</v>
      </c>
      <c r="B5" t="s">
        <v>9</v>
      </c>
    </row>
    <row r="6" spans="1:2" x14ac:dyDescent="0.2">
      <c r="A6" t="s">
        <v>10</v>
      </c>
      <c r="B6" t="s">
        <v>11</v>
      </c>
    </row>
    <row r="7" spans="1:2" x14ac:dyDescent="0.2">
      <c r="A7" t="s">
        <v>12</v>
      </c>
      <c r="B7" t="s">
        <v>13</v>
      </c>
    </row>
    <row r="8" spans="1:2" x14ac:dyDescent="0.2">
      <c r="A8" t="s">
        <v>14</v>
      </c>
      <c r="B8" t="s">
        <v>15</v>
      </c>
    </row>
    <row r="9" spans="1:2" x14ac:dyDescent="0.2">
      <c r="A9" t="s">
        <v>16</v>
      </c>
      <c r="B9" t="s">
        <v>17</v>
      </c>
    </row>
    <row r="10" spans="1:2" x14ac:dyDescent="0.2">
      <c r="A10" t="s">
        <v>18</v>
      </c>
      <c r="B10" t="s">
        <v>19</v>
      </c>
    </row>
    <row r="11" spans="1:2" x14ac:dyDescent="0.2">
      <c r="A11" t="s">
        <v>20</v>
      </c>
      <c r="B11" t="s">
        <v>21</v>
      </c>
    </row>
    <row r="12" spans="1:2" x14ac:dyDescent="0.2">
      <c r="A12" t="s">
        <v>22</v>
      </c>
      <c r="B12" t="s">
        <v>23</v>
      </c>
    </row>
    <row r="13" spans="1:2" x14ac:dyDescent="0.2">
      <c r="A13" t="s">
        <v>24</v>
      </c>
      <c r="B13" t="s">
        <v>23</v>
      </c>
    </row>
    <row r="14" spans="1:2" x14ac:dyDescent="0.2">
      <c r="A14" t="s">
        <v>25</v>
      </c>
      <c r="B14" t="s">
        <v>21</v>
      </c>
    </row>
    <row r="15" spans="1:2" x14ac:dyDescent="0.2">
      <c r="A15" t="s">
        <v>26</v>
      </c>
      <c r="B15" t="s">
        <v>11</v>
      </c>
    </row>
    <row r="16" spans="1:2" x14ac:dyDescent="0.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Marcella Cross</cp:lastModifiedBy>
  <dcterms:created xsi:type="dcterms:W3CDTF">2023-06-12T16:15:36Z</dcterms:created>
  <dcterms:modified xsi:type="dcterms:W3CDTF">2023-06-20T18:07:55Z</dcterms:modified>
</cp:coreProperties>
</file>