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cross/Library/CloudStorage/GoogleDrive-cross.marcella@gmail.com/My Drive/2022-2023/Photosynthesis LICOR Project/Li-Cor.data/Excel.DataCollection/"/>
    </mc:Choice>
  </mc:AlternateContent>
  <xr:revisionPtr revIDLastSave="0" documentId="13_ncr:1_{B0505F9C-F7DF-E746-A199-9220BEE1CF48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32" i="1" l="1"/>
  <c r="AP32" i="1"/>
  <c r="AN32" i="1"/>
  <c r="AM32" i="1"/>
  <c r="AK32" i="1" s="1"/>
  <c r="AC32" i="1"/>
  <c r="AB32" i="1"/>
  <c r="AA32" i="1" s="1"/>
  <c r="T32" i="1"/>
  <c r="AQ31" i="1"/>
  <c r="AP31" i="1"/>
  <c r="AN31" i="1"/>
  <c r="AM31" i="1"/>
  <c r="AK31" i="1" s="1"/>
  <c r="O31" i="1" s="1"/>
  <c r="AC31" i="1"/>
  <c r="AB31" i="1"/>
  <c r="T31" i="1"/>
  <c r="AQ30" i="1"/>
  <c r="AP30" i="1"/>
  <c r="AN30" i="1"/>
  <c r="AM30" i="1"/>
  <c r="AK30" i="1"/>
  <c r="M30" i="1" s="1"/>
  <c r="L30" i="1" s="1"/>
  <c r="AC30" i="1"/>
  <c r="AB30" i="1"/>
  <c r="AA30" i="1"/>
  <c r="T30" i="1"/>
  <c r="AQ29" i="1"/>
  <c r="AP29" i="1"/>
  <c r="AN29" i="1"/>
  <c r="AO29" i="1" s="1"/>
  <c r="AM29" i="1"/>
  <c r="AK29" i="1" s="1"/>
  <c r="AC29" i="1"/>
  <c r="AB29" i="1"/>
  <c r="T29" i="1"/>
  <c r="AQ28" i="1"/>
  <c r="AP28" i="1"/>
  <c r="AN28" i="1"/>
  <c r="AM28" i="1"/>
  <c r="AK28" i="1"/>
  <c r="N28" i="1" s="1"/>
  <c r="AC28" i="1"/>
  <c r="AB28" i="1"/>
  <c r="T28" i="1"/>
  <c r="AA29" i="1" l="1"/>
  <c r="AO32" i="1"/>
  <c r="AA28" i="1"/>
  <c r="AA31" i="1"/>
  <c r="W29" i="1"/>
  <c r="R30" i="1"/>
  <c r="O32" i="1"/>
  <c r="R32" i="1"/>
  <c r="N30" i="1"/>
  <c r="O30" i="1"/>
  <c r="AO30" i="1"/>
  <c r="AO31" i="1"/>
  <c r="W31" i="1"/>
  <c r="W28" i="1"/>
  <c r="R28" i="1"/>
  <c r="W32" i="1"/>
  <c r="R29" i="1"/>
  <c r="O29" i="1"/>
  <c r="AL29" i="1"/>
  <c r="N29" i="1"/>
  <c r="M29" i="1"/>
  <c r="L29" i="1" s="1"/>
  <c r="X29" i="1" s="1"/>
  <c r="Y29" i="1" s="1"/>
  <c r="AE30" i="1"/>
  <c r="AL28" i="1"/>
  <c r="R31" i="1"/>
  <c r="AL32" i="1"/>
  <c r="M32" i="1"/>
  <c r="L32" i="1" s="1"/>
  <c r="AL31" i="1"/>
  <c r="N32" i="1"/>
  <c r="M28" i="1"/>
  <c r="L28" i="1" s="1"/>
  <c r="AO28" i="1"/>
  <c r="M31" i="1"/>
  <c r="L31" i="1" s="1"/>
  <c r="O28" i="1"/>
  <c r="AL30" i="1"/>
  <c r="N31" i="1"/>
  <c r="W30" i="1"/>
  <c r="X28" i="1" l="1"/>
  <c r="Y28" i="1" s="1"/>
  <c r="AG28" i="1" s="1"/>
  <c r="X32" i="1"/>
  <c r="Y32" i="1" s="1"/>
  <c r="U32" i="1" s="1"/>
  <c r="S32" i="1" s="1"/>
  <c r="V32" i="1" s="1"/>
  <c r="P32" i="1" s="1"/>
  <c r="Q32" i="1" s="1"/>
  <c r="X30" i="1"/>
  <c r="Y30" i="1" s="1"/>
  <c r="Z28" i="1"/>
  <c r="AD28" i="1" s="1"/>
  <c r="Z29" i="1"/>
  <c r="AD29" i="1" s="1"/>
  <c r="AG29" i="1"/>
  <c r="AE31" i="1"/>
  <c r="U29" i="1"/>
  <c r="S29" i="1" s="1"/>
  <c r="V29" i="1" s="1"/>
  <c r="P29" i="1" s="1"/>
  <c r="Q29" i="1" s="1"/>
  <c r="AE29" i="1"/>
  <c r="X31" i="1"/>
  <c r="Y31" i="1" s="1"/>
  <c r="U31" i="1" s="1"/>
  <c r="S31" i="1" s="1"/>
  <c r="V31" i="1" s="1"/>
  <c r="P31" i="1" s="1"/>
  <c r="Q31" i="1" s="1"/>
  <c r="AF29" i="1"/>
  <c r="AE32" i="1"/>
  <c r="AF28" i="1"/>
  <c r="U28" i="1"/>
  <c r="S28" i="1" s="1"/>
  <c r="V28" i="1" s="1"/>
  <c r="P28" i="1" s="1"/>
  <c r="Q28" i="1" s="1"/>
  <c r="AE28" i="1"/>
  <c r="AF32" i="1" l="1"/>
  <c r="Z32" i="1"/>
  <c r="AD32" i="1" s="1"/>
  <c r="AG32" i="1"/>
  <c r="AH28" i="1"/>
  <c r="Z30" i="1"/>
  <c r="AD30" i="1" s="1"/>
  <c r="AG30" i="1"/>
  <c r="AF30" i="1"/>
  <c r="U30" i="1"/>
  <c r="S30" i="1" s="1"/>
  <c r="V30" i="1" s="1"/>
  <c r="P30" i="1" s="1"/>
  <c r="Q30" i="1" s="1"/>
  <c r="AF31" i="1"/>
  <c r="AG31" i="1"/>
  <c r="AH31" i="1" s="1"/>
  <c r="Z31" i="1"/>
  <c r="AD31" i="1" s="1"/>
  <c r="AH29" i="1"/>
  <c r="AH32" i="1" l="1"/>
  <c r="AH30" i="1"/>
</calcChain>
</file>

<file path=xl/sharedStrings.xml><?xml version="1.0" encoding="utf-8"?>
<sst xmlns="http://schemas.openxmlformats.org/spreadsheetml/2006/main" count="839" uniqueCount="374">
  <si>
    <t>File opened</t>
  </si>
  <si>
    <t>2023-07-10 14:11:06</t>
  </si>
  <si>
    <t>Console s/n</t>
  </si>
  <si>
    <t>68C-702812</t>
  </si>
  <si>
    <t>Console ver</t>
  </si>
  <si>
    <t>Bluestem v.2.1.08</t>
  </si>
  <si>
    <t>Scripts ver</t>
  </si>
  <si>
    <t>2022.05  2.1.08, Aug 2022</t>
  </si>
  <si>
    <t>Head s/n</t>
  </si>
  <si>
    <t>68H-0132802</t>
  </si>
  <si>
    <t>Head ver</t>
  </si>
  <si>
    <t>1.4.22</t>
  </si>
  <si>
    <t>Head cal</t>
  </si>
  <si>
    <t>{"oxygen": "21", "co2azero": "0.943145", "co2aspan1": "0.99634", "co2aspan2": "-0.0100546", "co2aspan2a": "0.302891", "co2aspan2b": "0.30086", "co2aspanconc1": "2505", "co2aspanconc2": "300.8", "co2bzero": "0.937309", "co2bspan1": "0.996579", "co2bspan2": "-0.0118324", "co2bspan2a": "0.305065", "co2bspan2b": "0.302921", "co2bspanconc1": "2505", "co2bspanconc2": "300.8", "h2oazero": "1.09465", "h2oaspan1": "0.997571", "h2oaspan2": "0", "h2oaspan2a": "0.0615031", "h2oaspan2b": "0.0613537", "h2oaspanconc1": "12.07", "h2oaspanconc2": "0", "h2obzero": "1.11073", "h2obspan1": "0.998267", "h2obspan2": "0", "h2obspan2a": "0.0630863", "h2obspan2b": "0.062977", "h2obspanconc1": "12.07", "h2obspanconc2": "0", "tazero": "0.0778122", "tbzero": "0.182774", "flowmeterzero": "2.50034", "flowazero": "0.37204", "flowbzero": "0.3618", "chamberpressurezero": "2.57963", "ssa_ref": "32046.7", "ssb_ref": "34596.6"}</t>
  </si>
  <si>
    <t>CO2 rangematch</t>
  </si>
  <si>
    <t>Mon Oct 10 13:38</t>
  </si>
  <si>
    <t>H2O rangematch</t>
  </si>
  <si>
    <t>Mon Oct 10 13:32</t>
  </si>
  <si>
    <t>Chamber type</t>
  </si>
  <si>
    <t>6800-01A</t>
  </si>
  <si>
    <t>Chamber s/n</t>
  </si>
  <si>
    <t>MPF-842384</t>
  </si>
  <si>
    <t>Chamber rev</t>
  </si>
  <si>
    <t>0</t>
  </si>
  <si>
    <t>Chamber cal</t>
  </si>
  <si>
    <t>Fluorometer</t>
  </si>
  <si>
    <t>Flr. Version</t>
  </si>
  <si>
    <t>14:11:06</t>
  </si>
  <si>
    <t>Stability Definition:	A (GasEx): Slp&lt;1 Per=10	gsw (GasEx): Slp&lt;1 Per=10	E (GasEx): Slp&lt;1 Per=15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</si>
  <si>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</si>
  <si>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</si>
  <si>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</si>
  <si>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</si>
  <si>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</si>
  <si>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</si>
  <si>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</si>
  <si>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</si>
  <si>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</si>
  <si>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</si>
  <si>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</si>
  <si>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</si>
  <si>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</si>
  <si>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</si>
  <si>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</si>
  <si>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</si>
  <si>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</si>
  <si>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</si>
  <si>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</si>
  <si>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</si>
  <si>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</si>
  <si>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</si>
  <si>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</si>
  <si>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</si>
  <si>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</si>
  <si>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</si>
  <si>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</si>
  <si>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</si>
  <si>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</si>
  <si>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</si>
  <si>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</si>
  <si>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</si>
  <si>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</si>
  <si>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</si>
  <si>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</si>
  <si>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</si>
  <si>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</si>
  <si>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</si>
  <si>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</si>
  <si>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</si>
  <si>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</si>
  <si>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</si>
  <si>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</si>
  <si>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</si>
  <si>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</si>
  <si>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</si>
  <si>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</si>
  <si>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</si>
  <si>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</si>
  <si>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</si>
  <si>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</si>
  <si>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</si>
  <si>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</si>
  <si>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-1.13205 184.103 338.205 580.629 860.575 1086.37 1308.33 1479.98</t>
  </si>
  <si>
    <t>Fs_true</t>
  </si>
  <si>
    <t>-1.47981 232.028 388.603 588.591 807.088 1001.89 1201.61 1400.67</t>
  </si>
  <si>
    <t>leak_wt</t>
  </si>
  <si>
    <t>SysObs</t>
  </si>
  <si>
    <t>UserDefCon</t>
  </si>
  <si>
    <t>GasEx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</si>
  <si>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</si>
  <si>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</si>
  <si>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</si>
  <si>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</si>
  <si>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</si>
  <si>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</si>
  <si>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</si>
  <si>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</si>
  <si>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</si>
  <si>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</si>
  <si>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</si>
  <si>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</si>
  <si>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</si>
  <si>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</si>
  <si>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</si>
  <si>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</si>
  <si>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</si>
  <si>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</si>
  <si>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</si>
  <si>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</si>
  <si>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Air.temp</t>
  </si>
  <si>
    <t>Water.pot</t>
  </si>
  <si>
    <t>Ex.int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</si>
  <si>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</si>
  <si>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</si>
  <si>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</si>
  <si>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</si>
  <si>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</si>
  <si>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</si>
  <si>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</si>
  <si>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</si>
  <si>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</si>
  <si>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</si>
  <si>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</si>
  <si>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</si>
  <si>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</si>
  <si>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</si>
  <si>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</si>
  <si>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</si>
  <si>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</si>
  <si>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</si>
  <si>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</si>
  <si>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</si>
  <si>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</si>
  <si>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</si>
  <si>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</si>
  <si>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</si>
  <si>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</si>
  <si>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</si>
  <si>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</si>
  <si>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</si>
  <si>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</si>
  <si>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</si>
  <si>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</si>
  <si>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</si>
  <si>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</si>
  <si>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</si>
  <si>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</si>
  <si>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</si>
  <si>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</si>
  <si>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</si>
  <si>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</si>
  <si>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</si>
  <si>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</si>
  <si>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</si>
  <si>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</si>
  <si>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</si>
  <si>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</si>
  <si>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</si>
  <si>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</si>
  <si>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</si>
  <si>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</si>
  <si>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</si>
  <si>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</si>
  <si>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</si>
  <si>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</si>
  <si>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</si>
  <si>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</si>
  <si>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</si>
  <si>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</si>
  <si>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</si>
  <si>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</si>
  <si>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</si>
  <si>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</si>
  <si>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</si>
  <si>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</si>
  <si>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</si>
  <si>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</si>
  <si>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</si>
  <si>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</si>
  <si>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</si>
  <si>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</si>
  <si>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</si>
  <si>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</si>
  <si>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</si>
  <si>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</si>
  <si>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</si>
  <si>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</si>
  <si>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</si>
  <si>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</si>
  <si>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</si>
  <si>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</si>
  <si>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</si>
  <si>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</si>
  <si>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</si>
  <si>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</si>
  <si>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</si>
  <si>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</si>
  <si>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</si>
  <si>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</si>
  <si>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</si>
  <si>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</si>
  <si>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</si>
  <si>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</si>
  <si>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</si>
  <si>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</si>
  <si>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</si>
  <si>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</si>
  <si>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</si>
  <si>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E:MN</t>
  </si>
  <si>
    <t>E:SLP</t>
  </si>
  <si>
    <t>E:SD</t>
  </si>
  <si>
    <t>E:OK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</si>
  <si>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</si>
  <si>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</si>
  <si>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</si>
  <si>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</si>
  <si>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</si>
  <si>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</si>
  <si>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</si>
  <si>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</si>
  <si>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</si>
  <si>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</si>
  <si>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</si>
  <si>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</si>
  <si>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</si>
  <si>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</si>
  <si>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</si>
  <si>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</si>
  <si>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</si>
  <si>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</si>
  <si>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</si>
  <si>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</si>
  <si>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</si>
  <si>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</si>
  <si>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</si>
  <si>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</si>
  <si>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</si>
  <si>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</si>
  <si>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</si>
  <si>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</si>
  <si>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</si>
  <si>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</si>
  <si>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</si>
  <si>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</si>
  <si>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</si>
  <si>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</si>
  <si>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</si>
  <si>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</si>
  <si>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</si>
  <si>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</si>
  <si>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</si>
  <si>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</si>
  <si>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</si>
  <si>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</si>
  <si>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</si>
  <si>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</si>
  <si>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</si>
  <si>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</si>
  <si>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</si>
  <si>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</si>
  <si>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</si>
  <si>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</si>
  <si>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</si>
  <si>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</si>
  <si>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</si>
  <si>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</si>
  <si>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</si>
  <si>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</si>
  <si>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</si>
  <si>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</si>
  <si>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</si>
  <si>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</si>
  <si>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</si>
  <si>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</si>
  <si>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</si>
  <si>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</si>
  <si>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</si>
  <si>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</si>
  <si>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</si>
  <si>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</si>
  <si>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</si>
  <si>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</si>
  <si>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</si>
  <si>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</si>
  <si>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</si>
  <si>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</si>
  <si>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</si>
  <si>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</si>
  <si>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</si>
  <si>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</si>
  <si>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</si>
  <si>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</si>
  <si>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</si>
  <si>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</si>
  <si>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</si>
  <si>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</si>
  <si>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</si>
  <si>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</si>
  <si>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</si>
  <si>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</si>
  <si>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</si>
  <si>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</si>
  <si>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</si>
  <si>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</si>
  <si>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</si>
  <si>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</si>
  <si>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</si>
  <si>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</si>
  <si>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</si>
  <si>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</si>
  <si>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</si>
  <si>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</si>
  <si>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</si>
  <si>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</si>
  <si>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</si>
  <si>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</si>
  <si>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</si>
  <si>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</si>
  <si>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C</t>
  </si>
  <si>
    <t>psi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</si>
  <si>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</si>
  <si>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</si>
  <si>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</si>
  <si>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</si>
  <si>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</si>
  <si>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</si>
  <si>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</si>
  <si>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</si>
  <si>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</si>
  <si>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</si>
  <si>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</si>
  <si>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</si>
  <si>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</si>
  <si>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</si>
  <si>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</si>
  <si>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</si>
  <si>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</si>
  <si>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</si>
  <si>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</si>
  <si>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</si>
  <si>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</si>
  <si>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</si>
  <si>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min</t>
  </si>
  <si>
    <t>20230710 14:11:32</t>
  </si>
  <si>
    <t>Excised</t>
  </si>
  <si>
    <t>0: Broadleaf</t>
  </si>
  <si>
    <t>14:11:51</t>
  </si>
  <si>
    <t>3/3</t>
  </si>
  <si>
    <t>11111111</t>
  </si>
  <si>
    <t>oooooooo</t>
  </si>
  <si>
    <t>on</t>
  </si>
  <si>
    <t>20230710 14:49:15</t>
  </si>
  <si>
    <t>14:49:40</t>
  </si>
  <si>
    <t>20230710 15:12:27</t>
  </si>
  <si>
    <t>15:12:44</t>
  </si>
  <si>
    <t>20230710 15:49:41</t>
  </si>
  <si>
    <t>15:50:05</t>
  </si>
  <si>
    <t>2/3</t>
  </si>
  <si>
    <t>20230710 16:11:33</t>
  </si>
  <si>
    <t>16:11:50</t>
  </si>
  <si>
    <t>20230710 08:48:38</t>
  </si>
  <si>
    <t>20230710 09:09:54</t>
  </si>
  <si>
    <t>20230710 09:48:27</t>
  </si>
  <si>
    <t>20230710 10:11:28</t>
  </si>
  <si>
    <t>20230710 10:49:13</t>
  </si>
  <si>
    <t>20230710 11:12:08</t>
  </si>
  <si>
    <t>20230710 11:49:07</t>
  </si>
  <si>
    <t>20230710 12:11:22</t>
  </si>
  <si>
    <t>20230710 12:49:01</t>
  </si>
  <si>
    <t>20230710 13:12:43</t>
  </si>
  <si>
    <t>20230710 13:48:35</t>
  </si>
  <si>
    <t>Intact</t>
  </si>
  <si>
    <t>in</t>
  </si>
  <si>
    <t>Measure.height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</si>
</sst>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1" fontId="0" fillId="0" borderId="0" xfId="0" applyNumberFormat="1"/>
    <xf numFmtId="11" fontId="0" fillId="0" borderId="0" xfId="0" applyNumberFormat="1"/>
    <xf numFmtId="1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K32"/>
  <sheetViews>
    <sheetView tabSelected="1" topLeftCell="B9" zoomScale="87" workbookViewId="0">
      <selection activeCell="I37" sqref="I37"/>
    </sheetView>
  </sheetViews>
  <sheetFormatPr baseColWidth="10" defaultColWidth="8.83203125" defaultRowHeight="15" x14ac:dyDescent="0.2"/>
  <sheetData>
    <row r="2" spans="1:219" x14ac:dyDescent="0.2">
      <c r="A2" t="s">
        <v>29</v>
      </c>
      <c r="B2" t="s">
        <v>30</v>
      </c>
      <c r="C2" t="s">
        <v>32</v>
      </c>
    </row>
    <row r="3" spans="1:219" x14ac:dyDescent="0.2">
      <c r="B3" t="s">
        <v>31</v>
      </c>
      <c r="C3" t="s">
        <v>33</v>
      </c>
    </row>
    <row r="4" spans="1:219" x14ac:dyDescent="0.2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H4" t="s">
        <v>41</v>
      </c>
      <c r="I4" t="s">
        <v>42</v>
      </c>
      <c r="J4" t="s">
        <v>43</v>
      </c>
      <c r="K4" t="s">
        <v>44</v>
      </c>
      <c r="L4" t="s">
        <v>45</v>
      </c>
    </row>
    <row r="5" spans="1:219" x14ac:dyDescent="0.2">
      <c r="B5" t="s">
        <v>19</v>
      </c>
      <c r="C5" t="s">
        <v>37</v>
      </c>
      <c r="D5">
        <v>0.57799999999999996</v>
      </c>
      <c r="E5">
        <v>0.52297389999999999</v>
      </c>
      <c r="F5">
        <v>3.7402519999999999E-3</v>
      </c>
      <c r="H5">
        <v>-6.1979609999999997E-2</v>
      </c>
      <c r="I5">
        <v>-5.6085859999999996E-3</v>
      </c>
      <c r="J5">
        <v>1</v>
      </c>
      <c r="K5">
        <v>6</v>
      </c>
      <c r="L5">
        <v>96.9</v>
      </c>
    </row>
    <row r="6" spans="1:219" x14ac:dyDescent="0.2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19" x14ac:dyDescent="0.2">
      <c r="B7">
        <v>0</v>
      </c>
      <c r="C7">
        <v>1</v>
      </c>
      <c r="D7">
        <v>0</v>
      </c>
      <c r="E7">
        <v>0</v>
      </c>
    </row>
    <row r="8" spans="1:219" x14ac:dyDescent="0.2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  <c r="R8" t="s">
        <v>69</v>
      </c>
    </row>
    <row r="9" spans="1:219" x14ac:dyDescent="0.2">
      <c r="B9" t="s">
        <v>53</v>
      </c>
      <c r="C9" t="s">
        <v>55</v>
      </c>
      <c r="D9">
        <v>0.8</v>
      </c>
      <c r="E9">
        <v>0.84</v>
      </c>
      <c r="F9">
        <v>0.7</v>
      </c>
      <c r="H9">
        <v>0.87</v>
      </c>
      <c r="I9">
        <v>0.75</v>
      </c>
      <c r="J9">
        <v>0.84</v>
      </c>
      <c r="K9">
        <v>0.87</v>
      </c>
      <c r="L9">
        <v>0.19109999999999999</v>
      </c>
      <c r="M9">
        <v>0.1512</v>
      </c>
      <c r="N9">
        <v>0.161</v>
      </c>
      <c r="O9">
        <v>0.22620000000000001</v>
      </c>
      <c r="P9">
        <v>0.1575</v>
      </c>
      <c r="Q9">
        <v>0.15959999999999999</v>
      </c>
      <c r="R9">
        <v>0.2175</v>
      </c>
    </row>
    <row r="10" spans="1:219" x14ac:dyDescent="0.2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19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219" x14ac:dyDescent="0.2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H12" t="s">
        <v>83</v>
      </c>
      <c r="J12" t="s">
        <v>85</v>
      </c>
    </row>
    <row r="13" spans="1:219" x14ac:dyDescent="0.2">
      <c r="B13">
        <v>-6276</v>
      </c>
      <c r="C13">
        <v>6.6</v>
      </c>
      <c r="D13">
        <v>1.7090000000000001E-5</v>
      </c>
      <c r="E13">
        <v>3.11</v>
      </c>
      <c r="F13" t="s">
        <v>82</v>
      </c>
      <c r="H13" t="s">
        <v>84</v>
      </c>
      <c r="J13">
        <v>0</v>
      </c>
    </row>
    <row r="14" spans="1:219" x14ac:dyDescent="0.2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H14" t="s">
        <v>87</v>
      </c>
      <c r="J14" t="s">
        <v>87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89</v>
      </c>
      <c r="AJ14" t="s">
        <v>89</v>
      </c>
      <c r="AK14" t="s">
        <v>89</v>
      </c>
      <c r="AL14" t="s">
        <v>89</v>
      </c>
      <c r="AM14" t="s">
        <v>89</v>
      </c>
      <c r="AN14" t="s">
        <v>90</v>
      </c>
      <c r="AO14" t="s">
        <v>90</v>
      </c>
      <c r="AP14" t="s">
        <v>90</v>
      </c>
      <c r="AQ14" t="s">
        <v>90</v>
      </c>
      <c r="AR14" t="s">
        <v>91</v>
      </c>
      <c r="AS14" t="s">
        <v>91</v>
      </c>
      <c r="AT14" t="s">
        <v>91</v>
      </c>
      <c r="AU14" t="s">
        <v>91</v>
      </c>
      <c r="AV14" t="s">
        <v>92</v>
      </c>
      <c r="AW14" t="s">
        <v>92</v>
      </c>
      <c r="AX14" t="s">
        <v>92</v>
      </c>
      <c r="AY14" t="s">
        <v>92</v>
      </c>
      <c r="AZ14" t="s">
        <v>92</v>
      </c>
      <c r="BA14" t="s">
        <v>92</v>
      </c>
      <c r="BB14" t="s">
        <v>92</v>
      </c>
      <c r="BC14" t="s">
        <v>92</v>
      </c>
      <c r="BD14" t="s">
        <v>92</v>
      </c>
      <c r="BE14" t="s">
        <v>92</v>
      </c>
      <c r="BF14" t="s">
        <v>92</v>
      </c>
      <c r="BG14" t="s">
        <v>92</v>
      </c>
      <c r="BH14" t="s">
        <v>92</v>
      </c>
      <c r="BI14" t="s">
        <v>92</v>
      </c>
      <c r="BJ14" t="s">
        <v>92</v>
      </c>
      <c r="BK14" t="s">
        <v>92</v>
      </c>
      <c r="BL14" t="s">
        <v>92</v>
      </c>
      <c r="BM14" t="s">
        <v>92</v>
      </c>
      <c r="BN14" t="s">
        <v>93</v>
      </c>
      <c r="BO14" t="s">
        <v>93</v>
      </c>
      <c r="BP14" t="s">
        <v>93</v>
      </c>
      <c r="BQ14" t="s">
        <v>93</v>
      </c>
      <c r="BR14" t="s">
        <v>93</v>
      </c>
      <c r="BS14" t="s">
        <v>93</v>
      </c>
      <c r="BT14" t="s">
        <v>93</v>
      </c>
      <c r="BU14" t="s">
        <v>93</v>
      </c>
      <c r="BV14" t="s">
        <v>93</v>
      </c>
      <c r="BW14" t="s">
        <v>93</v>
      </c>
      <c r="BX14" t="s">
        <v>94</v>
      </c>
      <c r="BY14" t="s">
        <v>94</v>
      </c>
      <c r="BZ14" t="s">
        <v>94</v>
      </c>
      <c r="CA14" t="s">
        <v>94</v>
      </c>
      <c r="CB14" t="s">
        <v>94</v>
      </c>
      <c r="CC14" t="s">
        <v>94</v>
      </c>
      <c r="CD14" t="s">
        <v>94</v>
      </c>
      <c r="CE14" t="s">
        <v>94</v>
      </c>
      <c r="CF14" t="s">
        <v>94</v>
      </c>
      <c r="CG14" t="s">
        <v>94</v>
      </c>
      <c r="CH14" t="s">
        <v>94</v>
      </c>
      <c r="CI14" t="s">
        <v>94</v>
      </c>
      <c r="CJ14" t="s">
        <v>94</v>
      </c>
      <c r="CK14" t="s">
        <v>94</v>
      </c>
      <c r="CL14" t="s">
        <v>94</v>
      </c>
      <c r="CM14" t="s">
        <v>94</v>
      </c>
      <c r="CN14" t="s">
        <v>94</v>
      </c>
      <c r="CO14" t="s">
        <v>94</v>
      </c>
      <c r="CP14" t="s">
        <v>95</v>
      </c>
      <c r="CQ14" t="s">
        <v>95</v>
      </c>
      <c r="CR14" t="s">
        <v>95</v>
      </c>
      <c r="CS14" t="s">
        <v>95</v>
      </c>
      <c r="CT14" t="s">
        <v>95</v>
      </c>
      <c r="CU14" t="s">
        <v>95</v>
      </c>
      <c r="CV14" t="s">
        <v>95</v>
      </c>
      <c r="CW14" t="s">
        <v>95</v>
      </c>
      <c r="CX14" t="s">
        <v>95</v>
      </c>
      <c r="CY14" t="s">
        <v>95</v>
      </c>
      <c r="CZ14" t="s">
        <v>95</v>
      </c>
      <c r="DA14" t="s">
        <v>95</v>
      </c>
      <c r="DB14" t="s">
        <v>95</v>
      </c>
      <c r="DC14" t="s">
        <v>96</v>
      </c>
      <c r="DD14" t="s">
        <v>96</v>
      </c>
      <c r="DE14" t="s">
        <v>96</v>
      </c>
      <c r="DF14" t="s">
        <v>96</v>
      </c>
      <c r="DG14" t="s">
        <v>96</v>
      </c>
      <c r="DH14" t="s">
        <v>96</v>
      </c>
      <c r="DI14" t="s">
        <v>96</v>
      </c>
      <c r="DJ14" t="s">
        <v>96</v>
      </c>
      <c r="DK14" t="s">
        <v>96</v>
      </c>
      <c r="DL14" t="s">
        <v>96</v>
      </c>
      <c r="DM14" t="s">
        <v>96</v>
      </c>
      <c r="DN14" t="s">
        <v>96</v>
      </c>
      <c r="DO14" t="s">
        <v>96</v>
      </c>
      <c r="DP14" t="s">
        <v>96</v>
      </c>
      <c r="DQ14" t="s">
        <v>96</v>
      </c>
      <c r="DR14" t="s">
        <v>97</v>
      </c>
      <c r="DS14" t="s">
        <v>97</v>
      </c>
      <c r="DT14" t="s">
        <v>97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98</v>
      </c>
      <c r="EK14" t="s">
        <v>98</v>
      </c>
      <c r="EL14" t="s">
        <v>98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98</v>
      </c>
      <c r="ET14" t="s">
        <v>98</v>
      </c>
      <c r="EU14" t="s">
        <v>98</v>
      </c>
      <c r="EV14" t="s">
        <v>98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99</v>
      </c>
      <c r="FU14" t="s">
        <v>99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101</v>
      </c>
      <c r="GT14" t="s">
        <v>101</v>
      </c>
      <c r="GU14" t="s">
        <v>101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102</v>
      </c>
      <c r="HK14" t="s">
        <v>102</v>
      </c>
    </row>
    <row r="15" spans="1:219" x14ac:dyDescent="0.2">
      <c r="A15" t="s">
        <v>103</v>
      </c>
      <c r="B15" t="s">
        <v>104</v>
      </c>
      <c r="C15" t="s">
        <v>105</v>
      </c>
      <c r="D15" t="s">
        <v>106</v>
      </c>
      <c r="E15" t="s">
        <v>107</v>
      </c>
      <c r="F15" t="s">
        <v>108</v>
      </c>
      <c r="G15" t="s">
        <v>109</v>
      </c>
      <c r="H15" t="s">
        <v>111</v>
      </c>
      <c r="I15" t="s">
        <v>110</v>
      </c>
      <c r="J15" t="s">
        <v>373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89</v>
      </c>
      <c r="AJ15" t="s">
        <v>136</v>
      </c>
      <c r="AK15" t="s">
        <v>137</v>
      </c>
      <c r="AL15" t="s">
        <v>138</v>
      </c>
      <c r="AM15" t="s">
        <v>139</v>
      </c>
      <c r="AN15" t="s">
        <v>140</v>
      </c>
      <c r="AO15" t="s">
        <v>141</v>
      </c>
      <c r="AP15" t="s">
        <v>142</v>
      </c>
      <c r="AQ15" t="s">
        <v>143</v>
      </c>
      <c r="AR15" t="s">
        <v>144</v>
      </c>
      <c r="AS15" t="s">
        <v>145</v>
      </c>
      <c r="AT15" t="s">
        <v>146</v>
      </c>
      <c r="AU15" t="s">
        <v>147</v>
      </c>
      <c r="AV15" t="s">
        <v>112</v>
      </c>
      <c r="AW15" t="s">
        <v>148</v>
      </c>
      <c r="AX15" t="s">
        <v>149</v>
      </c>
      <c r="AY15" t="s">
        <v>150</v>
      </c>
      <c r="AZ15" t="s">
        <v>151</v>
      </c>
      <c r="BA15" t="s">
        <v>152</v>
      </c>
      <c r="BB15" t="s">
        <v>153</v>
      </c>
      <c r="BC15" t="s">
        <v>154</v>
      </c>
      <c r="BD15" t="s">
        <v>155</v>
      </c>
      <c r="BE15" t="s">
        <v>156</v>
      </c>
      <c r="BF15" t="s">
        <v>157</v>
      </c>
      <c r="BG15" t="s">
        <v>158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104</v>
      </c>
      <c r="CQ15" t="s">
        <v>107</v>
      </c>
      <c r="CR15" t="s">
        <v>193</v>
      </c>
      <c r="CS15" t="s">
        <v>194</v>
      </c>
      <c r="CT15" t="s">
        <v>195</v>
      </c>
      <c r="CU15" t="s">
        <v>196</v>
      </c>
      <c r="CV15" t="s">
        <v>197</v>
      </c>
      <c r="CW15" t="s">
        <v>198</v>
      </c>
      <c r="CX15" t="s">
        <v>199</v>
      </c>
      <c r="CY15" t="s">
        <v>200</v>
      </c>
      <c r="CZ15" t="s">
        <v>201</v>
      </c>
      <c r="DA15" t="s">
        <v>202</v>
      </c>
      <c r="DB15" t="s">
        <v>203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</row>
    <row r="16" spans="1:219" x14ac:dyDescent="0.2">
      <c r="B16" t="s">
        <v>317</v>
      </c>
      <c r="C16" t="s">
        <v>317</v>
      </c>
      <c r="F16" t="s">
        <v>317</v>
      </c>
      <c r="G16" t="s">
        <v>318</v>
      </c>
      <c r="I16" t="s">
        <v>319</v>
      </c>
      <c r="J16" t="s">
        <v>372</v>
      </c>
      <c r="K16" t="s">
        <v>317</v>
      </c>
      <c r="L16" t="s">
        <v>320</v>
      </c>
      <c r="M16" t="s">
        <v>321</v>
      </c>
      <c r="N16" t="s">
        <v>322</v>
      </c>
      <c r="O16" t="s">
        <v>323</v>
      </c>
      <c r="P16" t="s">
        <v>323</v>
      </c>
      <c r="Q16" t="s">
        <v>155</v>
      </c>
      <c r="R16" t="s">
        <v>155</v>
      </c>
      <c r="S16" t="s">
        <v>320</v>
      </c>
      <c r="T16" t="s">
        <v>320</v>
      </c>
      <c r="U16" t="s">
        <v>320</v>
      </c>
      <c r="V16" t="s">
        <v>320</v>
      </c>
      <c r="W16" t="s">
        <v>324</v>
      </c>
      <c r="X16" t="s">
        <v>325</v>
      </c>
      <c r="Y16" t="s">
        <v>325</v>
      </c>
      <c r="Z16" t="s">
        <v>326</v>
      </c>
      <c r="AA16" t="s">
        <v>327</v>
      </c>
      <c r="AB16" t="s">
        <v>326</v>
      </c>
      <c r="AC16" t="s">
        <v>326</v>
      </c>
      <c r="AD16" t="s">
        <v>326</v>
      </c>
      <c r="AE16" t="s">
        <v>324</v>
      </c>
      <c r="AF16" t="s">
        <v>324</v>
      </c>
      <c r="AG16" t="s">
        <v>324</v>
      </c>
      <c r="AH16" t="s">
        <v>324</v>
      </c>
      <c r="AI16" t="s">
        <v>328</v>
      </c>
      <c r="AJ16" t="s">
        <v>327</v>
      </c>
      <c r="AL16" t="s">
        <v>327</v>
      </c>
      <c r="AM16" t="s">
        <v>328</v>
      </c>
      <c r="AN16" t="s">
        <v>322</v>
      </c>
      <c r="AO16" t="s">
        <v>322</v>
      </c>
      <c r="AQ16" t="s">
        <v>329</v>
      </c>
      <c r="AR16" t="s">
        <v>330</v>
      </c>
      <c r="AU16" t="s">
        <v>320</v>
      </c>
      <c r="AV16" t="s">
        <v>317</v>
      </c>
      <c r="AW16" t="s">
        <v>323</v>
      </c>
      <c r="AX16" t="s">
        <v>323</v>
      </c>
      <c r="AY16" t="s">
        <v>331</v>
      </c>
      <c r="AZ16" t="s">
        <v>331</v>
      </c>
      <c r="BA16" t="s">
        <v>323</v>
      </c>
      <c r="BB16" t="s">
        <v>331</v>
      </c>
      <c r="BC16" t="s">
        <v>328</v>
      </c>
      <c r="BD16" t="s">
        <v>326</v>
      </c>
      <c r="BE16" t="s">
        <v>326</v>
      </c>
      <c r="BF16" t="s">
        <v>325</v>
      </c>
      <c r="BG16" t="s">
        <v>325</v>
      </c>
      <c r="BH16" t="s">
        <v>325</v>
      </c>
      <c r="BI16" t="s">
        <v>325</v>
      </c>
      <c r="BJ16" t="s">
        <v>325</v>
      </c>
      <c r="BK16" t="s">
        <v>332</v>
      </c>
      <c r="BL16" t="s">
        <v>322</v>
      </c>
      <c r="BM16" t="s">
        <v>322</v>
      </c>
      <c r="BN16" t="s">
        <v>323</v>
      </c>
      <c r="BO16" t="s">
        <v>323</v>
      </c>
      <c r="BP16" t="s">
        <v>323</v>
      </c>
      <c r="BQ16" t="s">
        <v>331</v>
      </c>
      <c r="BR16" t="s">
        <v>323</v>
      </c>
      <c r="BS16" t="s">
        <v>331</v>
      </c>
      <c r="BT16" t="s">
        <v>326</v>
      </c>
      <c r="BU16" t="s">
        <v>326</v>
      </c>
      <c r="BV16" t="s">
        <v>325</v>
      </c>
      <c r="BW16" t="s">
        <v>325</v>
      </c>
      <c r="BX16" t="s">
        <v>322</v>
      </c>
      <c r="CC16" t="s">
        <v>322</v>
      </c>
      <c r="CF16" t="s">
        <v>325</v>
      </c>
      <c r="CG16" t="s">
        <v>325</v>
      </c>
      <c r="CH16" t="s">
        <v>325</v>
      </c>
      <c r="CI16" t="s">
        <v>325</v>
      </c>
      <c r="CJ16" t="s">
        <v>325</v>
      </c>
      <c r="CK16" t="s">
        <v>322</v>
      </c>
      <c r="CL16" t="s">
        <v>322</v>
      </c>
      <c r="CM16" t="s">
        <v>322</v>
      </c>
      <c r="CN16" t="s">
        <v>317</v>
      </c>
      <c r="CP16" t="s">
        <v>333</v>
      </c>
      <c r="CR16" t="s">
        <v>317</v>
      </c>
      <c r="CS16" t="s">
        <v>317</v>
      </c>
      <c r="CU16" t="s">
        <v>334</v>
      </c>
      <c r="CV16" t="s">
        <v>335</v>
      </c>
      <c r="CW16" t="s">
        <v>334</v>
      </c>
      <c r="CX16" t="s">
        <v>335</v>
      </c>
      <c r="CY16" t="s">
        <v>334</v>
      </c>
      <c r="CZ16" t="s">
        <v>335</v>
      </c>
      <c r="DA16" t="s">
        <v>327</v>
      </c>
      <c r="DB16" t="s">
        <v>327</v>
      </c>
      <c r="DC16" t="s">
        <v>322</v>
      </c>
      <c r="DD16" t="s">
        <v>336</v>
      </c>
      <c r="DE16" t="s">
        <v>322</v>
      </c>
      <c r="DG16" t="s">
        <v>320</v>
      </c>
      <c r="DH16" t="s">
        <v>337</v>
      </c>
      <c r="DI16" t="s">
        <v>320</v>
      </c>
      <c r="DK16" t="s">
        <v>320</v>
      </c>
      <c r="DL16" t="s">
        <v>337</v>
      </c>
      <c r="DM16" t="s">
        <v>320</v>
      </c>
      <c r="DR16" t="s">
        <v>338</v>
      </c>
      <c r="DS16" t="s">
        <v>338</v>
      </c>
      <c r="EF16" t="s">
        <v>338</v>
      </c>
      <c r="EG16" t="s">
        <v>338</v>
      </c>
      <c r="EH16" t="s">
        <v>339</v>
      </c>
      <c r="EI16" t="s">
        <v>339</v>
      </c>
      <c r="EJ16" t="s">
        <v>325</v>
      </c>
      <c r="EK16" t="s">
        <v>325</v>
      </c>
      <c r="EL16" t="s">
        <v>327</v>
      </c>
      <c r="EM16" t="s">
        <v>325</v>
      </c>
      <c r="EN16" t="s">
        <v>331</v>
      </c>
      <c r="EO16" t="s">
        <v>327</v>
      </c>
      <c r="EP16" t="s">
        <v>327</v>
      </c>
      <c r="ER16" t="s">
        <v>338</v>
      </c>
      <c r="ES16" t="s">
        <v>338</v>
      </c>
      <c r="ET16" t="s">
        <v>338</v>
      </c>
      <c r="EU16" t="s">
        <v>338</v>
      </c>
      <c r="EV16" t="s">
        <v>338</v>
      </c>
      <c r="EW16" t="s">
        <v>338</v>
      </c>
      <c r="EX16" t="s">
        <v>338</v>
      </c>
      <c r="EY16" t="s">
        <v>340</v>
      </c>
      <c r="EZ16" t="s">
        <v>340</v>
      </c>
      <c r="FA16" t="s">
        <v>340</v>
      </c>
      <c r="FB16" t="s">
        <v>341</v>
      </c>
      <c r="FC16" t="s">
        <v>338</v>
      </c>
      <c r="FD16" t="s">
        <v>338</v>
      </c>
      <c r="FE16" t="s">
        <v>338</v>
      </c>
      <c r="FF16" t="s">
        <v>338</v>
      </c>
      <c r="FG16" t="s">
        <v>338</v>
      </c>
      <c r="FH16" t="s">
        <v>338</v>
      </c>
      <c r="FI16" t="s">
        <v>338</v>
      </c>
      <c r="FJ16" t="s">
        <v>338</v>
      </c>
      <c r="FK16" t="s">
        <v>338</v>
      </c>
      <c r="FL16" t="s">
        <v>338</v>
      </c>
      <c r="FM16" t="s">
        <v>338</v>
      </c>
      <c r="FN16" t="s">
        <v>338</v>
      </c>
      <c r="FU16" t="s">
        <v>338</v>
      </c>
      <c r="FV16" t="s">
        <v>327</v>
      </c>
      <c r="FW16" t="s">
        <v>327</v>
      </c>
      <c r="FX16" t="s">
        <v>334</v>
      </c>
      <c r="FY16" t="s">
        <v>335</v>
      </c>
      <c r="FZ16" t="s">
        <v>335</v>
      </c>
      <c r="GD16" t="s">
        <v>335</v>
      </c>
      <c r="GH16" t="s">
        <v>323</v>
      </c>
      <c r="GI16" t="s">
        <v>323</v>
      </c>
      <c r="GJ16" t="s">
        <v>331</v>
      </c>
      <c r="GK16" t="s">
        <v>331</v>
      </c>
      <c r="GL16" t="s">
        <v>342</v>
      </c>
      <c r="GM16" t="s">
        <v>342</v>
      </c>
      <c r="GN16" t="s">
        <v>338</v>
      </c>
      <c r="GO16" t="s">
        <v>338</v>
      </c>
      <c r="GP16" t="s">
        <v>338</v>
      </c>
      <c r="GQ16" t="s">
        <v>338</v>
      </c>
      <c r="GR16" t="s">
        <v>338</v>
      </c>
      <c r="GS16" t="s">
        <v>338</v>
      </c>
      <c r="GT16" t="s">
        <v>325</v>
      </c>
      <c r="GU16" t="s">
        <v>338</v>
      </c>
      <c r="GW16" t="s">
        <v>328</v>
      </c>
      <c r="GX16" t="s">
        <v>328</v>
      </c>
      <c r="GY16" t="s">
        <v>325</v>
      </c>
      <c r="GZ16" t="s">
        <v>325</v>
      </c>
      <c r="HA16" t="s">
        <v>325</v>
      </c>
      <c r="HB16" t="s">
        <v>325</v>
      </c>
      <c r="HC16" t="s">
        <v>325</v>
      </c>
      <c r="HD16" t="s">
        <v>327</v>
      </c>
      <c r="HE16" t="s">
        <v>327</v>
      </c>
      <c r="HF16" t="s">
        <v>327</v>
      </c>
      <c r="HG16" t="s">
        <v>325</v>
      </c>
      <c r="HH16" t="s">
        <v>323</v>
      </c>
      <c r="HI16" t="s">
        <v>331</v>
      </c>
      <c r="HJ16" t="s">
        <v>327</v>
      </c>
      <c r="HK16" t="s">
        <v>327</v>
      </c>
    </row>
    <row r="17" spans="1:219" x14ac:dyDescent="0.2">
      <c r="A17">
        <v>1</v>
      </c>
      <c r="B17">
        <v>1688996918.0999999</v>
      </c>
      <c r="C17">
        <v>0</v>
      </c>
      <c r="D17" t="s">
        <v>360</v>
      </c>
      <c r="E17" s="1">
        <v>0.36710648148148151</v>
      </c>
      <c r="F17">
        <v>30</v>
      </c>
      <c r="G17" s="4">
        <v>17.5</v>
      </c>
      <c r="H17" t="s">
        <v>371</v>
      </c>
      <c r="I17" s="4">
        <v>210</v>
      </c>
      <c r="J17" s="4">
        <v>68</v>
      </c>
      <c r="K17">
        <v>1688996918.0999999</v>
      </c>
      <c r="L17">
        <v>2.1813478552861901E-3</v>
      </c>
      <c r="M17">
        <v>2.18134785528619</v>
      </c>
      <c r="N17" s="4">
        <v>13.366010383146399</v>
      </c>
      <c r="O17">
        <v>391.55799256278601</v>
      </c>
      <c r="P17">
        <v>233.23726610733499</v>
      </c>
      <c r="Q17">
        <v>23.540503529964901</v>
      </c>
      <c r="R17">
        <v>39.519723670009</v>
      </c>
      <c r="S17">
        <v>0.14450573580949</v>
      </c>
      <c r="T17">
        <v>3.8348205889532099</v>
      </c>
      <c r="U17">
        <v>0.141547359966502</v>
      </c>
      <c r="V17">
        <v>8.8727853872283505E-2</v>
      </c>
      <c r="W17">
        <v>353.39267099999898</v>
      </c>
      <c r="X17">
        <v>26.158914586198499</v>
      </c>
      <c r="Y17">
        <v>24.653199999999998</v>
      </c>
      <c r="Z17">
        <v>3.1145257997596199</v>
      </c>
      <c r="AA17">
        <v>50.235749826054402</v>
      </c>
      <c r="AB17">
        <v>1.59542172509418</v>
      </c>
      <c r="AC17">
        <v>3.1758692377807902</v>
      </c>
      <c r="AD17">
        <v>1.5191040746654401</v>
      </c>
      <c r="AE17">
        <v>-96.197440418121303</v>
      </c>
      <c r="AF17">
        <v>67.542888308191195</v>
      </c>
      <c r="AG17">
        <v>3.7187107673423099</v>
      </c>
      <c r="AH17">
        <v>328.45682965741202</v>
      </c>
      <c r="AI17">
        <v>0</v>
      </c>
      <c r="AJ17">
        <v>0</v>
      </c>
      <c r="AK17">
        <v>1</v>
      </c>
      <c r="AL17">
        <v>0</v>
      </c>
      <c r="AM17">
        <v>53811</v>
      </c>
      <c r="AN17">
        <v>2199.87</v>
      </c>
      <c r="AO17">
        <v>1849.0790999999899</v>
      </c>
      <c r="AP17">
        <v>0.84054016828267097</v>
      </c>
      <c r="AQ17">
        <v>0.16064252478555499</v>
      </c>
      <c r="AR17">
        <v>3</v>
      </c>
      <c r="AS17">
        <v>0.5</v>
      </c>
      <c r="AT17" t="s">
        <v>345</v>
      </c>
      <c r="AU17">
        <v>2</v>
      </c>
      <c r="AV17">
        <v>1688996918.0999999</v>
      </c>
      <c r="AW17">
        <v>391.55799999999999</v>
      </c>
      <c r="AX17">
        <v>400.08199999999999</v>
      </c>
      <c r="AY17">
        <v>15.8073</v>
      </c>
      <c r="AZ17">
        <v>14.5204</v>
      </c>
      <c r="BA17">
        <v>389.90199999999999</v>
      </c>
      <c r="BB17">
        <v>15.6753</v>
      </c>
      <c r="BC17">
        <v>500.47399999999999</v>
      </c>
      <c r="BD17">
        <v>100.893</v>
      </c>
      <c r="BE17">
        <v>3.6426600000000003E-2</v>
      </c>
      <c r="BF17">
        <v>24.979900000000001</v>
      </c>
      <c r="BG17">
        <v>24.653199999999998</v>
      </c>
      <c r="BH17">
        <v>999.9</v>
      </c>
      <c r="BI17">
        <v>0</v>
      </c>
      <c r="BJ17">
        <v>0</v>
      </c>
      <c r="BK17">
        <v>10019.4</v>
      </c>
      <c r="BL17">
        <v>0</v>
      </c>
      <c r="BM17">
        <v>192.97499999999999</v>
      </c>
      <c r="BN17">
        <v>-8.2731600000000007</v>
      </c>
      <c r="BO17">
        <v>398.10300000000001</v>
      </c>
      <c r="BP17">
        <v>405.976</v>
      </c>
      <c r="BQ17">
        <v>1.29189</v>
      </c>
      <c r="BR17">
        <v>400.08199999999999</v>
      </c>
      <c r="BS17">
        <v>14.5204</v>
      </c>
      <c r="BT17">
        <v>1.59535</v>
      </c>
      <c r="BU17">
        <v>1.4650000000000001</v>
      </c>
      <c r="BV17">
        <v>13.9139</v>
      </c>
      <c r="BW17">
        <v>12.607699999999999</v>
      </c>
      <c r="BX17">
        <v>2199.87</v>
      </c>
      <c r="BY17">
        <v>0.98199400000000003</v>
      </c>
      <c r="BZ17">
        <v>1.8006000000000001E-2</v>
      </c>
      <c r="CA17">
        <v>0</v>
      </c>
      <c r="CB17">
        <v>2.2814000000000001</v>
      </c>
      <c r="CC17">
        <v>0</v>
      </c>
      <c r="CD17">
        <v>6057.93</v>
      </c>
      <c r="CE17">
        <v>20313.900000000001</v>
      </c>
      <c r="CF17">
        <v>40.125</v>
      </c>
      <c r="CG17">
        <v>39.061999999999998</v>
      </c>
      <c r="CH17">
        <v>39.936999999999998</v>
      </c>
      <c r="CI17">
        <v>37.811999999999998</v>
      </c>
      <c r="CJ17">
        <v>39.125</v>
      </c>
      <c r="CK17">
        <v>2160.2600000000002</v>
      </c>
      <c r="CL17">
        <v>39.61</v>
      </c>
      <c r="CM17">
        <v>0</v>
      </c>
      <c r="CN17">
        <v>1688996918</v>
      </c>
      <c r="CO17">
        <v>0</v>
      </c>
      <c r="CP17">
        <v>1688996939.0999999</v>
      </c>
      <c r="CQ17" s="1">
        <v>0.36734953703703704</v>
      </c>
      <c r="CR17">
        <v>1688996935.0999999</v>
      </c>
      <c r="CS17">
        <v>1688996939.0999999</v>
      </c>
      <c r="CT17">
        <v>1</v>
      </c>
      <c r="CU17">
        <v>-0.25</v>
      </c>
      <c r="CV17">
        <v>-5.0000000000000001E-3</v>
      </c>
      <c r="CW17">
        <v>1.6559999999999999</v>
      </c>
      <c r="CX17">
        <v>0.13200000000000001</v>
      </c>
      <c r="CY17">
        <v>400</v>
      </c>
      <c r="CZ17">
        <v>14</v>
      </c>
      <c r="DA17">
        <v>0.18</v>
      </c>
      <c r="DB17">
        <v>0.05</v>
      </c>
      <c r="DC17">
        <v>12.931209256144401</v>
      </c>
      <c r="DD17">
        <v>1.57881355597307</v>
      </c>
      <c r="DE17">
        <v>8.3848385023177693E-2</v>
      </c>
      <c r="DF17">
        <v>0</v>
      </c>
      <c r="DG17">
        <v>2.1237248544638001E-3</v>
      </c>
      <c r="DH17">
        <v>-1.0629659820052101E-4</v>
      </c>
      <c r="DI17" s="2">
        <v>1.6981077592702299E-5</v>
      </c>
      <c r="DJ17">
        <v>1</v>
      </c>
      <c r="DK17">
        <v>0.140132751242</v>
      </c>
      <c r="DL17">
        <v>-4.1121506749184304E-3</v>
      </c>
      <c r="DM17">
        <v>1.19017497540988E-3</v>
      </c>
      <c r="DN17">
        <v>1</v>
      </c>
      <c r="DO17">
        <v>2</v>
      </c>
      <c r="DP17">
        <v>3</v>
      </c>
      <c r="DQ17" s="3">
        <v>44960</v>
      </c>
      <c r="DR17">
        <v>3.1068699999999998</v>
      </c>
      <c r="DS17">
        <v>2.6646700000000001</v>
      </c>
      <c r="DT17">
        <v>9.6011399999999997E-2</v>
      </c>
      <c r="DU17">
        <v>9.8649899999999999E-2</v>
      </c>
      <c r="DV17">
        <v>7.8422099999999995E-2</v>
      </c>
      <c r="DW17">
        <v>7.5912099999999996E-2</v>
      </c>
      <c r="DX17">
        <v>26438.799999999999</v>
      </c>
      <c r="DY17">
        <v>28671.599999999999</v>
      </c>
      <c r="DZ17">
        <v>27681.7</v>
      </c>
      <c r="EA17">
        <v>29892.5</v>
      </c>
      <c r="EB17">
        <v>31940.7</v>
      </c>
      <c r="EC17">
        <v>34135.300000000003</v>
      </c>
      <c r="ED17">
        <v>37968.6</v>
      </c>
      <c r="EE17">
        <v>41054.9</v>
      </c>
      <c r="EF17">
        <v>2.2168000000000001</v>
      </c>
      <c r="EG17">
        <v>2.2302</v>
      </c>
      <c r="EH17">
        <v>0.222333</v>
      </c>
      <c r="EI17">
        <v>0</v>
      </c>
      <c r="EJ17">
        <v>20.992000000000001</v>
      </c>
      <c r="EK17">
        <v>999.9</v>
      </c>
      <c r="EL17">
        <v>53.1</v>
      </c>
      <c r="EM17">
        <v>26.7</v>
      </c>
      <c r="EN17">
        <v>18.508600000000001</v>
      </c>
      <c r="EO17">
        <v>62.766599999999997</v>
      </c>
      <c r="EP17">
        <v>7.0432699999999997</v>
      </c>
      <c r="EQ17">
        <v>1</v>
      </c>
      <c r="ER17">
        <v>-0.37332799999999999</v>
      </c>
      <c r="ES17">
        <v>-3.1871999999999998</v>
      </c>
      <c r="ET17">
        <v>20.178599999999999</v>
      </c>
      <c r="EU17">
        <v>5.2590700000000004</v>
      </c>
      <c r="EV17">
        <v>12.0519</v>
      </c>
      <c r="EW17">
        <v>4.9736500000000001</v>
      </c>
      <c r="EX17">
        <v>3.2930000000000001</v>
      </c>
      <c r="EY17">
        <v>1790</v>
      </c>
      <c r="EZ17">
        <v>9618.2999999999993</v>
      </c>
      <c r="FA17">
        <v>9999</v>
      </c>
      <c r="FB17">
        <v>48.3</v>
      </c>
      <c r="FC17">
        <v>4.9721099999999998</v>
      </c>
      <c r="FD17">
        <v>1.8707</v>
      </c>
      <c r="FE17">
        <v>1.87683</v>
      </c>
      <c r="FF17">
        <v>1.8699600000000001</v>
      </c>
      <c r="FG17">
        <v>1.8730599999999999</v>
      </c>
      <c r="FH17">
        <v>1.87469</v>
      </c>
      <c r="FI17">
        <v>1.8740300000000001</v>
      </c>
      <c r="FJ17">
        <v>1.8754599999999999</v>
      </c>
      <c r="FK17">
        <v>0</v>
      </c>
      <c r="FL17">
        <v>0</v>
      </c>
      <c r="FM17">
        <v>0</v>
      </c>
      <c r="FN17">
        <v>0</v>
      </c>
      <c r="FO17">
        <v>11111111</v>
      </c>
      <c r="FP17" t="s">
        <v>349</v>
      </c>
      <c r="FQ17" t="s">
        <v>350</v>
      </c>
      <c r="FR17" t="s">
        <v>350</v>
      </c>
      <c r="FS17" t="s">
        <v>350</v>
      </c>
      <c r="FT17" t="s">
        <v>350</v>
      </c>
      <c r="FU17">
        <v>0</v>
      </c>
      <c r="FV17">
        <v>100</v>
      </c>
      <c r="FW17">
        <v>100</v>
      </c>
      <c r="FX17">
        <v>1.6559999999999999</v>
      </c>
      <c r="FY17">
        <v>0.13200000000000001</v>
      </c>
      <c r="FZ17">
        <v>1.9059999999999999</v>
      </c>
      <c r="GA17">
        <v>0</v>
      </c>
      <c r="GB17">
        <v>0</v>
      </c>
      <c r="GC17">
        <v>0</v>
      </c>
      <c r="GD17">
        <v>0.13700000000000001</v>
      </c>
      <c r="GE17">
        <v>0</v>
      </c>
      <c r="GF17">
        <v>0</v>
      </c>
      <c r="GG17">
        <v>0</v>
      </c>
      <c r="GH17">
        <v>-1</v>
      </c>
      <c r="GI17">
        <v>-1</v>
      </c>
      <c r="GJ17">
        <v>-1</v>
      </c>
      <c r="GK17">
        <v>-1</v>
      </c>
      <c r="GL17">
        <v>999.7</v>
      </c>
      <c r="GM17">
        <v>999.7</v>
      </c>
      <c r="GN17">
        <v>1.0412600000000001</v>
      </c>
      <c r="GO17">
        <v>2.51831</v>
      </c>
      <c r="GP17">
        <v>1.39893</v>
      </c>
      <c r="GQ17">
        <v>2.2961399999999998</v>
      </c>
      <c r="GR17">
        <v>1.4489700000000001</v>
      </c>
      <c r="GS17">
        <v>2.5549300000000001</v>
      </c>
      <c r="GT17">
        <v>30.846900000000002</v>
      </c>
      <c r="GU17">
        <v>15.611800000000001</v>
      </c>
      <c r="GV17">
        <v>18</v>
      </c>
      <c r="GW17">
        <v>480.05599999999998</v>
      </c>
      <c r="GX17">
        <v>544.51400000000001</v>
      </c>
      <c r="GY17">
        <v>25.5261</v>
      </c>
      <c r="GZ17">
        <v>22.345199999999998</v>
      </c>
      <c r="HA17">
        <v>30.000499999999999</v>
      </c>
      <c r="HB17">
        <v>22.3703</v>
      </c>
      <c r="HC17">
        <v>22.3401</v>
      </c>
      <c r="HD17">
        <v>20.804300000000001</v>
      </c>
      <c r="HE17">
        <v>24.7044</v>
      </c>
      <c r="HF17">
        <v>59.732300000000002</v>
      </c>
      <c r="HG17">
        <v>25.647099999999998</v>
      </c>
      <c r="HH17">
        <v>400</v>
      </c>
      <c r="HI17">
        <v>14.492599999999999</v>
      </c>
      <c r="HJ17">
        <v>102.429</v>
      </c>
      <c r="HK17">
        <v>102.535</v>
      </c>
    </row>
    <row r="18" spans="1:219" x14ac:dyDescent="0.2">
      <c r="A18">
        <v>2</v>
      </c>
      <c r="B18">
        <v>1688998194.5</v>
      </c>
      <c r="C18">
        <v>1276.4000000953599</v>
      </c>
      <c r="D18" t="s">
        <v>361</v>
      </c>
      <c r="E18" s="1">
        <v>0.38187499999999996</v>
      </c>
      <c r="F18">
        <v>30</v>
      </c>
      <c r="G18" s="4">
        <v>17.399999999999999</v>
      </c>
      <c r="H18" t="s">
        <v>344</v>
      </c>
      <c r="I18" s="4">
        <v>60</v>
      </c>
      <c r="J18" s="4">
        <v>68</v>
      </c>
      <c r="K18">
        <v>1688998194.5</v>
      </c>
      <c r="L18">
        <v>1.82729088157755E-3</v>
      </c>
      <c r="M18">
        <v>1.8272908815775499</v>
      </c>
      <c r="N18" s="4">
        <v>11.9885089387182</v>
      </c>
      <c r="O18">
        <v>392.43099331314698</v>
      </c>
      <c r="P18">
        <v>209.97115004068201</v>
      </c>
      <c r="Q18">
        <v>21.1977715819277</v>
      </c>
      <c r="R18">
        <v>39.618121614847198</v>
      </c>
      <c r="S18">
        <v>0.11147430526926801</v>
      </c>
      <c r="T18">
        <v>3.8314586611045902</v>
      </c>
      <c r="U18">
        <v>0.109703367429017</v>
      </c>
      <c r="V18">
        <v>6.8721372799771405E-2</v>
      </c>
      <c r="W18">
        <v>353.395284</v>
      </c>
      <c r="X18">
        <v>26.126112126528</v>
      </c>
      <c r="Y18">
        <v>25.088899999999999</v>
      </c>
      <c r="Z18">
        <v>3.1965693963013</v>
      </c>
      <c r="AA18">
        <v>49.257990902968899</v>
      </c>
      <c r="AB18">
        <v>1.55455530849792</v>
      </c>
      <c r="AC18">
        <v>3.1559454212417402</v>
      </c>
      <c r="AD18">
        <v>1.64201408780338</v>
      </c>
      <c r="AE18">
        <v>-80.583527877569907</v>
      </c>
      <c r="AF18">
        <v>-44.307463057886899</v>
      </c>
      <c r="AG18">
        <v>-2.4456402077050998</v>
      </c>
      <c r="AH18">
        <v>226.05865285683799</v>
      </c>
      <c r="AI18">
        <v>0</v>
      </c>
      <c r="AJ18">
        <v>0</v>
      </c>
      <c r="AK18">
        <v>1</v>
      </c>
      <c r="AL18">
        <v>0</v>
      </c>
      <c r="AM18">
        <v>53765</v>
      </c>
      <c r="AN18">
        <v>2199.89</v>
      </c>
      <c r="AO18">
        <v>1849.0955999999901</v>
      </c>
      <c r="AP18">
        <v>0.84054002700135</v>
      </c>
      <c r="AQ18">
        <v>0.16064225211260499</v>
      </c>
      <c r="AR18">
        <v>3</v>
      </c>
      <c r="AS18">
        <v>0.5</v>
      </c>
      <c r="AT18" t="s">
        <v>345</v>
      </c>
      <c r="AU18">
        <v>2</v>
      </c>
      <c r="AV18">
        <v>1688998194.5</v>
      </c>
      <c r="AW18">
        <v>392.43099999999998</v>
      </c>
      <c r="AX18">
        <v>400.053</v>
      </c>
      <c r="AY18">
        <v>15.398400000000001</v>
      </c>
      <c r="AZ18">
        <v>14.319100000000001</v>
      </c>
      <c r="BA18">
        <v>390.75700000000001</v>
      </c>
      <c r="BB18">
        <v>15.260400000000001</v>
      </c>
      <c r="BC18">
        <v>500.089</v>
      </c>
      <c r="BD18">
        <v>100.922</v>
      </c>
      <c r="BE18">
        <v>3.3638800000000003E-2</v>
      </c>
      <c r="BF18">
        <v>24.874400000000001</v>
      </c>
      <c r="BG18">
        <v>25.088899999999999</v>
      </c>
      <c r="BH18">
        <v>999.9</v>
      </c>
      <c r="BI18">
        <v>0</v>
      </c>
      <c r="BJ18">
        <v>0</v>
      </c>
      <c r="BK18">
        <v>10003.799999999999</v>
      </c>
      <c r="BL18">
        <v>0</v>
      </c>
      <c r="BM18">
        <v>21.521100000000001</v>
      </c>
      <c r="BN18">
        <v>-7.6396800000000002</v>
      </c>
      <c r="BO18">
        <v>398.548</v>
      </c>
      <c r="BP18">
        <v>405.86399999999998</v>
      </c>
      <c r="BQ18">
        <v>1.0732200000000001</v>
      </c>
      <c r="BR18">
        <v>400.053</v>
      </c>
      <c r="BS18">
        <v>14.319100000000001</v>
      </c>
      <c r="BT18">
        <v>1.5534300000000001</v>
      </c>
      <c r="BU18">
        <v>1.44512</v>
      </c>
      <c r="BV18">
        <v>13.5045</v>
      </c>
      <c r="BW18">
        <v>12.3995</v>
      </c>
      <c r="BX18">
        <v>2199.89</v>
      </c>
      <c r="BY18">
        <v>0.98199999999999998</v>
      </c>
      <c r="BZ18">
        <v>1.80004E-2</v>
      </c>
      <c r="CA18">
        <v>0</v>
      </c>
      <c r="CB18">
        <v>2.2433000000000001</v>
      </c>
      <c r="CC18">
        <v>0</v>
      </c>
      <c r="CD18">
        <v>6172.21</v>
      </c>
      <c r="CE18">
        <v>20314.099999999999</v>
      </c>
      <c r="CF18">
        <v>39.186999999999998</v>
      </c>
      <c r="CG18">
        <v>38.5</v>
      </c>
      <c r="CH18">
        <v>38.936999999999998</v>
      </c>
      <c r="CI18">
        <v>37.436999999999998</v>
      </c>
      <c r="CJ18">
        <v>38.25</v>
      </c>
      <c r="CK18">
        <v>2160.29</v>
      </c>
      <c r="CL18">
        <v>39.6</v>
      </c>
      <c r="CM18">
        <v>0</v>
      </c>
      <c r="CN18">
        <v>1688998194.2</v>
      </c>
      <c r="CO18">
        <v>0</v>
      </c>
      <c r="CP18">
        <v>1688998219.5</v>
      </c>
      <c r="CQ18" s="1">
        <v>0.38216435185185182</v>
      </c>
      <c r="CR18">
        <v>1688998212</v>
      </c>
      <c r="CS18">
        <v>1688998219.5</v>
      </c>
      <c r="CT18">
        <v>2</v>
      </c>
      <c r="CU18">
        <v>1.7999999999999999E-2</v>
      </c>
      <c r="CV18">
        <v>6.0000000000000001E-3</v>
      </c>
      <c r="CW18">
        <v>1.6739999999999999</v>
      </c>
      <c r="CX18">
        <v>0.13800000000000001</v>
      </c>
      <c r="CY18">
        <v>400</v>
      </c>
      <c r="CZ18">
        <v>14</v>
      </c>
      <c r="DA18">
        <v>0.28000000000000003</v>
      </c>
      <c r="DB18">
        <v>0.14000000000000001</v>
      </c>
      <c r="DC18">
        <v>12.003484415544399</v>
      </c>
      <c r="DD18">
        <v>-0.59634714163707103</v>
      </c>
      <c r="DE18">
        <v>4.00020221079085E-2</v>
      </c>
      <c r="DF18">
        <v>1</v>
      </c>
      <c r="DG18">
        <v>1.78880928135825E-3</v>
      </c>
      <c r="DH18" s="2">
        <v>-5.9970758496543802E-5</v>
      </c>
      <c r="DI18" s="2">
        <v>3.6804109796732702E-5</v>
      </c>
      <c r="DJ18">
        <v>1</v>
      </c>
      <c r="DK18">
        <v>0.10855985845240999</v>
      </c>
      <c r="DL18">
        <v>3.2794152026464997E-2</v>
      </c>
      <c r="DM18">
        <v>1.7069516927617E-3</v>
      </c>
      <c r="DN18">
        <v>1</v>
      </c>
      <c r="DO18">
        <v>3</v>
      </c>
      <c r="DP18">
        <v>3</v>
      </c>
      <c r="DQ18" s="3">
        <v>44988</v>
      </c>
      <c r="DR18">
        <v>3.1063800000000001</v>
      </c>
      <c r="DS18">
        <v>2.66174</v>
      </c>
      <c r="DT18">
        <v>9.6264000000000002E-2</v>
      </c>
      <c r="DU18">
        <v>9.8745600000000003E-2</v>
      </c>
      <c r="DV18">
        <v>7.6945399999999997E-2</v>
      </c>
      <c r="DW18">
        <v>7.52023E-2</v>
      </c>
      <c r="DX18">
        <v>26411.9</v>
      </c>
      <c r="DY18">
        <v>28662.1</v>
      </c>
      <c r="DZ18">
        <v>27660.7</v>
      </c>
      <c r="EA18">
        <v>29885.3</v>
      </c>
      <c r="EB18">
        <v>31971.599999999999</v>
      </c>
      <c r="EC18">
        <v>34157.1</v>
      </c>
      <c r="ED18">
        <v>37944.1</v>
      </c>
      <c r="EE18">
        <v>41049.199999999997</v>
      </c>
      <c r="EF18">
        <v>2.2163499999999998</v>
      </c>
      <c r="EG18">
        <v>2.2337699999999998</v>
      </c>
      <c r="EH18">
        <v>0.20852699999999999</v>
      </c>
      <c r="EI18">
        <v>0</v>
      </c>
      <c r="EJ18">
        <v>21.658200000000001</v>
      </c>
      <c r="EK18">
        <v>999.9</v>
      </c>
      <c r="EL18">
        <v>56.5</v>
      </c>
      <c r="EM18">
        <v>26.4</v>
      </c>
      <c r="EN18">
        <v>19.341999999999999</v>
      </c>
      <c r="EO18">
        <v>63.596600000000002</v>
      </c>
      <c r="EP18">
        <v>7.6281999999999996</v>
      </c>
      <c r="EQ18">
        <v>1</v>
      </c>
      <c r="ER18">
        <v>-0.38192100000000001</v>
      </c>
      <c r="ES18">
        <v>0.93361099999999997</v>
      </c>
      <c r="ET18">
        <v>20.204999999999998</v>
      </c>
      <c r="EU18">
        <v>5.2557799999999997</v>
      </c>
      <c r="EV18">
        <v>12.0519</v>
      </c>
      <c r="EW18">
        <v>4.97295</v>
      </c>
      <c r="EX18">
        <v>3.2921999999999998</v>
      </c>
      <c r="EY18">
        <v>1819.3</v>
      </c>
      <c r="EZ18">
        <v>9736.2000000000007</v>
      </c>
      <c r="FA18">
        <v>9999</v>
      </c>
      <c r="FB18">
        <v>48.7</v>
      </c>
      <c r="FC18">
        <v>4.9720500000000003</v>
      </c>
      <c r="FD18">
        <v>1.8704799999999999</v>
      </c>
      <c r="FE18">
        <v>1.8766799999999999</v>
      </c>
      <c r="FF18">
        <v>1.86978</v>
      </c>
      <c r="FG18">
        <v>1.8729100000000001</v>
      </c>
      <c r="FH18">
        <v>1.8745400000000001</v>
      </c>
      <c r="FI18">
        <v>1.8738699999999999</v>
      </c>
      <c r="FJ18">
        <v>1.87531</v>
      </c>
      <c r="FK18">
        <v>0</v>
      </c>
      <c r="FL18">
        <v>0</v>
      </c>
      <c r="FM18">
        <v>0</v>
      </c>
      <c r="FN18">
        <v>0</v>
      </c>
      <c r="FO18">
        <v>11111111</v>
      </c>
      <c r="FP18" t="s">
        <v>349</v>
      </c>
      <c r="FQ18" t="s">
        <v>350</v>
      </c>
      <c r="FR18" t="s">
        <v>350</v>
      </c>
      <c r="FS18" t="s">
        <v>350</v>
      </c>
      <c r="FT18" t="s">
        <v>350</v>
      </c>
      <c r="FU18">
        <v>0</v>
      </c>
      <c r="FV18">
        <v>100</v>
      </c>
      <c r="FW18">
        <v>100</v>
      </c>
      <c r="FX18">
        <v>1.6739999999999999</v>
      </c>
      <c r="FY18">
        <v>0.13800000000000001</v>
      </c>
      <c r="FZ18">
        <v>1.6557999999999899</v>
      </c>
      <c r="GA18">
        <v>0</v>
      </c>
      <c r="GB18">
        <v>0</v>
      </c>
      <c r="GC18">
        <v>0</v>
      </c>
      <c r="GD18">
        <v>0.131959999999997</v>
      </c>
      <c r="GE18">
        <v>0</v>
      </c>
      <c r="GF18">
        <v>0</v>
      </c>
      <c r="GG18">
        <v>0</v>
      </c>
      <c r="GH18">
        <v>-1</v>
      </c>
      <c r="GI18">
        <v>-1</v>
      </c>
      <c r="GJ18">
        <v>-1</v>
      </c>
      <c r="GK18">
        <v>-1</v>
      </c>
      <c r="GL18">
        <v>21</v>
      </c>
      <c r="GM18">
        <v>20.9</v>
      </c>
      <c r="GN18">
        <v>1.0412600000000001</v>
      </c>
      <c r="GO18">
        <v>2.5305200000000001</v>
      </c>
      <c r="GP18">
        <v>1.39893</v>
      </c>
      <c r="GQ18">
        <v>2.2961399999999998</v>
      </c>
      <c r="GR18">
        <v>1.4489700000000001</v>
      </c>
      <c r="GS18">
        <v>2.5305200000000001</v>
      </c>
      <c r="GT18">
        <v>29.623000000000001</v>
      </c>
      <c r="GU18">
        <v>15.2791</v>
      </c>
      <c r="GV18">
        <v>18</v>
      </c>
      <c r="GW18">
        <v>477.06</v>
      </c>
      <c r="GX18">
        <v>543.65899999999999</v>
      </c>
      <c r="GY18">
        <v>23.528600000000001</v>
      </c>
      <c r="GZ18">
        <v>22.1753</v>
      </c>
      <c r="HA18">
        <v>30.000900000000001</v>
      </c>
      <c r="HB18">
        <v>22.098299999999998</v>
      </c>
      <c r="HC18">
        <v>22.0443</v>
      </c>
      <c r="HD18">
        <v>20.795000000000002</v>
      </c>
      <c r="HE18">
        <v>29.6004</v>
      </c>
      <c r="HF18">
        <v>51.1873</v>
      </c>
      <c r="HG18">
        <v>23.4314</v>
      </c>
      <c r="HH18">
        <v>400</v>
      </c>
      <c r="HI18">
        <v>14.478300000000001</v>
      </c>
      <c r="HJ18">
        <v>102.358</v>
      </c>
      <c r="HK18">
        <v>102.517</v>
      </c>
    </row>
    <row r="19" spans="1:219" x14ac:dyDescent="0.2">
      <c r="A19">
        <v>3</v>
      </c>
      <c r="B19">
        <v>1689000507.5999999</v>
      </c>
      <c r="C19">
        <v>3589.5</v>
      </c>
      <c r="D19" t="s">
        <v>362</v>
      </c>
      <c r="E19" s="1">
        <v>0.40864583333333332</v>
      </c>
      <c r="F19">
        <v>30</v>
      </c>
      <c r="G19" s="4">
        <v>18.3</v>
      </c>
      <c r="H19" t="s">
        <v>371</v>
      </c>
      <c r="I19" s="4">
        <v>230</v>
      </c>
      <c r="J19" s="4">
        <v>68</v>
      </c>
      <c r="K19">
        <v>1689000507.5999999</v>
      </c>
      <c r="L19">
        <v>2.1838022114143399E-3</v>
      </c>
      <c r="M19">
        <v>2.1838022114143398</v>
      </c>
      <c r="N19" s="4">
        <v>13.493458789354101</v>
      </c>
      <c r="O19">
        <v>391.35399243729199</v>
      </c>
      <c r="P19">
        <v>225.20725594920401</v>
      </c>
      <c r="Q19">
        <v>22.735726435509299</v>
      </c>
      <c r="R19">
        <v>39.509017034093802</v>
      </c>
      <c r="S19">
        <v>0.13877600234711601</v>
      </c>
      <c r="T19">
        <v>3.8267648956474098</v>
      </c>
      <c r="U19">
        <v>0.136039562591522</v>
      </c>
      <c r="V19">
        <v>8.52660906717191E-2</v>
      </c>
      <c r="W19">
        <v>353.40485999999999</v>
      </c>
      <c r="X19">
        <v>26.4618376695839</v>
      </c>
      <c r="Y19">
        <v>24.988</v>
      </c>
      <c r="Z19">
        <v>3.1774034671052198</v>
      </c>
      <c r="AA19">
        <v>49.333062672115901</v>
      </c>
      <c r="AB19">
        <v>1.5951142288239699</v>
      </c>
      <c r="AC19">
        <v>3.2333573924360501</v>
      </c>
      <c r="AD19">
        <v>1.5822892382812499</v>
      </c>
      <c r="AE19">
        <v>-96.305677523372594</v>
      </c>
      <c r="AF19">
        <v>60.469035727769203</v>
      </c>
      <c r="AG19">
        <v>3.3469521155846702</v>
      </c>
      <c r="AH19">
        <v>320.91517031998097</v>
      </c>
      <c r="AI19">
        <v>0</v>
      </c>
      <c r="AJ19">
        <v>0</v>
      </c>
      <c r="AK19">
        <v>1</v>
      </c>
      <c r="AL19">
        <v>0</v>
      </c>
      <c r="AM19">
        <v>53600</v>
      </c>
      <c r="AN19">
        <v>2199.9499999999998</v>
      </c>
      <c r="AO19">
        <v>1849.146</v>
      </c>
      <c r="AP19">
        <v>0.84054001227300601</v>
      </c>
      <c r="AQ19">
        <v>0.16064222368690101</v>
      </c>
      <c r="AR19">
        <v>3</v>
      </c>
      <c r="AS19">
        <v>0.5</v>
      </c>
      <c r="AT19" t="s">
        <v>345</v>
      </c>
      <c r="AU19">
        <v>2</v>
      </c>
      <c r="AV19">
        <v>1689000507.5999999</v>
      </c>
      <c r="AW19">
        <v>391.35399999999998</v>
      </c>
      <c r="AX19">
        <v>399.96100000000001</v>
      </c>
      <c r="AY19">
        <v>15.8003</v>
      </c>
      <c r="AZ19">
        <v>14.510999999999999</v>
      </c>
      <c r="BA19">
        <v>389.57600000000002</v>
      </c>
      <c r="BB19">
        <v>15.6653</v>
      </c>
      <c r="BC19">
        <v>500.108</v>
      </c>
      <c r="BD19">
        <v>100.92</v>
      </c>
      <c r="BE19">
        <v>3.46799E-2</v>
      </c>
      <c r="BF19">
        <v>25.281099999999999</v>
      </c>
      <c r="BG19">
        <v>24.988</v>
      </c>
      <c r="BH19">
        <v>999.9</v>
      </c>
      <c r="BI19">
        <v>0</v>
      </c>
      <c r="BJ19">
        <v>0</v>
      </c>
      <c r="BK19">
        <v>9986.25</v>
      </c>
      <c r="BL19">
        <v>0</v>
      </c>
      <c r="BM19">
        <v>240.756</v>
      </c>
      <c r="BN19">
        <v>-8.7105099999999993</v>
      </c>
      <c r="BO19">
        <v>397.53199999999998</v>
      </c>
      <c r="BP19">
        <v>405.85</v>
      </c>
      <c r="BQ19">
        <v>1.2923500000000001</v>
      </c>
      <c r="BR19">
        <v>399.96100000000001</v>
      </c>
      <c r="BS19">
        <v>14.510999999999999</v>
      </c>
      <c r="BT19">
        <v>1.59487</v>
      </c>
      <c r="BU19">
        <v>1.46444</v>
      </c>
      <c r="BV19">
        <v>13.9093</v>
      </c>
      <c r="BW19">
        <v>12.601900000000001</v>
      </c>
      <c r="BX19">
        <v>2199.9499999999998</v>
      </c>
      <c r="BY19">
        <v>0.98200100000000001</v>
      </c>
      <c r="BZ19">
        <v>1.79986E-2</v>
      </c>
      <c r="CA19">
        <v>0</v>
      </c>
      <c r="CB19">
        <v>2.4159000000000002</v>
      </c>
      <c r="CC19">
        <v>0</v>
      </c>
      <c r="CD19">
        <v>6426.76</v>
      </c>
      <c r="CE19">
        <v>20314.7</v>
      </c>
      <c r="CF19">
        <v>40.936999999999998</v>
      </c>
      <c r="CG19">
        <v>40.936999999999998</v>
      </c>
      <c r="CH19">
        <v>40.561999999999998</v>
      </c>
      <c r="CI19">
        <v>38.811999999999998</v>
      </c>
      <c r="CJ19">
        <v>39.875</v>
      </c>
      <c r="CK19">
        <v>2160.35</v>
      </c>
      <c r="CL19">
        <v>39.6</v>
      </c>
      <c r="CM19">
        <v>0</v>
      </c>
      <c r="CN19">
        <v>1689000507.8</v>
      </c>
      <c r="CO19">
        <v>0</v>
      </c>
      <c r="CP19">
        <v>1689000532.5999999</v>
      </c>
      <c r="CQ19" s="1">
        <v>0.40893518518518518</v>
      </c>
      <c r="CR19">
        <v>1689000524.5999999</v>
      </c>
      <c r="CS19">
        <v>1689000532.5999999</v>
      </c>
      <c r="CT19">
        <v>3</v>
      </c>
      <c r="CU19">
        <v>0.104</v>
      </c>
      <c r="CV19">
        <v>-3.0000000000000001E-3</v>
      </c>
      <c r="CW19">
        <v>1.778</v>
      </c>
      <c r="CX19">
        <v>0.13500000000000001</v>
      </c>
      <c r="CY19">
        <v>400</v>
      </c>
      <c r="CZ19">
        <v>15</v>
      </c>
      <c r="DA19">
        <v>0.24</v>
      </c>
      <c r="DB19">
        <v>7.0000000000000007E-2</v>
      </c>
      <c r="DC19">
        <v>13.730496091015301</v>
      </c>
      <c r="DD19">
        <v>-8.8497339274731107E-3</v>
      </c>
      <c r="DE19">
        <v>4.8958517212784901E-2</v>
      </c>
      <c r="DF19">
        <v>1</v>
      </c>
      <c r="DG19">
        <v>2.1722757316964898E-3</v>
      </c>
      <c r="DH19">
        <v>1.18382744932805E-4</v>
      </c>
      <c r="DI19" s="2">
        <v>9.0344683221926802E-6</v>
      </c>
      <c r="DJ19">
        <v>1</v>
      </c>
      <c r="DK19">
        <v>0.13951434528107401</v>
      </c>
      <c r="DL19">
        <v>-5.8121280263408303E-3</v>
      </c>
      <c r="DM19">
        <v>3.3010577830797099E-4</v>
      </c>
      <c r="DN19">
        <v>1</v>
      </c>
      <c r="DO19">
        <v>3</v>
      </c>
      <c r="DP19">
        <v>3</v>
      </c>
      <c r="DQ19" s="3">
        <v>44988</v>
      </c>
      <c r="DR19">
        <v>3.1063900000000002</v>
      </c>
      <c r="DS19">
        <v>2.6626300000000001</v>
      </c>
      <c r="DT19">
        <v>9.5893599999999996E-2</v>
      </c>
      <c r="DU19">
        <v>9.8575499999999996E-2</v>
      </c>
      <c r="DV19">
        <v>7.8341400000000005E-2</v>
      </c>
      <c r="DW19">
        <v>7.5837199999999994E-2</v>
      </c>
      <c r="DX19">
        <v>26373.7</v>
      </c>
      <c r="DY19">
        <v>28626.2</v>
      </c>
      <c r="DZ19">
        <v>27611.599999999999</v>
      </c>
      <c r="EA19">
        <v>29843.9</v>
      </c>
      <c r="EB19">
        <v>31866.5</v>
      </c>
      <c r="EC19">
        <v>34087.800000000003</v>
      </c>
      <c r="ED19">
        <v>37878.1</v>
      </c>
      <c r="EE19">
        <v>40995.4</v>
      </c>
      <c r="EF19">
        <v>2.21143</v>
      </c>
      <c r="EG19">
        <v>2.2174999999999998</v>
      </c>
      <c r="EH19">
        <v>0.241976</v>
      </c>
      <c r="EI19">
        <v>0</v>
      </c>
      <c r="EJ19">
        <v>21.0045</v>
      </c>
      <c r="EK19">
        <v>999.9</v>
      </c>
      <c r="EL19">
        <v>48.4</v>
      </c>
      <c r="EM19">
        <v>27.6</v>
      </c>
      <c r="EN19">
        <v>17.78</v>
      </c>
      <c r="EO19">
        <v>63.757599999999996</v>
      </c>
      <c r="EP19">
        <v>7.4198700000000004</v>
      </c>
      <c r="EQ19">
        <v>1</v>
      </c>
      <c r="ER19">
        <v>-0.34461399999999998</v>
      </c>
      <c r="ES19">
        <v>-2.4816500000000001</v>
      </c>
      <c r="ET19">
        <v>20.1934</v>
      </c>
      <c r="EU19">
        <v>5.25488</v>
      </c>
      <c r="EV19">
        <v>12.052300000000001</v>
      </c>
      <c r="EW19">
        <v>4.9729000000000001</v>
      </c>
      <c r="EX19">
        <v>3.2923300000000002</v>
      </c>
      <c r="EY19">
        <v>1872.1</v>
      </c>
      <c r="EZ19">
        <v>9909.6</v>
      </c>
      <c r="FA19">
        <v>9999</v>
      </c>
      <c r="FB19">
        <v>49.3</v>
      </c>
      <c r="FC19">
        <v>4.9721200000000003</v>
      </c>
      <c r="FD19">
        <v>1.8707199999999999</v>
      </c>
      <c r="FE19">
        <v>1.87683</v>
      </c>
      <c r="FF19">
        <v>1.8699600000000001</v>
      </c>
      <c r="FG19">
        <v>1.87314</v>
      </c>
      <c r="FH19">
        <v>1.87469</v>
      </c>
      <c r="FI19">
        <v>1.87405</v>
      </c>
      <c r="FJ19">
        <v>1.8754599999999999</v>
      </c>
      <c r="FK19">
        <v>0</v>
      </c>
      <c r="FL19">
        <v>0</v>
      </c>
      <c r="FM19">
        <v>0</v>
      </c>
      <c r="FN19">
        <v>0</v>
      </c>
      <c r="FO19">
        <v>11111111</v>
      </c>
      <c r="FP19" t="s">
        <v>349</v>
      </c>
      <c r="FQ19" t="s">
        <v>350</v>
      </c>
      <c r="FR19" t="s">
        <v>350</v>
      </c>
      <c r="FS19" t="s">
        <v>350</v>
      </c>
      <c r="FT19" t="s">
        <v>350</v>
      </c>
      <c r="FU19">
        <v>0</v>
      </c>
      <c r="FV19">
        <v>100</v>
      </c>
      <c r="FW19">
        <v>100</v>
      </c>
      <c r="FX19">
        <v>1.778</v>
      </c>
      <c r="FY19">
        <v>0.13500000000000001</v>
      </c>
      <c r="FZ19">
        <v>1.67366666666657</v>
      </c>
      <c r="GA19">
        <v>0</v>
      </c>
      <c r="GB19">
        <v>0</v>
      </c>
      <c r="GC19">
        <v>0</v>
      </c>
      <c r="GD19">
        <v>0.13803500000000199</v>
      </c>
      <c r="GE19">
        <v>0</v>
      </c>
      <c r="GF19">
        <v>0</v>
      </c>
      <c r="GG19">
        <v>0</v>
      </c>
      <c r="GH19">
        <v>-1</v>
      </c>
      <c r="GI19">
        <v>-1</v>
      </c>
      <c r="GJ19">
        <v>-1</v>
      </c>
      <c r="GK19">
        <v>-1</v>
      </c>
      <c r="GL19">
        <v>38.299999999999997</v>
      </c>
      <c r="GM19">
        <v>38.1</v>
      </c>
      <c r="GN19">
        <v>1.0388200000000001</v>
      </c>
      <c r="GO19">
        <v>2.51953</v>
      </c>
      <c r="GP19">
        <v>1.39893</v>
      </c>
      <c r="GQ19">
        <v>2.2912599999999999</v>
      </c>
      <c r="GR19">
        <v>1.4489700000000001</v>
      </c>
      <c r="GS19">
        <v>2.4645999999999999</v>
      </c>
      <c r="GT19">
        <v>31.498799999999999</v>
      </c>
      <c r="GU19">
        <v>14.420999999999999</v>
      </c>
      <c r="GV19">
        <v>18</v>
      </c>
      <c r="GW19">
        <v>480.04500000000002</v>
      </c>
      <c r="GX19">
        <v>538.92399999999998</v>
      </c>
      <c r="GY19">
        <v>25.834599999999998</v>
      </c>
      <c r="GZ19">
        <v>22.767499999999998</v>
      </c>
      <c r="HA19">
        <v>29.9999</v>
      </c>
      <c r="HB19">
        <v>22.694500000000001</v>
      </c>
      <c r="HC19">
        <v>22.641999999999999</v>
      </c>
      <c r="HD19">
        <v>20.767800000000001</v>
      </c>
      <c r="HE19">
        <v>21.334099999999999</v>
      </c>
      <c r="HF19">
        <v>47.460900000000002</v>
      </c>
      <c r="HG19">
        <v>25.846</v>
      </c>
      <c r="HH19">
        <v>400</v>
      </c>
      <c r="HI19">
        <v>14.6235</v>
      </c>
      <c r="HJ19">
        <v>102.179</v>
      </c>
      <c r="HK19">
        <v>102.379</v>
      </c>
    </row>
    <row r="20" spans="1:219" x14ac:dyDescent="0.2">
      <c r="A20">
        <v>4</v>
      </c>
      <c r="B20">
        <v>1689001888</v>
      </c>
      <c r="C20">
        <v>4969.9000000953602</v>
      </c>
      <c r="D20" t="s">
        <v>363</v>
      </c>
      <c r="E20" s="1">
        <v>0.42462962962962963</v>
      </c>
      <c r="F20">
        <v>30</v>
      </c>
      <c r="G20" s="4">
        <v>19.2</v>
      </c>
      <c r="H20" t="s">
        <v>344</v>
      </c>
      <c r="I20" s="4">
        <v>40</v>
      </c>
      <c r="J20" s="4">
        <v>68</v>
      </c>
      <c r="K20">
        <v>1689001888</v>
      </c>
      <c r="L20">
        <v>1.8075037388882299E-3</v>
      </c>
      <c r="M20">
        <v>1.80750373888823</v>
      </c>
      <c r="N20" s="4">
        <v>11.6474240513053</v>
      </c>
      <c r="O20">
        <v>392.59299351207198</v>
      </c>
      <c r="P20">
        <v>214.804153367803</v>
      </c>
      <c r="Q20">
        <v>21.690028210771601</v>
      </c>
      <c r="R20">
        <v>39.642404353548599</v>
      </c>
      <c r="S20">
        <v>0.11127470255862899</v>
      </c>
      <c r="T20">
        <v>3.8325386091876399</v>
      </c>
      <c r="U20">
        <v>0.109510535652708</v>
      </c>
      <c r="V20">
        <v>6.8600258308655404E-2</v>
      </c>
      <c r="W20">
        <v>353.41501499999998</v>
      </c>
      <c r="X20">
        <v>25.9250063282452</v>
      </c>
      <c r="Y20">
        <v>25.0002</v>
      </c>
      <c r="Z20">
        <v>3.17971550407339</v>
      </c>
      <c r="AA20">
        <v>49.786957098275799</v>
      </c>
      <c r="AB20">
        <v>1.5521298141072499</v>
      </c>
      <c r="AC20">
        <v>3.1175430365094599</v>
      </c>
      <c r="AD20">
        <v>1.6275856899661401</v>
      </c>
      <c r="AE20">
        <v>-79.710914884971302</v>
      </c>
      <c r="AF20">
        <v>-68.349836951711893</v>
      </c>
      <c r="AG20">
        <v>-3.7660719107130598</v>
      </c>
      <c r="AH20">
        <v>201.588191252603</v>
      </c>
      <c r="AI20">
        <v>0</v>
      </c>
      <c r="AJ20">
        <v>0</v>
      </c>
      <c r="AK20">
        <v>1</v>
      </c>
      <c r="AL20">
        <v>0</v>
      </c>
      <c r="AM20">
        <v>53824</v>
      </c>
      <c r="AN20">
        <v>2200.0100000000002</v>
      </c>
      <c r="AO20">
        <v>1849.1967</v>
      </c>
      <c r="AP20">
        <v>0.84054013390848203</v>
      </c>
      <c r="AQ20">
        <v>0.16064245844337</v>
      </c>
      <c r="AR20">
        <v>3</v>
      </c>
      <c r="AS20">
        <v>0.5</v>
      </c>
      <c r="AT20" t="s">
        <v>345</v>
      </c>
      <c r="AU20">
        <v>2</v>
      </c>
      <c r="AV20">
        <v>1689001888</v>
      </c>
      <c r="AW20">
        <v>392.59299999999899</v>
      </c>
      <c r="AX20">
        <v>400.00700000000001</v>
      </c>
      <c r="AY20">
        <v>15.3713</v>
      </c>
      <c r="AZ20">
        <v>14.3035</v>
      </c>
      <c r="BA20">
        <v>390.75299999999999</v>
      </c>
      <c r="BB20">
        <v>15.2403</v>
      </c>
      <c r="BC20">
        <v>500.01499999999999</v>
      </c>
      <c r="BD20">
        <v>100.93899999999999</v>
      </c>
      <c r="BE20">
        <v>3.6832499999999997E-2</v>
      </c>
      <c r="BF20">
        <v>24.6694</v>
      </c>
      <c r="BG20">
        <v>25.0002</v>
      </c>
      <c r="BH20">
        <v>999.9</v>
      </c>
      <c r="BI20">
        <v>0</v>
      </c>
      <c r="BJ20">
        <v>0</v>
      </c>
      <c r="BK20">
        <v>10006.200000000001</v>
      </c>
      <c r="BL20">
        <v>0</v>
      </c>
      <c r="BM20">
        <v>20.3002</v>
      </c>
      <c r="BN20">
        <v>-7.4760999999999997</v>
      </c>
      <c r="BO20">
        <v>398.66</v>
      </c>
      <c r="BP20">
        <v>405.81099999999998</v>
      </c>
      <c r="BQ20">
        <v>1.07178</v>
      </c>
      <c r="BR20">
        <v>400.00700000000001</v>
      </c>
      <c r="BS20">
        <v>14.3035</v>
      </c>
      <c r="BT20">
        <v>1.55196</v>
      </c>
      <c r="BU20">
        <v>1.4437800000000001</v>
      </c>
      <c r="BV20">
        <v>13.4899</v>
      </c>
      <c r="BW20">
        <v>12.385400000000001</v>
      </c>
      <c r="BX20">
        <v>2200.0100000000002</v>
      </c>
      <c r="BY20">
        <v>0.98199599999999998</v>
      </c>
      <c r="BZ20">
        <v>1.8004099999999999E-2</v>
      </c>
      <c r="CA20">
        <v>0</v>
      </c>
      <c r="CB20">
        <v>2.5152999999999999</v>
      </c>
      <c r="CC20">
        <v>0</v>
      </c>
      <c r="CD20">
        <v>6176.16</v>
      </c>
      <c r="CE20">
        <v>20315.2</v>
      </c>
      <c r="CF20">
        <v>39.811999999999998</v>
      </c>
      <c r="CG20">
        <v>39.686999999999998</v>
      </c>
      <c r="CH20">
        <v>39.875</v>
      </c>
      <c r="CI20">
        <v>37.561999999999998</v>
      </c>
      <c r="CJ20">
        <v>38.875</v>
      </c>
      <c r="CK20">
        <v>2160.4</v>
      </c>
      <c r="CL20">
        <v>39.61</v>
      </c>
      <c r="CM20">
        <v>0</v>
      </c>
      <c r="CN20">
        <v>1689001887.8</v>
      </c>
      <c r="CO20">
        <v>0</v>
      </c>
      <c r="CP20">
        <v>1689001907</v>
      </c>
      <c r="CQ20" s="1">
        <v>0.42484953703703704</v>
      </c>
      <c r="CR20">
        <v>1689001907</v>
      </c>
      <c r="CS20">
        <v>1689001907</v>
      </c>
      <c r="CT20">
        <v>4</v>
      </c>
      <c r="CU20">
        <v>6.2E-2</v>
      </c>
      <c r="CV20">
        <v>-4.0000000000000001E-3</v>
      </c>
      <c r="CW20">
        <v>1.84</v>
      </c>
      <c r="CX20">
        <v>0.13100000000000001</v>
      </c>
      <c r="CY20">
        <v>400</v>
      </c>
      <c r="CZ20">
        <v>14</v>
      </c>
      <c r="DA20">
        <v>0.34</v>
      </c>
      <c r="DB20">
        <v>0.09</v>
      </c>
      <c r="DC20">
        <v>11.670801488005701</v>
      </c>
      <c r="DD20">
        <v>0.169978553621775</v>
      </c>
      <c r="DE20">
        <v>4.10941442379597E-2</v>
      </c>
      <c r="DF20">
        <v>1</v>
      </c>
      <c r="DG20">
        <v>1.8722975220016101E-3</v>
      </c>
      <c r="DH20">
        <v>-3.9207617496539899E-4</v>
      </c>
      <c r="DI20" s="2">
        <v>3.1400673516946402E-5</v>
      </c>
      <c r="DJ20">
        <v>1</v>
      </c>
      <c r="DK20">
        <v>0.11425454904339601</v>
      </c>
      <c r="DL20">
        <v>-4.0815136989180198E-2</v>
      </c>
      <c r="DM20">
        <v>2.0275940954017102E-3</v>
      </c>
      <c r="DN20">
        <v>1</v>
      </c>
      <c r="DO20">
        <v>3</v>
      </c>
      <c r="DP20">
        <v>3</v>
      </c>
      <c r="DQ20" s="3">
        <v>44988</v>
      </c>
      <c r="DR20">
        <v>3.1061200000000002</v>
      </c>
      <c r="DS20">
        <v>2.6649500000000002</v>
      </c>
      <c r="DT20">
        <v>9.5822000000000004E-2</v>
      </c>
      <c r="DU20">
        <v>9.8285800000000006E-2</v>
      </c>
      <c r="DV20">
        <v>7.6527600000000001E-2</v>
      </c>
      <c r="DW20">
        <v>7.4804899999999994E-2</v>
      </c>
      <c r="DX20">
        <v>26318.9</v>
      </c>
      <c r="DY20">
        <v>28570.1</v>
      </c>
      <c r="DZ20">
        <v>27556.799999999999</v>
      </c>
      <c r="EA20">
        <v>29779.5</v>
      </c>
      <c r="EB20">
        <v>31863</v>
      </c>
      <c r="EC20">
        <v>34045.1</v>
      </c>
      <c r="ED20">
        <v>37803.1</v>
      </c>
      <c r="EE20">
        <v>40901.199999999997</v>
      </c>
      <c r="EF20">
        <v>2.1981199999999999</v>
      </c>
      <c r="EG20">
        <v>2.1817000000000002</v>
      </c>
      <c r="EH20">
        <v>0.15662999999999999</v>
      </c>
      <c r="EI20">
        <v>0</v>
      </c>
      <c r="EJ20">
        <v>22.424800000000001</v>
      </c>
      <c r="EK20">
        <v>999.9</v>
      </c>
      <c r="EL20">
        <v>54</v>
      </c>
      <c r="EM20">
        <v>27.9</v>
      </c>
      <c r="EN20">
        <v>20.182600000000001</v>
      </c>
      <c r="EO20">
        <v>62.8476</v>
      </c>
      <c r="EP20">
        <v>7.6682699999999997</v>
      </c>
      <c r="EQ20">
        <v>1</v>
      </c>
      <c r="ER20">
        <v>-0.251392</v>
      </c>
      <c r="ES20">
        <v>0.61326000000000003</v>
      </c>
      <c r="ET20">
        <v>20.208300000000001</v>
      </c>
      <c r="EU20">
        <v>5.2536800000000001</v>
      </c>
      <c r="EV20">
        <v>12.055899999999999</v>
      </c>
      <c r="EW20">
        <v>4.9732500000000002</v>
      </c>
      <c r="EX20">
        <v>3.2930000000000001</v>
      </c>
      <c r="EY20">
        <v>1903.1</v>
      </c>
      <c r="EZ20">
        <v>9999</v>
      </c>
      <c r="FA20">
        <v>9999</v>
      </c>
      <c r="FB20">
        <v>49.7</v>
      </c>
      <c r="FC20">
        <v>4.9721500000000001</v>
      </c>
      <c r="FD20">
        <v>1.8706700000000001</v>
      </c>
      <c r="FE20">
        <v>1.87683</v>
      </c>
      <c r="FF20">
        <v>1.8699600000000001</v>
      </c>
      <c r="FG20">
        <v>1.87313</v>
      </c>
      <c r="FH20">
        <v>1.8746700000000001</v>
      </c>
      <c r="FI20">
        <v>1.87401</v>
      </c>
      <c r="FJ20">
        <v>1.8754599999999999</v>
      </c>
      <c r="FK20">
        <v>0</v>
      </c>
      <c r="FL20">
        <v>0</v>
      </c>
      <c r="FM20">
        <v>0</v>
      </c>
      <c r="FN20">
        <v>0</v>
      </c>
      <c r="FO20">
        <v>11111111</v>
      </c>
      <c r="FP20" t="s">
        <v>349</v>
      </c>
      <c r="FQ20" t="s">
        <v>350</v>
      </c>
      <c r="FR20" t="s">
        <v>350</v>
      </c>
      <c r="FS20" t="s">
        <v>350</v>
      </c>
      <c r="FT20" t="s">
        <v>350</v>
      </c>
      <c r="FU20">
        <v>0</v>
      </c>
      <c r="FV20">
        <v>100</v>
      </c>
      <c r="FW20">
        <v>100</v>
      </c>
      <c r="FX20">
        <v>1.84</v>
      </c>
      <c r="FY20">
        <v>0.13100000000000001</v>
      </c>
      <c r="FZ20">
        <v>1.7775999999999399</v>
      </c>
      <c r="GA20">
        <v>0</v>
      </c>
      <c r="GB20">
        <v>0</v>
      </c>
      <c r="GC20">
        <v>0</v>
      </c>
      <c r="GD20">
        <v>0.13497500000000401</v>
      </c>
      <c r="GE20">
        <v>0</v>
      </c>
      <c r="GF20">
        <v>0</v>
      </c>
      <c r="GG20">
        <v>0</v>
      </c>
      <c r="GH20">
        <v>-1</v>
      </c>
      <c r="GI20">
        <v>-1</v>
      </c>
      <c r="GJ20">
        <v>-1</v>
      </c>
      <c r="GK20">
        <v>-1</v>
      </c>
      <c r="GL20">
        <v>22.7</v>
      </c>
      <c r="GM20">
        <v>22.6</v>
      </c>
      <c r="GN20">
        <v>1.0363800000000001</v>
      </c>
      <c r="GO20">
        <v>2.5317400000000001</v>
      </c>
      <c r="GP20">
        <v>1.39893</v>
      </c>
      <c r="GQ20">
        <v>2.2973599999999998</v>
      </c>
      <c r="GR20">
        <v>1.4489700000000001</v>
      </c>
      <c r="GS20">
        <v>2.3950200000000001</v>
      </c>
      <c r="GT20">
        <v>31.455200000000001</v>
      </c>
      <c r="GU20">
        <v>13.904400000000001</v>
      </c>
      <c r="GV20">
        <v>18</v>
      </c>
      <c r="GW20">
        <v>484.16399999999999</v>
      </c>
      <c r="GX20">
        <v>527.38300000000004</v>
      </c>
      <c r="GY20">
        <v>22.616900000000001</v>
      </c>
      <c r="GZ20">
        <v>24.011700000000001</v>
      </c>
      <c r="HA20">
        <v>30.000299999999999</v>
      </c>
      <c r="HB20">
        <v>23.932200000000002</v>
      </c>
      <c r="HC20">
        <v>23.8828</v>
      </c>
      <c r="HD20">
        <v>20.714500000000001</v>
      </c>
      <c r="HE20">
        <v>32.7836</v>
      </c>
      <c r="HF20">
        <v>30.799099999999999</v>
      </c>
      <c r="HG20">
        <v>22.611499999999999</v>
      </c>
      <c r="HH20">
        <v>400</v>
      </c>
      <c r="HI20">
        <v>14.3725</v>
      </c>
      <c r="HJ20">
        <v>101.976</v>
      </c>
      <c r="HK20">
        <v>102.15</v>
      </c>
    </row>
    <row r="21" spans="1:219" x14ac:dyDescent="0.2">
      <c r="A21">
        <v>5</v>
      </c>
      <c r="B21">
        <v>1689004153.0999999</v>
      </c>
      <c r="C21">
        <v>7235</v>
      </c>
      <c r="D21" t="s">
        <v>364</v>
      </c>
      <c r="E21" s="1">
        <v>0.4508449074074074</v>
      </c>
      <c r="F21">
        <v>30</v>
      </c>
      <c r="G21" s="4">
        <v>21</v>
      </c>
      <c r="H21" t="s">
        <v>371</v>
      </c>
      <c r="I21" s="4">
        <v>190</v>
      </c>
      <c r="J21" s="4">
        <v>68</v>
      </c>
      <c r="K21">
        <v>1689004153.0999999</v>
      </c>
      <c r="L21">
        <v>1.6645071646610001E-3</v>
      </c>
      <c r="M21">
        <v>1.6645071646609999</v>
      </c>
      <c r="N21" s="4">
        <v>10.4387514177663</v>
      </c>
      <c r="O21">
        <v>393.351994185021</v>
      </c>
      <c r="P21">
        <v>222.34236548358399</v>
      </c>
      <c r="Q21">
        <v>22.457264528760199</v>
      </c>
      <c r="R21">
        <v>39.729764352896403</v>
      </c>
      <c r="S21">
        <v>0.103779959219884</v>
      </c>
      <c r="T21">
        <v>3.8319240033865398</v>
      </c>
      <c r="U21">
        <v>0.10224342356895499</v>
      </c>
      <c r="V21">
        <v>6.4038296190565294E-2</v>
      </c>
      <c r="W21">
        <v>353.42502899999999</v>
      </c>
      <c r="X21">
        <v>25.753512266533399</v>
      </c>
      <c r="Y21">
        <v>24.9087</v>
      </c>
      <c r="Z21">
        <v>3.1624110041975602</v>
      </c>
      <c r="AA21">
        <v>50.530658700483599</v>
      </c>
      <c r="AB21">
        <v>1.5565080198177901</v>
      </c>
      <c r="AC21">
        <v>3.0803240247547001</v>
      </c>
      <c r="AD21">
        <v>1.6059029843797601</v>
      </c>
      <c r="AE21">
        <v>-73.404765961550396</v>
      </c>
      <c r="AF21">
        <v>-90.918800891740503</v>
      </c>
      <c r="AG21">
        <v>-5.0030528060084798</v>
      </c>
      <c r="AH21">
        <v>184.09840934069999</v>
      </c>
      <c r="AI21">
        <v>0</v>
      </c>
      <c r="AJ21">
        <v>0</v>
      </c>
      <c r="AK21">
        <v>1</v>
      </c>
      <c r="AL21">
        <v>0</v>
      </c>
      <c r="AM21">
        <v>53848</v>
      </c>
      <c r="AN21">
        <v>2200.08</v>
      </c>
      <c r="AO21">
        <v>1849.2548999999999</v>
      </c>
      <c r="AP21">
        <v>0.84053984400567205</v>
      </c>
      <c r="AQ21">
        <v>0.16064189893094699</v>
      </c>
      <c r="AR21">
        <v>3</v>
      </c>
      <c r="AS21">
        <v>0.5</v>
      </c>
      <c r="AT21" t="s">
        <v>345</v>
      </c>
      <c r="AU21">
        <v>2</v>
      </c>
      <c r="AV21">
        <v>1689004153.0999999</v>
      </c>
      <c r="AW21">
        <v>393.35199999999998</v>
      </c>
      <c r="AX21">
        <v>400.00799999999998</v>
      </c>
      <c r="AY21">
        <v>15.4104999999999</v>
      </c>
      <c r="AZ21">
        <v>14.427199999999999</v>
      </c>
      <c r="BA21">
        <v>391.50599999999997</v>
      </c>
      <c r="BB21">
        <v>15.2775</v>
      </c>
      <c r="BC21">
        <v>500.00700000000001</v>
      </c>
      <c r="BD21">
        <v>100.96599999999999</v>
      </c>
      <c r="BE21">
        <v>3.7083600000000001E-2</v>
      </c>
      <c r="BF21">
        <v>24.468599999999999</v>
      </c>
      <c r="BG21">
        <v>24.9087</v>
      </c>
      <c r="BH21">
        <v>999.9</v>
      </c>
      <c r="BI21">
        <v>0</v>
      </c>
      <c r="BJ21">
        <v>0</v>
      </c>
      <c r="BK21">
        <v>10001.200000000001</v>
      </c>
      <c r="BL21">
        <v>0</v>
      </c>
      <c r="BM21">
        <v>252.52699999999999</v>
      </c>
      <c r="BN21">
        <v>-6.6625100000000002</v>
      </c>
      <c r="BO21">
        <v>399.50099999999998</v>
      </c>
      <c r="BP21">
        <v>405.863</v>
      </c>
      <c r="BQ21">
        <v>0.98145199999999999</v>
      </c>
      <c r="BR21">
        <v>400.00799999999998</v>
      </c>
      <c r="BS21">
        <v>14.427199999999999</v>
      </c>
      <c r="BT21">
        <v>1.5557399999999999</v>
      </c>
      <c r="BU21">
        <v>1.45665</v>
      </c>
      <c r="BV21">
        <v>13.527200000000001</v>
      </c>
      <c r="BW21">
        <v>12.5205</v>
      </c>
      <c r="BX21">
        <v>2200.08</v>
      </c>
      <c r="BY21">
        <v>0.98200399999999999</v>
      </c>
      <c r="BZ21">
        <v>1.7996100000000001E-2</v>
      </c>
      <c r="CA21">
        <v>0</v>
      </c>
      <c r="CB21">
        <v>2.3786999999999998</v>
      </c>
      <c r="CC21">
        <v>0</v>
      </c>
      <c r="CD21">
        <v>5880.99</v>
      </c>
      <c r="CE21">
        <v>20315.900000000001</v>
      </c>
      <c r="CF21">
        <v>39.625</v>
      </c>
      <c r="CG21">
        <v>40.061999999999998</v>
      </c>
      <c r="CH21">
        <v>38.875</v>
      </c>
      <c r="CI21">
        <v>39.5</v>
      </c>
      <c r="CJ21">
        <v>38.936999999999998</v>
      </c>
      <c r="CK21">
        <v>2160.4899999999998</v>
      </c>
      <c r="CL21">
        <v>39.590000000000003</v>
      </c>
      <c r="CM21">
        <v>0</v>
      </c>
      <c r="CN21">
        <v>1689004153.4000001</v>
      </c>
      <c r="CO21">
        <v>0</v>
      </c>
      <c r="CP21">
        <v>1689004172.5999999</v>
      </c>
      <c r="CQ21" s="1">
        <v>0.45106481481481481</v>
      </c>
      <c r="CR21">
        <v>1689004172.5999999</v>
      </c>
      <c r="CS21">
        <v>1689004171.0999999</v>
      </c>
      <c r="CT21">
        <v>5</v>
      </c>
      <c r="CU21">
        <v>6.0000000000000001E-3</v>
      </c>
      <c r="CV21">
        <v>2E-3</v>
      </c>
      <c r="CW21">
        <v>1.8460000000000001</v>
      </c>
      <c r="CX21">
        <v>0.13300000000000001</v>
      </c>
      <c r="CY21">
        <v>400</v>
      </c>
      <c r="CZ21">
        <v>14</v>
      </c>
      <c r="DA21">
        <v>0.16</v>
      </c>
      <c r="DB21">
        <v>0.09</v>
      </c>
      <c r="DC21">
        <v>10.437726467835599</v>
      </c>
      <c r="DD21">
        <v>-1.10705729598145</v>
      </c>
      <c r="DE21">
        <v>6.2582203253706503E-2</v>
      </c>
      <c r="DF21">
        <v>0</v>
      </c>
      <c r="DG21">
        <v>1.6679283588889799E-3</v>
      </c>
      <c r="DH21">
        <v>7.9409660103075999E-4</v>
      </c>
      <c r="DI21" s="2">
        <v>6.6884171636152101E-5</v>
      </c>
      <c r="DJ21">
        <v>1</v>
      </c>
      <c r="DK21">
        <v>0.107094598097166</v>
      </c>
      <c r="DL21">
        <v>1.04597395757686E-2</v>
      </c>
      <c r="DM21">
        <v>1.09280512876698E-3</v>
      </c>
      <c r="DN21">
        <v>1</v>
      </c>
      <c r="DO21">
        <v>2</v>
      </c>
      <c r="DP21">
        <v>3</v>
      </c>
      <c r="DQ21" s="3">
        <v>44960</v>
      </c>
      <c r="DR21">
        <v>3.1061700000000001</v>
      </c>
      <c r="DS21">
        <v>2.6651600000000002</v>
      </c>
      <c r="DT21">
        <v>9.6040600000000004E-2</v>
      </c>
      <c r="DU21">
        <v>9.8353700000000002E-2</v>
      </c>
      <c r="DV21">
        <v>7.6727199999999995E-2</v>
      </c>
      <c r="DW21">
        <v>7.5338500000000003E-2</v>
      </c>
      <c r="DX21">
        <v>26314.2</v>
      </c>
      <c r="DY21">
        <v>28582.3</v>
      </c>
      <c r="DZ21">
        <v>27556.799999999999</v>
      </c>
      <c r="EA21">
        <v>29793.200000000001</v>
      </c>
      <c r="EB21">
        <v>31859.200000000001</v>
      </c>
      <c r="EC21">
        <v>34045.800000000003</v>
      </c>
      <c r="ED21">
        <v>37805.5</v>
      </c>
      <c r="EE21">
        <v>40924.6</v>
      </c>
      <c r="EF21">
        <v>2.2025700000000001</v>
      </c>
      <c r="EG21">
        <v>2.18858</v>
      </c>
      <c r="EH21">
        <v>0.219662</v>
      </c>
      <c r="EI21">
        <v>0</v>
      </c>
      <c r="EJ21">
        <v>21.293199999999999</v>
      </c>
      <c r="EK21">
        <v>999.9</v>
      </c>
      <c r="EL21">
        <v>39.5</v>
      </c>
      <c r="EM21">
        <v>29.7</v>
      </c>
      <c r="EN21">
        <v>16.383400000000002</v>
      </c>
      <c r="EO21">
        <v>63.425899999999999</v>
      </c>
      <c r="EP21">
        <v>7.8084899999999999</v>
      </c>
      <c r="EQ21">
        <v>1</v>
      </c>
      <c r="ER21">
        <v>-0.28756100000000001</v>
      </c>
      <c r="ES21">
        <v>-1.6152</v>
      </c>
      <c r="ET21">
        <v>20.205400000000001</v>
      </c>
      <c r="EU21">
        <v>5.2578699999999996</v>
      </c>
      <c r="EV21">
        <v>12.052899999999999</v>
      </c>
      <c r="EW21">
        <v>4.9725999999999999</v>
      </c>
      <c r="EX21">
        <v>3.2930000000000001</v>
      </c>
      <c r="EY21">
        <v>1954</v>
      </c>
      <c r="EZ21">
        <v>9999</v>
      </c>
      <c r="FA21">
        <v>9999</v>
      </c>
      <c r="FB21">
        <v>50.3</v>
      </c>
      <c r="FC21">
        <v>4.9721399999999996</v>
      </c>
      <c r="FD21">
        <v>1.8707</v>
      </c>
      <c r="FE21">
        <v>1.87683</v>
      </c>
      <c r="FF21">
        <v>1.8699300000000001</v>
      </c>
      <c r="FG21">
        <v>1.8730800000000001</v>
      </c>
      <c r="FH21">
        <v>1.8746799999999999</v>
      </c>
      <c r="FI21">
        <v>1.8740000000000001</v>
      </c>
      <c r="FJ21">
        <v>1.8754599999999999</v>
      </c>
      <c r="FK21">
        <v>0</v>
      </c>
      <c r="FL21">
        <v>0</v>
      </c>
      <c r="FM21">
        <v>0</v>
      </c>
      <c r="FN21">
        <v>0</v>
      </c>
      <c r="FO21">
        <v>11111111</v>
      </c>
      <c r="FP21" t="s">
        <v>349</v>
      </c>
      <c r="FQ21" t="s">
        <v>350</v>
      </c>
      <c r="FR21" t="s">
        <v>350</v>
      </c>
      <c r="FS21" t="s">
        <v>350</v>
      </c>
      <c r="FT21" t="s">
        <v>350</v>
      </c>
      <c r="FU21">
        <v>0</v>
      </c>
      <c r="FV21">
        <v>100</v>
      </c>
      <c r="FW21">
        <v>100</v>
      </c>
      <c r="FX21">
        <v>1.8460000000000001</v>
      </c>
      <c r="FY21">
        <v>0.13300000000000001</v>
      </c>
      <c r="FZ21">
        <v>1.8395999999999599</v>
      </c>
      <c r="GA21">
        <v>0</v>
      </c>
      <c r="GB21">
        <v>0</v>
      </c>
      <c r="GC21">
        <v>0</v>
      </c>
      <c r="GD21">
        <v>0.131135</v>
      </c>
      <c r="GE21">
        <v>0</v>
      </c>
      <c r="GF21">
        <v>0</v>
      </c>
      <c r="GG21">
        <v>0</v>
      </c>
      <c r="GH21">
        <v>-1</v>
      </c>
      <c r="GI21">
        <v>-1</v>
      </c>
      <c r="GJ21">
        <v>-1</v>
      </c>
      <c r="GK21">
        <v>-1</v>
      </c>
      <c r="GL21">
        <v>37.4</v>
      </c>
      <c r="GM21">
        <v>37.4</v>
      </c>
      <c r="GN21">
        <v>1.0412600000000001</v>
      </c>
      <c r="GO21">
        <v>2.5451700000000002</v>
      </c>
      <c r="GP21">
        <v>1.39893</v>
      </c>
      <c r="GQ21">
        <v>2.2888199999999999</v>
      </c>
      <c r="GR21">
        <v>1.4489700000000001</v>
      </c>
      <c r="GS21">
        <v>2.4035600000000001</v>
      </c>
      <c r="GT21">
        <v>31.193899999999999</v>
      </c>
      <c r="GU21">
        <v>13.133900000000001</v>
      </c>
      <c r="GV21">
        <v>18</v>
      </c>
      <c r="GW21">
        <v>484.83800000000002</v>
      </c>
      <c r="GX21">
        <v>530.44000000000005</v>
      </c>
      <c r="GY21">
        <v>24.2303</v>
      </c>
      <c r="GZ21">
        <v>23.561900000000001</v>
      </c>
      <c r="HA21">
        <v>29.999300000000002</v>
      </c>
      <c r="HB21">
        <v>23.722999999999999</v>
      </c>
      <c r="HC21">
        <v>23.7194</v>
      </c>
      <c r="HD21">
        <v>20.8093</v>
      </c>
      <c r="HE21">
        <v>10.793699999999999</v>
      </c>
      <c r="HF21">
        <v>20.150099999999998</v>
      </c>
      <c r="HG21">
        <v>24.237300000000001</v>
      </c>
      <c r="HH21">
        <v>400</v>
      </c>
      <c r="HI21">
        <v>14.333500000000001</v>
      </c>
      <c r="HJ21">
        <v>101.98</v>
      </c>
      <c r="HK21">
        <v>102.203</v>
      </c>
    </row>
    <row r="22" spans="1:219" x14ac:dyDescent="0.2">
      <c r="A22">
        <v>6</v>
      </c>
      <c r="B22">
        <v>1689005528.5</v>
      </c>
      <c r="C22">
        <v>8610.4000000953602</v>
      </c>
      <c r="D22" t="s">
        <v>365</v>
      </c>
      <c r="E22" s="1">
        <v>0.46675925925925926</v>
      </c>
      <c r="F22">
        <v>30</v>
      </c>
      <c r="G22" s="4">
        <v>21.6</v>
      </c>
      <c r="H22" t="s">
        <v>344</v>
      </c>
      <c r="I22" s="4">
        <v>100</v>
      </c>
      <c r="J22" s="4">
        <v>68</v>
      </c>
      <c r="K22">
        <v>1689005528.5</v>
      </c>
      <c r="L22">
        <v>1.3196091015589999E-3</v>
      </c>
      <c r="M22">
        <v>1.3196091015589999</v>
      </c>
      <c r="N22" s="4">
        <v>7.4845124795458604</v>
      </c>
      <c r="O22">
        <v>395.19099584711103</v>
      </c>
      <c r="P22">
        <v>242.472591598685</v>
      </c>
      <c r="Q22">
        <v>24.493690310503101</v>
      </c>
      <c r="R22">
        <v>39.9207423897182</v>
      </c>
      <c r="S22">
        <v>8.3679650125165303E-2</v>
      </c>
      <c r="T22">
        <v>3.8393471167512199</v>
      </c>
      <c r="U22">
        <v>8.2679486884535899E-2</v>
      </c>
      <c r="V22">
        <v>5.1763543859124898E-2</v>
      </c>
      <c r="W22">
        <v>353.37990300000001</v>
      </c>
      <c r="X22">
        <v>26.2308245345411</v>
      </c>
      <c r="Y22">
        <v>24.896899999999999</v>
      </c>
      <c r="Z22">
        <v>3.16018538790627</v>
      </c>
      <c r="AA22">
        <v>50.233437961980002</v>
      </c>
      <c r="AB22">
        <v>1.58578458730613</v>
      </c>
      <c r="AC22">
        <v>3.1568306921504399</v>
      </c>
      <c r="AD22">
        <v>1.57440080060013</v>
      </c>
      <c r="AE22">
        <v>-58.194761378751899</v>
      </c>
      <c r="AF22">
        <v>-3.6843664952971</v>
      </c>
      <c r="AG22">
        <v>-0.20275691735555099</v>
      </c>
      <c r="AH22">
        <v>291.29801820859501</v>
      </c>
      <c r="AI22">
        <v>0</v>
      </c>
      <c r="AJ22">
        <v>0</v>
      </c>
      <c r="AK22">
        <v>1</v>
      </c>
      <c r="AL22">
        <v>0</v>
      </c>
      <c r="AM22">
        <v>53919</v>
      </c>
      <c r="AN22">
        <v>2199.79</v>
      </c>
      <c r="AO22">
        <v>1849.01189999999</v>
      </c>
      <c r="AP22">
        <v>0.840540187927029</v>
      </c>
      <c r="AQ22">
        <v>0.16064256269916599</v>
      </c>
      <c r="AR22">
        <v>3</v>
      </c>
      <c r="AS22">
        <v>0.5</v>
      </c>
      <c r="AT22" t="s">
        <v>345</v>
      </c>
      <c r="AU22">
        <v>2</v>
      </c>
      <c r="AV22">
        <v>1689005528.5</v>
      </c>
      <c r="AW22">
        <v>395.19099999999997</v>
      </c>
      <c r="AX22">
        <v>399.995</v>
      </c>
      <c r="AY22">
        <v>15.6983</v>
      </c>
      <c r="AZ22">
        <v>14.918900000000001</v>
      </c>
      <c r="BA22">
        <v>393.37799999999999</v>
      </c>
      <c r="BB22">
        <v>15.5663</v>
      </c>
      <c r="BC22">
        <v>499.959</v>
      </c>
      <c r="BD22">
        <v>100.98399999999999</v>
      </c>
      <c r="BE22">
        <v>3.2325800000000002E-2</v>
      </c>
      <c r="BF22">
        <v>24.879100000000001</v>
      </c>
      <c r="BG22">
        <v>24.896899999999999</v>
      </c>
      <c r="BH22">
        <v>999.9</v>
      </c>
      <c r="BI22">
        <v>0</v>
      </c>
      <c r="BJ22">
        <v>0</v>
      </c>
      <c r="BK22">
        <v>10027.5</v>
      </c>
      <c r="BL22">
        <v>0</v>
      </c>
      <c r="BM22">
        <v>16.168900000000001</v>
      </c>
      <c r="BN22">
        <v>-4.77142</v>
      </c>
      <c r="BO22">
        <v>401.52699999999999</v>
      </c>
      <c r="BP22">
        <v>406.053</v>
      </c>
      <c r="BQ22">
        <v>0.78008500000000003</v>
      </c>
      <c r="BR22">
        <v>399.995</v>
      </c>
      <c r="BS22">
        <v>14.918900000000001</v>
      </c>
      <c r="BT22">
        <v>1.58535</v>
      </c>
      <c r="BU22">
        <v>1.50657</v>
      </c>
      <c r="BV22">
        <v>13.8171</v>
      </c>
      <c r="BW22">
        <v>13.035</v>
      </c>
      <c r="BX22">
        <v>2199.79</v>
      </c>
      <c r="BY22">
        <v>0.981993</v>
      </c>
      <c r="BZ22">
        <v>1.80073E-2</v>
      </c>
      <c r="CA22">
        <v>0</v>
      </c>
      <c r="CB22">
        <v>2.6625000000000001</v>
      </c>
      <c r="CC22">
        <v>0</v>
      </c>
      <c r="CD22">
        <v>5228.87</v>
      </c>
      <c r="CE22">
        <v>20313.2</v>
      </c>
      <c r="CF22">
        <v>37.875</v>
      </c>
      <c r="CG22">
        <v>37.936999999999998</v>
      </c>
      <c r="CH22">
        <v>38</v>
      </c>
      <c r="CI22">
        <v>36.061999999999998</v>
      </c>
      <c r="CJ22">
        <v>37.186999999999998</v>
      </c>
      <c r="CK22">
        <v>2160.1799999999998</v>
      </c>
      <c r="CL22">
        <v>39.61</v>
      </c>
      <c r="CM22">
        <v>0</v>
      </c>
      <c r="CN22">
        <v>1689005528.5999999</v>
      </c>
      <c r="CO22">
        <v>0</v>
      </c>
      <c r="CP22">
        <v>1689005547.5</v>
      </c>
      <c r="CQ22" s="1">
        <v>0.46697916666666667</v>
      </c>
      <c r="CR22">
        <v>1689005547.5</v>
      </c>
      <c r="CS22">
        <v>1689005545.5</v>
      </c>
      <c r="CT22">
        <v>6</v>
      </c>
      <c r="CU22">
        <v>-3.2000000000000001E-2</v>
      </c>
      <c r="CV22">
        <v>-1E-3</v>
      </c>
      <c r="CW22">
        <v>1.8129999999999999</v>
      </c>
      <c r="CX22">
        <v>0.13200000000000001</v>
      </c>
      <c r="CY22">
        <v>400</v>
      </c>
      <c r="CZ22">
        <v>15</v>
      </c>
      <c r="DA22">
        <v>0.62</v>
      </c>
      <c r="DB22">
        <v>7.0000000000000007E-2</v>
      </c>
      <c r="DC22">
        <v>7.4440113332018498</v>
      </c>
      <c r="DD22">
        <v>9.62584138534755E-2</v>
      </c>
      <c r="DE22">
        <v>2.0913073226504101E-2</v>
      </c>
      <c r="DF22">
        <v>1</v>
      </c>
      <c r="DG22">
        <v>1.31181150488958E-3</v>
      </c>
      <c r="DH22">
        <v>2.78254851141136E-4</v>
      </c>
      <c r="DI22" s="2">
        <v>2.5000443003370401E-5</v>
      </c>
      <c r="DJ22">
        <v>1</v>
      </c>
      <c r="DK22">
        <v>8.39787919552753E-2</v>
      </c>
      <c r="DL22">
        <v>2.0108707082720601E-2</v>
      </c>
      <c r="DM22">
        <v>1.4204909655165701E-3</v>
      </c>
      <c r="DN22">
        <v>1</v>
      </c>
      <c r="DO22">
        <v>3</v>
      </c>
      <c r="DP22">
        <v>3</v>
      </c>
      <c r="DQ22" s="3">
        <v>44988</v>
      </c>
      <c r="DR22">
        <v>3.10622</v>
      </c>
      <c r="DS22">
        <v>2.6606299999999998</v>
      </c>
      <c r="DT22">
        <v>9.6398499999999998E-2</v>
      </c>
      <c r="DU22">
        <v>9.8365599999999997E-2</v>
      </c>
      <c r="DV22">
        <v>7.7809100000000006E-2</v>
      </c>
      <c r="DW22">
        <v>7.7253199999999994E-2</v>
      </c>
      <c r="DX22">
        <v>26278.799999999999</v>
      </c>
      <c r="DY22">
        <v>28553.1</v>
      </c>
      <c r="DZ22">
        <v>27531.200000000001</v>
      </c>
      <c r="EA22">
        <v>29763.5</v>
      </c>
      <c r="EB22">
        <v>31793.1</v>
      </c>
      <c r="EC22">
        <v>33940.5</v>
      </c>
      <c r="ED22">
        <v>37771.699999999997</v>
      </c>
      <c r="EE22">
        <v>40882.9</v>
      </c>
      <c r="EF22">
        <v>2.1991200000000002</v>
      </c>
      <c r="EG22">
        <v>2.1881499999999998</v>
      </c>
      <c r="EH22">
        <v>0.163689</v>
      </c>
      <c r="EI22">
        <v>0</v>
      </c>
      <c r="EJ22">
        <v>22.204699999999999</v>
      </c>
      <c r="EK22">
        <v>999.9</v>
      </c>
      <c r="EL22">
        <v>45.7</v>
      </c>
      <c r="EM22">
        <v>28.9</v>
      </c>
      <c r="EN22">
        <v>18.095099999999999</v>
      </c>
      <c r="EO22">
        <v>63.175899999999999</v>
      </c>
      <c r="EP22">
        <v>7.8445499999999999</v>
      </c>
      <c r="EQ22">
        <v>1</v>
      </c>
      <c r="ER22">
        <v>-0.26321099999999997</v>
      </c>
      <c r="ES22">
        <v>-1.0793999999999999</v>
      </c>
      <c r="ET22">
        <v>20.2088</v>
      </c>
      <c r="EU22">
        <v>5.2578699999999996</v>
      </c>
      <c r="EV22">
        <v>12.0532</v>
      </c>
      <c r="EW22">
        <v>4.9732000000000003</v>
      </c>
      <c r="EX22">
        <v>3.2930000000000001</v>
      </c>
      <c r="EY22">
        <v>1985.1</v>
      </c>
      <c r="EZ22">
        <v>9999</v>
      </c>
      <c r="FA22">
        <v>9999</v>
      </c>
      <c r="FB22">
        <v>50.7</v>
      </c>
      <c r="FC22">
        <v>4.9721200000000003</v>
      </c>
      <c r="FD22">
        <v>1.87069</v>
      </c>
      <c r="FE22">
        <v>1.87683</v>
      </c>
      <c r="FF22">
        <v>1.8699600000000001</v>
      </c>
      <c r="FG22">
        <v>1.8730500000000001</v>
      </c>
      <c r="FH22">
        <v>1.8746799999999999</v>
      </c>
      <c r="FI22">
        <v>1.8739600000000001</v>
      </c>
      <c r="FJ22">
        <v>1.8754500000000001</v>
      </c>
      <c r="FK22">
        <v>0</v>
      </c>
      <c r="FL22">
        <v>0</v>
      </c>
      <c r="FM22">
        <v>0</v>
      </c>
      <c r="FN22">
        <v>0</v>
      </c>
      <c r="FO22">
        <v>11111111</v>
      </c>
      <c r="FP22" t="s">
        <v>349</v>
      </c>
      <c r="FQ22" t="s">
        <v>350</v>
      </c>
      <c r="FR22" t="s">
        <v>350</v>
      </c>
      <c r="FS22" t="s">
        <v>350</v>
      </c>
      <c r="FT22" t="s">
        <v>350</v>
      </c>
      <c r="FU22">
        <v>0</v>
      </c>
      <c r="FV22">
        <v>100</v>
      </c>
      <c r="FW22">
        <v>100</v>
      </c>
      <c r="FX22">
        <v>1.8129999999999999</v>
      </c>
      <c r="FY22">
        <v>0.13200000000000001</v>
      </c>
      <c r="FZ22">
        <v>1.84576190476195</v>
      </c>
      <c r="GA22">
        <v>0</v>
      </c>
      <c r="GB22">
        <v>0</v>
      </c>
      <c r="GC22">
        <v>0</v>
      </c>
      <c r="GD22">
        <v>0.13265000000000099</v>
      </c>
      <c r="GE22">
        <v>0</v>
      </c>
      <c r="GF22">
        <v>0</v>
      </c>
      <c r="GG22">
        <v>0</v>
      </c>
      <c r="GH22">
        <v>-1</v>
      </c>
      <c r="GI22">
        <v>-1</v>
      </c>
      <c r="GJ22">
        <v>-1</v>
      </c>
      <c r="GK22">
        <v>-1</v>
      </c>
      <c r="GL22">
        <v>22.6</v>
      </c>
      <c r="GM22">
        <v>22.6</v>
      </c>
      <c r="GN22">
        <v>1.0388200000000001</v>
      </c>
      <c r="GO22">
        <v>2.5573700000000001</v>
      </c>
      <c r="GP22">
        <v>1.39893</v>
      </c>
      <c r="GQ22">
        <v>2.2936999999999999</v>
      </c>
      <c r="GR22">
        <v>1.4489700000000001</v>
      </c>
      <c r="GS22">
        <v>2.3706100000000001</v>
      </c>
      <c r="GT22">
        <v>31.761099999999999</v>
      </c>
      <c r="GU22">
        <v>12.179500000000001</v>
      </c>
      <c r="GV22">
        <v>18</v>
      </c>
      <c r="GW22">
        <v>483.29199999999997</v>
      </c>
      <c r="GX22">
        <v>530.49900000000002</v>
      </c>
      <c r="GY22">
        <v>23.8629</v>
      </c>
      <c r="GZ22">
        <v>23.704899999999999</v>
      </c>
      <c r="HA22">
        <v>30.0002</v>
      </c>
      <c r="HB22">
        <v>23.7807</v>
      </c>
      <c r="HC22">
        <v>23.752600000000001</v>
      </c>
      <c r="HD22">
        <v>20.757899999999999</v>
      </c>
      <c r="HE22">
        <v>21.738800000000001</v>
      </c>
      <c r="HF22">
        <v>29.755199999999999</v>
      </c>
      <c r="HG22">
        <v>23.9358</v>
      </c>
      <c r="HH22">
        <v>400</v>
      </c>
      <c r="HI22">
        <v>14.870100000000001</v>
      </c>
      <c r="HJ22">
        <v>101.887</v>
      </c>
      <c r="HK22">
        <v>102.1</v>
      </c>
    </row>
    <row r="23" spans="1:219" x14ac:dyDescent="0.2">
      <c r="A23">
        <v>7</v>
      </c>
      <c r="B23">
        <v>1689007747.5</v>
      </c>
      <c r="C23">
        <v>10829.4000000953</v>
      </c>
      <c r="D23" t="s">
        <v>366</v>
      </c>
      <c r="E23" s="1">
        <v>0.49244212962962958</v>
      </c>
      <c r="F23">
        <v>30</v>
      </c>
      <c r="G23" s="4">
        <v>19.8</v>
      </c>
      <c r="H23" t="s">
        <v>371</v>
      </c>
      <c r="I23" s="4">
        <v>210</v>
      </c>
      <c r="J23" s="4">
        <v>68</v>
      </c>
      <c r="K23">
        <v>1689007747.5</v>
      </c>
      <c r="L23">
        <v>1.02723760192302E-3</v>
      </c>
      <c r="M23">
        <v>1.02723760192302</v>
      </c>
      <c r="N23" s="4">
        <v>8.3721244689823706</v>
      </c>
      <c r="O23">
        <v>394.66999532218802</v>
      </c>
      <c r="P23">
        <v>175.27871078441399</v>
      </c>
      <c r="Q23">
        <v>17.7114788232279</v>
      </c>
      <c r="R23">
        <v>39.880423772114703</v>
      </c>
      <c r="S23">
        <v>6.3691293583941294E-2</v>
      </c>
      <c r="T23">
        <v>3.8322548065172199</v>
      </c>
      <c r="U23">
        <v>6.3109021360765197E-2</v>
      </c>
      <c r="V23">
        <v>3.9495009376867597E-2</v>
      </c>
      <c r="W23">
        <v>353.383533</v>
      </c>
      <c r="X23">
        <v>26.7134447629821</v>
      </c>
      <c r="Y23">
        <v>25.1557</v>
      </c>
      <c r="Z23">
        <v>3.2093135482673798</v>
      </c>
      <c r="AA23">
        <v>49.541857433518302</v>
      </c>
      <c r="AB23">
        <v>1.60371506612292</v>
      </c>
      <c r="AC23">
        <v>3.23709111689038</v>
      </c>
      <c r="AD23">
        <v>1.60559848214446</v>
      </c>
      <c r="AE23">
        <v>-45.3011782448053</v>
      </c>
      <c r="AF23">
        <v>29.916334659472898</v>
      </c>
      <c r="AG23">
        <v>1.65504925685291</v>
      </c>
      <c r="AH23">
        <v>339.65373867151999</v>
      </c>
      <c r="AI23">
        <v>0</v>
      </c>
      <c r="AJ23">
        <v>0</v>
      </c>
      <c r="AK23">
        <v>1</v>
      </c>
      <c r="AL23">
        <v>0</v>
      </c>
      <c r="AM23">
        <v>53706</v>
      </c>
      <c r="AN23">
        <v>2199.8200000000002</v>
      </c>
      <c r="AO23">
        <v>1849.0364999999999</v>
      </c>
      <c r="AP23">
        <v>0.84053990781063803</v>
      </c>
      <c r="AQ23">
        <v>0.16064202207453299</v>
      </c>
      <c r="AR23">
        <v>3</v>
      </c>
      <c r="AS23">
        <v>0.5</v>
      </c>
      <c r="AT23" t="s">
        <v>345</v>
      </c>
      <c r="AU23">
        <v>2</v>
      </c>
      <c r="AV23">
        <v>1689007747.5</v>
      </c>
      <c r="AW23">
        <v>394.67</v>
      </c>
      <c r="AX23">
        <v>399.93599999999998</v>
      </c>
      <c r="AY23">
        <v>15.870899999999899</v>
      </c>
      <c r="AZ23">
        <v>15.2644</v>
      </c>
      <c r="BA23">
        <v>392.78399999999999</v>
      </c>
      <c r="BB23">
        <v>15.738899999999999</v>
      </c>
      <c r="BC23">
        <v>500.05</v>
      </c>
      <c r="BD23">
        <v>101.01600000000001</v>
      </c>
      <c r="BE23">
        <v>3.15188E-2</v>
      </c>
      <c r="BF23">
        <v>25.3005</v>
      </c>
      <c r="BG23">
        <v>25.1557</v>
      </c>
      <c r="BH23">
        <v>999.9</v>
      </c>
      <c r="BI23">
        <v>0</v>
      </c>
      <c r="BJ23">
        <v>0</v>
      </c>
      <c r="BK23">
        <v>9997.5</v>
      </c>
      <c r="BL23">
        <v>0</v>
      </c>
      <c r="BM23">
        <v>30.849399999999999</v>
      </c>
      <c r="BN23">
        <v>-5.3384099999999997</v>
      </c>
      <c r="BO23">
        <v>400.96100000000001</v>
      </c>
      <c r="BP23">
        <v>406.13499999999999</v>
      </c>
      <c r="BQ23">
        <v>0.60604999999999998</v>
      </c>
      <c r="BR23">
        <v>399.93599999999998</v>
      </c>
      <c r="BS23">
        <v>15.2644</v>
      </c>
      <c r="BT23">
        <v>1.60317</v>
      </c>
      <c r="BU23">
        <v>1.5419499999999999</v>
      </c>
      <c r="BV23">
        <v>13.9893</v>
      </c>
      <c r="BW23">
        <v>13.390599999999999</v>
      </c>
      <c r="BX23">
        <v>2199.8200000000002</v>
      </c>
      <c r="BY23">
        <v>0.98200500000000002</v>
      </c>
      <c r="BZ23">
        <v>1.7995299999999999E-2</v>
      </c>
      <c r="CA23">
        <v>0</v>
      </c>
      <c r="CB23">
        <v>2.5943999999999998</v>
      </c>
      <c r="CC23">
        <v>0</v>
      </c>
      <c r="CD23">
        <v>5705.06</v>
      </c>
      <c r="CE23">
        <v>20313.5</v>
      </c>
      <c r="CF23">
        <v>41.311999999999998</v>
      </c>
      <c r="CG23">
        <v>38.936999999999998</v>
      </c>
      <c r="CH23">
        <v>40.811999999999998</v>
      </c>
      <c r="CI23">
        <v>36.125</v>
      </c>
      <c r="CJ23">
        <v>39.561999999999998</v>
      </c>
      <c r="CK23">
        <v>2160.23</v>
      </c>
      <c r="CL23">
        <v>39.590000000000003</v>
      </c>
      <c r="CM23">
        <v>0</v>
      </c>
      <c r="CN23">
        <v>1689007748</v>
      </c>
      <c r="CO23">
        <v>0</v>
      </c>
      <c r="CP23">
        <v>1689007769</v>
      </c>
      <c r="CQ23" s="1">
        <v>0.49269675925925926</v>
      </c>
      <c r="CR23">
        <v>1689007769</v>
      </c>
      <c r="CS23">
        <v>1689007766</v>
      </c>
      <c r="CT23">
        <v>7</v>
      </c>
      <c r="CU23">
        <v>7.1999999999999995E-2</v>
      </c>
      <c r="CV23">
        <v>1E-3</v>
      </c>
      <c r="CW23">
        <v>1.8859999999999999</v>
      </c>
      <c r="CX23">
        <v>0.13200000000000001</v>
      </c>
      <c r="CY23">
        <v>400</v>
      </c>
      <c r="CZ23">
        <v>15</v>
      </c>
      <c r="DA23">
        <v>0.28000000000000003</v>
      </c>
      <c r="DB23">
        <v>0.17</v>
      </c>
      <c r="DC23">
        <v>8.4887730381457693</v>
      </c>
      <c r="DD23">
        <v>-0.26065374001969799</v>
      </c>
      <c r="DE23">
        <v>3.6378178744122303E-2</v>
      </c>
      <c r="DF23">
        <v>1</v>
      </c>
      <c r="DG23">
        <v>1.0274880397518999E-3</v>
      </c>
      <c r="DH23" s="2">
        <v>7.5021983798864299E-5</v>
      </c>
      <c r="DI23" s="2">
        <v>1.37494308688634E-5</v>
      </c>
      <c r="DJ23">
        <v>1</v>
      </c>
      <c r="DK23">
        <v>6.4190439079096898E-2</v>
      </c>
      <c r="DL23">
        <v>-2.6277791094020402E-3</v>
      </c>
      <c r="DM23">
        <v>7.3090248925450395E-4</v>
      </c>
      <c r="DN23">
        <v>1</v>
      </c>
      <c r="DO23">
        <v>3</v>
      </c>
      <c r="DP23">
        <v>3</v>
      </c>
      <c r="DQ23" s="3">
        <v>44988</v>
      </c>
      <c r="DR23">
        <v>3.1065499999999999</v>
      </c>
      <c r="DS23">
        <v>2.6595599999999999</v>
      </c>
      <c r="DT23">
        <v>9.6710500000000005E-2</v>
      </c>
      <c r="DU23">
        <v>9.8781499999999994E-2</v>
      </c>
      <c r="DV23">
        <v>7.8784699999999999E-2</v>
      </c>
      <c r="DW23">
        <v>7.8909499999999994E-2</v>
      </c>
      <c r="DX23">
        <v>26321.7</v>
      </c>
      <c r="DY23">
        <v>28617.8</v>
      </c>
      <c r="DZ23">
        <v>27579.3</v>
      </c>
      <c r="EA23">
        <v>29839.9</v>
      </c>
      <c r="EB23">
        <v>31823.599999999999</v>
      </c>
      <c r="EC23">
        <v>33978.699999999997</v>
      </c>
      <c r="ED23">
        <v>37843.300000000003</v>
      </c>
      <c r="EE23">
        <v>40998.800000000003</v>
      </c>
      <c r="EF23">
        <v>2.2175500000000001</v>
      </c>
      <c r="EG23">
        <v>2.22892</v>
      </c>
      <c r="EH23">
        <v>0.25276500000000002</v>
      </c>
      <c r="EI23">
        <v>0</v>
      </c>
      <c r="EJ23">
        <v>20.995100000000001</v>
      </c>
      <c r="EK23">
        <v>999.9</v>
      </c>
      <c r="EL23">
        <v>46.5</v>
      </c>
      <c r="EM23">
        <v>27.9</v>
      </c>
      <c r="EN23">
        <v>17.3658</v>
      </c>
      <c r="EO23">
        <v>63.292299999999997</v>
      </c>
      <c r="EP23">
        <v>7.4919900000000004</v>
      </c>
      <c r="EQ23">
        <v>1</v>
      </c>
      <c r="ER23">
        <v>-0.39417400000000002</v>
      </c>
      <c r="ES23">
        <v>-1.30867</v>
      </c>
      <c r="ET23">
        <v>20.2041</v>
      </c>
      <c r="EU23">
        <v>5.2553299999999998</v>
      </c>
      <c r="EV23">
        <v>12.0519</v>
      </c>
      <c r="EW23">
        <v>4.9728000000000003</v>
      </c>
      <c r="EX23">
        <v>3.2923300000000002</v>
      </c>
      <c r="EY23">
        <v>2035.2</v>
      </c>
      <c r="EZ23">
        <v>9999</v>
      </c>
      <c r="FA23">
        <v>9999</v>
      </c>
      <c r="FB23">
        <v>51.3</v>
      </c>
      <c r="FC23">
        <v>4.9720500000000003</v>
      </c>
      <c r="FD23">
        <v>1.8705400000000001</v>
      </c>
      <c r="FE23">
        <v>1.8766799999999999</v>
      </c>
      <c r="FF23">
        <v>1.86981</v>
      </c>
      <c r="FG23">
        <v>1.873</v>
      </c>
      <c r="FH23">
        <v>1.8745400000000001</v>
      </c>
      <c r="FI23">
        <v>1.8738699999999999</v>
      </c>
      <c r="FJ23">
        <v>1.8753500000000001</v>
      </c>
      <c r="FK23">
        <v>0</v>
      </c>
      <c r="FL23">
        <v>0</v>
      </c>
      <c r="FM23">
        <v>0</v>
      </c>
      <c r="FN23">
        <v>0</v>
      </c>
      <c r="FO23">
        <v>11111111</v>
      </c>
      <c r="FP23" t="s">
        <v>349</v>
      </c>
      <c r="FQ23" t="s">
        <v>350</v>
      </c>
      <c r="FR23" t="s">
        <v>350</v>
      </c>
      <c r="FS23" t="s">
        <v>350</v>
      </c>
      <c r="FT23" t="s">
        <v>350</v>
      </c>
      <c r="FU23">
        <v>0</v>
      </c>
      <c r="FV23">
        <v>100</v>
      </c>
      <c r="FW23">
        <v>100</v>
      </c>
      <c r="FX23">
        <v>1.8859999999999999</v>
      </c>
      <c r="FY23">
        <v>0.13200000000000001</v>
      </c>
      <c r="FZ23">
        <v>1.8134999999999699</v>
      </c>
      <c r="GA23">
        <v>0</v>
      </c>
      <c r="GB23">
        <v>0</v>
      </c>
      <c r="GC23">
        <v>0</v>
      </c>
      <c r="GD23">
        <v>0.131580000000003</v>
      </c>
      <c r="GE23">
        <v>0</v>
      </c>
      <c r="GF23">
        <v>0</v>
      </c>
      <c r="GG23">
        <v>0</v>
      </c>
      <c r="GH23">
        <v>-1</v>
      </c>
      <c r="GI23">
        <v>-1</v>
      </c>
      <c r="GJ23">
        <v>-1</v>
      </c>
      <c r="GK23">
        <v>-1</v>
      </c>
      <c r="GL23">
        <v>36.700000000000003</v>
      </c>
      <c r="GM23">
        <v>36.700000000000003</v>
      </c>
      <c r="GN23">
        <v>1.0400400000000001</v>
      </c>
      <c r="GO23">
        <v>2.5537100000000001</v>
      </c>
      <c r="GP23">
        <v>1.39893</v>
      </c>
      <c r="GQ23">
        <v>2.2900399999999999</v>
      </c>
      <c r="GR23">
        <v>1.4489700000000001</v>
      </c>
      <c r="GS23">
        <v>2.31934</v>
      </c>
      <c r="GT23">
        <v>29.665700000000001</v>
      </c>
      <c r="GU23">
        <v>15.4717</v>
      </c>
      <c r="GV23">
        <v>18</v>
      </c>
      <c r="GW23">
        <v>478.87200000000001</v>
      </c>
      <c r="GX23">
        <v>542.01700000000005</v>
      </c>
      <c r="GY23">
        <v>24.867799999999999</v>
      </c>
      <c r="GZ23">
        <v>22.0366</v>
      </c>
      <c r="HA23">
        <v>29.999700000000001</v>
      </c>
      <c r="HB23">
        <v>22.207100000000001</v>
      </c>
      <c r="HC23">
        <v>22.2011</v>
      </c>
      <c r="HD23">
        <v>20.787700000000001</v>
      </c>
      <c r="HE23">
        <v>16.017499999999998</v>
      </c>
      <c r="HF23">
        <v>41.671399999999998</v>
      </c>
      <c r="HG23">
        <v>24.768999999999998</v>
      </c>
      <c r="HH23">
        <v>400</v>
      </c>
      <c r="HI23">
        <v>15.3256</v>
      </c>
      <c r="HJ23">
        <v>102.074</v>
      </c>
      <c r="HK23">
        <v>102.378</v>
      </c>
    </row>
    <row r="24" spans="1:219" x14ac:dyDescent="0.2">
      <c r="A24">
        <v>8</v>
      </c>
      <c r="B24">
        <v>1689009082.5</v>
      </c>
      <c r="C24">
        <v>12164.4000000953</v>
      </c>
      <c r="D24" t="s">
        <v>367</v>
      </c>
      <c r="E24" s="1">
        <v>0.50789351851851849</v>
      </c>
      <c r="F24">
        <v>30</v>
      </c>
      <c r="G24" s="4">
        <v>20</v>
      </c>
      <c r="H24" t="s">
        <v>344</v>
      </c>
      <c r="I24" s="4">
        <v>40</v>
      </c>
      <c r="J24" s="4">
        <v>68</v>
      </c>
      <c r="K24">
        <v>1689009082.5</v>
      </c>
      <c r="L24">
        <v>8.5173297094621699E-4</v>
      </c>
      <c r="M24">
        <v>0.85173297094621703</v>
      </c>
      <c r="N24" s="4">
        <v>3.3492517893656699</v>
      </c>
      <c r="O24">
        <v>397.82199812303401</v>
      </c>
      <c r="P24">
        <v>285.869403165336</v>
      </c>
      <c r="Q24">
        <v>28.889743994229701</v>
      </c>
      <c r="R24">
        <v>40.203587910386901</v>
      </c>
      <c r="S24">
        <v>5.2366561894520998E-2</v>
      </c>
      <c r="T24">
        <v>3.82520981671765</v>
      </c>
      <c r="U24">
        <v>5.1971532787000597E-2</v>
      </c>
      <c r="V24">
        <v>3.25174512029495E-2</v>
      </c>
      <c r="W24">
        <v>353.43140258124703</v>
      </c>
      <c r="X24">
        <v>26.060917791327501</v>
      </c>
      <c r="Y24">
        <v>25.074300000000001</v>
      </c>
      <c r="Z24">
        <v>3.1937898941363598</v>
      </c>
      <c r="AA24">
        <v>50.756640106670197</v>
      </c>
      <c r="AB24">
        <v>1.5766756985367001</v>
      </c>
      <c r="AC24">
        <v>3.1063437123165598</v>
      </c>
      <c r="AD24">
        <v>1.61711419559966</v>
      </c>
      <c r="AE24">
        <v>-37.561424018728097</v>
      </c>
      <c r="AF24">
        <v>-95.915113383243906</v>
      </c>
      <c r="AG24">
        <v>-5.2954147442187196</v>
      </c>
      <c r="AH24">
        <v>214.65945043505599</v>
      </c>
      <c r="AI24">
        <v>0</v>
      </c>
      <c r="AJ24">
        <v>0</v>
      </c>
      <c r="AK24">
        <v>1</v>
      </c>
      <c r="AL24">
        <v>0</v>
      </c>
      <c r="AM24">
        <v>53693</v>
      </c>
      <c r="AN24">
        <v>2200.12</v>
      </c>
      <c r="AO24">
        <v>1849.28849460168</v>
      </c>
      <c r="AP24">
        <v>0.84053983173721503</v>
      </c>
      <c r="AQ24">
        <v>0.160641875252825</v>
      </c>
      <c r="AR24">
        <v>3</v>
      </c>
      <c r="AS24">
        <v>0.5</v>
      </c>
      <c r="AT24" t="s">
        <v>345</v>
      </c>
      <c r="AU24">
        <v>2</v>
      </c>
      <c r="AV24">
        <v>1689009082.5</v>
      </c>
      <c r="AW24">
        <v>397.822</v>
      </c>
      <c r="AX24">
        <v>400.03500000000003</v>
      </c>
      <c r="AY24">
        <v>15.6015</v>
      </c>
      <c r="AZ24">
        <v>15.0984</v>
      </c>
      <c r="BA24">
        <v>396.00700000000001</v>
      </c>
      <c r="BB24">
        <v>15.470499999999999</v>
      </c>
      <c r="BC24">
        <v>499.96699999999998</v>
      </c>
      <c r="BD24">
        <v>101.02500000000001</v>
      </c>
      <c r="BE24">
        <v>3.4237799999999999E-2</v>
      </c>
      <c r="BF24">
        <v>24.609200000000001</v>
      </c>
      <c r="BG24">
        <v>25.074300000000001</v>
      </c>
      <c r="BH24">
        <v>999.9</v>
      </c>
      <c r="BI24">
        <v>0</v>
      </c>
      <c r="BJ24">
        <v>0</v>
      </c>
      <c r="BK24">
        <v>9970</v>
      </c>
      <c r="BL24">
        <v>0</v>
      </c>
      <c r="BM24">
        <v>250.40199999999999</v>
      </c>
      <c r="BN24">
        <v>-2.14194</v>
      </c>
      <c r="BO24">
        <v>404.19900000000001</v>
      </c>
      <c r="BP24">
        <v>406.16699999999997</v>
      </c>
      <c r="BQ24">
        <v>0.50453000000000003</v>
      </c>
      <c r="BR24">
        <v>400.03500000000003</v>
      </c>
      <c r="BS24">
        <v>15.0984</v>
      </c>
      <c r="BT24">
        <v>1.57629</v>
      </c>
      <c r="BU24">
        <v>1.52532</v>
      </c>
      <c r="BV24">
        <v>13.728899999999999</v>
      </c>
      <c r="BW24">
        <v>13.224299999999999</v>
      </c>
      <c r="BX24">
        <v>2200.12</v>
      </c>
      <c r="BY24">
        <v>0.98200799999999999</v>
      </c>
      <c r="BZ24">
        <v>1.7992399999999999E-2</v>
      </c>
      <c r="CA24">
        <v>0</v>
      </c>
      <c r="CB24">
        <v>2.6389999999999998</v>
      </c>
      <c r="CC24">
        <v>0</v>
      </c>
      <c r="CD24">
        <v>4631.17</v>
      </c>
      <c r="CE24">
        <v>20316.3</v>
      </c>
      <c r="CF24">
        <v>40.436999999999998</v>
      </c>
      <c r="CG24">
        <v>40.375</v>
      </c>
      <c r="CH24">
        <v>40.436999999999998</v>
      </c>
      <c r="CI24">
        <v>38.375</v>
      </c>
      <c r="CJ24">
        <v>39.311999999999998</v>
      </c>
      <c r="CK24">
        <v>2160.54</v>
      </c>
      <c r="CL24">
        <v>39.590000000000003</v>
      </c>
      <c r="CM24">
        <v>0</v>
      </c>
      <c r="CN24">
        <v>1689009083</v>
      </c>
      <c r="CO24">
        <v>0</v>
      </c>
      <c r="CP24">
        <v>1689009101.5</v>
      </c>
      <c r="CQ24" s="1">
        <v>0.5081134259259259</v>
      </c>
      <c r="CR24">
        <v>1689009099</v>
      </c>
      <c r="CS24">
        <v>1689009101.5</v>
      </c>
      <c r="CT24">
        <v>8</v>
      </c>
      <c r="CU24">
        <v>-7.0000000000000007E-2</v>
      </c>
      <c r="CV24">
        <v>-2E-3</v>
      </c>
      <c r="CW24">
        <v>1.8149999999999999</v>
      </c>
      <c r="CX24">
        <v>0.13100000000000001</v>
      </c>
      <c r="CY24">
        <v>400</v>
      </c>
      <c r="CZ24">
        <v>15</v>
      </c>
      <c r="DA24">
        <v>0.36</v>
      </c>
      <c r="DB24">
        <v>0.18</v>
      </c>
      <c r="DC24">
        <v>3.1989089471646102</v>
      </c>
      <c r="DD24">
        <v>-0.503863759612591</v>
      </c>
      <c r="DE24">
        <v>5.0191883321342501E-2</v>
      </c>
      <c r="DF24">
        <v>1</v>
      </c>
      <c r="DG24">
        <v>6.6880304102886296E-4</v>
      </c>
      <c r="DH24">
        <v>7.6926393287060505E-4</v>
      </c>
      <c r="DI24" s="2">
        <v>6.1683945228336004E-5</v>
      </c>
      <c r="DJ24">
        <v>1</v>
      </c>
      <c r="DK24">
        <v>4.2477611419173597E-2</v>
      </c>
      <c r="DL24">
        <v>7.1647602983514899E-2</v>
      </c>
      <c r="DM24">
        <v>3.74393061191446E-3</v>
      </c>
      <c r="DN24">
        <v>1</v>
      </c>
      <c r="DO24">
        <v>3</v>
      </c>
      <c r="DP24">
        <v>3</v>
      </c>
      <c r="DQ24" s="3">
        <v>44988</v>
      </c>
      <c r="DR24">
        <v>3.1063100000000001</v>
      </c>
      <c r="DS24">
        <v>2.6620400000000002</v>
      </c>
      <c r="DT24">
        <v>9.71138E-2</v>
      </c>
      <c r="DU24">
        <v>9.8605799999999993E-2</v>
      </c>
      <c r="DV24">
        <v>7.7626700000000007E-2</v>
      </c>
      <c r="DW24">
        <v>7.8122800000000006E-2</v>
      </c>
      <c r="DX24">
        <v>26267.8</v>
      </c>
      <c r="DY24">
        <v>28575.200000000001</v>
      </c>
      <c r="DZ24">
        <v>27539.1</v>
      </c>
      <c r="EA24">
        <v>29792.7</v>
      </c>
      <c r="EB24">
        <v>31814.9</v>
      </c>
      <c r="EC24">
        <v>33948.800000000003</v>
      </c>
      <c r="ED24">
        <v>37788.400000000001</v>
      </c>
      <c r="EE24">
        <v>40930.1</v>
      </c>
      <c r="EF24">
        <v>2.2048199999999998</v>
      </c>
      <c r="EG24">
        <v>2.2107000000000001</v>
      </c>
      <c r="EH24">
        <v>0.182979</v>
      </c>
      <c r="EI24">
        <v>0</v>
      </c>
      <c r="EJ24">
        <v>22.065000000000001</v>
      </c>
      <c r="EK24">
        <v>999.9</v>
      </c>
      <c r="EL24">
        <v>50.7</v>
      </c>
      <c r="EM24">
        <v>27.7</v>
      </c>
      <c r="EN24">
        <v>18.7149</v>
      </c>
      <c r="EO24">
        <v>63.622300000000003</v>
      </c>
      <c r="EP24">
        <v>7.4118599999999999</v>
      </c>
      <c r="EQ24">
        <v>1</v>
      </c>
      <c r="ER24">
        <v>-0.31441599999999997</v>
      </c>
      <c r="ES24">
        <v>2.4745599999999999</v>
      </c>
      <c r="ET24">
        <v>20.1892</v>
      </c>
      <c r="EU24">
        <v>5.2560799999999999</v>
      </c>
      <c r="EV24">
        <v>12.0528</v>
      </c>
      <c r="EW24">
        <v>4.9728000000000003</v>
      </c>
      <c r="EX24">
        <v>3.2926000000000002</v>
      </c>
      <c r="EY24">
        <v>2065.8000000000002</v>
      </c>
      <c r="EZ24">
        <v>9999</v>
      </c>
      <c r="FA24">
        <v>9999</v>
      </c>
      <c r="FB24">
        <v>51.7</v>
      </c>
      <c r="FC24">
        <v>4.9721399999999996</v>
      </c>
      <c r="FD24">
        <v>1.8706499999999999</v>
      </c>
      <c r="FE24">
        <v>1.87683</v>
      </c>
      <c r="FF24">
        <v>1.8699300000000001</v>
      </c>
      <c r="FG24">
        <v>1.8730800000000001</v>
      </c>
      <c r="FH24">
        <v>1.87469</v>
      </c>
      <c r="FI24">
        <v>1.8739600000000001</v>
      </c>
      <c r="FJ24">
        <v>1.8754599999999999</v>
      </c>
      <c r="FK24">
        <v>0</v>
      </c>
      <c r="FL24">
        <v>0</v>
      </c>
      <c r="FM24">
        <v>0</v>
      </c>
      <c r="FN24">
        <v>0</v>
      </c>
      <c r="FO24">
        <v>11111111</v>
      </c>
      <c r="FP24" t="s">
        <v>349</v>
      </c>
      <c r="FQ24" t="s">
        <v>350</v>
      </c>
      <c r="FR24" t="s">
        <v>350</v>
      </c>
      <c r="FS24" t="s">
        <v>350</v>
      </c>
      <c r="FT24" t="s">
        <v>350</v>
      </c>
      <c r="FU24">
        <v>0</v>
      </c>
      <c r="FV24">
        <v>100</v>
      </c>
      <c r="FW24">
        <v>100</v>
      </c>
      <c r="FX24">
        <v>1.8149999999999999</v>
      </c>
      <c r="FY24">
        <v>0.13100000000000001</v>
      </c>
      <c r="FZ24">
        <v>1.8855714285715499</v>
      </c>
      <c r="GA24">
        <v>0</v>
      </c>
      <c r="GB24">
        <v>0</v>
      </c>
      <c r="GC24">
        <v>0</v>
      </c>
      <c r="GD24">
        <v>0.13234285714285701</v>
      </c>
      <c r="GE24">
        <v>0</v>
      </c>
      <c r="GF24">
        <v>0</v>
      </c>
      <c r="GG24">
        <v>0</v>
      </c>
      <c r="GH24">
        <v>-1</v>
      </c>
      <c r="GI24">
        <v>-1</v>
      </c>
      <c r="GJ24">
        <v>-1</v>
      </c>
      <c r="GK24">
        <v>-1</v>
      </c>
      <c r="GL24">
        <v>21.9</v>
      </c>
      <c r="GM24">
        <v>21.9</v>
      </c>
      <c r="GN24">
        <v>1.0351600000000001</v>
      </c>
      <c r="GO24">
        <v>2.5280800000000001</v>
      </c>
      <c r="GP24">
        <v>1.39893</v>
      </c>
      <c r="GQ24">
        <v>2.2912599999999999</v>
      </c>
      <c r="GR24">
        <v>1.4489700000000001</v>
      </c>
      <c r="GS24">
        <v>2.5109900000000001</v>
      </c>
      <c r="GT24">
        <v>31.586099999999998</v>
      </c>
      <c r="GU24">
        <v>14.9551</v>
      </c>
      <c r="GV24">
        <v>18</v>
      </c>
      <c r="GW24">
        <v>479.51499999999999</v>
      </c>
      <c r="GX24">
        <v>538.06200000000001</v>
      </c>
      <c r="GY24">
        <v>20.82</v>
      </c>
      <c r="GZ24">
        <v>23.0779</v>
      </c>
      <c r="HA24">
        <v>29.999400000000001</v>
      </c>
      <c r="HB24">
        <v>23.043399999999998</v>
      </c>
      <c r="HC24">
        <v>22.994399999999999</v>
      </c>
      <c r="HD24">
        <v>20.694600000000001</v>
      </c>
      <c r="HE24">
        <v>24.2807</v>
      </c>
      <c r="HF24">
        <v>44.326700000000002</v>
      </c>
      <c r="HG24">
        <v>20.790700000000001</v>
      </c>
      <c r="HH24">
        <v>400</v>
      </c>
      <c r="HI24">
        <v>15.019500000000001</v>
      </c>
      <c r="HJ24">
        <v>101.925</v>
      </c>
      <c r="HK24">
        <v>102.211</v>
      </c>
    </row>
    <row r="25" spans="1:219" x14ac:dyDescent="0.2">
      <c r="A25">
        <v>9</v>
      </c>
      <c r="B25">
        <v>1689011341.5</v>
      </c>
      <c r="C25">
        <v>14423.4000000953</v>
      </c>
      <c r="D25" t="s">
        <v>368</v>
      </c>
      <c r="E25" s="1">
        <v>0.53403935185185192</v>
      </c>
      <c r="F25">
        <v>30</v>
      </c>
      <c r="G25" s="4">
        <v>19</v>
      </c>
      <c r="H25" t="s">
        <v>371</v>
      </c>
      <c r="I25" s="4">
        <v>220</v>
      </c>
      <c r="J25" s="4">
        <v>68</v>
      </c>
      <c r="K25">
        <v>1689011341.5</v>
      </c>
      <c r="L25">
        <v>1.74447676148948E-3</v>
      </c>
      <c r="M25">
        <v>1.7444767614894801</v>
      </c>
      <c r="N25" s="4">
        <v>10.787261527248299</v>
      </c>
      <c r="O25">
        <v>393.10099396181801</v>
      </c>
      <c r="P25">
        <v>228.57688460121099</v>
      </c>
      <c r="Q25">
        <v>23.0943571721564</v>
      </c>
      <c r="R25">
        <v>39.7171165191208</v>
      </c>
      <c r="S25">
        <v>0.111706951217435</v>
      </c>
      <c r="T25">
        <v>3.82938002007909</v>
      </c>
      <c r="U25">
        <v>0.109927728670396</v>
      </c>
      <c r="V25">
        <v>6.88623258768645E-2</v>
      </c>
      <c r="W25">
        <v>353.37977241773001</v>
      </c>
      <c r="X25">
        <v>26.515700824566402</v>
      </c>
      <c r="Y25">
        <v>24.994800000000001</v>
      </c>
      <c r="Z25">
        <v>3.17869196216148</v>
      </c>
      <c r="AA25">
        <v>49.998799961158497</v>
      </c>
      <c r="AB25">
        <v>1.6133534886513701</v>
      </c>
      <c r="AC25">
        <v>3.2267844226355602</v>
      </c>
      <c r="AD25">
        <v>1.5653384735100999</v>
      </c>
      <c r="AE25">
        <v>-76.931425181686095</v>
      </c>
      <c r="AF25">
        <v>52.0459279354749</v>
      </c>
      <c r="AG25">
        <v>2.8783700489086801</v>
      </c>
      <c r="AH25">
        <v>331.37264522042801</v>
      </c>
      <c r="AI25">
        <v>0</v>
      </c>
      <c r="AJ25">
        <v>0</v>
      </c>
      <c r="AK25">
        <v>1</v>
      </c>
      <c r="AL25">
        <v>0</v>
      </c>
      <c r="AM25">
        <v>53659</v>
      </c>
      <c r="AN25">
        <v>2199.8000000000002</v>
      </c>
      <c r="AO25">
        <v>1849.01940539778</v>
      </c>
      <c r="AP25">
        <v>0.84053977879706598</v>
      </c>
      <c r="AQ25">
        <v>0.16064177307833899</v>
      </c>
      <c r="AR25">
        <v>3</v>
      </c>
      <c r="AS25">
        <v>0.5</v>
      </c>
      <c r="AT25" t="s">
        <v>345</v>
      </c>
      <c r="AU25">
        <v>2</v>
      </c>
      <c r="AV25">
        <v>1689011341.5</v>
      </c>
      <c r="AW25">
        <v>393.101</v>
      </c>
      <c r="AX25">
        <v>399.98700000000002</v>
      </c>
      <c r="AY25">
        <v>15.9682</v>
      </c>
      <c r="AZ25">
        <v>14.937900000000001</v>
      </c>
      <c r="BA25">
        <v>391.30599999999998</v>
      </c>
      <c r="BB25">
        <v>15.840199999999999</v>
      </c>
      <c r="BC25">
        <v>499.84100000000001</v>
      </c>
      <c r="BD25">
        <v>101.001</v>
      </c>
      <c r="BE25">
        <v>3.4400899999999998E-2</v>
      </c>
      <c r="BF25">
        <v>25.2469</v>
      </c>
      <c r="BG25">
        <v>24.994800000000001</v>
      </c>
      <c r="BH25">
        <v>999.9</v>
      </c>
      <c r="BI25">
        <v>0</v>
      </c>
      <c r="BJ25">
        <v>0</v>
      </c>
      <c r="BK25">
        <v>9988.1200000000008</v>
      </c>
      <c r="BL25">
        <v>0</v>
      </c>
      <c r="BM25">
        <v>60.581400000000002</v>
      </c>
      <c r="BN25">
        <v>-6.8661500000000002</v>
      </c>
      <c r="BO25">
        <v>399.50099999999998</v>
      </c>
      <c r="BP25">
        <v>406.053</v>
      </c>
      <c r="BQ25">
        <v>1.03287</v>
      </c>
      <c r="BR25">
        <v>399.98700000000002</v>
      </c>
      <c r="BS25">
        <v>14.937900000000001</v>
      </c>
      <c r="BT25">
        <v>1.6130599999999999</v>
      </c>
      <c r="BU25">
        <v>1.50874</v>
      </c>
      <c r="BV25">
        <v>14.084199999999999</v>
      </c>
      <c r="BW25">
        <v>13.057</v>
      </c>
      <c r="BX25">
        <v>2199.8000000000002</v>
      </c>
      <c r="BY25">
        <v>0.98200500000000002</v>
      </c>
      <c r="BZ25">
        <v>1.7994699999999999E-2</v>
      </c>
      <c r="CA25">
        <v>0</v>
      </c>
      <c r="CB25">
        <v>2.7980999999999998</v>
      </c>
      <c r="CC25">
        <v>0</v>
      </c>
      <c r="CD25">
        <v>5565.49</v>
      </c>
      <c r="CE25">
        <v>20313.3</v>
      </c>
      <c r="CF25">
        <v>40.811999999999998</v>
      </c>
      <c r="CG25">
        <v>39.25</v>
      </c>
      <c r="CH25">
        <v>40.5</v>
      </c>
      <c r="CI25">
        <v>37.686999999999998</v>
      </c>
      <c r="CJ25">
        <v>39.561999999999998</v>
      </c>
      <c r="CK25">
        <v>2160.21</v>
      </c>
      <c r="CL25">
        <v>39.58</v>
      </c>
      <c r="CM25">
        <v>0</v>
      </c>
      <c r="CN25">
        <v>1689011342</v>
      </c>
      <c r="CO25">
        <v>0</v>
      </c>
      <c r="CP25">
        <v>1689011363.5</v>
      </c>
      <c r="CQ25" s="1">
        <v>0.53429398148148144</v>
      </c>
      <c r="CR25">
        <v>1689011360.5</v>
      </c>
      <c r="CS25">
        <v>1689011363.5</v>
      </c>
      <c r="CT25">
        <v>9</v>
      </c>
      <c r="CU25">
        <v>-2.1000000000000001E-2</v>
      </c>
      <c r="CV25">
        <v>-3.0000000000000001E-3</v>
      </c>
      <c r="CW25">
        <v>1.7949999999999999</v>
      </c>
      <c r="CX25">
        <v>0.128</v>
      </c>
      <c r="CY25">
        <v>400</v>
      </c>
      <c r="CZ25">
        <v>15</v>
      </c>
      <c r="DA25">
        <v>0.36</v>
      </c>
      <c r="DB25">
        <v>0.09</v>
      </c>
      <c r="DC25">
        <v>10.8265523194619</v>
      </c>
      <c r="DD25">
        <v>-1.3944710473441</v>
      </c>
      <c r="DE25">
        <v>9.3843005378430502E-2</v>
      </c>
      <c r="DF25">
        <v>0</v>
      </c>
      <c r="DG25">
        <v>1.7123341988788301E-3</v>
      </c>
      <c r="DH25">
        <v>2.6606433541886298E-4</v>
      </c>
      <c r="DI25" s="2">
        <v>1.9331376126837099E-5</v>
      </c>
      <c r="DJ25">
        <v>1</v>
      </c>
      <c r="DK25">
        <v>0.110791667041858</v>
      </c>
      <c r="DL25">
        <v>1.1551726615383799E-2</v>
      </c>
      <c r="DM25">
        <v>5.6603747701864304E-4</v>
      </c>
      <c r="DN25">
        <v>1</v>
      </c>
      <c r="DO25">
        <v>2</v>
      </c>
      <c r="DP25">
        <v>3</v>
      </c>
      <c r="DQ25" s="3">
        <v>44960</v>
      </c>
      <c r="DR25">
        <v>3.1062099999999999</v>
      </c>
      <c r="DS25">
        <v>2.6623600000000001</v>
      </c>
      <c r="DT25">
        <v>9.6377599999999994E-2</v>
      </c>
      <c r="DU25">
        <v>9.8738699999999999E-2</v>
      </c>
      <c r="DV25">
        <v>7.9117300000000002E-2</v>
      </c>
      <c r="DW25">
        <v>7.7614000000000002E-2</v>
      </c>
      <c r="DX25">
        <v>26306</v>
      </c>
      <c r="DY25">
        <v>28599.7</v>
      </c>
      <c r="DZ25">
        <v>27553.7</v>
      </c>
      <c r="EA25">
        <v>29820.400000000001</v>
      </c>
      <c r="EB25">
        <v>31781.8</v>
      </c>
      <c r="EC25">
        <v>34002.699999999997</v>
      </c>
      <c r="ED25">
        <v>37808</v>
      </c>
      <c r="EE25">
        <v>40970.6</v>
      </c>
      <c r="EF25">
        <v>2.2162500000000001</v>
      </c>
      <c r="EG25">
        <v>2.2240500000000001</v>
      </c>
      <c r="EH25">
        <v>0.22533500000000001</v>
      </c>
      <c r="EI25">
        <v>0</v>
      </c>
      <c r="EJ25">
        <v>21.286200000000001</v>
      </c>
      <c r="EK25">
        <v>999.9</v>
      </c>
      <c r="EL25">
        <v>47.2</v>
      </c>
      <c r="EM25">
        <v>27.6</v>
      </c>
      <c r="EN25">
        <v>17.325600000000001</v>
      </c>
      <c r="EO25">
        <v>63.183199999999999</v>
      </c>
      <c r="EP25">
        <v>7.6362199999999998</v>
      </c>
      <c r="EQ25">
        <v>1</v>
      </c>
      <c r="ER25">
        <v>-0.376834</v>
      </c>
      <c r="ES25">
        <v>-1.8884099999999999</v>
      </c>
      <c r="ET25">
        <v>20.200399999999998</v>
      </c>
      <c r="EU25">
        <v>5.2569699999999999</v>
      </c>
      <c r="EV25">
        <v>12.0519</v>
      </c>
      <c r="EW25">
        <v>4.9726999999999997</v>
      </c>
      <c r="EX25">
        <v>3.2930000000000001</v>
      </c>
      <c r="EY25">
        <v>2116.9</v>
      </c>
      <c r="EZ25">
        <v>9999</v>
      </c>
      <c r="FA25">
        <v>9999</v>
      </c>
      <c r="FB25">
        <v>52.3</v>
      </c>
      <c r="FC25">
        <v>4.9720500000000003</v>
      </c>
      <c r="FD25">
        <v>1.8704499999999999</v>
      </c>
      <c r="FE25">
        <v>1.8766799999999999</v>
      </c>
      <c r="FF25">
        <v>1.86972</v>
      </c>
      <c r="FG25">
        <v>1.87296</v>
      </c>
      <c r="FH25">
        <v>1.8745400000000001</v>
      </c>
      <c r="FI25">
        <v>1.87382</v>
      </c>
      <c r="FJ25">
        <v>1.8753200000000001</v>
      </c>
      <c r="FK25">
        <v>0</v>
      </c>
      <c r="FL25">
        <v>0</v>
      </c>
      <c r="FM25">
        <v>0</v>
      </c>
      <c r="FN25">
        <v>0</v>
      </c>
      <c r="FO25">
        <v>11111111</v>
      </c>
      <c r="FP25" t="s">
        <v>349</v>
      </c>
      <c r="FQ25" t="s">
        <v>350</v>
      </c>
      <c r="FR25" t="s">
        <v>350</v>
      </c>
      <c r="FS25" t="s">
        <v>350</v>
      </c>
      <c r="FT25" t="s">
        <v>350</v>
      </c>
      <c r="FU25">
        <v>0</v>
      </c>
      <c r="FV25">
        <v>100</v>
      </c>
      <c r="FW25">
        <v>100</v>
      </c>
      <c r="FX25">
        <v>1.7949999999999999</v>
      </c>
      <c r="FY25">
        <v>0.128</v>
      </c>
      <c r="FZ25">
        <v>1.8154761904760901</v>
      </c>
      <c r="GA25">
        <v>0</v>
      </c>
      <c r="GB25">
        <v>0</v>
      </c>
      <c r="GC25">
        <v>0</v>
      </c>
      <c r="GD25">
        <v>0.13056999999999999</v>
      </c>
      <c r="GE25">
        <v>0</v>
      </c>
      <c r="GF25">
        <v>0</v>
      </c>
      <c r="GG25">
        <v>0</v>
      </c>
      <c r="GH25">
        <v>-1</v>
      </c>
      <c r="GI25">
        <v>-1</v>
      </c>
      <c r="GJ25">
        <v>-1</v>
      </c>
      <c r="GK25">
        <v>-1</v>
      </c>
      <c r="GL25">
        <v>37.4</v>
      </c>
      <c r="GM25">
        <v>37.299999999999997</v>
      </c>
      <c r="GN25">
        <v>1.0400400000000001</v>
      </c>
      <c r="GO25">
        <v>2.5476100000000002</v>
      </c>
      <c r="GP25">
        <v>1.39893</v>
      </c>
      <c r="GQ25">
        <v>2.2900399999999999</v>
      </c>
      <c r="GR25">
        <v>1.4489700000000001</v>
      </c>
      <c r="GS25">
        <v>2.5561500000000001</v>
      </c>
      <c r="GT25">
        <v>29.665700000000001</v>
      </c>
      <c r="GU25">
        <v>14.1233</v>
      </c>
      <c r="GV25">
        <v>18</v>
      </c>
      <c r="GW25">
        <v>479.72899999999998</v>
      </c>
      <c r="GX25">
        <v>540.13800000000003</v>
      </c>
      <c r="GY25">
        <v>24.859300000000001</v>
      </c>
      <c r="GZ25">
        <v>22.311</v>
      </c>
      <c r="HA25">
        <v>29.999500000000001</v>
      </c>
      <c r="HB25">
        <v>22.370899999999999</v>
      </c>
      <c r="HC25">
        <v>22.339300000000001</v>
      </c>
      <c r="HD25">
        <v>20.7681</v>
      </c>
      <c r="HE25">
        <v>17.3246</v>
      </c>
      <c r="HF25">
        <v>38.060699999999997</v>
      </c>
      <c r="HG25">
        <v>24.866599999999998</v>
      </c>
      <c r="HH25">
        <v>400</v>
      </c>
      <c r="HI25">
        <v>14.8751</v>
      </c>
      <c r="HJ25">
        <v>101.979</v>
      </c>
      <c r="HK25">
        <v>102.309</v>
      </c>
    </row>
    <row r="26" spans="1:219" x14ac:dyDescent="0.2">
      <c r="A26">
        <v>10</v>
      </c>
      <c r="B26">
        <v>1689012763.5999999</v>
      </c>
      <c r="C26">
        <v>15845.5</v>
      </c>
      <c r="D26" t="s">
        <v>369</v>
      </c>
      <c r="E26" s="1">
        <v>0.55049768518518516</v>
      </c>
      <c r="F26">
        <v>30</v>
      </c>
      <c r="G26" s="4">
        <v>19.899999999999999</v>
      </c>
      <c r="H26" t="s">
        <v>344</v>
      </c>
      <c r="I26" s="4">
        <v>40</v>
      </c>
      <c r="J26" s="4">
        <v>68</v>
      </c>
      <c r="K26">
        <v>1689012763.5999999</v>
      </c>
      <c r="L26">
        <v>4.2119032547116098E-4</v>
      </c>
      <c r="M26">
        <v>0.42119032547116098</v>
      </c>
      <c r="N26" s="4">
        <v>2.81433432311661</v>
      </c>
      <c r="O26">
        <v>398.232998432795</v>
      </c>
      <c r="P26">
        <v>214.98072603469399</v>
      </c>
      <c r="Q26">
        <v>21.7283598067113</v>
      </c>
      <c r="R26">
        <v>40.249886752437597</v>
      </c>
      <c r="S26">
        <v>2.5782064904243601E-2</v>
      </c>
      <c r="T26">
        <v>3.8334922995745702</v>
      </c>
      <c r="U26">
        <v>2.56861204967553E-2</v>
      </c>
      <c r="V26">
        <v>1.6062415645346401E-2</v>
      </c>
      <c r="W26">
        <v>353.42081999999999</v>
      </c>
      <c r="X26">
        <v>26.044960829889899</v>
      </c>
      <c r="Y26">
        <v>24.9527</v>
      </c>
      <c r="Z26">
        <v>3.1707219937970801</v>
      </c>
      <c r="AA26">
        <v>50.266221200582201</v>
      </c>
      <c r="AB26">
        <v>1.55212008629031</v>
      </c>
      <c r="AC26">
        <v>3.0877994192098299</v>
      </c>
      <c r="AD26">
        <v>1.6186019075067699</v>
      </c>
      <c r="AE26">
        <v>-18.5744933532782</v>
      </c>
      <c r="AF26">
        <v>-91.679360668729103</v>
      </c>
      <c r="AG26">
        <v>-5.04498826511111</v>
      </c>
      <c r="AH26">
        <v>238.12197771288101</v>
      </c>
      <c r="AI26">
        <v>0</v>
      </c>
      <c r="AJ26">
        <v>0</v>
      </c>
      <c r="AK26">
        <v>1</v>
      </c>
      <c r="AL26">
        <v>0</v>
      </c>
      <c r="AM26">
        <v>53873</v>
      </c>
      <c r="AN26">
        <v>2200.0500000000002</v>
      </c>
      <c r="AO26">
        <v>1849.23</v>
      </c>
      <c r="AP26">
        <v>0.84053998772755101</v>
      </c>
      <c r="AQ26">
        <v>0.16064217631417399</v>
      </c>
      <c r="AR26">
        <v>3</v>
      </c>
      <c r="AS26">
        <v>0.5</v>
      </c>
      <c r="AT26" t="s">
        <v>345</v>
      </c>
      <c r="AU26">
        <v>2</v>
      </c>
      <c r="AV26">
        <v>1689012763.5999999</v>
      </c>
      <c r="AW26">
        <v>398.233</v>
      </c>
      <c r="AX26">
        <v>400.02199999999999</v>
      </c>
      <c r="AY26">
        <v>15.3567</v>
      </c>
      <c r="AZ26">
        <v>15.107900000000001</v>
      </c>
      <c r="BA26">
        <v>396.43700000000001</v>
      </c>
      <c r="BB26">
        <v>15.2287</v>
      </c>
      <c r="BC26">
        <v>500.06700000000001</v>
      </c>
      <c r="BD26">
        <v>101.038</v>
      </c>
      <c r="BE26">
        <v>3.3199300000000001E-2</v>
      </c>
      <c r="BF26">
        <v>24.5091</v>
      </c>
      <c r="BG26">
        <v>24.9527</v>
      </c>
      <c r="BH26">
        <v>999.9</v>
      </c>
      <c r="BI26">
        <v>0</v>
      </c>
      <c r="BJ26">
        <v>0</v>
      </c>
      <c r="BK26">
        <v>10000</v>
      </c>
      <c r="BL26">
        <v>0</v>
      </c>
      <c r="BM26">
        <v>20.853000000000002</v>
      </c>
      <c r="BN26">
        <v>-1.7899799999999999</v>
      </c>
      <c r="BO26">
        <v>404.44299999999998</v>
      </c>
      <c r="BP26">
        <v>406.15800000000002</v>
      </c>
      <c r="BQ26">
        <v>0.248586</v>
      </c>
      <c r="BR26">
        <v>400.02199999999999</v>
      </c>
      <c r="BS26">
        <v>15.107900000000001</v>
      </c>
      <c r="BT26">
        <v>1.5516000000000001</v>
      </c>
      <c r="BU26">
        <v>1.5264800000000001</v>
      </c>
      <c r="BV26">
        <v>13.4863</v>
      </c>
      <c r="BW26">
        <v>13.236000000000001</v>
      </c>
      <c r="BX26">
        <v>2200.0500000000002</v>
      </c>
      <c r="BY26">
        <v>0.98199999999999998</v>
      </c>
      <c r="BZ26">
        <v>1.79997E-2</v>
      </c>
      <c r="CA26">
        <v>0</v>
      </c>
      <c r="CB26">
        <v>2.5076999999999998</v>
      </c>
      <c r="CC26">
        <v>0</v>
      </c>
      <c r="CD26">
        <v>6281.85</v>
      </c>
      <c r="CE26">
        <v>20315.599999999999</v>
      </c>
      <c r="CF26">
        <v>38.125</v>
      </c>
      <c r="CG26">
        <v>37.811999999999998</v>
      </c>
      <c r="CH26">
        <v>38.311999999999998</v>
      </c>
      <c r="CI26">
        <v>35.75</v>
      </c>
      <c r="CJ26">
        <v>37.436999999999998</v>
      </c>
      <c r="CK26">
        <v>2160.4499999999998</v>
      </c>
      <c r="CL26">
        <v>39.6</v>
      </c>
      <c r="CM26">
        <v>0</v>
      </c>
      <c r="CN26">
        <v>1689012764</v>
      </c>
      <c r="CO26">
        <v>0</v>
      </c>
      <c r="CP26">
        <v>1689012781.0999999</v>
      </c>
      <c r="CQ26" s="1">
        <v>0.55070601851851853</v>
      </c>
      <c r="CR26">
        <v>1689012780.5999999</v>
      </c>
      <c r="CS26">
        <v>1689012781.0999999</v>
      </c>
      <c r="CT26">
        <v>10</v>
      </c>
      <c r="CU26">
        <v>2E-3</v>
      </c>
      <c r="CV26">
        <v>0</v>
      </c>
      <c r="CW26">
        <v>1.796</v>
      </c>
      <c r="CX26">
        <v>0.128</v>
      </c>
      <c r="CY26">
        <v>400</v>
      </c>
      <c r="CZ26">
        <v>15</v>
      </c>
      <c r="DA26">
        <v>0.31</v>
      </c>
      <c r="DB26">
        <v>0.2</v>
      </c>
      <c r="DC26">
        <v>2.80579987829916</v>
      </c>
      <c r="DD26">
        <v>0.51966117489243802</v>
      </c>
      <c r="DE26">
        <v>5.1110227319574097E-2</v>
      </c>
      <c r="DF26">
        <v>1</v>
      </c>
      <c r="DG26">
        <v>4.4462981933021602E-4</v>
      </c>
      <c r="DH26" s="2">
        <v>-7.4414493047559699E-5</v>
      </c>
      <c r="DI26" s="2">
        <v>6.1883131682095797E-6</v>
      </c>
      <c r="DJ26">
        <v>1</v>
      </c>
      <c r="DK26">
        <v>2.6937536274232701E-2</v>
      </c>
      <c r="DL26">
        <v>-6.6816814815437798E-3</v>
      </c>
      <c r="DM26">
        <v>3.5777240524373903E-4</v>
      </c>
      <c r="DN26">
        <v>1</v>
      </c>
      <c r="DO26">
        <v>3</v>
      </c>
      <c r="DP26">
        <v>3</v>
      </c>
      <c r="DQ26" s="3">
        <v>44988</v>
      </c>
      <c r="DR26">
        <v>3.10649</v>
      </c>
      <c r="DS26">
        <v>2.66126</v>
      </c>
      <c r="DT26">
        <v>9.73715E-2</v>
      </c>
      <c r="DU26">
        <v>9.8783499999999996E-2</v>
      </c>
      <c r="DV26">
        <v>7.6858200000000002E-2</v>
      </c>
      <c r="DW26">
        <v>7.8298800000000002E-2</v>
      </c>
      <c r="DX26">
        <v>26271.4</v>
      </c>
      <c r="DY26">
        <v>28592.1</v>
      </c>
      <c r="DZ26">
        <v>27548.2</v>
      </c>
      <c r="EA26">
        <v>29814.2</v>
      </c>
      <c r="EB26">
        <v>31855.9</v>
      </c>
      <c r="EC26">
        <v>33971.5</v>
      </c>
      <c r="ED26">
        <v>37803.699999999997</v>
      </c>
      <c r="EE26">
        <v>40963.699999999997</v>
      </c>
      <c r="EF26">
        <v>2.2144499999999998</v>
      </c>
      <c r="EG26">
        <v>2.2285499999999998</v>
      </c>
      <c r="EH26">
        <v>0.182196</v>
      </c>
      <c r="EI26">
        <v>0</v>
      </c>
      <c r="EJ26">
        <v>21.9556</v>
      </c>
      <c r="EK26">
        <v>999.9</v>
      </c>
      <c r="EL26">
        <v>51.9</v>
      </c>
      <c r="EM26">
        <v>26.9</v>
      </c>
      <c r="EN26">
        <v>18.276800000000001</v>
      </c>
      <c r="EO26">
        <v>63.775100000000002</v>
      </c>
      <c r="EP26">
        <v>7.5240400000000003</v>
      </c>
      <c r="EQ26">
        <v>1</v>
      </c>
      <c r="ER26">
        <v>-0.36951000000000001</v>
      </c>
      <c r="ES26">
        <v>-0.46404699999999999</v>
      </c>
      <c r="ET26">
        <v>20.209700000000002</v>
      </c>
      <c r="EU26">
        <v>5.2572700000000001</v>
      </c>
      <c r="EV26">
        <v>12.0519</v>
      </c>
      <c r="EW26">
        <v>4.9728000000000003</v>
      </c>
      <c r="EX26">
        <v>3.2930000000000001</v>
      </c>
      <c r="EY26">
        <v>2149.3000000000002</v>
      </c>
      <c r="EZ26">
        <v>9999</v>
      </c>
      <c r="FA26">
        <v>9999</v>
      </c>
      <c r="FB26">
        <v>52.7</v>
      </c>
      <c r="FC26">
        <v>4.9720800000000001</v>
      </c>
      <c r="FD26">
        <v>1.8704799999999999</v>
      </c>
      <c r="FE26">
        <v>1.8766799999999999</v>
      </c>
      <c r="FF26">
        <v>1.8697699999999999</v>
      </c>
      <c r="FG26">
        <v>1.8729199999999999</v>
      </c>
      <c r="FH26">
        <v>1.8745400000000001</v>
      </c>
      <c r="FI26">
        <v>1.8737999999999999</v>
      </c>
      <c r="FJ26">
        <v>1.8753200000000001</v>
      </c>
      <c r="FK26">
        <v>0</v>
      </c>
      <c r="FL26">
        <v>0</v>
      </c>
      <c r="FM26">
        <v>0</v>
      </c>
      <c r="FN26">
        <v>0</v>
      </c>
      <c r="FO26">
        <v>11111111</v>
      </c>
      <c r="FP26" t="s">
        <v>349</v>
      </c>
      <c r="FQ26" t="s">
        <v>350</v>
      </c>
      <c r="FR26" t="s">
        <v>350</v>
      </c>
      <c r="FS26" t="s">
        <v>350</v>
      </c>
      <c r="FT26" t="s">
        <v>350</v>
      </c>
      <c r="FU26">
        <v>0</v>
      </c>
      <c r="FV26">
        <v>100</v>
      </c>
      <c r="FW26">
        <v>100</v>
      </c>
      <c r="FX26">
        <v>1.796</v>
      </c>
      <c r="FY26">
        <v>0.128</v>
      </c>
      <c r="FZ26">
        <v>1.7946499999999901</v>
      </c>
      <c r="GA26">
        <v>0</v>
      </c>
      <c r="GB26">
        <v>0</v>
      </c>
      <c r="GC26">
        <v>0</v>
      </c>
      <c r="GD26">
        <v>0.12781499999999801</v>
      </c>
      <c r="GE26">
        <v>0</v>
      </c>
      <c r="GF26">
        <v>0</v>
      </c>
      <c r="GG26">
        <v>0</v>
      </c>
      <c r="GH26">
        <v>-1</v>
      </c>
      <c r="GI26">
        <v>-1</v>
      </c>
      <c r="GJ26">
        <v>-1</v>
      </c>
      <c r="GK26">
        <v>-1</v>
      </c>
      <c r="GL26">
        <v>23.4</v>
      </c>
      <c r="GM26">
        <v>23.3</v>
      </c>
      <c r="GN26">
        <v>1.0363800000000001</v>
      </c>
      <c r="GO26">
        <v>2.5378400000000001</v>
      </c>
      <c r="GP26">
        <v>1.39893</v>
      </c>
      <c r="GQ26">
        <v>2.2936999999999999</v>
      </c>
      <c r="GR26">
        <v>1.4489700000000001</v>
      </c>
      <c r="GS26">
        <v>2.3815900000000001</v>
      </c>
      <c r="GT26">
        <v>30.0718</v>
      </c>
      <c r="GU26">
        <v>13.6417</v>
      </c>
      <c r="GV26">
        <v>18</v>
      </c>
      <c r="GW26">
        <v>478.721</v>
      </c>
      <c r="GX26">
        <v>543.28700000000003</v>
      </c>
      <c r="GY26">
        <v>23.021799999999999</v>
      </c>
      <c r="GZ26">
        <v>22.4086</v>
      </c>
      <c r="HA26">
        <v>30.000299999999999</v>
      </c>
      <c r="HB26">
        <v>22.378599999999999</v>
      </c>
      <c r="HC26">
        <v>22.335699999999999</v>
      </c>
      <c r="HD26">
        <v>20.703499999999998</v>
      </c>
      <c r="HE26">
        <v>22.387899999999998</v>
      </c>
      <c r="HF26">
        <v>45.586199999999998</v>
      </c>
      <c r="HG26">
        <v>23.031400000000001</v>
      </c>
      <c r="HH26">
        <v>400</v>
      </c>
      <c r="HI26">
        <v>15.103400000000001</v>
      </c>
      <c r="HJ26">
        <v>101.96299999999999</v>
      </c>
      <c r="HK26">
        <v>102.29</v>
      </c>
    </row>
    <row r="27" spans="1:219" x14ac:dyDescent="0.2">
      <c r="A27">
        <v>11</v>
      </c>
      <c r="B27">
        <v>1689014915</v>
      </c>
      <c r="C27">
        <v>17996.900000095298</v>
      </c>
      <c r="D27" t="s">
        <v>370</v>
      </c>
      <c r="E27" s="1">
        <v>0.57540509259259254</v>
      </c>
      <c r="F27">
        <v>30</v>
      </c>
      <c r="G27" s="4">
        <v>18.8</v>
      </c>
      <c r="H27" t="s">
        <v>371</v>
      </c>
      <c r="I27" s="4">
        <v>220</v>
      </c>
      <c r="J27" s="4">
        <v>68</v>
      </c>
      <c r="K27">
        <v>1689014915</v>
      </c>
      <c r="L27">
        <v>1.4501797841858001E-3</v>
      </c>
      <c r="M27">
        <v>1.4501797841858</v>
      </c>
      <c r="N27" s="4">
        <v>10.934863036409</v>
      </c>
      <c r="O27">
        <v>393.15799386276598</v>
      </c>
      <c r="P27">
        <v>196.49486388326099</v>
      </c>
      <c r="Q27">
        <v>19.853071101290102</v>
      </c>
      <c r="R27">
        <v>39.723143149610699</v>
      </c>
      <c r="S27">
        <v>9.3515387152897797E-2</v>
      </c>
      <c r="T27">
        <v>3.8262899181485999</v>
      </c>
      <c r="U27">
        <v>9.2263981924432803E-2</v>
      </c>
      <c r="V27">
        <v>5.7776027283754201E-2</v>
      </c>
      <c r="W27">
        <v>353.38251600000001</v>
      </c>
      <c r="X27">
        <v>26.688018096792199</v>
      </c>
      <c r="Y27">
        <v>24.970199999999998</v>
      </c>
      <c r="Z27">
        <v>3.1740328026728299</v>
      </c>
      <c r="AA27">
        <v>49.985305948025001</v>
      </c>
      <c r="AB27">
        <v>1.6236801421364799</v>
      </c>
      <c r="AC27">
        <v>3.2483149024330999</v>
      </c>
      <c r="AD27">
        <v>1.55035266053635</v>
      </c>
      <c r="AE27">
        <v>-63.952928482593798</v>
      </c>
      <c r="AF27">
        <v>80.140922993117897</v>
      </c>
      <c r="AG27">
        <v>4.4376744918515598</v>
      </c>
      <c r="AH27">
        <v>374.008185002375</v>
      </c>
      <c r="AI27">
        <v>0</v>
      </c>
      <c r="AJ27">
        <v>0</v>
      </c>
      <c r="AK27">
        <v>1</v>
      </c>
      <c r="AL27">
        <v>0</v>
      </c>
      <c r="AM27">
        <v>53579</v>
      </c>
      <c r="AN27">
        <v>2199.81</v>
      </c>
      <c r="AO27">
        <v>1849.0283999999999</v>
      </c>
      <c r="AP27">
        <v>0.84054004664039095</v>
      </c>
      <c r="AQ27">
        <v>0.16064229001595501</v>
      </c>
      <c r="AR27">
        <v>3</v>
      </c>
      <c r="AS27">
        <v>0.5</v>
      </c>
      <c r="AT27" t="s">
        <v>345</v>
      </c>
      <c r="AU27">
        <v>2</v>
      </c>
      <c r="AV27">
        <v>1689014915</v>
      </c>
      <c r="AW27">
        <v>393.15800000000002</v>
      </c>
      <c r="AX27">
        <v>400.06</v>
      </c>
      <c r="AY27">
        <v>16.0703</v>
      </c>
      <c r="AZ27">
        <v>15.2143</v>
      </c>
      <c r="BA27">
        <v>391.37400000000002</v>
      </c>
      <c r="BB27">
        <v>15.9443</v>
      </c>
      <c r="BC27">
        <v>500.07299999999998</v>
      </c>
      <c r="BD27">
        <v>101.003</v>
      </c>
      <c r="BE27">
        <v>3.3081600000000003E-2</v>
      </c>
      <c r="BF27">
        <v>25.358699999999999</v>
      </c>
      <c r="BG27">
        <v>24.970199999999998</v>
      </c>
      <c r="BH27">
        <v>999.9</v>
      </c>
      <c r="BI27">
        <v>0</v>
      </c>
      <c r="BJ27">
        <v>0</v>
      </c>
      <c r="BK27">
        <v>9976.25</v>
      </c>
      <c r="BL27">
        <v>0</v>
      </c>
      <c r="BM27">
        <v>34.705800000000004</v>
      </c>
      <c r="BN27">
        <v>-6.8903800000000004</v>
      </c>
      <c r="BO27">
        <v>399.59199999999998</v>
      </c>
      <c r="BP27">
        <v>406.24099999999999</v>
      </c>
      <c r="BQ27">
        <v>0.85758599999999996</v>
      </c>
      <c r="BR27">
        <v>400.06</v>
      </c>
      <c r="BS27">
        <v>15.2143</v>
      </c>
      <c r="BT27">
        <v>1.6233</v>
      </c>
      <c r="BU27">
        <v>1.5366899999999999</v>
      </c>
      <c r="BV27">
        <v>14.181800000000001</v>
      </c>
      <c r="BW27">
        <v>13.338100000000001</v>
      </c>
      <c r="BX27">
        <v>2199.81</v>
      </c>
      <c r="BY27">
        <v>0.98199800000000004</v>
      </c>
      <c r="BZ27">
        <v>1.80016E-2</v>
      </c>
      <c r="CA27">
        <v>0</v>
      </c>
      <c r="CB27">
        <v>2.4236</v>
      </c>
      <c r="CC27">
        <v>0</v>
      </c>
      <c r="CD27">
        <v>6044.64</v>
      </c>
      <c r="CE27">
        <v>20313.3</v>
      </c>
      <c r="CF27">
        <v>38.311999999999998</v>
      </c>
      <c r="CG27">
        <v>37.436999999999998</v>
      </c>
      <c r="CH27">
        <v>38.375</v>
      </c>
      <c r="CI27">
        <v>35.625</v>
      </c>
      <c r="CJ27">
        <v>37.436999999999998</v>
      </c>
      <c r="CK27">
        <v>2160.21</v>
      </c>
      <c r="CL27">
        <v>39.6</v>
      </c>
      <c r="CM27">
        <v>0</v>
      </c>
      <c r="CN27">
        <v>1689014915.5999999</v>
      </c>
      <c r="CO27">
        <v>0</v>
      </c>
      <c r="CP27">
        <v>1689014945</v>
      </c>
      <c r="CQ27" s="1">
        <v>0.57575231481481481</v>
      </c>
      <c r="CR27">
        <v>1689014945</v>
      </c>
      <c r="CS27">
        <v>1689014935</v>
      </c>
      <c r="CT27">
        <v>11</v>
      </c>
      <c r="CU27">
        <v>-1.2E-2</v>
      </c>
      <c r="CV27">
        <v>-2E-3</v>
      </c>
      <c r="CW27">
        <v>1.784</v>
      </c>
      <c r="CX27">
        <v>0.126</v>
      </c>
      <c r="CY27">
        <v>400</v>
      </c>
      <c r="CZ27">
        <v>15</v>
      </c>
      <c r="DA27">
        <v>0.28999999999999998</v>
      </c>
      <c r="DB27">
        <v>0.15</v>
      </c>
      <c r="DC27">
        <v>10.8420572860799</v>
      </c>
      <c r="DD27">
        <v>-0.79833756703716197</v>
      </c>
      <c r="DE27">
        <v>8.1828353784128699E-2</v>
      </c>
      <c r="DF27">
        <v>1</v>
      </c>
      <c r="DG27">
        <v>1.4022725639264101E-3</v>
      </c>
      <c r="DH27">
        <v>2.30209632730392E-4</v>
      </c>
      <c r="DI27" s="2">
        <v>2.5907725080637998E-5</v>
      </c>
      <c r="DJ27">
        <v>1</v>
      </c>
      <c r="DK27">
        <v>9.0456265302563593E-2</v>
      </c>
      <c r="DL27">
        <v>3.8546662846240899E-2</v>
      </c>
      <c r="DM27">
        <v>1.85896817495383E-3</v>
      </c>
      <c r="DN27">
        <v>1</v>
      </c>
      <c r="DO27">
        <v>3</v>
      </c>
      <c r="DP27">
        <v>3</v>
      </c>
      <c r="DQ27" s="3">
        <v>44988</v>
      </c>
      <c r="DR27">
        <v>3.1065299999999998</v>
      </c>
      <c r="DS27">
        <v>2.6609500000000001</v>
      </c>
      <c r="DT27">
        <v>9.6383499999999997E-2</v>
      </c>
      <c r="DU27">
        <v>9.8749400000000001E-2</v>
      </c>
      <c r="DV27">
        <v>7.9496600000000001E-2</v>
      </c>
      <c r="DW27">
        <v>7.86742E-2</v>
      </c>
      <c r="DX27">
        <v>26293.1</v>
      </c>
      <c r="DY27">
        <v>28586.400000000001</v>
      </c>
      <c r="DZ27">
        <v>27540.6</v>
      </c>
      <c r="EA27">
        <v>29807.1</v>
      </c>
      <c r="EB27">
        <v>31754.400000000001</v>
      </c>
      <c r="EC27">
        <v>33946.800000000003</v>
      </c>
      <c r="ED27">
        <v>37791.199999999997</v>
      </c>
      <c r="EE27">
        <v>40950.5</v>
      </c>
      <c r="EF27">
        <v>2.2156500000000001</v>
      </c>
      <c r="EG27">
        <v>2.23577</v>
      </c>
      <c r="EH27">
        <v>0.20755100000000001</v>
      </c>
      <c r="EI27">
        <v>0</v>
      </c>
      <c r="EJ27">
        <v>21.5549</v>
      </c>
      <c r="EK27">
        <v>999.9</v>
      </c>
      <c r="EL27">
        <v>54.1</v>
      </c>
      <c r="EM27">
        <v>25.9</v>
      </c>
      <c r="EN27">
        <v>17.967500000000001</v>
      </c>
      <c r="EO27">
        <v>63.1051</v>
      </c>
      <c r="EP27">
        <v>7.3718000000000004</v>
      </c>
      <c r="EQ27">
        <v>1</v>
      </c>
      <c r="ER27">
        <v>-0.36912600000000001</v>
      </c>
      <c r="ES27">
        <v>-1.9447300000000001</v>
      </c>
      <c r="ET27">
        <v>20.200800000000001</v>
      </c>
      <c r="EU27">
        <v>5.2560799999999999</v>
      </c>
      <c r="EV27">
        <v>12.0519</v>
      </c>
      <c r="EW27">
        <v>4.9730499999999997</v>
      </c>
      <c r="EX27">
        <v>3.2925499999999999</v>
      </c>
      <c r="EY27">
        <v>2198.6999999999998</v>
      </c>
      <c r="EZ27">
        <v>9999</v>
      </c>
      <c r="FA27">
        <v>9999</v>
      </c>
      <c r="FB27">
        <v>53.3</v>
      </c>
      <c r="FC27">
        <v>4.9720000000000004</v>
      </c>
      <c r="FD27">
        <v>1.87042</v>
      </c>
      <c r="FE27">
        <v>1.8766799999999999</v>
      </c>
      <c r="FF27">
        <v>1.8697299999999999</v>
      </c>
      <c r="FG27">
        <v>1.87293</v>
      </c>
      <c r="FH27">
        <v>1.8745400000000001</v>
      </c>
      <c r="FI27">
        <v>1.87385</v>
      </c>
      <c r="FJ27">
        <v>1.87531</v>
      </c>
      <c r="FK27">
        <v>0</v>
      </c>
      <c r="FL27">
        <v>0</v>
      </c>
      <c r="FM27">
        <v>0</v>
      </c>
      <c r="FN27">
        <v>0</v>
      </c>
      <c r="FO27">
        <v>11111111</v>
      </c>
      <c r="FP27" t="s">
        <v>349</v>
      </c>
      <c r="FQ27" t="s">
        <v>350</v>
      </c>
      <c r="FR27" t="s">
        <v>350</v>
      </c>
      <c r="FS27" t="s">
        <v>350</v>
      </c>
      <c r="FT27" t="s">
        <v>350</v>
      </c>
      <c r="FU27">
        <v>0</v>
      </c>
      <c r="FV27">
        <v>100</v>
      </c>
      <c r="FW27">
        <v>100</v>
      </c>
      <c r="FX27">
        <v>1.784</v>
      </c>
      <c r="FY27">
        <v>0.126</v>
      </c>
      <c r="FZ27">
        <v>1.79619999999999</v>
      </c>
      <c r="GA27">
        <v>0</v>
      </c>
      <c r="GB27">
        <v>0</v>
      </c>
      <c r="GC27">
        <v>0</v>
      </c>
      <c r="GD27">
        <v>0.12762857142856801</v>
      </c>
      <c r="GE27">
        <v>0</v>
      </c>
      <c r="GF27">
        <v>0</v>
      </c>
      <c r="GG27">
        <v>0</v>
      </c>
      <c r="GH27">
        <v>-1</v>
      </c>
      <c r="GI27">
        <v>-1</v>
      </c>
      <c r="GJ27">
        <v>-1</v>
      </c>
      <c r="GK27">
        <v>-1</v>
      </c>
      <c r="GL27">
        <v>35.6</v>
      </c>
      <c r="GM27">
        <v>35.6</v>
      </c>
      <c r="GN27">
        <v>1.0351600000000001</v>
      </c>
      <c r="GO27">
        <v>2.5366200000000001</v>
      </c>
      <c r="GP27">
        <v>1.39893</v>
      </c>
      <c r="GQ27">
        <v>2.2961399999999998</v>
      </c>
      <c r="GR27">
        <v>1.4489700000000001</v>
      </c>
      <c r="GS27">
        <v>2.5500500000000001</v>
      </c>
      <c r="GT27">
        <v>28.753399999999999</v>
      </c>
      <c r="GU27">
        <v>12.757400000000001</v>
      </c>
      <c r="GV27">
        <v>18</v>
      </c>
      <c r="GW27">
        <v>479.75</v>
      </c>
      <c r="GX27">
        <v>548.81600000000003</v>
      </c>
      <c r="GY27">
        <v>25.168399999999998</v>
      </c>
      <c r="GZ27">
        <v>22.384499999999999</v>
      </c>
      <c r="HA27">
        <v>29.999700000000001</v>
      </c>
      <c r="HB27">
        <v>22.409099999999999</v>
      </c>
      <c r="HC27">
        <v>22.367899999999999</v>
      </c>
      <c r="HD27">
        <v>20.690100000000001</v>
      </c>
      <c r="HE27">
        <v>19.459700000000002</v>
      </c>
      <c r="HF27">
        <v>48.232500000000002</v>
      </c>
      <c r="HG27">
        <v>25.2394</v>
      </c>
      <c r="HH27">
        <v>400</v>
      </c>
      <c r="HI27">
        <v>15.211600000000001</v>
      </c>
      <c r="HJ27">
        <v>101.932</v>
      </c>
      <c r="HK27">
        <v>102.261</v>
      </c>
    </row>
    <row r="28" spans="1:219" x14ac:dyDescent="0.2">
      <c r="A28">
        <v>12</v>
      </c>
      <c r="B28">
        <v>1689016292.0999999</v>
      </c>
      <c r="C28">
        <v>0</v>
      </c>
      <c r="D28" t="s">
        <v>343</v>
      </c>
      <c r="E28" s="1">
        <v>0.59134259259259259</v>
      </c>
      <c r="F28">
        <v>30</v>
      </c>
      <c r="G28" s="4">
        <v>19.399999999999999</v>
      </c>
      <c r="H28" t="s">
        <v>344</v>
      </c>
      <c r="I28" s="4">
        <v>40</v>
      </c>
      <c r="J28" s="4">
        <v>68</v>
      </c>
      <c r="K28">
        <v>1689016292.0999999</v>
      </c>
      <c r="L28">
        <f>(M28)/1000</f>
        <v>-2.2566839952710072E-4</v>
      </c>
      <c r="M28">
        <f>1000*BC28*AK28*(AY28-AZ28)/(100*AR28*(1000-AK28*AY28))</f>
        <v>-0.22566839952710072</v>
      </c>
      <c r="N28" s="4">
        <f>BC28*AK28*(AX28-AW28*(1000-AK28*AZ28)/(1000-AK28*AY28))/(100*AR28)</f>
        <v>1.4353599686244634</v>
      </c>
      <c r="O28">
        <f>AW28 - IF(AK28&gt;1, N28*AR28*100/(AM28*BK28), 0)</f>
        <v>399.12299999999999</v>
      </c>
      <c r="P28">
        <f>((V28-L28/2)*O28-N28)/(V28+L28/2)</f>
        <v>569.68923338412424</v>
      </c>
      <c r="Q28">
        <f>P28*(BD28+BE28)/1000</f>
        <v>57.575819716224863</v>
      </c>
      <c r="R28">
        <f>(AW28 - IF(AK28&gt;1, N28*AR28*100/(AM28*BK28), 0))*(BD28+BE28)/1000</f>
        <v>40.33749024198989</v>
      </c>
      <c r="S28">
        <f>2/((1/U28-1/T28)+SIGN(U28)*SQRT((1/U28-1/T28)*(1/U28-1/T28) + 4*AS28/((AS28+1)*(AS28+1))*(2*1/U28*1/T28-1/T28*1/T28)))</f>
        <v>-1.241984132817368E-2</v>
      </c>
      <c r="T28">
        <f>IF(LEFT(AT28,1)&lt;&gt;"0",IF(LEFT(AT28,1)="1",3,AU28),$D$5+$E$5*(BK28*BD28/($L$5*1000))+$F$5*(BK28*BD28/($L$5*1000))*MAX(MIN(AR28,$K$5),$J$5)*MAX(MIN(AR28,$K$5),$J$5)+$H$5*MAX(MIN(AR28,$K$5),$J$5)*(BK28*BD28/($L$5*1000))+$I$5*(BK28*BD28/($L$5*1000))*(BK28*BD28/($L$5*1000)))</f>
        <v>3.8383068049868552</v>
      </c>
      <c r="U28">
        <f>L28*(1000-(1000*0.61365*EXP(17.502*Y28/(240.97+Y28))/(BD28+BE28)+AY28)/2)/(1000*0.61365*EXP(17.502*Y28/(240.97+Y28))/(BD28+BE28)-AY28)</f>
        <v>-1.2442211224340029E-2</v>
      </c>
      <c r="V28">
        <f>1/((AS28+1)/(S28/1.6)+1/(T28/1.37)) + AS28/((AS28+1)/(S28/1.6) + AS28/(T28/1.37))</f>
        <v>-7.7743688726660421E-3</v>
      </c>
      <c r="W28">
        <f>(AN28*AQ28)</f>
        <v>353.39905499999992</v>
      </c>
      <c r="X28">
        <f>(BF28+(W28+2*0.95*0.0000000567*(((BF28+$B$7)+273)^4-(BF28+273)^4)-44100*L28)/(1.84*29.3*T28+8*0.95*0.0000000567*(BF28+273)^3))</f>
        <v>26.984313779932016</v>
      </c>
      <c r="Y28">
        <f>($C$7*BG28+$D$7*BH28+$E$7*X28)</f>
        <v>25.0486</v>
      </c>
      <c r="Z28">
        <f>0.61365*EXP(17.502*Y28/(240.97+Y28))</f>
        <v>3.1889023393169071</v>
      </c>
      <c r="AA28">
        <f>(AB28/AC28*100)</f>
        <v>43.118559436812177</v>
      </c>
      <c r="AB28">
        <f>AY28*(BD28+BE28)/1000</f>
        <v>1.3974401658762299</v>
      </c>
      <c r="AC28">
        <f>0.61365*EXP(17.502*BF28/(240.97+BF28))</f>
        <v>3.2409249848063681</v>
      </c>
      <c r="AD28">
        <f>(Z28-AY28*(BD28+BE28)/1000)</f>
        <v>1.7914621734406773</v>
      </c>
      <c r="AE28">
        <f>(-L28*44100)</f>
        <v>9.9519764191451419</v>
      </c>
      <c r="AF28">
        <f>2*29.3*T28*0.92*(BF28-Y28)</f>
        <v>56.243790480668459</v>
      </c>
      <c r="AG28">
        <f>2*0.95*0.0000000567*(((BF28+$B$7)+273)^4-(Y28+273)^4)</f>
        <v>3.1052844418017287</v>
      </c>
      <c r="AH28">
        <f>W28+AG28+AE28+AF28</f>
        <v>422.70010634161525</v>
      </c>
      <c r="AI28">
        <v>0</v>
      </c>
      <c r="AJ28">
        <v>0</v>
      </c>
      <c r="AK28">
        <f>IF(AI28*$J$13&gt;=AM28,1,(AM28/(AM28-AI28*$J$13)))</f>
        <v>1</v>
      </c>
      <c r="AL28">
        <f>(AK28-1)*100</f>
        <v>0</v>
      </c>
      <c r="AM28">
        <f>MAX(0,($B$13+$C$13*BK28)/(1+$D$13*BK28)*BD28/(BF28+273)*$E$13)</f>
        <v>53820.4903082979</v>
      </c>
      <c r="AN28">
        <f>$B$11*BL28+$C$11*BM28+$F$11*BX28*(1-CA28)</f>
        <v>2199.91</v>
      </c>
      <c r="AO28">
        <f>AN28*AP28</f>
        <v>1849.1126999999997</v>
      </c>
      <c r="AP28">
        <f>($B$11*$D$9+$C$11*$D$9+$F$11*((CK28+CC28)/MAX(CK28+CC28+CL28, 0.1)*$J$9+CL28/MAX(CK28+CC28+CL28, 0.1)*$K$9))/($B$11+$C$11+$F$11)</f>
        <v>0.84054015846102781</v>
      </c>
      <c r="AQ28">
        <f>($B$11*$L$9+$C$11*$L$9+$F$11*((CK28+CC28)/MAX(CK28+CC28+CL28, 0.1)*$Q$9+CL28/MAX(CK28+CC28+CL28, 0.1)*$R$9))/($B$11+$C$11+$F$11)</f>
        <v>0.16064250582978393</v>
      </c>
      <c r="AR28">
        <v>3</v>
      </c>
      <c r="AS28">
        <v>0.5</v>
      </c>
      <c r="AT28" t="s">
        <v>345</v>
      </c>
      <c r="AU28">
        <v>2</v>
      </c>
      <c r="AV28">
        <v>1689016292.0999999</v>
      </c>
      <c r="AW28">
        <v>399.12299999999999</v>
      </c>
      <c r="AX28">
        <v>399.93</v>
      </c>
      <c r="AY28">
        <v>13.8271</v>
      </c>
      <c r="AZ28">
        <v>13.960599999999999</v>
      </c>
      <c r="BA28">
        <v>397.31799999999998</v>
      </c>
      <c r="BB28">
        <v>13.693099999999999</v>
      </c>
      <c r="BC28">
        <v>500.108</v>
      </c>
      <c r="BD28">
        <v>101.032</v>
      </c>
      <c r="BE28">
        <v>3.3311300000000002E-2</v>
      </c>
      <c r="BF28">
        <v>25.320399999999999</v>
      </c>
      <c r="BG28">
        <v>25.0486</v>
      </c>
      <c r="BH28">
        <v>999.9</v>
      </c>
      <c r="BI28">
        <v>0</v>
      </c>
      <c r="BJ28">
        <v>0</v>
      </c>
      <c r="BK28">
        <v>10018.799999999999</v>
      </c>
      <c r="BL28">
        <v>0</v>
      </c>
      <c r="BM28">
        <v>23.8536</v>
      </c>
      <c r="BN28">
        <v>-0.82849099999999998</v>
      </c>
      <c r="BO28">
        <v>404.69400000000002</v>
      </c>
      <c r="BP28">
        <v>405.59300000000002</v>
      </c>
      <c r="BQ28">
        <v>-0.14149</v>
      </c>
      <c r="BR28">
        <v>399.93</v>
      </c>
      <c r="BS28">
        <v>13.960599999999999</v>
      </c>
      <c r="BT28">
        <v>1.3961699999999999</v>
      </c>
      <c r="BU28">
        <v>1.41046</v>
      </c>
      <c r="BV28">
        <v>11.876099999999999</v>
      </c>
      <c r="BW28">
        <v>12.0306</v>
      </c>
      <c r="BX28">
        <v>2199.91</v>
      </c>
      <c r="BY28">
        <v>0.98199499999999995</v>
      </c>
      <c r="BZ28">
        <v>1.8004599999999999E-2</v>
      </c>
      <c r="CA28">
        <v>0</v>
      </c>
      <c r="CB28">
        <v>3.1812</v>
      </c>
      <c r="CC28">
        <v>0</v>
      </c>
      <c r="CD28">
        <v>5672.85</v>
      </c>
      <c r="CE28">
        <v>20314.3</v>
      </c>
      <c r="CF28">
        <v>39.936999999999998</v>
      </c>
      <c r="CG28">
        <v>39.561999999999998</v>
      </c>
      <c r="CH28">
        <v>39.811999999999998</v>
      </c>
      <c r="CI28">
        <v>37.061999999999998</v>
      </c>
      <c r="CJ28">
        <v>38.75</v>
      </c>
      <c r="CK28">
        <v>2160.3000000000002</v>
      </c>
      <c r="CL28">
        <v>39.61</v>
      </c>
      <c r="CM28">
        <v>0</v>
      </c>
      <c r="CN28">
        <v>1689016291.8</v>
      </c>
      <c r="CO28">
        <v>0</v>
      </c>
      <c r="CP28">
        <v>1689016311.0999999</v>
      </c>
      <c r="CQ28" t="s">
        <v>346</v>
      </c>
      <c r="CR28">
        <v>1689016310.0999999</v>
      </c>
      <c r="CS28">
        <v>1689016311.0999999</v>
      </c>
      <c r="CT28">
        <v>1</v>
      </c>
      <c r="CU28">
        <v>2.1000000000000001E-2</v>
      </c>
      <c r="CV28">
        <v>8.0000000000000002E-3</v>
      </c>
      <c r="CW28">
        <v>1.8049999999999999</v>
      </c>
      <c r="CX28">
        <v>0.13400000000000001</v>
      </c>
      <c r="CY28">
        <v>400</v>
      </c>
      <c r="CZ28">
        <v>14</v>
      </c>
      <c r="DA28">
        <v>0.37</v>
      </c>
      <c r="DB28">
        <v>0.22</v>
      </c>
      <c r="DC28">
        <v>1.4087209211546849</v>
      </c>
      <c r="DD28">
        <v>0.99659875787367047</v>
      </c>
      <c r="DE28">
        <v>6.8696573667819644E-2</v>
      </c>
      <c r="DF28">
        <v>1</v>
      </c>
      <c r="DG28">
        <v>-7.214064408937691E-5</v>
      </c>
      <c r="DH28">
        <v>-9.5670556585316334E-4</v>
      </c>
      <c r="DI28">
        <v>6.9635990456437197E-5</v>
      </c>
      <c r="DJ28">
        <v>1</v>
      </c>
      <c r="DK28">
        <v>-6.0838930420267596E-3</v>
      </c>
      <c r="DL28">
        <v>-6.1055131133632867E-2</v>
      </c>
      <c r="DM28">
        <v>2.9475128960580678E-3</v>
      </c>
      <c r="DN28">
        <v>1</v>
      </c>
      <c r="DO28">
        <v>3</v>
      </c>
      <c r="DP28">
        <v>3</v>
      </c>
      <c r="DQ28" t="s">
        <v>347</v>
      </c>
      <c r="DR28">
        <v>3.1062599999999998</v>
      </c>
      <c r="DS28">
        <v>2.6615500000000001</v>
      </c>
      <c r="DT28">
        <v>9.7499799999999998E-2</v>
      </c>
      <c r="DU28">
        <v>9.8736400000000002E-2</v>
      </c>
      <c r="DV28">
        <v>7.0945099999999997E-2</v>
      </c>
      <c r="DW28">
        <v>7.3802499999999993E-2</v>
      </c>
      <c r="DX28">
        <v>26269.1</v>
      </c>
      <c r="DY28">
        <v>28599</v>
      </c>
      <c r="DZ28">
        <v>27550.1</v>
      </c>
      <c r="EA28">
        <v>29820.3</v>
      </c>
      <c r="EB28">
        <v>32062.7</v>
      </c>
      <c r="EC28">
        <v>34142.1</v>
      </c>
      <c r="ED28">
        <v>37807.5</v>
      </c>
      <c r="EE28">
        <v>40970</v>
      </c>
      <c r="EF28">
        <v>2.2080500000000001</v>
      </c>
      <c r="EG28">
        <v>2.2294800000000001</v>
      </c>
      <c r="EH28">
        <v>0.202127</v>
      </c>
      <c r="EI28">
        <v>0</v>
      </c>
      <c r="EJ28">
        <v>21.723199999999999</v>
      </c>
      <c r="EK28">
        <v>999.9</v>
      </c>
      <c r="EL28">
        <v>47.2</v>
      </c>
      <c r="EM28">
        <v>25.7</v>
      </c>
      <c r="EN28">
        <v>15.4857</v>
      </c>
      <c r="EO28">
        <v>63.17</v>
      </c>
      <c r="EP28">
        <v>5.7411899999999996</v>
      </c>
      <c r="EQ28">
        <v>1</v>
      </c>
      <c r="ER28">
        <v>-0.36119899999999999</v>
      </c>
      <c r="ES28">
        <v>-5.4565999999999999</v>
      </c>
      <c r="ET28">
        <v>20.1265</v>
      </c>
      <c r="EU28">
        <v>5.2547300000000003</v>
      </c>
      <c r="EV28">
        <v>12.0579</v>
      </c>
      <c r="EW28">
        <v>4.9728000000000003</v>
      </c>
      <c r="EX28">
        <v>3.29223</v>
      </c>
      <c r="EY28">
        <v>2228.8000000000002</v>
      </c>
      <c r="EZ28">
        <v>9999</v>
      </c>
      <c r="FA28">
        <v>9999</v>
      </c>
      <c r="FB28">
        <v>53.7</v>
      </c>
      <c r="FC28">
        <v>4.9719899999999999</v>
      </c>
      <c r="FD28">
        <v>1.8704499999999999</v>
      </c>
      <c r="FE28">
        <v>1.8766799999999999</v>
      </c>
      <c r="FF28">
        <v>1.86975</v>
      </c>
      <c r="FG28">
        <v>1.8728899999999999</v>
      </c>
      <c r="FH28">
        <v>1.8745400000000001</v>
      </c>
      <c r="FI28">
        <v>1.8738999999999999</v>
      </c>
      <c r="FJ28">
        <v>1.87531</v>
      </c>
      <c r="FK28">
        <v>0</v>
      </c>
      <c r="FL28">
        <v>0</v>
      </c>
      <c r="FM28">
        <v>0</v>
      </c>
      <c r="FN28">
        <v>0</v>
      </c>
      <c r="FO28" t="s">
        <v>348</v>
      </c>
      <c r="FP28" t="s">
        <v>349</v>
      </c>
      <c r="FQ28" t="s">
        <v>350</v>
      </c>
      <c r="FR28" t="s">
        <v>350</v>
      </c>
      <c r="FS28" t="s">
        <v>350</v>
      </c>
      <c r="FT28" t="s">
        <v>350</v>
      </c>
      <c r="FU28">
        <v>0</v>
      </c>
      <c r="FV28">
        <v>100</v>
      </c>
      <c r="FW28">
        <v>100</v>
      </c>
      <c r="FX28">
        <v>1.8049999999999999</v>
      </c>
      <c r="FY28">
        <v>0.13400000000000001</v>
      </c>
      <c r="FZ28">
        <v>1.784</v>
      </c>
      <c r="GA28">
        <v>0</v>
      </c>
      <c r="GB28">
        <v>0</v>
      </c>
      <c r="GC28">
        <v>0</v>
      </c>
      <c r="GD28">
        <v>0.126</v>
      </c>
      <c r="GE28">
        <v>0</v>
      </c>
      <c r="GF28">
        <v>0</v>
      </c>
      <c r="GG28">
        <v>0</v>
      </c>
      <c r="GH28">
        <v>-1</v>
      </c>
      <c r="GI28">
        <v>-1</v>
      </c>
      <c r="GJ28">
        <v>-1</v>
      </c>
      <c r="GK28">
        <v>-1</v>
      </c>
      <c r="GL28">
        <v>22.5</v>
      </c>
      <c r="GM28">
        <v>22.6</v>
      </c>
      <c r="GN28">
        <v>1.03271</v>
      </c>
      <c r="GO28">
        <v>2.5512700000000001</v>
      </c>
      <c r="GP28">
        <v>1.39893</v>
      </c>
      <c r="GQ28">
        <v>2.2985799999999998</v>
      </c>
      <c r="GR28">
        <v>1.4489700000000001</v>
      </c>
      <c r="GS28">
        <v>2.36572</v>
      </c>
      <c r="GT28">
        <v>29.176600000000001</v>
      </c>
      <c r="GU28">
        <v>15.962</v>
      </c>
      <c r="GV28">
        <v>18</v>
      </c>
      <c r="GW28">
        <v>475.52100000000002</v>
      </c>
      <c r="GX28">
        <v>544.50300000000004</v>
      </c>
      <c r="GY28">
        <v>30.382300000000001</v>
      </c>
      <c r="GZ28">
        <v>22.529699999999998</v>
      </c>
      <c r="HA28">
        <v>30.000299999999999</v>
      </c>
      <c r="HB28">
        <v>22.442900000000002</v>
      </c>
      <c r="HC28">
        <v>22.384599999999999</v>
      </c>
      <c r="HD28">
        <v>20.634899999999998</v>
      </c>
      <c r="HE28">
        <v>0</v>
      </c>
      <c r="HF28">
        <v>28.894200000000001</v>
      </c>
      <c r="HG28">
        <v>30.303000000000001</v>
      </c>
      <c r="HH28">
        <v>400</v>
      </c>
      <c r="HI28">
        <v>22.879200000000001</v>
      </c>
      <c r="HJ28">
        <v>101.973</v>
      </c>
      <c r="HK28">
        <v>102.30800000000001</v>
      </c>
    </row>
    <row r="29" spans="1:219" x14ac:dyDescent="0.2">
      <c r="A29">
        <v>13</v>
      </c>
      <c r="B29">
        <v>1689018555</v>
      </c>
      <c r="C29">
        <v>2262.900000095367</v>
      </c>
      <c r="D29" t="s">
        <v>351</v>
      </c>
      <c r="E29" s="1">
        <v>0.61753472222222217</v>
      </c>
      <c r="F29">
        <v>30</v>
      </c>
      <c r="G29" s="4">
        <v>19.5</v>
      </c>
      <c r="H29" t="s">
        <v>371</v>
      </c>
      <c r="I29" s="4">
        <v>200</v>
      </c>
      <c r="J29" s="4">
        <v>68</v>
      </c>
      <c r="K29">
        <v>1689018555</v>
      </c>
      <c r="L29">
        <f>(M29)/1000</f>
        <v>1.9552392097551287E-3</v>
      </c>
      <c r="M29">
        <f>1000*BC29*AK29*(AY29-AZ29)/(100*AR29*(1000-AK29*AY29))</f>
        <v>1.9552392097551285</v>
      </c>
      <c r="N29" s="4">
        <f>BC29*AK29*(AX29-AW29*(1000-AK29*AZ29)/(1000-AK29*AY29))/(100*AR29)</f>
        <v>10.450094154999352</v>
      </c>
      <c r="O29">
        <f>AW29 - IF(AK29&gt;1, N29*AR29*100/(AM29*BK29), 0)</f>
        <v>393.29500000000002</v>
      </c>
      <c r="P29">
        <f>((V29-L29/2)*O29-N29)/(V29+L29/2)</f>
        <v>246.21554095706097</v>
      </c>
      <c r="Q29">
        <f>P29*(BD29+BE29)/1000</f>
        <v>24.876859348139547</v>
      </c>
      <c r="R29">
        <f>(AW29 - IF(AK29&gt;1, N29*AR29*100/(AM29*BK29), 0))*(BD29+BE29)/1000</f>
        <v>39.737314546821501</v>
      </c>
      <c r="S29">
        <f>2/((1/U29-1/T29)+SIGN(U29)*SQRT((1/U29-1/T29)*(1/U29-1/T29) + 4*AS29/((AS29+1)*(AS29+1))*(2*1/U29*1/T29-1/T29*1/T29)))</f>
        <v>0.12230725048299709</v>
      </c>
      <c r="T29">
        <f>IF(LEFT(AT29,1)&lt;&gt;"0",IF(LEFT(AT29,1)="1",3,AU29),$D$5+$E$5*(BK29*BD29/($L$5*1000))+$F$5*(BK29*BD29/($L$5*1000))*MAX(MIN(AR29,$K$5),$J$5)*MAX(MIN(AR29,$K$5),$J$5)+$H$5*MAX(MIN(AR29,$K$5),$J$5)*(BK29*BD29/($L$5*1000))+$I$5*(BK29*BD29/($L$5*1000))*(BK29*BD29/($L$5*1000)))</f>
        <v>3.8364097972078386</v>
      </c>
      <c r="U29">
        <f>L29*(1000-(1000*0.61365*EXP(17.502*Y29/(240.97+Y29))/(BD29+BE29)+AY29)/2)/(1000*0.61365*EXP(17.502*Y29/(240.97+Y29))/(BD29+BE29)-AY29)</f>
        <v>0.12018163055944855</v>
      </c>
      <c r="V29">
        <f>1/((AS29+1)/(S29/1.6)+1/(T29/1.37)) + AS29/((AS29+1)/(S29/1.6) + AS29/(T29/1.37))</f>
        <v>7.5301420534402835E-2</v>
      </c>
      <c r="W29">
        <f>(AN29*AQ29)</f>
        <v>353.44055100000003</v>
      </c>
      <c r="X29">
        <f>(BF29+(W29+2*0.95*0.0000000567*(((BF29+$B$7)+273)^4-(BF29+273)^4)-44100*L29)/(1.84*29.3*T29+8*0.95*0.0000000567*(BF29+273)^3))</f>
        <v>26.286510289985017</v>
      </c>
      <c r="Y29">
        <f>($C$7*BG29+$D$7*BH29+$E$7*X29)</f>
        <v>25.024899999999999</v>
      </c>
      <c r="Z29">
        <f>0.61365*EXP(17.502*Y29/(240.97+Y29))</f>
        <v>3.1844009330969474</v>
      </c>
      <c r="AA29">
        <f>(AB29/AC29*100)</f>
        <v>49.487519001075334</v>
      </c>
      <c r="AB29">
        <f>AY29*(BD29+BE29)/1000</f>
        <v>1.57937878641109</v>
      </c>
      <c r="AC29">
        <f>0.61365*EXP(17.502*BF29/(240.97+BF29))</f>
        <v>3.1914689163883341</v>
      </c>
      <c r="AD29">
        <f>(Z29-AY29*(BD29+BE29)/1000)</f>
        <v>1.6050221466858574</v>
      </c>
      <c r="AE29">
        <f>(-L29*44100)</f>
        <v>-86.226049150201177</v>
      </c>
      <c r="AF29">
        <f>2*29.3*T29*0.92*(BF29-Y29)</f>
        <v>7.6940211295194061</v>
      </c>
      <c r="AG29">
        <f>2*0.95*0.0000000567*(((BF29+$B$7)+273)^4-(Y29+273)^4)</f>
        <v>0.42440310939208009</v>
      </c>
      <c r="AH29">
        <f>W29+AG29+AE29+AF29</f>
        <v>275.33292608871034</v>
      </c>
      <c r="AI29">
        <v>0</v>
      </c>
      <c r="AJ29">
        <v>0</v>
      </c>
      <c r="AK29">
        <f>IF(AI29*$J$13&gt;=AM29,1,(AM29/(AM29-AI29*$J$13)))</f>
        <v>1</v>
      </c>
      <c r="AL29">
        <f>(AK29-1)*100</f>
        <v>0</v>
      </c>
      <c r="AM29">
        <f>MAX(0,($B$13+$C$13*BK29)/(1+$D$13*BK29)*BD29/(BF29+273)*$E$13)</f>
        <v>53829.527693970413</v>
      </c>
      <c r="AN29">
        <f>$B$11*BL29+$C$11*BM29+$F$11*BX29*(1-CA29)</f>
        <v>2200.17</v>
      </c>
      <c r="AO29">
        <f>AN29*AP29</f>
        <v>1849.3310999999999</v>
      </c>
      <c r="AP29">
        <f>($B$11*$D$9+$C$11*$D$9+$F$11*((CK29+CC29)/MAX(CK29+CC29+CL29, 0.1)*$J$9+CL29/MAX(CK29+CC29+CL29, 0.1)*$K$9))/($B$11+$C$11+$F$11)</f>
        <v>0.84054009462905133</v>
      </c>
      <c r="AQ29">
        <f>($B$11*$L$9+$C$11*$L$9+$F$11*((CK29+CC29)/MAX(CK29+CC29+CL29, 0.1)*$Q$9+CL29/MAX(CK29+CC29+CL29, 0.1)*$R$9))/($B$11+$C$11+$F$11)</f>
        <v>0.16064238263406919</v>
      </c>
      <c r="AR29">
        <v>3</v>
      </c>
      <c r="AS29">
        <v>0.5</v>
      </c>
      <c r="AT29" t="s">
        <v>345</v>
      </c>
      <c r="AU29">
        <v>2</v>
      </c>
      <c r="AV29">
        <v>1689018555</v>
      </c>
      <c r="AW29">
        <v>393.29500000000002</v>
      </c>
      <c r="AX29">
        <v>400.02699999999999</v>
      </c>
      <c r="AY29">
        <v>15.6317</v>
      </c>
      <c r="AZ29">
        <v>14.476800000000001</v>
      </c>
      <c r="BA29">
        <v>391.41300000000001</v>
      </c>
      <c r="BB29">
        <v>15.5097</v>
      </c>
      <c r="BC29">
        <v>499.959</v>
      </c>
      <c r="BD29">
        <v>101.004</v>
      </c>
      <c r="BE29">
        <v>3.2917700000000001E-2</v>
      </c>
      <c r="BF29">
        <v>25.062100000000001</v>
      </c>
      <c r="BG29">
        <v>25.024899999999999</v>
      </c>
      <c r="BH29">
        <v>999.9</v>
      </c>
      <c r="BI29">
        <v>0</v>
      </c>
      <c r="BJ29">
        <v>0</v>
      </c>
      <c r="BK29">
        <v>10014.4</v>
      </c>
      <c r="BL29">
        <v>0</v>
      </c>
      <c r="BM29">
        <v>13.0664</v>
      </c>
      <c r="BN29">
        <v>-6.8089599999999999</v>
      </c>
      <c r="BO29">
        <v>399.46699999999998</v>
      </c>
      <c r="BP29">
        <v>405.90300000000002</v>
      </c>
      <c r="BQ29">
        <v>1.1664600000000001</v>
      </c>
      <c r="BR29">
        <v>400.02699999999999</v>
      </c>
      <c r="BS29">
        <v>14.476800000000001</v>
      </c>
      <c r="BT29">
        <v>1.5800399999999999</v>
      </c>
      <c r="BU29">
        <v>1.4622200000000001</v>
      </c>
      <c r="BV29">
        <v>13.765499999999999</v>
      </c>
      <c r="BW29">
        <v>12.5787</v>
      </c>
      <c r="BX29">
        <v>2200.17</v>
      </c>
      <c r="BY29">
        <v>0.98199800000000004</v>
      </c>
      <c r="BZ29">
        <v>1.80016E-2</v>
      </c>
      <c r="CA29">
        <v>0</v>
      </c>
      <c r="CB29">
        <v>2.3873000000000002</v>
      </c>
      <c r="CC29">
        <v>0</v>
      </c>
      <c r="CD29">
        <v>6163.24</v>
      </c>
      <c r="CE29">
        <v>20316.7</v>
      </c>
      <c r="CF29">
        <v>41.936999999999998</v>
      </c>
      <c r="CG29">
        <v>40</v>
      </c>
      <c r="CH29">
        <v>41.25</v>
      </c>
      <c r="CI29">
        <v>38.811999999999998</v>
      </c>
      <c r="CJ29">
        <v>40.375</v>
      </c>
      <c r="CK29">
        <v>2160.56</v>
      </c>
      <c r="CL29">
        <v>39.61</v>
      </c>
      <c r="CM29">
        <v>0</v>
      </c>
      <c r="CN29">
        <v>1689018555</v>
      </c>
      <c r="CO29">
        <v>0</v>
      </c>
      <c r="CP29">
        <v>1689018580.5</v>
      </c>
      <c r="CQ29" t="s">
        <v>352</v>
      </c>
      <c r="CR29">
        <v>1689018578</v>
      </c>
      <c r="CS29">
        <v>1689018580.5</v>
      </c>
      <c r="CT29">
        <v>2</v>
      </c>
      <c r="CU29">
        <v>7.6999999999999999E-2</v>
      </c>
      <c r="CV29">
        <v>-1.2E-2</v>
      </c>
      <c r="CW29">
        <v>1.8819999999999999</v>
      </c>
      <c r="CX29">
        <v>0.122</v>
      </c>
      <c r="CY29">
        <v>400</v>
      </c>
      <c r="CZ29">
        <v>15</v>
      </c>
      <c r="DA29">
        <v>0.23</v>
      </c>
      <c r="DB29">
        <v>0.08</v>
      </c>
      <c r="DC29">
        <v>10.48597584569027</v>
      </c>
      <c r="DD29">
        <v>0.1648790170437929</v>
      </c>
      <c r="DE29">
        <v>4.8870577065666908E-2</v>
      </c>
      <c r="DF29">
        <v>1</v>
      </c>
      <c r="DG29">
        <v>1.963419819324178E-3</v>
      </c>
      <c r="DH29">
        <v>1.4556783813212101E-4</v>
      </c>
      <c r="DI29">
        <v>1.100547400551027E-5</v>
      </c>
      <c r="DJ29">
        <v>1</v>
      </c>
      <c r="DK29">
        <v>0.1235549645288898</v>
      </c>
      <c r="DL29">
        <v>7.1542541247976103E-3</v>
      </c>
      <c r="DM29">
        <v>3.660190413576342E-4</v>
      </c>
      <c r="DN29">
        <v>1</v>
      </c>
      <c r="DO29">
        <v>3</v>
      </c>
      <c r="DP29">
        <v>3</v>
      </c>
      <c r="DQ29" t="s">
        <v>347</v>
      </c>
      <c r="DR29">
        <v>3.10622</v>
      </c>
      <c r="DS29">
        <v>2.6611099999999999</v>
      </c>
      <c r="DT29">
        <v>9.6344899999999997E-2</v>
      </c>
      <c r="DU29">
        <v>9.8692699999999994E-2</v>
      </c>
      <c r="DV29">
        <v>7.7847200000000005E-2</v>
      </c>
      <c r="DW29">
        <v>7.5784699999999997E-2</v>
      </c>
      <c r="DX29">
        <v>26276.6</v>
      </c>
      <c r="DY29">
        <v>28574.9</v>
      </c>
      <c r="DZ29">
        <v>27522.799999999999</v>
      </c>
      <c r="EA29">
        <v>29793.7</v>
      </c>
      <c r="EB29">
        <v>31791.5</v>
      </c>
      <c r="EC29">
        <v>34037.599999999999</v>
      </c>
      <c r="ED29">
        <v>37768.199999999997</v>
      </c>
      <c r="EE29">
        <v>40932.1</v>
      </c>
      <c r="EF29">
        <v>2.2134</v>
      </c>
      <c r="EG29">
        <v>2.2388300000000001</v>
      </c>
      <c r="EH29">
        <v>0.217199</v>
      </c>
      <c r="EI29">
        <v>0</v>
      </c>
      <c r="EJ29">
        <v>21.450700000000001</v>
      </c>
      <c r="EK29">
        <v>999.9</v>
      </c>
      <c r="EL29">
        <v>56.9</v>
      </c>
      <c r="EM29">
        <v>25</v>
      </c>
      <c r="EN29">
        <v>17.913599999999999</v>
      </c>
      <c r="EO29">
        <v>62.080100000000002</v>
      </c>
      <c r="EP29">
        <v>6.28606</v>
      </c>
      <c r="EQ29">
        <v>1</v>
      </c>
      <c r="ER29">
        <v>-0.35547499999999999</v>
      </c>
      <c r="ES29">
        <v>-1.07243</v>
      </c>
      <c r="ET29">
        <v>20.206199999999999</v>
      </c>
      <c r="EU29">
        <v>5.25847</v>
      </c>
      <c r="EV29">
        <v>12.0525</v>
      </c>
      <c r="EW29">
        <v>4.9733000000000001</v>
      </c>
      <c r="EX29">
        <v>3.2930000000000001</v>
      </c>
      <c r="EY29">
        <v>2281</v>
      </c>
      <c r="EZ29">
        <v>9999</v>
      </c>
      <c r="FA29">
        <v>9999</v>
      </c>
      <c r="FB29">
        <v>54.3</v>
      </c>
      <c r="FC29">
        <v>4.9719600000000002</v>
      </c>
      <c r="FD29">
        <v>1.8702799999999999</v>
      </c>
      <c r="FE29">
        <v>1.87653</v>
      </c>
      <c r="FF29">
        <v>1.8696299999999999</v>
      </c>
      <c r="FG29">
        <v>1.8728400000000001</v>
      </c>
      <c r="FH29">
        <v>1.87442</v>
      </c>
      <c r="FI29">
        <v>1.8737600000000001</v>
      </c>
      <c r="FJ29">
        <v>1.8752899999999999</v>
      </c>
      <c r="FK29">
        <v>0</v>
      </c>
      <c r="FL29">
        <v>0</v>
      </c>
      <c r="FM29">
        <v>0</v>
      </c>
      <c r="FN29">
        <v>0</v>
      </c>
      <c r="FO29" t="s">
        <v>348</v>
      </c>
      <c r="FP29" t="s">
        <v>349</v>
      </c>
      <c r="FQ29" t="s">
        <v>350</v>
      </c>
      <c r="FR29" t="s">
        <v>350</v>
      </c>
      <c r="FS29" t="s">
        <v>350</v>
      </c>
      <c r="FT29" t="s">
        <v>350</v>
      </c>
      <c r="FU29">
        <v>0</v>
      </c>
      <c r="FV29">
        <v>100</v>
      </c>
      <c r="FW29">
        <v>100</v>
      </c>
      <c r="FX29">
        <v>1.8819999999999999</v>
      </c>
      <c r="FY29">
        <v>0.122</v>
      </c>
      <c r="FZ29">
        <v>1.805000000000007</v>
      </c>
      <c r="GA29">
        <v>0</v>
      </c>
      <c r="GB29">
        <v>0</v>
      </c>
      <c r="GC29">
        <v>0</v>
      </c>
      <c r="GD29">
        <v>0.13354999999999961</v>
      </c>
      <c r="GE29">
        <v>0</v>
      </c>
      <c r="GF29">
        <v>0</v>
      </c>
      <c r="GG29">
        <v>0</v>
      </c>
      <c r="GH29">
        <v>-1</v>
      </c>
      <c r="GI29">
        <v>-1</v>
      </c>
      <c r="GJ29">
        <v>-1</v>
      </c>
      <c r="GK29">
        <v>-1</v>
      </c>
      <c r="GL29">
        <v>37.4</v>
      </c>
      <c r="GM29">
        <v>37.4</v>
      </c>
      <c r="GN29">
        <v>1.03271</v>
      </c>
      <c r="GO29">
        <v>2.5305200000000001</v>
      </c>
      <c r="GP29">
        <v>1.39893</v>
      </c>
      <c r="GQ29">
        <v>2.2985799999999998</v>
      </c>
      <c r="GR29">
        <v>1.4489700000000001</v>
      </c>
      <c r="GS29">
        <v>2.4194300000000002</v>
      </c>
      <c r="GT29">
        <v>27.703700000000001</v>
      </c>
      <c r="GU29">
        <v>15.5242</v>
      </c>
      <c r="GV29">
        <v>18</v>
      </c>
      <c r="GW29">
        <v>480.13</v>
      </c>
      <c r="GX29">
        <v>553.04700000000003</v>
      </c>
      <c r="GY29">
        <v>24.522600000000001</v>
      </c>
      <c r="GZ29">
        <v>22.548500000000001</v>
      </c>
      <c r="HA29">
        <v>29.9999</v>
      </c>
      <c r="HB29">
        <v>22.583100000000002</v>
      </c>
      <c r="HC29">
        <v>22.5441</v>
      </c>
      <c r="HD29">
        <v>20.643599999999999</v>
      </c>
      <c r="HE29">
        <v>22.979700000000001</v>
      </c>
      <c r="HF29">
        <v>50.267099999999999</v>
      </c>
      <c r="HG29">
        <v>24.310500000000001</v>
      </c>
      <c r="HH29">
        <v>400</v>
      </c>
      <c r="HI29">
        <v>14.5801</v>
      </c>
      <c r="HJ29">
        <v>101.869</v>
      </c>
      <c r="HK29">
        <v>102.215</v>
      </c>
    </row>
    <row r="30" spans="1:219" x14ac:dyDescent="0.2">
      <c r="A30">
        <v>14</v>
      </c>
      <c r="B30">
        <v>1689019947.0999999</v>
      </c>
      <c r="C30">
        <v>3655</v>
      </c>
      <c r="D30" t="s">
        <v>353</v>
      </c>
      <c r="E30" s="1">
        <v>0.63364583333333335</v>
      </c>
      <c r="F30">
        <v>30</v>
      </c>
      <c r="G30" s="4">
        <v>19.2</v>
      </c>
      <c r="H30" t="s">
        <v>344</v>
      </c>
      <c r="I30" s="4">
        <v>40</v>
      </c>
      <c r="J30" s="4">
        <v>68</v>
      </c>
      <c r="K30">
        <v>1689019947.0999999</v>
      </c>
      <c r="L30">
        <f>(M30)/1000</f>
        <v>8.6331802703088672E-4</v>
      </c>
      <c r="M30">
        <f>1000*BC30*AK30*(AY30-AZ30)/(100*AR30*(1000-AK30*AY30))</f>
        <v>0.86331802703088667</v>
      </c>
      <c r="N30" s="4">
        <f>BC30*AK30*(AX30-AW30*(1000-AK30*AZ30)/(1000-AK30*AY30))/(100*AR30)</f>
        <v>3.979137316976372</v>
      </c>
      <c r="O30">
        <f>AW30 - IF(AK30&gt;1, N30*AR30*100/(AM30*BK30), 0)</f>
        <v>397.46</v>
      </c>
      <c r="P30">
        <f>((V30-L30/2)*O30-N30)/(V30+L30/2)</f>
        <v>270.19193336164153</v>
      </c>
      <c r="Q30">
        <f>P30*(BD30+BE30)/1000</f>
        <v>27.305623804720828</v>
      </c>
      <c r="R30">
        <f>(AW30 - IF(AK30&gt;1, N30*AR30*100/(AM30*BK30), 0))*(BD30+BE30)/1000</f>
        <v>40.167347345999993</v>
      </c>
      <c r="S30">
        <f>2/((1/U30-1/T30)+SIGN(U30)*SQRT((1/U30-1/T30)*(1/U30-1/T30) + 4*AS30/((AS30+1)*(AS30+1))*(2*1/U30*1/T30-1/T30*1/T30)))</f>
        <v>5.4007594095857786E-2</v>
      </c>
      <c r="T30">
        <f>IF(LEFT(AT30,1)&lt;&gt;"0",IF(LEFT(AT30,1)="1",3,AU30),$D$5+$E$5*(BK30*BD30/($L$5*1000))+$F$5*(BK30*BD30/($L$5*1000))*MAX(MIN(AR30,$K$5),$J$5)*MAX(MIN(AR30,$K$5),$J$5)+$H$5*MAX(MIN(AR30,$K$5),$J$5)*(BK30*BD30/($L$5*1000))+$I$5*(BK30*BD30/($L$5*1000))*(BK30*BD30/($L$5*1000)))</f>
        <v>3.8358229977635512</v>
      </c>
      <c r="U30">
        <f>L30*(1000-(1000*0.61365*EXP(17.502*Y30/(240.97+Y30))/(BD30+BE30)+AY30)/2)/(1000*0.61365*EXP(17.502*Y30/(240.97+Y30))/(BD30+BE30)-AY30)</f>
        <v>5.3588678381496641E-2</v>
      </c>
      <c r="V30">
        <f>1/((AS30+1)/(S30/1.6)+1/(T30/1.37)) + AS30/((AS30+1)/(S30/1.6) + AS30/(T30/1.37))</f>
        <v>3.3530290862584439E-2</v>
      </c>
      <c r="W30">
        <f>(AN30*AQ30)</f>
        <v>353.40906899999999</v>
      </c>
      <c r="X30">
        <f>(BF30+(W30+2*0.95*0.0000000567*(((BF30+$B$7)+273)^4-(BF30+273)^4)-44100*L30)/(1.84*29.3*T30+8*0.95*0.0000000567*(BF30+273)^3))</f>
        <v>26.143098791112262</v>
      </c>
      <c r="Y30">
        <f>($C$7*BG30+$D$7*BH30+$E$7*X30)</f>
        <v>24.867599999999999</v>
      </c>
      <c r="Z30">
        <f>0.61365*EXP(17.502*Y30/(240.97+Y30))</f>
        <v>3.154664987783526</v>
      </c>
      <c r="AA30">
        <f>(AB30/AC30*100)</f>
        <v>50.10190299024331</v>
      </c>
      <c r="AB30">
        <f>AY30*(BD30+BE30)/1000</f>
        <v>1.5645922561799999</v>
      </c>
      <c r="AC30">
        <f>0.61365*EXP(17.502*BF30/(240.97+BF30))</f>
        <v>3.122820018402662</v>
      </c>
      <c r="AD30">
        <f>(Z30-AY30*(BD30+BE30)/1000)</f>
        <v>1.5900727316035261</v>
      </c>
      <c r="AE30">
        <f>(-L30*44100)</f>
        <v>-38.072324992062107</v>
      </c>
      <c r="AF30">
        <f>2*29.3*T30*0.92*(BF30-Y30)</f>
        <v>-35.13479151847698</v>
      </c>
      <c r="AG30">
        <f>2*0.95*0.0000000567*(((BF30+$B$7)+273)^4-(Y30+273)^4)</f>
        <v>-1.933250969671015</v>
      </c>
      <c r="AH30">
        <f>W30+AG30+AE30+AF30</f>
        <v>278.26870151978994</v>
      </c>
      <c r="AI30">
        <v>0</v>
      </c>
      <c r="AJ30">
        <v>0</v>
      </c>
      <c r="AK30">
        <f>IF(AI30*$J$13&gt;=AM30,1,(AM30/(AM30-AI30*$J$13)))</f>
        <v>1</v>
      </c>
      <c r="AL30">
        <f>(AK30-1)*100</f>
        <v>0</v>
      </c>
      <c r="AM30">
        <f>MAX(0,($B$13+$C$13*BK30)/(1+$D$13*BK30)*BD30/(BF30+273)*$E$13)</f>
        <v>53884.447200565664</v>
      </c>
      <c r="AN30">
        <f>$B$11*BL30+$C$11*BM30+$F$11*BX30*(1-CA30)</f>
        <v>2199.98</v>
      </c>
      <c r="AO30">
        <f>AN30*AP30</f>
        <v>1849.1708999999998</v>
      </c>
      <c r="AP30">
        <f>($B$11*$D$9+$C$11*$D$9+$F$11*((CK30+CC30)/MAX(CK30+CC30+CL30, 0.1)*$J$9+CL30/MAX(CK30+CC30+CL30, 0.1)*$K$9))/($B$11+$C$11+$F$11)</f>
        <v>0.84053986854425944</v>
      </c>
      <c r="AQ30">
        <f>($B$11*$L$9+$C$11*$L$9+$F$11*((CK30+CC30)/MAX(CK30+CC30+CL30, 0.1)*$Q$9+CL30/MAX(CK30+CC30+CL30, 0.1)*$R$9))/($B$11+$C$11+$F$11)</f>
        <v>0.16064194629042081</v>
      </c>
      <c r="AR30">
        <v>3</v>
      </c>
      <c r="AS30">
        <v>0.5</v>
      </c>
      <c r="AT30" t="s">
        <v>345</v>
      </c>
      <c r="AU30">
        <v>2</v>
      </c>
      <c r="AV30">
        <v>1689019947.0999999</v>
      </c>
      <c r="AW30">
        <v>397.46</v>
      </c>
      <c r="AX30">
        <v>400.053</v>
      </c>
      <c r="AY30">
        <v>15.4818</v>
      </c>
      <c r="AZ30">
        <v>14.9719</v>
      </c>
      <c r="BA30">
        <v>395.69099999999997</v>
      </c>
      <c r="BB30">
        <v>15.3588</v>
      </c>
      <c r="BC30">
        <v>500.07</v>
      </c>
      <c r="BD30">
        <v>101.026</v>
      </c>
      <c r="BE30">
        <v>3.4099999999999998E-2</v>
      </c>
      <c r="BF30">
        <v>24.697700000000001</v>
      </c>
      <c r="BG30">
        <v>24.867599999999999</v>
      </c>
      <c r="BH30">
        <v>999.9</v>
      </c>
      <c r="BI30">
        <v>0</v>
      </c>
      <c r="BJ30">
        <v>0</v>
      </c>
      <c r="BK30">
        <v>10010</v>
      </c>
      <c r="BL30">
        <v>0</v>
      </c>
      <c r="BM30">
        <v>46.9666</v>
      </c>
      <c r="BN30">
        <v>-2.4806499999999998</v>
      </c>
      <c r="BO30">
        <v>403.82400000000001</v>
      </c>
      <c r="BP30">
        <v>406.13400000000001</v>
      </c>
      <c r="BQ30">
        <v>0.50888199999999995</v>
      </c>
      <c r="BR30">
        <v>400.053</v>
      </c>
      <c r="BS30">
        <v>14.9719</v>
      </c>
      <c r="BT30">
        <v>1.5639700000000001</v>
      </c>
      <c r="BU30">
        <v>1.5125599999999999</v>
      </c>
      <c r="BV30">
        <v>13.6084</v>
      </c>
      <c r="BW30">
        <v>13.095800000000001</v>
      </c>
      <c r="BX30">
        <v>2199.98</v>
      </c>
      <c r="BY30">
        <v>0.98200399999999999</v>
      </c>
      <c r="BZ30">
        <v>1.7996399999999999E-2</v>
      </c>
      <c r="CA30">
        <v>0</v>
      </c>
      <c r="CB30">
        <v>2.5489999999999999</v>
      </c>
      <c r="CC30">
        <v>0</v>
      </c>
      <c r="CD30">
        <v>6193.47</v>
      </c>
      <c r="CE30">
        <v>20315</v>
      </c>
      <c r="CF30">
        <v>38</v>
      </c>
      <c r="CG30">
        <v>38.061999999999998</v>
      </c>
      <c r="CH30">
        <v>38.186999999999998</v>
      </c>
      <c r="CI30">
        <v>36.25</v>
      </c>
      <c r="CJ30">
        <v>37.311999999999998</v>
      </c>
      <c r="CK30">
        <v>2160.39</v>
      </c>
      <c r="CL30">
        <v>39.590000000000003</v>
      </c>
      <c r="CM30">
        <v>0</v>
      </c>
      <c r="CN30">
        <v>1689019947</v>
      </c>
      <c r="CO30">
        <v>0</v>
      </c>
      <c r="CP30">
        <v>1689019964.0999999</v>
      </c>
      <c r="CQ30" t="s">
        <v>354</v>
      </c>
      <c r="CR30">
        <v>1689019964.0999999</v>
      </c>
      <c r="CS30">
        <v>1689019964.0999999</v>
      </c>
      <c r="CT30">
        <v>3</v>
      </c>
      <c r="CU30">
        <v>-0.112</v>
      </c>
      <c r="CV30">
        <v>1E-3</v>
      </c>
      <c r="CW30">
        <v>1.7689999999999999</v>
      </c>
      <c r="CX30">
        <v>0.123</v>
      </c>
      <c r="CY30">
        <v>400</v>
      </c>
      <c r="CZ30">
        <v>15</v>
      </c>
      <c r="DA30">
        <v>0.2</v>
      </c>
      <c r="DB30">
        <v>0.15</v>
      </c>
      <c r="DC30">
        <v>3.702321712583732</v>
      </c>
      <c r="DD30">
        <v>2.9263838255436551E-2</v>
      </c>
      <c r="DE30">
        <v>4.001212954873129E-2</v>
      </c>
      <c r="DF30">
        <v>1</v>
      </c>
      <c r="DG30">
        <v>8.8553209854325186E-4</v>
      </c>
      <c r="DH30">
        <v>-2.278022016112998E-4</v>
      </c>
      <c r="DI30">
        <v>1.6721546997988189E-5</v>
      </c>
      <c r="DJ30">
        <v>1</v>
      </c>
      <c r="DK30">
        <v>5.4845229773781742E-2</v>
      </c>
      <c r="DL30">
        <v>-1.3739641217723151E-2</v>
      </c>
      <c r="DM30">
        <v>6.6863812525792604E-4</v>
      </c>
      <c r="DN30">
        <v>1</v>
      </c>
      <c r="DO30">
        <v>3</v>
      </c>
      <c r="DP30">
        <v>3</v>
      </c>
      <c r="DQ30" t="s">
        <v>347</v>
      </c>
      <c r="DR30">
        <v>3.1064099999999999</v>
      </c>
      <c r="DS30">
        <v>2.6622599999999998</v>
      </c>
      <c r="DT30">
        <v>9.7075599999999998E-2</v>
      </c>
      <c r="DU30">
        <v>9.8631399999999994E-2</v>
      </c>
      <c r="DV30">
        <v>7.7225600000000005E-2</v>
      </c>
      <c r="DW30">
        <v>7.7654000000000001E-2</v>
      </c>
      <c r="DX30">
        <v>26238.6</v>
      </c>
      <c r="DY30">
        <v>28558.2</v>
      </c>
      <c r="DZ30">
        <v>27507</v>
      </c>
      <c r="EA30">
        <v>29775.599999999999</v>
      </c>
      <c r="EB30">
        <v>31796</v>
      </c>
      <c r="EC30">
        <v>33947.599999999999</v>
      </c>
      <c r="ED30">
        <v>37749.199999999997</v>
      </c>
      <c r="EE30">
        <v>40907.699999999997</v>
      </c>
      <c r="EF30">
        <v>2.2057799999999999</v>
      </c>
      <c r="EG30">
        <v>2.23312</v>
      </c>
      <c r="EH30">
        <v>0.14444799999999999</v>
      </c>
      <c r="EI30">
        <v>0</v>
      </c>
      <c r="EJ30">
        <v>22.4924</v>
      </c>
      <c r="EK30">
        <v>999.9</v>
      </c>
      <c r="EL30">
        <v>59.2</v>
      </c>
      <c r="EM30">
        <v>24.8</v>
      </c>
      <c r="EN30">
        <v>18.41</v>
      </c>
      <c r="EO30">
        <v>62.420999999999999</v>
      </c>
      <c r="EP30">
        <v>6.3862199999999998</v>
      </c>
      <c r="EQ30">
        <v>1</v>
      </c>
      <c r="ER30">
        <v>-0.32512200000000002</v>
      </c>
      <c r="ES30">
        <v>-1.07013</v>
      </c>
      <c r="ET30">
        <v>20.207100000000001</v>
      </c>
      <c r="EU30">
        <v>5.2575700000000003</v>
      </c>
      <c r="EV30">
        <v>12.0519</v>
      </c>
      <c r="EW30">
        <v>4.9733999999999998</v>
      </c>
      <c r="EX30">
        <v>3.2930000000000001</v>
      </c>
      <c r="EY30">
        <v>2313</v>
      </c>
      <c r="EZ30">
        <v>9999</v>
      </c>
      <c r="FA30">
        <v>9999</v>
      </c>
      <c r="FB30">
        <v>54.7</v>
      </c>
      <c r="FC30">
        <v>4.9719600000000002</v>
      </c>
      <c r="FD30">
        <v>1.87033</v>
      </c>
      <c r="FE30">
        <v>1.87653</v>
      </c>
      <c r="FF30">
        <v>1.86964</v>
      </c>
      <c r="FG30">
        <v>1.8728400000000001</v>
      </c>
      <c r="FH30">
        <v>1.87439</v>
      </c>
      <c r="FI30">
        <v>1.8737699999999999</v>
      </c>
      <c r="FJ30">
        <v>1.8752599999999999</v>
      </c>
      <c r="FK30">
        <v>0</v>
      </c>
      <c r="FL30">
        <v>0</v>
      </c>
      <c r="FM30">
        <v>0</v>
      </c>
      <c r="FN30">
        <v>0</v>
      </c>
      <c r="FO30" t="s">
        <v>348</v>
      </c>
      <c r="FP30" t="s">
        <v>349</v>
      </c>
      <c r="FQ30" t="s">
        <v>350</v>
      </c>
      <c r="FR30" t="s">
        <v>350</v>
      </c>
      <c r="FS30" t="s">
        <v>350</v>
      </c>
      <c r="FT30" t="s">
        <v>350</v>
      </c>
      <c r="FU30">
        <v>0</v>
      </c>
      <c r="FV30">
        <v>100</v>
      </c>
      <c r="FW30">
        <v>100</v>
      </c>
      <c r="FX30">
        <v>1.7689999999999999</v>
      </c>
      <c r="FY30">
        <v>0.123</v>
      </c>
      <c r="FZ30">
        <v>1.8815999999999919</v>
      </c>
      <c r="GA30">
        <v>0</v>
      </c>
      <c r="GB30">
        <v>0</v>
      </c>
      <c r="GC30">
        <v>0</v>
      </c>
      <c r="GD30">
        <v>0.1220333333333361</v>
      </c>
      <c r="GE30">
        <v>0</v>
      </c>
      <c r="GF30">
        <v>0</v>
      </c>
      <c r="GG30">
        <v>0</v>
      </c>
      <c r="GH30">
        <v>-1</v>
      </c>
      <c r="GI30">
        <v>-1</v>
      </c>
      <c r="GJ30">
        <v>-1</v>
      </c>
      <c r="GK30">
        <v>-1</v>
      </c>
      <c r="GL30">
        <v>22.8</v>
      </c>
      <c r="GM30">
        <v>22.8</v>
      </c>
      <c r="GN30">
        <v>1.03271</v>
      </c>
      <c r="GO30">
        <v>2.5329600000000001</v>
      </c>
      <c r="GP30">
        <v>1.39893</v>
      </c>
      <c r="GQ30">
        <v>2.3010299999999999</v>
      </c>
      <c r="GR30">
        <v>1.4489700000000001</v>
      </c>
      <c r="GS30">
        <v>2.5708000000000002</v>
      </c>
      <c r="GT30">
        <v>28.395299999999999</v>
      </c>
      <c r="GU30">
        <v>14.9726</v>
      </c>
      <c r="GV30">
        <v>18</v>
      </c>
      <c r="GW30">
        <v>479.24900000000002</v>
      </c>
      <c r="GX30">
        <v>553.10699999999997</v>
      </c>
      <c r="GY30">
        <v>23.5243</v>
      </c>
      <c r="GZ30">
        <v>23.015999999999998</v>
      </c>
      <c r="HA30">
        <v>30.0001</v>
      </c>
      <c r="HB30">
        <v>22.958600000000001</v>
      </c>
      <c r="HC30">
        <v>22.906300000000002</v>
      </c>
      <c r="HD30">
        <v>20.636800000000001</v>
      </c>
      <c r="HE30">
        <v>23.1996</v>
      </c>
      <c r="HF30">
        <v>55.835000000000001</v>
      </c>
      <c r="HG30">
        <v>23.552199999999999</v>
      </c>
      <c r="HH30">
        <v>400</v>
      </c>
      <c r="HI30">
        <v>14.914199999999999</v>
      </c>
      <c r="HJ30">
        <v>101.81399999999999</v>
      </c>
      <c r="HK30">
        <v>102.154</v>
      </c>
    </row>
    <row r="31" spans="1:219" x14ac:dyDescent="0.2">
      <c r="A31">
        <v>15</v>
      </c>
      <c r="B31">
        <v>1689022181</v>
      </c>
      <c r="C31">
        <v>5888.9000000953674</v>
      </c>
      <c r="D31" t="s">
        <v>355</v>
      </c>
      <c r="E31" s="1">
        <v>0.65950231481481481</v>
      </c>
      <c r="F31">
        <v>30</v>
      </c>
      <c r="G31" s="4">
        <v>19.3</v>
      </c>
      <c r="H31" t="s">
        <v>371</v>
      </c>
      <c r="I31" s="4">
        <v>190</v>
      </c>
      <c r="J31" s="4">
        <v>68</v>
      </c>
      <c r="K31">
        <v>1689022181</v>
      </c>
      <c r="L31">
        <f>(M31)/1000</f>
        <v>1.8388563609490756E-3</v>
      </c>
      <c r="M31">
        <f>1000*BC31*AK31*(AY31-AZ31)/(100*AR31*(1000-AK31*AY31))</f>
        <v>1.8388563609490756</v>
      </c>
      <c r="N31" s="4">
        <f>BC31*AK31*(AX31-AW31*(1000-AK31*AZ31)/(1000-AK31*AY31))/(100*AR31)</f>
        <v>10.352412969862497</v>
      </c>
      <c r="O31">
        <f>AW31 - IF(AK31&gt;1, N31*AR31*100/(AM31*BK31), 0)</f>
        <v>393.36700000000002</v>
      </c>
      <c r="P31">
        <f>((V31-L31/2)*O31-N31)/(V31+L31/2)</f>
        <v>235.33328011186359</v>
      </c>
      <c r="Q31">
        <f>P31*(BD31+BE31)/1000</f>
        <v>23.772335455667296</v>
      </c>
      <c r="R31">
        <f>(AW31 - IF(AK31&gt;1, N31*AR31*100/(AM31*BK31), 0))*(BD31+BE31)/1000</f>
        <v>39.736208481624196</v>
      </c>
      <c r="S31">
        <f>2/((1/U31-1/T31)+SIGN(U31)*SQRT((1/U31-1/T31)*(1/U31-1/T31) + 4*AS31/((AS31+1)*(AS31+1))*(2*1/U31*1/T31-1/T31*1/T31)))</f>
        <v>0.11220359358843504</v>
      </c>
      <c r="T31">
        <f>IF(LEFT(AT31,1)&lt;&gt;"0",IF(LEFT(AT31,1)="1",3,AU31),$D$5+$E$5*(BK31*BD31/($L$5*1000))+$F$5*(BK31*BD31/($L$5*1000))*MAX(MIN(AR31,$K$5),$J$5)*MAX(MIN(AR31,$K$5),$J$5)+$H$5*MAX(MIN(AR31,$K$5),$J$5)*(BK31*BD31/($L$5*1000))+$I$5*(BK31*BD31/($L$5*1000))*(BK31*BD31/($L$5*1000)))</f>
        <v>3.8336915520304702</v>
      </c>
      <c r="U31">
        <f>L31*(1000-(1000*0.61365*EXP(17.502*Y31/(240.97+Y31))/(BD31+BE31)+AY31)/2)/(1000*0.61365*EXP(17.502*Y31/(240.97+Y31))/(BD31+BE31)-AY31)</f>
        <v>0.11041063616889732</v>
      </c>
      <c r="V31">
        <f>1/((AS31+1)/(S31/1.6)+1/(T31/1.37)) + AS31/((AS31+1)/(S31/1.6) + AS31/(T31/1.37))</f>
        <v>6.9165351117512541E-2</v>
      </c>
      <c r="W31">
        <f>(AN31*AQ31)</f>
        <v>353.439393</v>
      </c>
      <c r="X31">
        <f>(BF31+(W31+2*0.95*0.0000000567*(((BF31+$B$7)+273)^4-(BF31+273)^4)-44100*L31)/(1.84*29.3*T31+8*0.95*0.0000000567*(BF31+273)^3))</f>
        <v>25.603225922026812</v>
      </c>
      <c r="Y31">
        <f>($C$7*BG31+$D$7*BH31+$E$7*X31)</f>
        <v>25.009599999999999</v>
      </c>
      <c r="Z31">
        <f>0.61365*EXP(17.502*Y31/(240.97+Y31))</f>
        <v>3.1814979122326386</v>
      </c>
      <c r="AA31">
        <f>(AB31/AC31*100)</f>
        <v>50.287283330094688</v>
      </c>
      <c r="AB31">
        <f>AY31*(BD31+BE31)/1000</f>
        <v>1.5384172720917</v>
      </c>
      <c r="AC31">
        <f>0.61365*EXP(17.502*BF31/(240.97+BF31))</f>
        <v>3.0592570729924997</v>
      </c>
      <c r="AD31">
        <f>(Z31-AY31*(BD31+BE31)/1000)</f>
        <v>1.6430806401409386</v>
      </c>
      <c r="AE31">
        <f>(-L31*44100)</f>
        <v>-81.093565517854231</v>
      </c>
      <c r="AF31">
        <f>2*29.3*T31*0.92*(BF31-Y31)</f>
        <v>-135.50070540163048</v>
      </c>
      <c r="AG31">
        <f>2*0.95*0.0000000567*(((BF31+$B$7)+273)^4-(Y31+273)^4)</f>
        <v>-7.4523453423286803</v>
      </c>
      <c r="AH31">
        <f>W31+AG31+AE31+AF31</f>
        <v>129.3927767381866</v>
      </c>
      <c r="AI31">
        <v>0</v>
      </c>
      <c r="AJ31">
        <v>0</v>
      </c>
      <c r="AK31">
        <f>IF(AI31*$J$13&gt;=AM31,1,(AM31/(AM31-AI31*$J$13)))</f>
        <v>1</v>
      </c>
      <c r="AL31">
        <f>(AK31-1)*100</f>
        <v>0</v>
      </c>
      <c r="AM31">
        <f>MAX(0,($B$13+$C$13*BK31)/(1+$D$13*BK31)*BD31/(BF31+273)*$E$13)</f>
        <v>53904.138605586631</v>
      </c>
      <c r="AN31">
        <f>$B$11*BL31+$C$11*BM31+$F$11*BX31*(1-CA31)</f>
        <v>2200.17</v>
      </c>
      <c r="AO31">
        <f>AN31*AP31</f>
        <v>1849.3305</v>
      </c>
      <c r="AP31">
        <f>($B$11*$D$9+$C$11*$D$9+$F$11*((CK31+CC31)/MAX(CK31+CC31+CL31, 0.1)*$J$9+CL31/MAX(CK31+CC31+CL31, 0.1)*$K$9))/($B$11+$C$11+$F$11)</f>
        <v>0.84053982192285137</v>
      </c>
      <c r="AQ31">
        <f>($B$11*$L$9+$C$11*$L$9+$F$11*((CK31+CC31)/MAX(CK31+CC31+CL31, 0.1)*$Q$9+CL31/MAX(CK31+CC31+CL31, 0.1)*$R$9))/($B$11+$C$11+$F$11)</f>
        <v>0.16064185631110323</v>
      </c>
      <c r="AR31">
        <v>3</v>
      </c>
      <c r="AS31">
        <v>0.5</v>
      </c>
      <c r="AT31" t="s">
        <v>345</v>
      </c>
      <c r="AU31">
        <v>2</v>
      </c>
      <c r="AV31">
        <v>1689022181</v>
      </c>
      <c r="AW31">
        <v>393.36700000000002</v>
      </c>
      <c r="AX31">
        <v>400.01299999999998</v>
      </c>
      <c r="AY31">
        <v>15.2295</v>
      </c>
      <c r="AZ31">
        <v>14.142899999999999</v>
      </c>
      <c r="BA31">
        <v>391.483</v>
      </c>
      <c r="BB31">
        <v>15.111499999999999</v>
      </c>
      <c r="BC31">
        <v>499.959</v>
      </c>
      <c r="BD31">
        <v>100.983</v>
      </c>
      <c r="BE31">
        <v>3.2612599999999999E-2</v>
      </c>
      <c r="BF31">
        <v>24.353999999999999</v>
      </c>
      <c r="BG31">
        <v>25.009599999999999</v>
      </c>
      <c r="BH31">
        <v>999.9</v>
      </c>
      <c r="BI31">
        <v>0</v>
      </c>
      <c r="BJ31">
        <v>0</v>
      </c>
      <c r="BK31">
        <v>10006.200000000001</v>
      </c>
      <c r="BL31">
        <v>0</v>
      </c>
      <c r="BM31">
        <v>20.657900000000001</v>
      </c>
      <c r="BN31">
        <v>-6.7597699999999996</v>
      </c>
      <c r="BO31">
        <v>399.33699999999999</v>
      </c>
      <c r="BP31">
        <v>405.75099999999998</v>
      </c>
      <c r="BQ31">
        <v>1.0916399999999999</v>
      </c>
      <c r="BR31">
        <v>400.01299999999998</v>
      </c>
      <c r="BS31">
        <v>14.142899999999999</v>
      </c>
      <c r="BT31">
        <v>1.5384199999999999</v>
      </c>
      <c r="BU31">
        <v>1.4281900000000001</v>
      </c>
      <c r="BV31">
        <v>13.355499999999999</v>
      </c>
      <c r="BW31">
        <v>12.2203</v>
      </c>
      <c r="BX31">
        <v>2200.17</v>
      </c>
      <c r="BY31">
        <v>0.98200799999999999</v>
      </c>
      <c r="BZ31">
        <v>1.7992299999999999E-2</v>
      </c>
      <c r="CA31">
        <v>0</v>
      </c>
      <c r="CB31">
        <v>2.8542000000000001</v>
      </c>
      <c r="CC31">
        <v>0</v>
      </c>
      <c r="CD31">
        <v>6428.71</v>
      </c>
      <c r="CE31">
        <v>20316.8</v>
      </c>
      <c r="CF31">
        <v>38.436999999999998</v>
      </c>
      <c r="CG31">
        <v>38</v>
      </c>
      <c r="CH31">
        <v>38.436999999999998</v>
      </c>
      <c r="CI31">
        <v>36.375</v>
      </c>
      <c r="CJ31">
        <v>37.561999999999998</v>
      </c>
      <c r="CK31">
        <v>2160.58</v>
      </c>
      <c r="CL31">
        <v>39.590000000000003</v>
      </c>
      <c r="CM31">
        <v>0</v>
      </c>
      <c r="CN31">
        <v>1689022180.8</v>
      </c>
      <c r="CO31">
        <v>0</v>
      </c>
      <c r="CP31">
        <v>1689022205</v>
      </c>
      <c r="CQ31" t="s">
        <v>356</v>
      </c>
      <c r="CR31">
        <v>1689022198</v>
      </c>
      <c r="CS31">
        <v>1689022205</v>
      </c>
      <c r="CT31">
        <v>4</v>
      </c>
      <c r="CU31">
        <v>0.115</v>
      </c>
      <c r="CV31">
        <v>-5.0000000000000001E-3</v>
      </c>
      <c r="CW31">
        <v>1.8839999999999999</v>
      </c>
      <c r="CX31">
        <v>0.11799999999999999</v>
      </c>
      <c r="CY31">
        <v>400</v>
      </c>
      <c r="CZ31">
        <v>14</v>
      </c>
      <c r="DA31">
        <v>0.18</v>
      </c>
      <c r="DB31">
        <v>0.09</v>
      </c>
      <c r="DC31">
        <v>10.581238588778399</v>
      </c>
      <c r="DD31">
        <v>1.446561520869466</v>
      </c>
      <c r="DE31">
        <v>0.1073168349820752</v>
      </c>
      <c r="DF31">
        <v>0</v>
      </c>
      <c r="DG31">
        <v>1.844911592936455E-3</v>
      </c>
      <c r="DH31">
        <v>2.861696745298823E-5</v>
      </c>
      <c r="DI31">
        <v>3.881898826153478E-6</v>
      </c>
      <c r="DJ31">
        <v>1</v>
      </c>
      <c r="DK31">
        <v>0.1128719270918722</v>
      </c>
      <c r="DL31">
        <v>5.144457430609423E-3</v>
      </c>
      <c r="DM31">
        <v>3.1021747332528262E-4</v>
      </c>
      <c r="DN31">
        <v>1</v>
      </c>
      <c r="DO31">
        <v>2</v>
      </c>
      <c r="DP31">
        <v>3</v>
      </c>
      <c r="DQ31" t="s">
        <v>357</v>
      </c>
      <c r="DR31">
        <v>3.1060500000000002</v>
      </c>
      <c r="DS31">
        <v>2.6607400000000001</v>
      </c>
      <c r="DT31">
        <v>9.6083500000000002E-2</v>
      </c>
      <c r="DU31">
        <v>9.8407599999999998E-2</v>
      </c>
      <c r="DV31">
        <v>7.6141799999999996E-2</v>
      </c>
      <c r="DW31">
        <v>7.4266600000000002E-2</v>
      </c>
      <c r="DX31">
        <v>26241.5</v>
      </c>
      <c r="DY31">
        <v>28534.6</v>
      </c>
      <c r="DZ31">
        <v>27481.9</v>
      </c>
      <c r="EA31">
        <v>29745.200000000001</v>
      </c>
      <c r="EB31">
        <v>31799.200000000001</v>
      </c>
      <c r="EC31">
        <v>34032.199999999997</v>
      </c>
      <c r="ED31">
        <v>37710.300000000003</v>
      </c>
      <c r="EE31">
        <v>40860.9</v>
      </c>
      <c r="EF31">
        <v>2.2021700000000002</v>
      </c>
      <c r="EG31">
        <v>2.2195</v>
      </c>
      <c r="EH31">
        <v>0.124045</v>
      </c>
      <c r="EI31">
        <v>0</v>
      </c>
      <c r="EJ31">
        <v>22.9709</v>
      </c>
      <c r="EK31">
        <v>999.9</v>
      </c>
      <c r="EL31">
        <v>57.9</v>
      </c>
      <c r="EM31">
        <v>24.9</v>
      </c>
      <c r="EN31">
        <v>18.1221</v>
      </c>
      <c r="EO31">
        <v>62.161099999999998</v>
      </c>
      <c r="EP31">
        <v>6.0136200000000004</v>
      </c>
      <c r="EQ31">
        <v>1</v>
      </c>
      <c r="ER31">
        <v>-0.28186699999999998</v>
      </c>
      <c r="ES31">
        <v>0.32005400000000001</v>
      </c>
      <c r="ET31">
        <v>20.212199999999999</v>
      </c>
      <c r="EU31">
        <v>5.2583200000000003</v>
      </c>
      <c r="EV31">
        <v>12.052</v>
      </c>
      <c r="EW31">
        <v>4.9733999999999998</v>
      </c>
      <c r="EX31">
        <v>3.2930000000000001</v>
      </c>
      <c r="EY31">
        <v>2364.6</v>
      </c>
      <c r="EZ31">
        <v>9999</v>
      </c>
      <c r="FA31">
        <v>9999</v>
      </c>
      <c r="FB31">
        <v>55.3</v>
      </c>
      <c r="FC31">
        <v>4.9720000000000004</v>
      </c>
      <c r="FD31">
        <v>1.8702799999999999</v>
      </c>
      <c r="FE31">
        <v>1.87653</v>
      </c>
      <c r="FF31">
        <v>1.86964</v>
      </c>
      <c r="FG31">
        <v>1.8728199999999999</v>
      </c>
      <c r="FH31">
        <v>1.87442</v>
      </c>
      <c r="FI31">
        <v>1.87375</v>
      </c>
      <c r="FJ31">
        <v>1.87524</v>
      </c>
      <c r="FK31">
        <v>0</v>
      </c>
      <c r="FL31">
        <v>0</v>
      </c>
      <c r="FM31">
        <v>0</v>
      </c>
      <c r="FN31">
        <v>0</v>
      </c>
      <c r="FO31" t="s">
        <v>348</v>
      </c>
      <c r="FP31" t="s">
        <v>349</v>
      </c>
      <c r="FQ31" t="s">
        <v>350</v>
      </c>
      <c r="FR31" t="s">
        <v>350</v>
      </c>
      <c r="FS31" t="s">
        <v>350</v>
      </c>
      <c r="FT31" t="s">
        <v>350</v>
      </c>
      <c r="FU31">
        <v>0</v>
      </c>
      <c r="FV31">
        <v>100</v>
      </c>
      <c r="FW31">
        <v>100</v>
      </c>
      <c r="FX31">
        <v>1.8839999999999999</v>
      </c>
      <c r="FY31">
        <v>0.11799999999999999</v>
      </c>
      <c r="FZ31">
        <v>1.769450000000006</v>
      </c>
      <c r="GA31">
        <v>0</v>
      </c>
      <c r="GB31">
        <v>0</v>
      </c>
      <c r="GC31">
        <v>0</v>
      </c>
      <c r="GD31">
        <v>0.1229899999999962</v>
      </c>
      <c r="GE31">
        <v>0</v>
      </c>
      <c r="GF31">
        <v>0</v>
      </c>
      <c r="GG31">
        <v>0</v>
      </c>
      <c r="GH31">
        <v>-1</v>
      </c>
      <c r="GI31">
        <v>-1</v>
      </c>
      <c r="GJ31">
        <v>-1</v>
      </c>
      <c r="GK31">
        <v>-1</v>
      </c>
      <c r="GL31">
        <v>36.9</v>
      </c>
      <c r="GM31">
        <v>36.9</v>
      </c>
      <c r="GN31">
        <v>1.03149</v>
      </c>
      <c r="GO31">
        <v>2.5268600000000001</v>
      </c>
      <c r="GP31">
        <v>1.39893</v>
      </c>
      <c r="GQ31">
        <v>2.2985799999999998</v>
      </c>
      <c r="GR31">
        <v>1.4489700000000001</v>
      </c>
      <c r="GS31">
        <v>2.4377399999999998</v>
      </c>
      <c r="GT31">
        <v>28.038399999999999</v>
      </c>
      <c r="GU31">
        <v>14.315899999999999</v>
      </c>
      <c r="GV31">
        <v>18</v>
      </c>
      <c r="GW31">
        <v>483.31</v>
      </c>
      <c r="GX31">
        <v>550.75900000000001</v>
      </c>
      <c r="GY31">
        <v>22.118200000000002</v>
      </c>
      <c r="GZ31">
        <v>23.55</v>
      </c>
      <c r="HA31">
        <v>30.000299999999999</v>
      </c>
      <c r="HB31">
        <v>23.592400000000001</v>
      </c>
      <c r="HC31">
        <v>23.565000000000001</v>
      </c>
      <c r="HD31">
        <v>20.613800000000001</v>
      </c>
      <c r="HE31">
        <v>25.355</v>
      </c>
      <c r="HF31">
        <v>45.771099999999997</v>
      </c>
      <c r="HG31">
        <v>22.1157</v>
      </c>
      <c r="HH31">
        <v>400</v>
      </c>
      <c r="HI31">
        <v>14.127599999999999</v>
      </c>
      <c r="HJ31">
        <v>101.714</v>
      </c>
      <c r="HK31">
        <v>102.042</v>
      </c>
    </row>
    <row r="32" spans="1:219" x14ac:dyDescent="0.2">
      <c r="A32">
        <v>16</v>
      </c>
      <c r="B32">
        <v>1689023493.5999999</v>
      </c>
      <c r="C32">
        <v>7201.5</v>
      </c>
      <c r="D32" t="s">
        <v>358</v>
      </c>
      <c r="E32" s="1">
        <v>0.6746875</v>
      </c>
      <c r="F32">
        <v>30</v>
      </c>
      <c r="G32" s="4">
        <v>19.5</v>
      </c>
      <c r="H32" t="s">
        <v>344</v>
      </c>
      <c r="I32" s="4">
        <v>40</v>
      </c>
      <c r="J32" s="4">
        <v>68</v>
      </c>
      <c r="K32">
        <v>1689023493.5999999</v>
      </c>
      <c r="L32">
        <f>(M32)/1000</f>
        <v>9.3907640976909534E-4</v>
      </c>
      <c r="M32">
        <f>1000*BC32*AK32*(AY32-AZ32)/(100*AR32*(1000-AK32*AY32))</f>
        <v>0.93907640976909534</v>
      </c>
      <c r="N32" s="4">
        <f>BC32*AK32*(AX32-AW32*(1000-AK32*AZ32)/(1000-AK32*AY32))/(100*AR32)</f>
        <v>4.1471831799135908</v>
      </c>
      <c r="O32">
        <f>AW32 - IF(AK32&gt;1, N32*AR32*100/(AM32*BK32), 0)</f>
        <v>397.25400000000002</v>
      </c>
      <c r="P32">
        <f>((V32-L32/2)*O32-N32)/(V32+L32/2)</f>
        <v>270.41705218912824</v>
      </c>
      <c r="Q32">
        <f>P32*(BD32+BE32)/1000</f>
        <v>27.327642749645531</v>
      </c>
      <c r="R32">
        <f>(AW32 - IF(AK32&gt;1, N32*AR32*100/(AM32*BK32), 0))*(BD32+BE32)/1000</f>
        <v>40.145454234428406</v>
      </c>
      <c r="S32">
        <f>2/((1/U32-1/T32)+SIGN(U32)*SQRT((1/U32-1/T32)*(1/U32-1/T32) + 4*AS32/((AS32+1)*(AS32+1))*(2*1/U32*1/T32-1/T32*1/T32)))</f>
        <v>5.6665756545377047E-2</v>
      </c>
      <c r="T32">
        <f>IF(LEFT(AT32,1)&lt;&gt;"0",IF(LEFT(AT32,1)="1",3,AU32),$D$5+$E$5*(BK32*BD32/($L$5*1000))+$F$5*(BK32*BD32/($L$5*1000))*MAX(MIN(AR32,$K$5),$J$5)*MAX(MIN(AR32,$K$5),$J$5)+$H$5*MAX(MIN(AR32,$K$5),$J$5)*(BK32*BD32/($L$5*1000))+$I$5*(BK32*BD32/($L$5*1000))*(BK32*BD32/($L$5*1000)))</f>
        <v>3.8284418567730452</v>
      </c>
      <c r="U32">
        <f>L32*(1000-(1000*0.61365*EXP(17.502*Y32/(240.97+Y32))/(BD32+BE32)+AY32)/2)/(1000*0.61365*EXP(17.502*Y32/(240.97+Y32))/(BD32+BE32)-AY32)</f>
        <v>5.6203898353526675E-2</v>
      </c>
      <c r="V32">
        <f>1/((AS32+1)/(S32/1.6)+1/(T32/1.37)) + AS32/((AS32+1)/(S32/1.6) + AS32/(T32/1.37))</f>
        <v>3.5168618641495765E-2</v>
      </c>
      <c r="W32">
        <f>(AN32*AQ32)</f>
        <v>353.387742</v>
      </c>
      <c r="X32">
        <f>(BF32+(W32+2*0.95*0.0000000567*(((BF32+$B$7)+273)^4-(BF32+273)^4)-44100*L32)/(1.84*29.3*T32+8*0.95*0.0000000567*(BF32+273)^3))</f>
        <v>25.756282113512516</v>
      </c>
      <c r="Y32">
        <f>($C$7*BG32+$D$7*BH32+$E$7*X32)</f>
        <v>24.9847</v>
      </c>
      <c r="Z32">
        <f>0.61365*EXP(17.502*Y32/(240.97+Y32))</f>
        <v>3.1767783325465957</v>
      </c>
      <c r="AA32">
        <f>(AB32/AC32*100)</f>
        <v>50.024458009574545</v>
      </c>
      <c r="AB32">
        <f>AY32*(BD32+BE32)/1000</f>
        <v>1.52757347103414</v>
      </c>
      <c r="AC32">
        <f>0.61365*EXP(17.502*BF32/(240.97+BF32))</f>
        <v>3.0536532164761616</v>
      </c>
      <c r="AD32">
        <f>(Z32-AY32*(BD32+BE32)/1000)</f>
        <v>1.6492048615124557</v>
      </c>
      <c r="AE32">
        <f>(-L32*44100)</f>
        <v>-41.413269670817101</v>
      </c>
      <c r="AF32">
        <f>2*29.3*T32*0.92*(BF32-Y32)</f>
        <v>-136.49163051694714</v>
      </c>
      <c r="AG32">
        <f>2*0.95*0.0000000567*(((BF32+$B$7)+273)^4-(Y32+273)^4)</f>
        <v>-7.5150365668971224</v>
      </c>
      <c r="AH32">
        <f>W32+AG32+AE32+AF32</f>
        <v>167.96780524533867</v>
      </c>
      <c r="AI32">
        <v>0</v>
      </c>
      <c r="AJ32">
        <v>0</v>
      </c>
      <c r="AK32">
        <f>IF(AI32*$J$13&gt;=AM32,1,(AM32/(AM32-AI32*$J$13)))</f>
        <v>1</v>
      </c>
      <c r="AL32">
        <f>(AK32-1)*100</f>
        <v>0</v>
      </c>
      <c r="AM32">
        <f>MAX(0,($B$13+$C$13*BK32)/(1+$D$13*BK32)*BD32/(BF32+273)*$E$13)</f>
        <v>53807.967935778768</v>
      </c>
      <c r="AN32">
        <f>$B$11*BL32+$C$11*BM32+$F$11*BX32*(1-CA32)</f>
        <v>2199.85</v>
      </c>
      <c r="AO32">
        <f>AN32*AP32</f>
        <v>1849.0614</v>
      </c>
      <c r="AP32">
        <f>($B$11*$D$9+$C$11*$D$9+$F$11*((CK32+CC32)/MAX(CK32+CC32+CL32, 0.1)*$J$9+CL32/MAX(CK32+CC32+CL32, 0.1)*$K$9))/($B$11+$C$11+$F$11)</f>
        <v>0.84053976407482334</v>
      </c>
      <c r="AQ32">
        <f>($B$11*$L$9+$C$11*$L$9+$F$11*((CK32+CC32)/MAX(CK32+CC32+CL32, 0.1)*$Q$9+CL32/MAX(CK32+CC32+CL32, 0.1)*$R$9))/($B$11+$C$11+$F$11)</f>
        <v>0.16064174466440895</v>
      </c>
      <c r="AR32">
        <v>3</v>
      </c>
      <c r="AS32">
        <v>0.5</v>
      </c>
      <c r="AT32" t="s">
        <v>345</v>
      </c>
      <c r="AU32">
        <v>2</v>
      </c>
      <c r="AV32">
        <v>1689023493.5999999</v>
      </c>
      <c r="AW32">
        <v>397.25400000000002</v>
      </c>
      <c r="AX32">
        <v>399.96600000000001</v>
      </c>
      <c r="AY32">
        <v>15.1159</v>
      </c>
      <c r="AZ32">
        <v>14.561</v>
      </c>
      <c r="BA32">
        <v>395.51400000000001</v>
      </c>
      <c r="BB32">
        <v>14.9939</v>
      </c>
      <c r="BC32">
        <v>500.02600000000001</v>
      </c>
      <c r="BD32">
        <v>101.02200000000001</v>
      </c>
      <c r="BE32">
        <v>3.5394599999999998E-2</v>
      </c>
      <c r="BF32">
        <v>24.323399999999999</v>
      </c>
      <c r="BG32">
        <v>24.9847</v>
      </c>
      <c r="BH32">
        <v>999.9</v>
      </c>
      <c r="BI32">
        <v>0</v>
      </c>
      <c r="BJ32">
        <v>0</v>
      </c>
      <c r="BK32">
        <v>9982.5</v>
      </c>
      <c r="BL32">
        <v>0</v>
      </c>
      <c r="BM32">
        <v>8.0201700000000002</v>
      </c>
      <c r="BN32">
        <v>-2.5682999999999998</v>
      </c>
      <c r="BO32">
        <v>403.49599999999998</v>
      </c>
      <c r="BP32">
        <v>405.87599999999998</v>
      </c>
      <c r="BQ32">
        <v>0.55074599999999996</v>
      </c>
      <c r="BR32">
        <v>399.96600000000001</v>
      </c>
      <c r="BS32">
        <v>14.561</v>
      </c>
      <c r="BT32">
        <v>1.5266200000000001</v>
      </c>
      <c r="BU32">
        <v>1.47098</v>
      </c>
      <c r="BV32">
        <v>13.237399999999999</v>
      </c>
      <c r="BW32">
        <v>12.6698</v>
      </c>
      <c r="BX32">
        <v>2199.85</v>
      </c>
      <c r="BY32">
        <v>0.98200600000000005</v>
      </c>
      <c r="BZ32">
        <v>1.7994300000000001E-2</v>
      </c>
      <c r="CA32">
        <v>0</v>
      </c>
      <c r="CB32">
        <v>2.5127000000000002</v>
      </c>
      <c r="CC32">
        <v>0</v>
      </c>
      <c r="CD32">
        <v>5528.92</v>
      </c>
      <c r="CE32">
        <v>20313.8</v>
      </c>
      <c r="CF32">
        <v>38.686999999999998</v>
      </c>
      <c r="CG32">
        <v>38.561999999999998</v>
      </c>
      <c r="CH32">
        <v>38.5</v>
      </c>
      <c r="CI32">
        <v>37.25</v>
      </c>
      <c r="CJ32">
        <v>37.875</v>
      </c>
      <c r="CK32">
        <v>2160.27</v>
      </c>
      <c r="CL32">
        <v>39.58</v>
      </c>
      <c r="CM32">
        <v>0</v>
      </c>
      <c r="CN32">
        <v>1689023493.5999999</v>
      </c>
      <c r="CO32">
        <v>0</v>
      </c>
      <c r="CP32">
        <v>1689023510.5999999</v>
      </c>
      <c r="CQ32" t="s">
        <v>359</v>
      </c>
      <c r="CR32">
        <v>1689023510.5999999</v>
      </c>
      <c r="CS32">
        <v>1689023510.5999999</v>
      </c>
      <c r="CT32">
        <v>5</v>
      </c>
      <c r="CU32">
        <v>-0.14399999999999999</v>
      </c>
      <c r="CV32">
        <v>4.0000000000000001E-3</v>
      </c>
      <c r="CW32">
        <v>1.74</v>
      </c>
      <c r="CX32">
        <v>0.122</v>
      </c>
      <c r="CY32">
        <v>400</v>
      </c>
      <c r="CZ32">
        <v>15</v>
      </c>
      <c r="DA32">
        <v>0.47</v>
      </c>
      <c r="DB32">
        <v>0.1</v>
      </c>
      <c r="DC32">
        <v>4.001302925061351</v>
      </c>
      <c r="DD32">
        <v>0.21884305350363281</v>
      </c>
      <c r="DE32">
        <v>4.3256939776518108E-2</v>
      </c>
      <c r="DF32">
        <v>1</v>
      </c>
      <c r="DG32">
        <v>9.3453464437011911E-4</v>
      </c>
      <c r="DH32">
        <v>2.1545166524584209E-7</v>
      </c>
      <c r="DI32">
        <v>1.9273902992551471E-6</v>
      </c>
      <c r="DJ32">
        <v>1</v>
      </c>
      <c r="DK32">
        <v>5.6292612889596291E-2</v>
      </c>
      <c r="DL32">
        <v>1.9801027554778371E-3</v>
      </c>
      <c r="DM32">
        <v>1.2879398301485849E-4</v>
      </c>
      <c r="DN32">
        <v>1</v>
      </c>
      <c r="DO32">
        <v>3</v>
      </c>
      <c r="DP32">
        <v>3</v>
      </c>
      <c r="DQ32" t="s">
        <v>347</v>
      </c>
      <c r="DR32">
        <v>3.1061399999999999</v>
      </c>
      <c r="DS32">
        <v>2.6633100000000001</v>
      </c>
      <c r="DT32">
        <v>9.6721600000000005E-2</v>
      </c>
      <c r="DU32">
        <v>9.8289699999999994E-2</v>
      </c>
      <c r="DV32">
        <v>7.5608900000000007E-2</v>
      </c>
      <c r="DW32">
        <v>7.5817899999999994E-2</v>
      </c>
      <c r="DX32">
        <v>26198</v>
      </c>
      <c r="DY32">
        <v>28506.9</v>
      </c>
      <c r="DZ32">
        <v>27458.5</v>
      </c>
      <c r="EA32">
        <v>29714.5</v>
      </c>
      <c r="EB32">
        <v>31788.799999999999</v>
      </c>
      <c r="EC32">
        <v>33936.5</v>
      </c>
      <c r="ED32">
        <v>37678.199999999997</v>
      </c>
      <c r="EE32">
        <v>40816</v>
      </c>
      <c r="EF32">
        <v>2.1943000000000001</v>
      </c>
      <c r="EG32">
        <v>2.2042700000000002</v>
      </c>
      <c r="EH32">
        <v>0.17979700000000001</v>
      </c>
      <c r="EI32">
        <v>0</v>
      </c>
      <c r="EJ32">
        <v>22.0274</v>
      </c>
      <c r="EK32">
        <v>999.9</v>
      </c>
      <c r="EL32">
        <v>55.8</v>
      </c>
      <c r="EM32">
        <v>25.4</v>
      </c>
      <c r="EN32">
        <v>17.985800000000001</v>
      </c>
      <c r="EO32">
        <v>62.5276</v>
      </c>
      <c r="EP32">
        <v>6.1898999999999997</v>
      </c>
      <c r="EQ32">
        <v>1</v>
      </c>
      <c r="ER32">
        <v>-0.232734</v>
      </c>
      <c r="ES32">
        <v>0.54861400000000005</v>
      </c>
      <c r="ET32">
        <v>20.2134</v>
      </c>
      <c r="EU32">
        <v>5.2580200000000001</v>
      </c>
      <c r="EV32">
        <v>12.0579</v>
      </c>
      <c r="EW32">
        <v>4.9725999999999999</v>
      </c>
      <c r="EX32">
        <v>3.2930000000000001</v>
      </c>
      <c r="EY32">
        <v>2394.6999999999998</v>
      </c>
      <c r="EZ32">
        <v>9999</v>
      </c>
      <c r="FA32">
        <v>9999</v>
      </c>
      <c r="FB32">
        <v>55.7</v>
      </c>
      <c r="FC32">
        <v>4.9720199999999997</v>
      </c>
      <c r="FD32">
        <v>1.87042</v>
      </c>
      <c r="FE32">
        <v>1.8766499999999999</v>
      </c>
      <c r="FF32">
        <v>1.8696699999999999</v>
      </c>
      <c r="FG32">
        <v>1.87286</v>
      </c>
      <c r="FH32">
        <v>1.8745000000000001</v>
      </c>
      <c r="FI32">
        <v>1.8737900000000001</v>
      </c>
      <c r="FJ32">
        <v>1.87531</v>
      </c>
      <c r="FK32">
        <v>0</v>
      </c>
      <c r="FL32">
        <v>0</v>
      </c>
      <c r="FM32">
        <v>0</v>
      </c>
      <c r="FN32">
        <v>0</v>
      </c>
      <c r="FO32" t="s">
        <v>348</v>
      </c>
      <c r="FP32" t="s">
        <v>349</v>
      </c>
      <c r="FQ32" t="s">
        <v>350</v>
      </c>
      <c r="FR32" t="s">
        <v>350</v>
      </c>
      <c r="FS32" t="s">
        <v>350</v>
      </c>
      <c r="FT32" t="s">
        <v>350</v>
      </c>
      <c r="FU32">
        <v>0</v>
      </c>
      <c r="FV32">
        <v>100</v>
      </c>
      <c r="FW32">
        <v>100</v>
      </c>
      <c r="FX32">
        <v>1.74</v>
      </c>
      <c r="FY32">
        <v>0.122</v>
      </c>
      <c r="FZ32">
        <v>1.884150000000034</v>
      </c>
      <c r="GA32">
        <v>0</v>
      </c>
      <c r="GB32">
        <v>0</v>
      </c>
      <c r="GC32">
        <v>0</v>
      </c>
      <c r="GD32">
        <v>0.11786500000000009</v>
      </c>
      <c r="GE32">
        <v>0</v>
      </c>
      <c r="GF32">
        <v>0</v>
      </c>
      <c r="GG32">
        <v>0</v>
      </c>
      <c r="GH32">
        <v>-1</v>
      </c>
      <c r="GI32">
        <v>-1</v>
      </c>
      <c r="GJ32">
        <v>-1</v>
      </c>
      <c r="GK32">
        <v>-1</v>
      </c>
      <c r="GL32">
        <v>21.6</v>
      </c>
      <c r="GM32">
        <v>21.5</v>
      </c>
      <c r="GN32">
        <v>1.03271</v>
      </c>
      <c r="GO32">
        <v>2.5415000000000001</v>
      </c>
      <c r="GP32">
        <v>1.39893</v>
      </c>
      <c r="GQ32">
        <v>2.2973599999999998</v>
      </c>
      <c r="GR32">
        <v>1.4489700000000001</v>
      </c>
      <c r="GS32">
        <v>2.3767100000000001</v>
      </c>
      <c r="GT32">
        <v>29.028199999999998</v>
      </c>
      <c r="GU32">
        <v>13.9306</v>
      </c>
      <c r="GV32">
        <v>18</v>
      </c>
      <c r="GW32">
        <v>484.54199999999997</v>
      </c>
      <c r="GX32">
        <v>546.39700000000005</v>
      </c>
      <c r="GY32">
        <v>22.119</v>
      </c>
      <c r="GZ32">
        <v>24.267499999999998</v>
      </c>
      <c r="HA32">
        <v>30.0001</v>
      </c>
      <c r="HB32">
        <v>24.211200000000002</v>
      </c>
      <c r="HC32">
        <v>24.157900000000001</v>
      </c>
      <c r="HD32">
        <v>20.630199999999999</v>
      </c>
      <c r="HE32">
        <v>22.611999999999998</v>
      </c>
      <c r="HF32">
        <v>44.666400000000003</v>
      </c>
      <c r="HG32">
        <v>22.113099999999999</v>
      </c>
      <c r="HH32">
        <v>400</v>
      </c>
      <c r="HI32">
        <v>14.588699999999999</v>
      </c>
      <c r="HJ32">
        <v>101.628</v>
      </c>
      <c r="HK32">
        <v>101.93300000000001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Marcella Cross</cp:lastModifiedBy>
  <dcterms:created xsi:type="dcterms:W3CDTF">2023-07-10T21:12:29Z</dcterms:created>
  <dcterms:modified xsi:type="dcterms:W3CDTF">2023-07-11T23:29:36Z</dcterms:modified>
</cp:coreProperties>
</file>