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52414263-09BA-6842-89F9-A7C1CED63A7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W32" i="1" s="1"/>
  <c r="AM32" i="1"/>
  <c r="AK32" i="1"/>
  <c r="N32" i="1" s="1"/>
  <c r="AC32" i="1"/>
  <c r="AB32" i="1"/>
  <c r="AA32" i="1" s="1"/>
  <c r="T32" i="1"/>
  <c r="AQ31" i="1"/>
  <c r="AP31" i="1"/>
  <c r="AN31" i="1"/>
  <c r="AO31" i="1" s="1"/>
  <c r="AM31" i="1"/>
  <c r="AK31" i="1" s="1"/>
  <c r="AC31" i="1"/>
  <c r="AB31" i="1"/>
  <c r="T31" i="1"/>
  <c r="AQ30" i="1"/>
  <c r="AP30" i="1"/>
  <c r="AN30" i="1"/>
  <c r="AM30" i="1"/>
  <c r="AK30" i="1" s="1"/>
  <c r="AC30" i="1"/>
  <c r="AB30" i="1"/>
  <c r="AA30" i="1" s="1"/>
  <c r="T30" i="1"/>
  <c r="AQ29" i="1"/>
  <c r="W29" i="1" s="1"/>
  <c r="AP29" i="1"/>
  <c r="AO29" i="1" s="1"/>
  <c r="AN29" i="1"/>
  <c r="AM29" i="1"/>
  <c r="AK29" i="1" s="1"/>
  <c r="AC29" i="1"/>
  <c r="AB29" i="1"/>
  <c r="T29" i="1"/>
  <c r="AQ28" i="1"/>
  <c r="AP28" i="1"/>
  <c r="AO28" i="1" s="1"/>
  <c r="AN28" i="1"/>
  <c r="AM28" i="1"/>
  <c r="AK28" i="1" s="1"/>
  <c r="AC28" i="1"/>
  <c r="AB28" i="1"/>
  <c r="AA28" i="1" s="1"/>
  <c r="W28" i="1"/>
  <c r="T28" i="1"/>
  <c r="AQ27" i="1"/>
  <c r="AP27" i="1"/>
  <c r="AN27" i="1"/>
  <c r="AM27" i="1"/>
  <c r="AK27" i="1" s="1"/>
  <c r="AC27" i="1"/>
  <c r="AB27" i="1"/>
  <c r="AA27" i="1" s="1"/>
  <c r="T27" i="1"/>
  <c r="AQ26" i="1"/>
  <c r="AP26" i="1"/>
  <c r="AN26" i="1"/>
  <c r="AM26" i="1"/>
  <c r="AK26" i="1"/>
  <c r="M26" i="1" s="1"/>
  <c r="L26" i="1" s="1"/>
  <c r="AC26" i="1"/>
  <c r="AB26" i="1"/>
  <c r="AA26" i="1" s="1"/>
  <c r="T26" i="1"/>
  <c r="AQ25" i="1"/>
  <c r="AP25" i="1"/>
  <c r="AN25" i="1"/>
  <c r="AM25" i="1"/>
  <c r="AK25" i="1" s="1"/>
  <c r="AC25" i="1"/>
  <c r="AB25" i="1"/>
  <c r="T25" i="1"/>
  <c r="AQ24" i="1"/>
  <c r="AP24" i="1"/>
  <c r="AO24" i="1"/>
  <c r="AN24" i="1"/>
  <c r="W24" i="1" s="1"/>
  <c r="AM24" i="1"/>
  <c r="AK24" i="1" s="1"/>
  <c r="AC24" i="1"/>
  <c r="AB24" i="1"/>
  <c r="AA24" i="1" s="1"/>
  <c r="T24" i="1"/>
  <c r="AQ23" i="1"/>
  <c r="AP23" i="1"/>
  <c r="AN23" i="1"/>
  <c r="AM23" i="1"/>
  <c r="AK23" i="1" s="1"/>
  <c r="AC23" i="1"/>
  <c r="AB23" i="1"/>
  <c r="AA23" i="1" s="1"/>
  <c r="T23" i="1"/>
  <c r="AQ22" i="1"/>
  <c r="AP22" i="1"/>
  <c r="AN22" i="1"/>
  <c r="AM22" i="1"/>
  <c r="AK22" i="1"/>
  <c r="M22" i="1" s="1"/>
  <c r="L22" i="1" s="1"/>
  <c r="AC22" i="1"/>
  <c r="AB22" i="1"/>
  <c r="AA22" i="1"/>
  <c r="T22" i="1"/>
  <c r="O22" i="1"/>
  <c r="AQ21" i="1"/>
  <c r="AP21" i="1"/>
  <c r="AN21" i="1"/>
  <c r="AM21" i="1"/>
  <c r="AK21" i="1" s="1"/>
  <c r="AC21" i="1"/>
  <c r="AB21" i="1"/>
  <c r="T21" i="1"/>
  <c r="AQ20" i="1"/>
  <c r="W20" i="1" s="1"/>
  <c r="AP20" i="1"/>
  <c r="AO20" i="1"/>
  <c r="AN20" i="1"/>
  <c r="AM20" i="1"/>
  <c r="AK20" i="1"/>
  <c r="O20" i="1" s="1"/>
  <c r="AC20" i="1"/>
  <c r="AB20" i="1"/>
  <c r="AA20" i="1" s="1"/>
  <c r="T20" i="1"/>
  <c r="AQ19" i="1"/>
  <c r="AP19" i="1"/>
  <c r="AN19" i="1"/>
  <c r="AM19" i="1"/>
  <c r="AK19" i="1" s="1"/>
  <c r="AC19" i="1"/>
  <c r="AB19" i="1"/>
  <c r="AA19" i="1" s="1"/>
  <c r="T19" i="1"/>
  <c r="AQ18" i="1"/>
  <c r="AP18" i="1"/>
  <c r="AN18" i="1"/>
  <c r="AO18" i="1" s="1"/>
  <c r="AM18" i="1"/>
  <c r="AK18" i="1"/>
  <c r="M18" i="1" s="1"/>
  <c r="L18" i="1" s="1"/>
  <c r="AC18" i="1"/>
  <c r="AB18" i="1"/>
  <c r="AA18" i="1"/>
  <c r="T18" i="1"/>
  <c r="AQ17" i="1"/>
  <c r="AP17" i="1"/>
  <c r="AN17" i="1"/>
  <c r="AM17" i="1"/>
  <c r="AK17" i="1" s="1"/>
  <c r="AC17" i="1"/>
  <c r="AB17" i="1"/>
  <c r="T17" i="1"/>
  <c r="O24" i="1" l="1"/>
  <c r="R24" i="1"/>
  <c r="M30" i="1"/>
  <c r="L30" i="1" s="1"/>
  <c r="O30" i="1"/>
  <c r="N30" i="1"/>
  <c r="O28" i="1"/>
  <c r="R28" i="1"/>
  <c r="AO19" i="1"/>
  <c r="AA21" i="1"/>
  <c r="AO25" i="1"/>
  <c r="AO30" i="1"/>
  <c r="O18" i="1"/>
  <c r="AO27" i="1"/>
  <c r="AA29" i="1"/>
  <c r="O32" i="1"/>
  <c r="AA17" i="1"/>
  <c r="R20" i="1"/>
  <c r="AO21" i="1"/>
  <c r="N26" i="1"/>
  <c r="AO26" i="1"/>
  <c r="R32" i="1"/>
  <c r="N18" i="1"/>
  <c r="O26" i="1"/>
  <c r="AO32" i="1"/>
  <c r="AO23" i="1"/>
  <c r="AA25" i="1"/>
  <c r="AA31" i="1"/>
  <c r="AO17" i="1"/>
  <c r="N22" i="1"/>
  <c r="AO22" i="1"/>
  <c r="AE26" i="1"/>
  <c r="AL21" i="1"/>
  <c r="R21" i="1"/>
  <c r="O21" i="1"/>
  <c r="N21" i="1"/>
  <c r="M21" i="1"/>
  <c r="L21" i="1" s="1"/>
  <c r="O19" i="1"/>
  <c r="N19" i="1"/>
  <c r="M19" i="1"/>
  <c r="L19" i="1" s="1"/>
  <c r="AL19" i="1"/>
  <c r="R19" i="1"/>
  <c r="O23" i="1"/>
  <c r="N23" i="1"/>
  <c r="M23" i="1"/>
  <c r="L23" i="1" s="1"/>
  <c r="AL23" i="1"/>
  <c r="R23" i="1"/>
  <c r="AL29" i="1"/>
  <c r="R29" i="1"/>
  <c r="O29" i="1"/>
  <c r="N29" i="1"/>
  <c r="M29" i="1"/>
  <c r="L29" i="1" s="1"/>
  <c r="X29" i="1" s="1"/>
  <c r="Y29" i="1" s="1"/>
  <c r="AF29" i="1" s="1"/>
  <c r="AE18" i="1"/>
  <c r="AE22" i="1"/>
  <c r="R17" i="1"/>
  <c r="AL17" i="1"/>
  <c r="O17" i="1"/>
  <c r="M17" i="1"/>
  <c r="L17" i="1" s="1"/>
  <c r="N17" i="1"/>
  <c r="X32" i="1"/>
  <c r="Y32" i="1" s="1"/>
  <c r="AF32" i="1" s="1"/>
  <c r="R25" i="1"/>
  <c r="O25" i="1"/>
  <c r="N25" i="1"/>
  <c r="M25" i="1"/>
  <c r="L25" i="1" s="1"/>
  <c r="AL25" i="1"/>
  <c r="O27" i="1"/>
  <c r="M27" i="1"/>
  <c r="L27" i="1" s="1"/>
  <c r="N27" i="1"/>
  <c r="AL27" i="1"/>
  <c r="R27" i="1"/>
  <c r="AE30" i="1"/>
  <c r="O31" i="1"/>
  <c r="M31" i="1"/>
  <c r="L31" i="1" s="1"/>
  <c r="N31" i="1"/>
  <c r="AL31" i="1"/>
  <c r="R31" i="1"/>
  <c r="W22" i="1"/>
  <c r="W26" i="1"/>
  <c r="W30" i="1"/>
  <c r="AL20" i="1"/>
  <c r="AL24" i="1"/>
  <c r="AL28" i="1"/>
  <c r="AL32" i="1"/>
  <c r="W17" i="1"/>
  <c r="M20" i="1"/>
  <c r="L20" i="1" s="1"/>
  <c r="W21" i="1"/>
  <c r="M24" i="1"/>
  <c r="L24" i="1" s="1"/>
  <c r="X24" i="1" s="1"/>
  <c r="Y24" i="1" s="1"/>
  <c r="W25" i="1"/>
  <c r="M28" i="1"/>
  <c r="L28" i="1" s="1"/>
  <c r="M32" i="1"/>
  <c r="L32" i="1" s="1"/>
  <c r="W18" i="1"/>
  <c r="R18" i="1"/>
  <c r="N20" i="1"/>
  <c r="R22" i="1"/>
  <c r="N24" i="1"/>
  <c r="R26" i="1"/>
  <c r="N28" i="1"/>
  <c r="R30" i="1"/>
  <c r="AL18" i="1"/>
  <c r="AL22" i="1"/>
  <c r="AL26" i="1"/>
  <c r="AL30" i="1"/>
  <c r="W19" i="1"/>
  <c r="W23" i="1"/>
  <c r="W27" i="1"/>
  <c r="W31" i="1"/>
  <c r="X27" i="1" l="1"/>
  <c r="Y27" i="1" s="1"/>
  <c r="AE28" i="1"/>
  <c r="AE31" i="1"/>
  <c r="AE25" i="1"/>
  <c r="U25" i="1"/>
  <c r="S25" i="1" s="1"/>
  <c r="V25" i="1" s="1"/>
  <c r="P25" i="1" s="1"/>
  <c r="Q25" i="1" s="1"/>
  <c r="AE17" i="1"/>
  <c r="AE19" i="1"/>
  <c r="X17" i="1"/>
  <c r="Y17" i="1" s="1"/>
  <c r="X18" i="1"/>
  <c r="Y18" i="1" s="1"/>
  <c r="X23" i="1"/>
  <c r="Y23" i="1" s="1"/>
  <c r="X25" i="1"/>
  <c r="Y25" i="1" s="1"/>
  <c r="AE20" i="1"/>
  <c r="U20" i="1"/>
  <c r="S20" i="1" s="1"/>
  <c r="V20" i="1" s="1"/>
  <c r="P20" i="1" s="1"/>
  <c r="Q20" i="1" s="1"/>
  <c r="AG24" i="1"/>
  <c r="AF24" i="1"/>
  <c r="Z24" i="1"/>
  <c r="AD24" i="1" s="1"/>
  <c r="X20" i="1"/>
  <c r="Y20" i="1" s="1"/>
  <c r="AE32" i="1"/>
  <c r="U32" i="1"/>
  <c r="S32" i="1" s="1"/>
  <c r="V32" i="1" s="1"/>
  <c r="P32" i="1" s="1"/>
  <c r="Q32" i="1" s="1"/>
  <c r="X19" i="1"/>
  <c r="Y19" i="1" s="1"/>
  <c r="U19" i="1" s="1"/>
  <c r="S19" i="1" s="1"/>
  <c r="V19" i="1" s="1"/>
  <c r="P19" i="1" s="1"/>
  <c r="Q19" i="1" s="1"/>
  <c r="AE24" i="1"/>
  <c r="U24" i="1"/>
  <c r="S24" i="1" s="1"/>
  <c r="V24" i="1" s="1"/>
  <c r="P24" i="1" s="1"/>
  <c r="Q24" i="1" s="1"/>
  <c r="X30" i="1"/>
  <c r="Y30" i="1" s="1"/>
  <c r="AE27" i="1"/>
  <c r="U27" i="1"/>
  <c r="S27" i="1" s="1"/>
  <c r="V27" i="1" s="1"/>
  <c r="P27" i="1" s="1"/>
  <c r="Q27" i="1" s="1"/>
  <c r="U29" i="1"/>
  <c r="S29" i="1" s="1"/>
  <c r="V29" i="1" s="1"/>
  <c r="P29" i="1" s="1"/>
  <c r="Q29" i="1" s="1"/>
  <c r="AE29" i="1"/>
  <c r="AE23" i="1"/>
  <c r="U23" i="1"/>
  <c r="S23" i="1" s="1"/>
  <c r="V23" i="1" s="1"/>
  <c r="P23" i="1" s="1"/>
  <c r="Q23" i="1" s="1"/>
  <c r="Z29" i="1"/>
  <c r="AD29" i="1" s="1"/>
  <c r="AG29" i="1"/>
  <c r="X31" i="1"/>
  <c r="Y31" i="1" s="1"/>
  <c r="U31" i="1" s="1"/>
  <c r="S31" i="1" s="1"/>
  <c r="V31" i="1" s="1"/>
  <c r="P31" i="1" s="1"/>
  <c r="Q31" i="1" s="1"/>
  <c r="X21" i="1"/>
  <c r="Y21" i="1" s="1"/>
  <c r="U21" i="1" s="1"/>
  <c r="S21" i="1" s="1"/>
  <c r="V21" i="1" s="1"/>
  <c r="P21" i="1" s="1"/>
  <c r="Q21" i="1" s="1"/>
  <c r="X26" i="1"/>
  <c r="Y26" i="1" s="1"/>
  <c r="X28" i="1"/>
  <c r="Y28" i="1" s="1"/>
  <c r="U28" i="1" s="1"/>
  <c r="S28" i="1" s="1"/>
  <c r="V28" i="1" s="1"/>
  <c r="P28" i="1" s="1"/>
  <c r="Q28" i="1" s="1"/>
  <c r="X22" i="1"/>
  <c r="Y22" i="1" s="1"/>
  <c r="AG32" i="1"/>
  <c r="AH32" i="1" s="1"/>
  <c r="Z32" i="1"/>
  <c r="AD32" i="1" s="1"/>
  <c r="AE21" i="1"/>
  <c r="Z17" i="1" l="1"/>
  <c r="AD17" i="1" s="1"/>
  <c r="AG17" i="1"/>
  <c r="AF17" i="1"/>
  <c r="AH24" i="1"/>
  <c r="AG21" i="1"/>
  <c r="Z21" i="1"/>
  <c r="AD21" i="1" s="1"/>
  <c r="AF21" i="1"/>
  <c r="AG19" i="1"/>
  <c r="AH19" i="1" s="1"/>
  <c r="AF19" i="1"/>
  <c r="Z19" i="1"/>
  <c r="AD19" i="1" s="1"/>
  <c r="Z26" i="1"/>
  <c r="AD26" i="1" s="1"/>
  <c r="AG26" i="1"/>
  <c r="U26" i="1"/>
  <c r="S26" i="1" s="1"/>
  <c r="V26" i="1" s="1"/>
  <c r="P26" i="1" s="1"/>
  <c r="Q26" i="1" s="1"/>
  <c r="AF26" i="1"/>
  <c r="Z18" i="1"/>
  <c r="AD18" i="1" s="1"/>
  <c r="AG18" i="1"/>
  <c r="AH18" i="1" s="1"/>
  <c r="AF18" i="1"/>
  <c r="U18" i="1"/>
  <c r="S18" i="1" s="1"/>
  <c r="V18" i="1" s="1"/>
  <c r="P18" i="1" s="1"/>
  <c r="Q18" i="1" s="1"/>
  <c r="AF31" i="1"/>
  <c r="Z31" i="1"/>
  <c r="AD31" i="1" s="1"/>
  <c r="AG31" i="1"/>
  <c r="AH31" i="1" s="1"/>
  <c r="Z30" i="1"/>
  <c r="AD30" i="1" s="1"/>
  <c r="AG30" i="1"/>
  <c r="AF30" i="1"/>
  <c r="U30" i="1"/>
  <c r="S30" i="1" s="1"/>
  <c r="V30" i="1" s="1"/>
  <c r="P30" i="1" s="1"/>
  <c r="Q30" i="1" s="1"/>
  <c r="Z25" i="1"/>
  <c r="AD25" i="1" s="1"/>
  <c r="AG25" i="1"/>
  <c r="AF25" i="1"/>
  <c r="Z22" i="1"/>
  <c r="AD22" i="1" s="1"/>
  <c r="AG22" i="1"/>
  <c r="AF22" i="1"/>
  <c r="U22" i="1"/>
  <c r="S22" i="1" s="1"/>
  <c r="V22" i="1" s="1"/>
  <c r="P22" i="1" s="1"/>
  <c r="Q22" i="1" s="1"/>
  <c r="AH29" i="1"/>
  <c r="AG20" i="1"/>
  <c r="AH20" i="1" s="1"/>
  <c r="AF20" i="1"/>
  <c r="Z20" i="1"/>
  <c r="AD20" i="1" s="1"/>
  <c r="AG28" i="1"/>
  <c r="Z28" i="1"/>
  <c r="AD28" i="1" s="1"/>
  <c r="AF28" i="1"/>
  <c r="AF23" i="1"/>
  <c r="Z23" i="1"/>
  <c r="AD23" i="1" s="1"/>
  <c r="AG23" i="1"/>
  <c r="U17" i="1"/>
  <c r="S17" i="1" s="1"/>
  <c r="V17" i="1" s="1"/>
  <c r="P17" i="1" s="1"/>
  <c r="Q17" i="1" s="1"/>
  <c r="AG27" i="1"/>
  <c r="AF27" i="1"/>
  <c r="Z27" i="1"/>
  <c r="AD27" i="1" s="1"/>
  <c r="AH25" i="1" l="1"/>
  <c r="AH17" i="1"/>
  <c r="AH21" i="1"/>
  <c r="AH27" i="1"/>
  <c r="AH26" i="1"/>
  <c r="AH22" i="1"/>
  <c r="AH28" i="1"/>
  <c r="AH30" i="1"/>
  <c r="AH23" i="1"/>
</calcChain>
</file>

<file path=xl/sharedStrings.xml><?xml version="1.0" encoding="utf-8"?>
<sst xmlns="http://schemas.openxmlformats.org/spreadsheetml/2006/main" count="888" uniqueCount="399">
  <si>
    <t>File opened</t>
  </si>
  <si>
    <t>2023-07-14 08:22:37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</si>
  <si>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</si>
  <si>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</si>
  <si>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</si>
  <si>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</si>
  <si>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</si>
  <si>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</si>
  <si>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</si>
  <si>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</si>
  <si>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</si>
  <si>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</si>
  <si>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</si>
  <si>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"2.50324", "flowazero": "0.35707", "flowbzero": "0.35992", "chamberpressurezero": "2.58342",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</si>
  <si>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</si>
  <si>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</si>
  <si>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</si>
  <si>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</si>
  <si>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</si>
  <si>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</si>
  <si>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</si>
  <si>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</si>
  <si>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</si>
  <si>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</si>
  <si>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</si>
  <si>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</si>
  <si>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</si>
  <si>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08:22:37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</si>
  <si>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</si>
  <si>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</si>
  <si>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</si>
  <si>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</si>
  <si>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</si>
  <si>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</si>
  <si>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</si>
  <si>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</si>
  <si>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</si>
  <si>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</si>
  <si>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</si>
  <si>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</si>
  <si>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</si>
  <si>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</si>
  <si>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</si>
  <si>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</si>
  <si>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</si>
  <si>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</si>
  <si>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</si>
  <si>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</si>
  <si>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</si>
  <si>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</si>
  <si>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</si>
  <si>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</si>
  <si>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</si>
  <si>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</si>
  <si>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</si>
  <si>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</si>
  <si>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</si>
  <si>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</si>
  <si>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</si>
  <si>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</si>
  <si>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</si>
  <si>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</si>
  <si>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</si>
  <si>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</si>
  <si>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</si>
  <si>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</si>
  <si>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</si>
  <si>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</si>
  <si>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</si>
  <si>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</si>
  <si>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</si>
  <si>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</si>
  <si>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</si>
  <si>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</si>
  <si>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</si>
  <si>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</si>
  <si>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</si>
  <si>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</si>
  <si>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</si>
  <si>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</si>
  <si>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</si>
  <si>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4.05377 192.657 357.016 603.511 889.008 1118.84 1343.32 1525.23</t>
  </si>
  <si>
    <t>Fs_true</t>
  </si>
  <si>
    <t>-2.29221 232.539 390.148 587.965 807.22 1001.51 1201.9 1400.67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</si>
  <si>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</si>
  <si>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</si>
  <si>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</si>
  <si>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</si>
  <si>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</si>
  <si>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</si>
  <si>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</si>
  <si>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</si>
  <si>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</si>
  <si>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</si>
  <si>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</si>
  <si>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</si>
  <si>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</si>
  <si>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</si>
  <si>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</si>
  <si>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</si>
  <si>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</si>
  <si>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</si>
  <si>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</si>
  <si>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</si>
  <si>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</si>
  <si>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</si>
  <si>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</si>
  <si>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</si>
  <si>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</si>
  <si>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</si>
  <si>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</si>
  <si>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</si>
  <si>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</si>
  <si>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</si>
  <si>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</si>
  <si>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</si>
  <si>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</si>
  <si>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</si>
  <si>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</si>
  <si>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</si>
  <si>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</si>
  <si>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</si>
  <si>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</si>
  <si>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</si>
  <si>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</si>
  <si>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</si>
  <si>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</si>
  <si>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</si>
  <si>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</si>
  <si>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</si>
  <si>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</si>
  <si>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</si>
  <si>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</si>
  <si>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</si>
  <si>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</si>
  <si>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</si>
  <si>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</si>
  <si>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</si>
  <si>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</si>
  <si>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</si>
  <si>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</si>
  <si>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</si>
  <si>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</si>
  <si>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</si>
  <si>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</si>
  <si>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</si>
  <si>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</si>
  <si>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</si>
  <si>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</si>
  <si>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</si>
  <si>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</si>
  <si>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</si>
  <si>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</si>
  <si>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</si>
  <si>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</si>
  <si>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</si>
  <si>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</si>
  <si>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</si>
  <si>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</si>
  <si>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</si>
  <si>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</si>
  <si>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</si>
  <si>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</si>
  <si>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</si>
  <si>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</si>
  <si>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</si>
  <si>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</si>
  <si>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</si>
  <si>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</si>
  <si>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</si>
  <si>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</si>
  <si>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</si>
  <si>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</si>
  <si>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</si>
  <si>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</si>
  <si>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</si>
  <si>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</si>
  <si>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</si>
  <si>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</si>
  <si>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</si>
  <si>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</si>
  <si>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</si>
  <si>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</si>
  <si>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</si>
  <si>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</si>
  <si>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</si>
  <si>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</si>
  <si>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</si>
  <si>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</si>
  <si>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</si>
  <si>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</si>
  <si>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</si>
  <si>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</si>
  <si>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</si>
  <si>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</si>
  <si>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</si>
  <si>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</si>
  <si>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</si>
  <si>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</si>
  <si>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</si>
  <si>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</si>
  <si>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</si>
  <si>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</si>
  <si>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</si>
  <si>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</si>
  <si>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</si>
  <si>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</si>
  <si>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</si>
  <si>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</si>
  <si>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</si>
  <si>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</si>
  <si>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</si>
  <si>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</si>
  <si>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</si>
  <si>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</si>
  <si>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</si>
  <si>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</si>
  <si>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</si>
  <si>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</si>
  <si>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</si>
  <si>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</si>
  <si>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</si>
  <si>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</si>
  <si>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</si>
  <si>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</si>
  <si>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</si>
  <si>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</si>
  <si>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</si>
  <si>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</si>
  <si>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</si>
  <si>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</si>
  <si>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</si>
  <si>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</si>
  <si>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</si>
  <si>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</si>
  <si>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</si>
  <si>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</si>
  <si>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</si>
  <si>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</si>
  <si>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</si>
  <si>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</si>
  <si>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</si>
  <si>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</si>
  <si>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</si>
  <si>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</si>
  <si>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</si>
  <si>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</si>
  <si>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</si>
  <si>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</si>
  <si>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</si>
  <si>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</si>
  <si>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</si>
  <si>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</si>
  <si>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</si>
  <si>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</si>
  <si>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</si>
  <si>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</si>
  <si>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</si>
  <si>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</si>
  <si>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</si>
  <si>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</si>
  <si>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</si>
  <si>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</si>
  <si>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</si>
  <si>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</si>
  <si>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</si>
  <si>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</si>
  <si>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</si>
  <si>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</si>
  <si>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</si>
  <si>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</si>
  <si>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</si>
  <si>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</si>
  <si>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</si>
  <si>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</si>
  <si>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</si>
  <si>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</si>
  <si>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</si>
  <si>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</si>
  <si>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</si>
  <si>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</si>
  <si>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</si>
  <si>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</si>
  <si>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</si>
  <si>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</si>
  <si>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</si>
  <si>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</si>
  <si>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</si>
  <si>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</si>
  <si>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</si>
  <si>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</si>
  <si>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</si>
  <si>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</si>
  <si>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</si>
  <si>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</si>
  <si>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</si>
  <si>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</si>
  <si>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</si>
  <si>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</si>
  <si>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</si>
  <si>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</si>
  <si>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</si>
  <si>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</si>
  <si>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</si>
  <si>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</si>
  <si>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</si>
  <si>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</si>
  <si>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</si>
  <si>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</si>
  <si>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</si>
  <si>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</si>
  <si>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</si>
  <si>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</si>
  <si>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</si>
  <si>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</si>
  <si>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</si>
  <si>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</si>
  <si>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</si>
  <si>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</si>
  <si>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</si>
  <si>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</si>
  <si>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</si>
  <si>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</si>
  <si>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</si>
  <si>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</si>
  <si>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</si>
  <si>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</si>
  <si>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</si>
  <si>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</si>
  <si>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</si>
  <si>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</si>
  <si>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</si>
  <si>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</si>
  <si>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</si>
  <si>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</si>
  <si>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</si>
  <si>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</si>
  <si>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</si>
  <si>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</si>
  <si>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</si>
  <si>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</si>
  <si>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</si>
  <si>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20230714 08:50:43</t>
  </si>
  <si>
    <t>08:50:43</t>
  </si>
  <si>
    <t>Excised</t>
  </si>
  <si>
    <t>0: Broadleaf</t>
  </si>
  <si>
    <t>08:51:03</t>
  </si>
  <si>
    <t>3/3</t>
  </si>
  <si>
    <t>11111111</t>
  </si>
  <si>
    <t>oooooooo</t>
  </si>
  <si>
    <t>on</t>
  </si>
  <si>
    <t>20230714 09:14:09</t>
  </si>
  <si>
    <t>09:14:09</t>
  </si>
  <si>
    <t>09:14:25</t>
  </si>
  <si>
    <t>20230714 09:49:41</t>
  </si>
  <si>
    <t>09:49:41</t>
  </si>
  <si>
    <t>09:50:04</t>
  </si>
  <si>
    <t>20230714 10:12:01</t>
  </si>
  <si>
    <t>10:12:01</t>
  </si>
  <si>
    <t>10:12:19</t>
  </si>
  <si>
    <t>20230714 10:50:16</t>
  </si>
  <si>
    <t>10:50:16</t>
  </si>
  <si>
    <t>10:50:37</t>
  </si>
  <si>
    <t>20230714 11:15:12</t>
  </si>
  <si>
    <t>11:15:12</t>
  </si>
  <si>
    <t>11:15:29</t>
  </si>
  <si>
    <t>20230714 11:49:49</t>
  </si>
  <si>
    <t>11:49:49</t>
  </si>
  <si>
    <t>11:50:06</t>
  </si>
  <si>
    <t>20230714 12:12:53</t>
  </si>
  <si>
    <t>12:12:53</t>
  </si>
  <si>
    <t>12:13:09</t>
  </si>
  <si>
    <t>20230714 12:49:46</t>
  </si>
  <si>
    <t>12:49:46</t>
  </si>
  <si>
    <t>12:50:07</t>
  </si>
  <si>
    <t>20230714 13:12:33</t>
  </si>
  <si>
    <t>13:12:33</t>
  </si>
  <si>
    <t>13:12:52</t>
  </si>
  <si>
    <t>20230714 13:50:42</t>
  </si>
  <si>
    <t>13:50:42</t>
  </si>
  <si>
    <t>13:51:03</t>
  </si>
  <si>
    <t>20230714 14:14:52</t>
  </si>
  <si>
    <t>14:14:52</t>
  </si>
  <si>
    <t>14:15:08</t>
  </si>
  <si>
    <t>20230714 14:48:40</t>
  </si>
  <si>
    <t>14:48:40</t>
  </si>
  <si>
    <t>14:49:00</t>
  </si>
  <si>
    <t>20230714 15:13:22</t>
  </si>
  <si>
    <t>15:13:22</t>
  </si>
  <si>
    <t>15:13:38</t>
  </si>
  <si>
    <t>20230714 15:50:11</t>
  </si>
  <si>
    <t>15:50:11</t>
  </si>
  <si>
    <t>15:50:29</t>
  </si>
  <si>
    <t>20230714 16:13:14</t>
  </si>
  <si>
    <t>16:13:14</t>
  </si>
  <si>
    <t>16:13:30</t>
  </si>
  <si>
    <t>Measure.height</t>
  </si>
  <si>
    <t>in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</si>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</sst>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workbookViewId="0">
      <selection activeCell="F33" sqref="F33"/>
    </sheetView>
  </sheetViews>
  <sheetFormatPr baseColWidth="10" defaultColWidth="8.83203125" defaultRowHeight="15" x14ac:dyDescent="0.2"/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>
        <v>21</v>
      </c>
    </row>
    <row r="4" spans="1:21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J4" t="s">
        <v>42</v>
      </c>
      <c r="K4" t="s">
        <v>43</v>
      </c>
      <c r="L4" t="s">
        <v>44</v>
      </c>
    </row>
    <row r="5" spans="1:21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J5">
        <v>1</v>
      </c>
      <c r="K5">
        <v>6</v>
      </c>
      <c r="L5">
        <v>96.9</v>
      </c>
    </row>
    <row r="6" spans="1:21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</row>
    <row r="9" spans="1:21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J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1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</row>
    <row r="15" spans="1:219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110</v>
      </c>
      <c r="I15" t="s">
        <v>109</v>
      </c>
      <c r="J15" t="s">
        <v>396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  <c r="W15" t="s">
        <v>123</v>
      </c>
      <c r="X15" t="s">
        <v>124</v>
      </c>
      <c r="Y15" t="s">
        <v>125</v>
      </c>
      <c r="Z15" t="s">
        <v>126</v>
      </c>
      <c r="AA15" t="s">
        <v>127</v>
      </c>
      <c r="AB15" t="s">
        <v>128</v>
      </c>
      <c r="AC15" t="s">
        <v>129</v>
      </c>
      <c r="AD15" t="s">
        <v>130</v>
      </c>
      <c r="AE15" t="s">
        <v>131</v>
      </c>
      <c r="AF15" t="s">
        <v>132</v>
      </c>
      <c r="AG15" t="s">
        <v>133</v>
      </c>
      <c r="AH15" t="s">
        <v>134</v>
      </c>
      <c r="AI15" t="s">
        <v>88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111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188</v>
      </c>
      <c r="CM15" t="s">
        <v>189</v>
      </c>
      <c r="CN15" t="s">
        <v>190</v>
      </c>
      <c r="CO15" t="s">
        <v>191</v>
      </c>
      <c r="CP15" t="s">
        <v>103</v>
      </c>
      <c r="CQ15" t="s">
        <v>106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227</v>
      </c>
      <c r="EB15" t="s">
        <v>228</v>
      </c>
      <c r="EC15" t="s">
        <v>229</v>
      </c>
      <c r="ED15" t="s">
        <v>230</v>
      </c>
      <c r="EE15" t="s">
        <v>231</v>
      </c>
      <c r="EF15" t="s">
        <v>232</v>
      </c>
      <c r="EG15" t="s">
        <v>233</v>
      </c>
      <c r="EH15" t="s">
        <v>234</v>
      </c>
      <c r="EI15" t="s">
        <v>235</v>
      </c>
      <c r="EJ15" t="s">
        <v>236</v>
      </c>
      <c r="EK15" t="s">
        <v>237</v>
      </c>
      <c r="EL15" t="s">
        <v>238</v>
      </c>
      <c r="EM15" t="s">
        <v>239</v>
      </c>
      <c r="EN15" t="s">
        <v>240</v>
      </c>
      <c r="EO15" t="s">
        <v>241</v>
      </c>
      <c r="EP15" t="s">
        <v>242</v>
      </c>
      <c r="EQ15" t="s">
        <v>243</v>
      </c>
      <c r="ER15" t="s">
        <v>244</v>
      </c>
      <c r="ES15" t="s">
        <v>245</v>
      </c>
      <c r="ET15" t="s">
        <v>246</v>
      </c>
      <c r="EU15" t="s">
        <v>247</v>
      </c>
      <c r="EV15" t="s">
        <v>248</v>
      </c>
      <c r="EW15" t="s">
        <v>249</v>
      </c>
      <c r="EX15" t="s">
        <v>250</v>
      </c>
      <c r="EY15" t="s">
        <v>251</v>
      </c>
      <c r="EZ15" t="s">
        <v>252</v>
      </c>
      <c r="FA15" t="s">
        <v>253</v>
      </c>
      <c r="FB15" t="s">
        <v>254</v>
      </c>
      <c r="FC15" t="s">
        <v>255</v>
      </c>
      <c r="FD15" t="s">
        <v>256</v>
      </c>
      <c r="FE15" t="s">
        <v>257</v>
      </c>
      <c r="FF15" t="s">
        <v>258</v>
      </c>
      <c r="FG15" t="s">
        <v>259</v>
      </c>
      <c r="FH15" t="s">
        <v>260</v>
      </c>
      <c r="FI15" t="s">
        <v>261</v>
      </c>
      <c r="FJ15" t="s">
        <v>262</v>
      </c>
      <c r="FK15" t="s">
        <v>263</v>
      </c>
      <c r="FL15" t="s">
        <v>264</v>
      </c>
      <c r="FM15" t="s">
        <v>265</v>
      </c>
      <c r="FN15" t="s">
        <v>266</v>
      </c>
      <c r="FO15" t="s">
        <v>267</v>
      </c>
      <c r="FP15" t="s">
        <v>268</v>
      </c>
      <c r="FQ15" t="s">
        <v>269</v>
      </c>
      <c r="FR15" t="s">
        <v>270</v>
      </c>
      <c r="FS15" t="s">
        <v>271</v>
      </c>
      <c r="FT15" t="s">
        <v>272</v>
      </c>
      <c r="FU15" t="s">
        <v>273</v>
      </c>
      <c r="FV15" t="s">
        <v>274</v>
      </c>
      <c r="FW15" t="s">
        <v>275</v>
      </c>
      <c r="FX15" t="s">
        <v>276</v>
      </c>
      <c r="FY15" t="s">
        <v>277</v>
      </c>
      <c r="FZ15" t="s">
        <v>278</v>
      </c>
      <c r="GA15" t="s">
        <v>279</v>
      </c>
      <c r="GB15" t="s">
        <v>280</v>
      </c>
      <c r="GC15" t="s">
        <v>281</v>
      </c>
      <c r="GD15" t="s">
        <v>282</v>
      </c>
      <c r="GE15" t="s">
        <v>283</v>
      </c>
      <c r="GF15" t="s">
        <v>284</v>
      </c>
      <c r="GG15" t="s">
        <v>285</v>
      </c>
      <c r="GH15" t="s">
        <v>286</v>
      </c>
      <c r="GI15" t="s">
        <v>287</v>
      </c>
      <c r="GJ15" t="s">
        <v>288</v>
      </c>
      <c r="GK15" t="s">
        <v>289</v>
      </c>
      <c r="GL15" t="s">
        <v>290</v>
      </c>
      <c r="GM15" t="s">
        <v>291</v>
      </c>
      <c r="GN15" t="s">
        <v>292</v>
      </c>
      <c r="GO15" t="s">
        <v>293</v>
      </c>
      <c r="GP15" t="s">
        <v>294</v>
      </c>
      <c r="GQ15" t="s">
        <v>295</v>
      </c>
      <c r="GR15" t="s">
        <v>296</v>
      </c>
      <c r="GS15" t="s">
        <v>297</v>
      </c>
      <c r="GT15" t="s">
        <v>298</v>
      </c>
      <c r="GU15" t="s">
        <v>299</v>
      </c>
      <c r="GV15" t="s">
        <v>300</v>
      </c>
      <c r="GW15" t="s">
        <v>301</v>
      </c>
      <c r="GX15" t="s">
        <v>302</v>
      </c>
      <c r="GY15" t="s">
        <v>303</v>
      </c>
      <c r="GZ15" t="s">
        <v>304</v>
      </c>
      <c r="HA15" t="s">
        <v>305</v>
      </c>
      <c r="HB15" t="s">
        <v>306</v>
      </c>
      <c r="HC15" t="s">
        <v>307</v>
      </c>
      <c r="HD15" t="s">
        <v>308</v>
      </c>
      <c r="HE15" t="s">
        <v>309</v>
      </c>
      <c r="HF15" t="s">
        <v>310</v>
      </c>
      <c r="HG15" t="s">
        <v>311</v>
      </c>
      <c r="HH15" t="s">
        <v>312</v>
      </c>
      <c r="HI15" t="s">
        <v>313</v>
      </c>
      <c r="HJ15" t="s">
        <v>314</v>
      </c>
      <c r="HK15" t="s">
        <v>315</v>
      </c>
    </row>
    <row r="16" spans="1:219" x14ac:dyDescent="0.2">
      <c r="B16" t="s">
        <v>316</v>
      </c>
      <c r="C16" t="s">
        <v>316</v>
      </c>
      <c r="F16" t="s">
        <v>316</v>
      </c>
      <c r="G16" t="s">
        <v>317</v>
      </c>
      <c r="I16" t="s">
        <v>318</v>
      </c>
      <c r="J16" t="s">
        <v>397</v>
      </c>
      <c r="K16" t="s">
        <v>316</v>
      </c>
      <c r="L16" t="s">
        <v>319</v>
      </c>
      <c r="M16" t="s">
        <v>320</v>
      </c>
      <c r="N16" t="s">
        <v>321</v>
      </c>
      <c r="O16" t="s">
        <v>322</v>
      </c>
      <c r="P16" t="s">
        <v>322</v>
      </c>
      <c r="Q16" t="s">
        <v>154</v>
      </c>
      <c r="R16" t="s">
        <v>154</v>
      </c>
      <c r="S16" t="s">
        <v>319</v>
      </c>
      <c r="T16" t="s">
        <v>319</v>
      </c>
      <c r="U16" t="s">
        <v>319</v>
      </c>
      <c r="V16" t="s">
        <v>319</v>
      </c>
      <c r="W16" t="s">
        <v>323</v>
      </c>
      <c r="X16" t="s">
        <v>324</v>
      </c>
      <c r="Y16" t="s">
        <v>324</v>
      </c>
      <c r="Z16" t="s">
        <v>325</v>
      </c>
      <c r="AA16" t="s">
        <v>326</v>
      </c>
      <c r="AB16" t="s">
        <v>325</v>
      </c>
      <c r="AC16" t="s">
        <v>325</v>
      </c>
      <c r="AD16" t="s">
        <v>325</v>
      </c>
      <c r="AE16" t="s">
        <v>323</v>
      </c>
      <c r="AF16" t="s">
        <v>323</v>
      </c>
      <c r="AG16" t="s">
        <v>323</v>
      </c>
      <c r="AH16" t="s">
        <v>323</v>
      </c>
      <c r="AI16" t="s">
        <v>327</v>
      </c>
      <c r="AJ16" t="s">
        <v>326</v>
      </c>
      <c r="AL16" t="s">
        <v>326</v>
      </c>
      <c r="AM16" t="s">
        <v>327</v>
      </c>
      <c r="AN16" t="s">
        <v>321</v>
      </c>
      <c r="AO16" t="s">
        <v>321</v>
      </c>
      <c r="AQ16" t="s">
        <v>328</v>
      </c>
      <c r="AR16" t="s">
        <v>329</v>
      </c>
      <c r="AU16" t="s">
        <v>319</v>
      </c>
      <c r="AV16" t="s">
        <v>316</v>
      </c>
      <c r="AW16" t="s">
        <v>322</v>
      </c>
      <c r="AX16" t="s">
        <v>322</v>
      </c>
      <c r="AY16" t="s">
        <v>330</v>
      </c>
      <c r="AZ16" t="s">
        <v>330</v>
      </c>
      <c r="BA16" t="s">
        <v>322</v>
      </c>
      <c r="BB16" t="s">
        <v>330</v>
      </c>
      <c r="BC16" t="s">
        <v>327</v>
      </c>
      <c r="BD16" t="s">
        <v>325</v>
      </c>
      <c r="BE16" t="s">
        <v>325</v>
      </c>
      <c r="BF16" t="s">
        <v>324</v>
      </c>
      <c r="BG16" t="s">
        <v>324</v>
      </c>
      <c r="BH16" t="s">
        <v>324</v>
      </c>
      <c r="BI16" t="s">
        <v>324</v>
      </c>
      <c r="BJ16" t="s">
        <v>324</v>
      </c>
      <c r="BK16" t="s">
        <v>331</v>
      </c>
      <c r="BL16" t="s">
        <v>321</v>
      </c>
      <c r="BM16" t="s">
        <v>321</v>
      </c>
      <c r="BN16" t="s">
        <v>322</v>
      </c>
      <c r="BO16" t="s">
        <v>322</v>
      </c>
      <c r="BP16" t="s">
        <v>322</v>
      </c>
      <c r="BQ16" t="s">
        <v>330</v>
      </c>
      <c r="BR16" t="s">
        <v>322</v>
      </c>
      <c r="BS16" t="s">
        <v>330</v>
      </c>
      <c r="BT16" t="s">
        <v>325</v>
      </c>
      <c r="BU16" t="s">
        <v>325</v>
      </c>
      <c r="BV16" t="s">
        <v>324</v>
      </c>
      <c r="BW16" t="s">
        <v>324</v>
      </c>
      <c r="BX16" t="s">
        <v>321</v>
      </c>
      <c r="CC16" t="s">
        <v>321</v>
      </c>
      <c r="CF16" t="s">
        <v>324</v>
      </c>
      <c r="CG16" t="s">
        <v>324</v>
      </c>
      <c r="CH16" t="s">
        <v>324</v>
      </c>
      <c r="CI16" t="s">
        <v>324</v>
      </c>
      <c r="CJ16" t="s">
        <v>324</v>
      </c>
      <c r="CK16" t="s">
        <v>321</v>
      </c>
      <c r="CL16" t="s">
        <v>321</v>
      </c>
      <c r="CM16" t="s">
        <v>321</v>
      </c>
      <c r="CN16" t="s">
        <v>316</v>
      </c>
      <c r="CP16" t="s">
        <v>332</v>
      </c>
      <c r="CR16" t="s">
        <v>316</v>
      </c>
      <c r="CS16" t="s">
        <v>316</v>
      </c>
      <c r="CU16" t="s">
        <v>333</v>
      </c>
      <c r="CV16" t="s">
        <v>334</v>
      </c>
      <c r="CW16" t="s">
        <v>333</v>
      </c>
      <c r="CX16" t="s">
        <v>334</v>
      </c>
      <c r="CY16" t="s">
        <v>333</v>
      </c>
      <c r="CZ16" t="s">
        <v>334</v>
      </c>
      <c r="DA16" t="s">
        <v>326</v>
      </c>
      <c r="DB16" t="s">
        <v>326</v>
      </c>
      <c r="DC16" t="s">
        <v>321</v>
      </c>
      <c r="DD16" t="s">
        <v>335</v>
      </c>
      <c r="DE16" t="s">
        <v>321</v>
      </c>
      <c r="DG16" t="s">
        <v>319</v>
      </c>
      <c r="DH16" t="s">
        <v>336</v>
      </c>
      <c r="DI16" t="s">
        <v>319</v>
      </c>
      <c r="DK16" t="s">
        <v>319</v>
      </c>
      <c r="DL16" t="s">
        <v>336</v>
      </c>
      <c r="DM16" t="s">
        <v>319</v>
      </c>
      <c r="DR16" t="s">
        <v>337</v>
      </c>
      <c r="DS16" t="s">
        <v>337</v>
      </c>
      <c r="EF16" t="s">
        <v>337</v>
      </c>
      <c r="EG16" t="s">
        <v>337</v>
      </c>
      <c r="EH16" t="s">
        <v>338</v>
      </c>
      <c r="EI16" t="s">
        <v>338</v>
      </c>
      <c r="EJ16" t="s">
        <v>324</v>
      </c>
      <c r="EK16" t="s">
        <v>324</v>
      </c>
      <c r="EL16" t="s">
        <v>326</v>
      </c>
      <c r="EM16" t="s">
        <v>324</v>
      </c>
      <c r="EN16" t="s">
        <v>330</v>
      </c>
      <c r="EO16" t="s">
        <v>326</v>
      </c>
      <c r="EP16" t="s">
        <v>326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337</v>
      </c>
      <c r="EY16" t="s">
        <v>339</v>
      </c>
      <c r="EZ16" t="s">
        <v>339</v>
      </c>
      <c r="FA16" t="s">
        <v>339</v>
      </c>
      <c r="FB16" t="s">
        <v>340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N16" t="s">
        <v>337</v>
      </c>
      <c r="FU16" t="s">
        <v>337</v>
      </c>
      <c r="FV16" t="s">
        <v>326</v>
      </c>
      <c r="FW16" t="s">
        <v>326</v>
      </c>
      <c r="FX16" t="s">
        <v>333</v>
      </c>
      <c r="FY16" t="s">
        <v>334</v>
      </c>
      <c r="FZ16" t="s">
        <v>334</v>
      </c>
      <c r="GD16" t="s">
        <v>334</v>
      </c>
      <c r="GH16" t="s">
        <v>322</v>
      </c>
      <c r="GI16" t="s">
        <v>322</v>
      </c>
      <c r="GJ16" t="s">
        <v>330</v>
      </c>
      <c r="GK16" t="s">
        <v>330</v>
      </c>
      <c r="GL16" t="s">
        <v>341</v>
      </c>
      <c r="GM16" t="s">
        <v>341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324</v>
      </c>
      <c r="GU16" t="s">
        <v>337</v>
      </c>
      <c r="GW16" t="s">
        <v>327</v>
      </c>
      <c r="GX16" t="s">
        <v>327</v>
      </c>
      <c r="GY16" t="s">
        <v>324</v>
      </c>
      <c r="GZ16" t="s">
        <v>324</v>
      </c>
      <c r="HA16" t="s">
        <v>324</v>
      </c>
      <c r="HB16" t="s">
        <v>324</v>
      </c>
      <c r="HC16" t="s">
        <v>324</v>
      </c>
      <c r="HD16" t="s">
        <v>326</v>
      </c>
      <c r="HE16" t="s">
        <v>326</v>
      </c>
      <c r="HF16" t="s">
        <v>326</v>
      </c>
      <c r="HG16" t="s">
        <v>324</v>
      </c>
      <c r="HH16" t="s">
        <v>322</v>
      </c>
      <c r="HI16" t="s">
        <v>330</v>
      </c>
      <c r="HJ16" t="s">
        <v>326</v>
      </c>
      <c r="HK16" t="s">
        <v>326</v>
      </c>
    </row>
    <row r="17" spans="1:219" x14ac:dyDescent="0.2">
      <c r="A17">
        <v>1</v>
      </c>
      <c r="B17">
        <v>1689342643.0999999</v>
      </c>
      <c r="C17" s="2">
        <v>0</v>
      </c>
      <c r="D17" s="3" t="s">
        <v>342</v>
      </c>
      <c r="E17" s="1" t="s">
        <v>343</v>
      </c>
      <c r="F17">
        <v>0</v>
      </c>
      <c r="G17" s="2">
        <v>17.899999999999999</v>
      </c>
      <c r="H17" t="s">
        <v>398</v>
      </c>
      <c r="I17" s="2">
        <v>110</v>
      </c>
      <c r="J17" s="2">
        <v>140</v>
      </c>
      <c r="K17">
        <v>1689342643.0999999</v>
      </c>
      <c r="L17" s="2">
        <f t="shared" ref="L17:L32" si="0">(M17)/1000</f>
        <v>6.327022905316394E-4</v>
      </c>
      <c r="M17" s="2">
        <f t="shared" ref="M17:M32" si="1">1000*BC17*AK17*(AY17-AZ17)/(100*AR17*(1000-AK17*AY17))</f>
        <v>0.6327022905316394</v>
      </c>
      <c r="N17" s="2">
        <f t="shared" ref="N17:N32" si="2">BC17*AK17*(AX17-AW17*(1000-AK17*AZ17)/(1000-AK17*AY17))/(100*AR17)</f>
        <v>4.3660547662363927</v>
      </c>
      <c r="O17" s="2">
        <f t="shared" ref="O17:O32" si="3">AW17 - IF(AK17&gt;1, N17*AR17*100/(AM17*BK17), 0)</f>
        <v>397.19900000000001</v>
      </c>
      <c r="P17" s="2">
        <f t="shared" ref="P17:P32" si="4">((V17-L17/2)*O17-N17)/(V17+L17/2)</f>
        <v>209.7926115541992</v>
      </c>
      <c r="Q17">
        <f t="shared" ref="Q17:Q32" si="5">P17*(BD17+BE17)/1000</f>
        <v>21.268758175955792</v>
      </c>
      <c r="R17">
        <f t="shared" ref="R17:R32" si="6">(AW17 - IF(AK17&gt;1, N17*AR17*100/(AM17*BK17), 0))*(BD17+BE17)/1000</f>
        <v>40.268002844080002</v>
      </c>
      <c r="S17">
        <f t="shared" ref="S17:S32" si="7">2/((1/U17-1/T17)+SIGN(U17)*SQRT((1/U17-1/T17)*(1/U17-1/T17) + 4*AS17/((AS17+1)*(AS17+1))*(2*1/U17*1/T17-1/T17*1/T17)))</f>
        <v>3.9103399320966473E-2</v>
      </c>
      <c r="T17">
        <f t="shared" ref="T17:T32" si="8">IF(LEFT(AT17,1)&lt;&gt;"0",IF(LEFT(AT17,1)="1",3,AU17),$D$5+$E$5*(BK17*BD17/($L$5*1000))+$F$5*(BK17*BD17/($L$5*1000))*MAX(MIN(AR17,$K$5),$J$5)*MAX(MIN(AR17,$K$5),$J$5)+$G$5*MAX(MIN(AR17,$K$5),$J$5)*(BK17*BD17/($L$5*1000))+$H$5*(BK17*BD17/($L$5*1000))*(BK17*BD17/($L$5*1000)))</f>
        <v>3.8411580546545983</v>
      </c>
      <c r="U17">
        <f t="shared" ref="U17:U32" si="9">L17*(1000-(1000*0.61365*EXP(17.502*Y17/(240.97+Y17))/(BD17+BE17)+AY17)/2)/(1000*0.61365*EXP(17.502*Y17/(240.97+Y17))/(BD17+BE17)-AY17)</f>
        <v>3.8883587772746218E-2</v>
      </c>
      <c r="V17">
        <f t="shared" ref="V17:V32" si="10">1/((AS17+1)/(S17/1.6)+1/(T17/1.37)) + AS17/((AS17+1)/(S17/1.6) + AS17/(T17/1.37))</f>
        <v>2.4321888359939956E-2</v>
      </c>
      <c r="W17">
        <f t="shared" ref="W17:W32" si="11">(AN17*AQ17)</f>
        <v>321.49365599999993</v>
      </c>
      <c r="X17">
        <f t="shared" ref="X17:X32" si="12">(BF17+(W17+2*0.95*0.0000000567*(((BF17+$B$7)+273)^4-(BF17+273)^4)-44100*L17)/(1.84*29.3*T17+8*0.95*0.0000000567*(BF17+273)^3))</f>
        <v>25.992388667954327</v>
      </c>
      <c r="Y17">
        <f t="shared" ref="Y17:Y32" si="13">($C$7*BG17+$D$7*BH17+$E$7*X17)</f>
        <v>24.896999999999998</v>
      </c>
      <c r="Z17">
        <f t="shared" ref="Z17:Z32" si="14">0.61365*EXP(17.502*Y17/(240.97+Y17))</f>
        <v>3.160204243308729</v>
      </c>
      <c r="AA17">
        <f t="shared" ref="AA17:AA32" si="15">(AB17/AC17*100)</f>
        <v>49.745519364754514</v>
      </c>
      <c r="AB17">
        <f t="shared" ref="AB17:AB32" si="16">AY17*(BD17+BE17)/1000</f>
        <v>1.5488925557519999</v>
      </c>
      <c r="AC17">
        <f t="shared" ref="AC17:AC32" si="17">0.61365*EXP(17.502*BF17/(240.97+BF17))</f>
        <v>3.1136322939858876</v>
      </c>
      <c r="AD17">
        <f t="shared" ref="AD17:AD32" si="18">(Z17-AY17*(BD17+BE17)/1000)</f>
        <v>1.611311687556729</v>
      </c>
      <c r="AE17">
        <f t="shared" ref="AE17:AE32" si="19">(-L17*44100)</f>
        <v>-27.902171012445297</v>
      </c>
      <c r="AF17">
        <f t="shared" ref="AF17:AF32" si="20">2*29.3*T17*0.92*(BF17-Y17)</f>
        <v>-51.48120994237506</v>
      </c>
      <c r="AG17">
        <f t="shared" ref="AG17:AG32" si="21">2*0.95*0.0000000567*(((BF17+$B$7)+273)^4-(Y17+273)^4)</f>
        <v>-2.8284759323290922</v>
      </c>
      <c r="AH17">
        <f t="shared" ref="AH17:AH32" si="22">W17+AG17+AE17+AF17</f>
        <v>239.28179911285048</v>
      </c>
      <c r="AI17">
        <v>3</v>
      </c>
      <c r="AJ17">
        <v>1</v>
      </c>
      <c r="AK17">
        <f t="shared" ref="AK17:AK32" si="23">IF(AI17*$H$13&gt;=AM17,1,(AM17/(AM17-AI17*$H$13)))</f>
        <v>1</v>
      </c>
      <c r="AL17">
        <f t="shared" ref="AL17:AL32" si="24">(AK17-1)*100</f>
        <v>0</v>
      </c>
      <c r="AM17">
        <f t="shared" ref="AM17:AM32" si="25">MAX(0,($B$13+$C$13*BK17)/(1+$D$13*BK17)*BD17/(BF17+273)*$E$13)</f>
        <v>54004.674282243854</v>
      </c>
      <c r="AN17">
        <f t="shared" ref="AN17:AN32" si="26">$B$11*BL17+$C$11*BM17+$F$11*BX17*(1-CA17)</f>
        <v>1999.86</v>
      </c>
      <c r="AO17">
        <f t="shared" ref="AO17:AO32" si="27">AN17*AP17</f>
        <v>1681.0823999999998</v>
      </c>
      <c r="AP17">
        <f t="shared" ref="AP17:AP32" si="28">($B$11*$D$9+$C$11*$D$9+$F$11*((CK17+CC17)/MAX(CK17+CC17+CL17, 0.1)*$J$9+CL17/MAX(CK17+CC17+CL17, 0.1)*$K$9))/($B$11+$C$11+$F$11)</f>
        <v>0.84060004200294014</v>
      </c>
      <c r="AQ17">
        <f t="shared" ref="AQ17:AQ32" si="29">($B$11*$L$9+$C$11*$L$9+$F$11*((CK17+CC17)/MAX(CK17+CC17+CL17, 0.1)*$Q$9+CL17/MAX(CK17+CC17+CL17, 0.1)*$R$9))/($B$11+$C$11+$F$11)</f>
        <v>0.16075808106567457</v>
      </c>
      <c r="AR17">
        <v>3</v>
      </c>
      <c r="AS17">
        <v>0.5</v>
      </c>
      <c r="AT17" t="s">
        <v>345</v>
      </c>
      <c r="AU17">
        <v>2</v>
      </c>
      <c r="AV17">
        <v>1689342643.0999999</v>
      </c>
      <c r="AW17">
        <v>397.19900000000001</v>
      </c>
      <c r="AX17">
        <v>399.97</v>
      </c>
      <c r="AY17">
        <v>15.2781</v>
      </c>
      <c r="AZ17">
        <v>14.904199999999999</v>
      </c>
      <c r="BA17">
        <v>395.637</v>
      </c>
      <c r="BB17">
        <v>15.1881</v>
      </c>
      <c r="BC17">
        <v>499.89499999999998</v>
      </c>
      <c r="BD17">
        <v>101.35</v>
      </c>
      <c r="BE17">
        <v>2.9919999999999999E-2</v>
      </c>
      <c r="BF17">
        <v>24.648399999999999</v>
      </c>
      <c r="BG17">
        <v>24.896999999999998</v>
      </c>
      <c r="BH17">
        <v>999.9</v>
      </c>
      <c r="BI17">
        <v>0</v>
      </c>
      <c r="BJ17">
        <v>0</v>
      </c>
      <c r="BK17">
        <v>9998.1200000000008</v>
      </c>
      <c r="BL17">
        <v>0</v>
      </c>
      <c r="BM17">
        <v>1.65547</v>
      </c>
      <c r="BN17">
        <v>-2.5252400000000002</v>
      </c>
      <c r="BO17">
        <v>403.61799999999999</v>
      </c>
      <c r="BP17">
        <v>406.02199999999999</v>
      </c>
      <c r="BQ17">
        <v>0.38990000000000002</v>
      </c>
      <c r="BR17">
        <v>399.97</v>
      </c>
      <c r="BS17">
        <v>14.904199999999999</v>
      </c>
      <c r="BT17">
        <v>1.55006</v>
      </c>
      <c r="BU17">
        <v>1.51054</v>
      </c>
      <c r="BV17">
        <v>13.4711</v>
      </c>
      <c r="BW17">
        <v>13.0753</v>
      </c>
      <c r="BX17">
        <v>1999.86</v>
      </c>
      <c r="BY17">
        <v>0.97999899999999995</v>
      </c>
      <c r="BZ17">
        <v>2.00007E-2</v>
      </c>
      <c r="CA17">
        <v>0</v>
      </c>
      <c r="CB17">
        <v>2.0897999999999999</v>
      </c>
      <c r="CC17">
        <v>0</v>
      </c>
      <c r="CD17">
        <v>3836.57</v>
      </c>
      <c r="CE17">
        <v>18452.2</v>
      </c>
      <c r="CF17">
        <v>41.625</v>
      </c>
      <c r="CG17">
        <v>40.936999999999998</v>
      </c>
      <c r="CH17">
        <v>41.25</v>
      </c>
      <c r="CI17">
        <v>40.375</v>
      </c>
      <c r="CJ17">
        <v>40.561999999999998</v>
      </c>
      <c r="CK17">
        <v>1959.86</v>
      </c>
      <c r="CL17">
        <v>40</v>
      </c>
      <c r="CM17">
        <v>0</v>
      </c>
      <c r="CN17">
        <v>1689342643.2</v>
      </c>
      <c r="CO17">
        <v>0</v>
      </c>
      <c r="CP17">
        <v>1689342663.0999999</v>
      </c>
      <c r="CQ17" t="s">
        <v>346</v>
      </c>
      <c r="CR17">
        <v>1689342663.0999999</v>
      </c>
      <c r="CS17">
        <v>1689342660.0999999</v>
      </c>
      <c r="CT17">
        <v>1</v>
      </c>
      <c r="CU17">
        <v>-0.246</v>
      </c>
      <c r="CV17">
        <v>-1.6E-2</v>
      </c>
      <c r="CW17">
        <v>1.5620000000000001</v>
      </c>
      <c r="CX17">
        <v>0.09</v>
      </c>
      <c r="CY17">
        <v>400</v>
      </c>
      <c r="CZ17">
        <v>15</v>
      </c>
      <c r="DA17">
        <v>0.28000000000000003</v>
      </c>
      <c r="DB17">
        <v>0.18</v>
      </c>
      <c r="DC17">
        <v>3.9158815321696858</v>
      </c>
      <c r="DD17">
        <v>4.4694472231186326E-3</v>
      </c>
      <c r="DE17">
        <v>5.5981151765676841E-2</v>
      </c>
      <c r="DF17">
        <v>1</v>
      </c>
      <c r="DG17">
        <v>6.6046831174209242E-4</v>
      </c>
      <c r="DH17">
        <v>-8.9296954560768622E-6</v>
      </c>
      <c r="DI17">
        <v>1.1811426001677419E-6</v>
      </c>
      <c r="DJ17">
        <v>1</v>
      </c>
      <c r="DK17">
        <v>4.0816379046955092E-2</v>
      </c>
      <c r="DL17">
        <v>-6.6317738446971858E-4</v>
      </c>
      <c r="DM17">
        <v>5.0218759046849157E-5</v>
      </c>
      <c r="DN17">
        <v>1</v>
      </c>
      <c r="DO17">
        <v>3</v>
      </c>
      <c r="DP17">
        <v>3</v>
      </c>
      <c r="DQ17" t="s">
        <v>347</v>
      </c>
      <c r="DR17">
        <v>3.1090599999999999</v>
      </c>
      <c r="DS17">
        <v>2.6617600000000001</v>
      </c>
      <c r="DT17">
        <v>9.7519499999999995E-2</v>
      </c>
      <c r="DU17">
        <v>9.9074899999999994E-2</v>
      </c>
      <c r="DV17">
        <v>7.6942499999999997E-2</v>
      </c>
      <c r="DW17">
        <v>7.7751899999999999E-2</v>
      </c>
      <c r="DX17">
        <v>26405.200000000001</v>
      </c>
      <c r="DY17">
        <v>28652.400000000001</v>
      </c>
      <c r="DZ17">
        <v>27692.9</v>
      </c>
      <c r="EA17">
        <v>29886.7</v>
      </c>
      <c r="EB17">
        <v>32010.9</v>
      </c>
      <c r="EC17">
        <v>34039.4</v>
      </c>
      <c r="ED17">
        <v>37991.1</v>
      </c>
      <c r="EE17">
        <v>41021.300000000003</v>
      </c>
      <c r="EF17">
        <v>2.2188500000000002</v>
      </c>
      <c r="EG17">
        <v>2.2469700000000001</v>
      </c>
      <c r="EH17">
        <v>0.19735800000000001</v>
      </c>
      <c r="EI17">
        <v>0</v>
      </c>
      <c r="EJ17">
        <v>21.6496</v>
      </c>
      <c r="EK17">
        <v>999.9</v>
      </c>
      <c r="EL17">
        <v>59</v>
      </c>
      <c r="EM17">
        <v>24.4</v>
      </c>
      <c r="EN17">
        <v>17.859300000000001</v>
      </c>
      <c r="EO17">
        <v>63.253399999999999</v>
      </c>
      <c r="EP17">
        <v>7.2115400000000003</v>
      </c>
      <c r="EQ17">
        <v>1</v>
      </c>
      <c r="ER17">
        <v>-0.36779699999999999</v>
      </c>
      <c r="ES17">
        <v>0</v>
      </c>
      <c r="ET17">
        <v>20.2241</v>
      </c>
      <c r="EU17">
        <v>5.2566699999999997</v>
      </c>
      <c r="EV17">
        <v>12.0519</v>
      </c>
      <c r="EW17">
        <v>4.9734999999999996</v>
      </c>
      <c r="EX17">
        <v>3.2930000000000001</v>
      </c>
      <c r="EY17">
        <v>3120</v>
      </c>
      <c r="EZ17">
        <v>9999</v>
      </c>
      <c r="FA17">
        <v>9999</v>
      </c>
      <c r="FB17">
        <v>64.900000000000006</v>
      </c>
      <c r="FC17">
        <v>4.9719499999999996</v>
      </c>
      <c r="FD17">
        <v>1.8702700000000001</v>
      </c>
      <c r="FE17">
        <v>1.87653</v>
      </c>
      <c r="FF17">
        <v>1.8695299999999999</v>
      </c>
      <c r="FG17">
        <v>1.8727100000000001</v>
      </c>
      <c r="FH17">
        <v>1.87439</v>
      </c>
      <c r="FI17">
        <v>1.8736699999999999</v>
      </c>
      <c r="FJ17">
        <v>1.8751500000000001</v>
      </c>
      <c r="FK17">
        <v>0</v>
      </c>
      <c r="FL17">
        <v>0</v>
      </c>
      <c r="FM17">
        <v>0</v>
      </c>
      <c r="FN17">
        <v>0</v>
      </c>
      <c r="FO17" t="s">
        <v>348</v>
      </c>
      <c r="FP17" t="s">
        <v>349</v>
      </c>
      <c r="FQ17" t="s">
        <v>350</v>
      </c>
      <c r="FR17" t="s">
        <v>350</v>
      </c>
      <c r="FS17" t="s">
        <v>350</v>
      </c>
      <c r="FT17" t="s">
        <v>350</v>
      </c>
      <c r="FU17">
        <v>0</v>
      </c>
      <c r="FV17">
        <v>100</v>
      </c>
      <c r="FW17">
        <v>100</v>
      </c>
      <c r="FX17">
        <v>1.5620000000000001</v>
      </c>
      <c r="FY17">
        <v>0.09</v>
      </c>
      <c r="FZ17">
        <v>1.8080000000000001</v>
      </c>
      <c r="GA17">
        <v>0</v>
      </c>
      <c r="GB17">
        <v>0</v>
      </c>
      <c r="GC17">
        <v>0</v>
      </c>
      <c r="GD17">
        <v>0.106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999.7</v>
      </c>
      <c r="GM17">
        <v>999.7</v>
      </c>
      <c r="GN17">
        <v>1.0351600000000001</v>
      </c>
      <c r="GO17">
        <v>2.52319</v>
      </c>
      <c r="GP17">
        <v>1.39893</v>
      </c>
      <c r="GQ17">
        <v>2.2985799999999998</v>
      </c>
      <c r="GR17">
        <v>1.4489700000000001</v>
      </c>
      <c r="GS17">
        <v>2.49268</v>
      </c>
      <c r="GT17">
        <v>27.266100000000002</v>
      </c>
      <c r="GU17">
        <v>15.9358</v>
      </c>
      <c r="GV17">
        <v>18</v>
      </c>
      <c r="GW17">
        <v>490.202</v>
      </c>
      <c r="GX17">
        <v>557.57399999999996</v>
      </c>
      <c r="GY17">
        <v>23.061299999999999</v>
      </c>
      <c r="GZ17">
        <v>22.4025</v>
      </c>
      <c r="HA17">
        <v>30.0001</v>
      </c>
      <c r="HB17">
        <v>22.3505</v>
      </c>
      <c r="HC17">
        <v>22.3096</v>
      </c>
      <c r="HD17">
        <v>20.689699999999998</v>
      </c>
      <c r="HE17">
        <v>19.584800000000001</v>
      </c>
      <c r="HF17">
        <v>43.044899999999998</v>
      </c>
      <c r="HG17">
        <v>-999.9</v>
      </c>
      <c r="HH17">
        <v>400</v>
      </c>
      <c r="HI17">
        <v>14.964</v>
      </c>
      <c r="HJ17">
        <v>102.482</v>
      </c>
      <c r="HK17">
        <v>102.47799999999999</v>
      </c>
    </row>
    <row r="18" spans="1:219" x14ac:dyDescent="0.2">
      <c r="A18">
        <v>2</v>
      </c>
      <c r="B18">
        <v>1689344049.5</v>
      </c>
      <c r="C18" s="2">
        <v>1406.400000095367</v>
      </c>
      <c r="D18" s="3" t="s">
        <v>351</v>
      </c>
      <c r="E18" s="1" t="s">
        <v>352</v>
      </c>
      <c r="F18">
        <v>0</v>
      </c>
      <c r="G18" s="2">
        <v>18.399999999999999</v>
      </c>
      <c r="H18" t="s">
        <v>344</v>
      </c>
      <c r="I18" s="2">
        <v>110</v>
      </c>
      <c r="J18" s="2">
        <v>140</v>
      </c>
      <c r="K18">
        <v>1689344049.5</v>
      </c>
      <c r="L18" s="2">
        <f t="shared" si="0"/>
        <v>7.3420466066592327E-5</v>
      </c>
      <c r="M18" s="2">
        <f t="shared" si="1"/>
        <v>7.3420466066592333E-2</v>
      </c>
      <c r="N18" s="2">
        <f t="shared" si="2"/>
        <v>0.27409664328768951</v>
      </c>
      <c r="O18" s="2">
        <f t="shared" si="3"/>
        <v>399.81200000000001</v>
      </c>
      <c r="P18" s="2">
        <f t="shared" si="4"/>
        <v>281.93168228623455</v>
      </c>
      <c r="Q18">
        <f t="shared" si="5"/>
        <v>28.591935980581471</v>
      </c>
      <c r="R18">
        <f t="shared" si="6"/>
        <v>40.546699170412403</v>
      </c>
      <c r="S18">
        <f t="shared" si="7"/>
        <v>4.0620750001023323E-3</v>
      </c>
      <c r="T18">
        <f t="shared" si="8"/>
        <v>3.83859413220928</v>
      </c>
      <c r="U18">
        <f t="shared" si="9"/>
        <v>4.0596884227001584E-3</v>
      </c>
      <c r="V18">
        <f t="shared" si="10"/>
        <v>2.5375195667500707E-3</v>
      </c>
      <c r="W18">
        <f t="shared" si="11"/>
        <v>321.54530700000004</v>
      </c>
      <c r="X18">
        <f t="shared" si="12"/>
        <v>27.508177547071455</v>
      </c>
      <c r="Y18">
        <f t="shared" si="13"/>
        <v>26.524899999999999</v>
      </c>
      <c r="Z18">
        <f t="shared" si="14"/>
        <v>3.4804955775300921</v>
      </c>
      <c r="AA18">
        <f t="shared" si="15"/>
        <v>50.027390568550381</v>
      </c>
      <c r="AB18">
        <f t="shared" si="16"/>
        <v>1.6931744686741199</v>
      </c>
      <c r="AC18">
        <f t="shared" si="17"/>
        <v>3.3844948725719282</v>
      </c>
      <c r="AD18">
        <f t="shared" si="18"/>
        <v>1.7873211088559722</v>
      </c>
      <c r="AE18">
        <f t="shared" si="19"/>
        <v>-3.2378425535367215</v>
      </c>
      <c r="AF18">
        <f t="shared" si="20"/>
        <v>-98.030456083528762</v>
      </c>
      <c r="AG18">
        <f t="shared" si="21"/>
        <v>-5.4722816001151076</v>
      </c>
      <c r="AH18">
        <f t="shared" si="22"/>
        <v>214.80472676281948</v>
      </c>
      <c r="AI18">
        <v>17</v>
      </c>
      <c r="AJ18">
        <v>3</v>
      </c>
      <c r="AK18">
        <f t="shared" si="23"/>
        <v>1</v>
      </c>
      <c r="AL18">
        <f t="shared" si="24"/>
        <v>0</v>
      </c>
      <c r="AM18">
        <f t="shared" si="25"/>
        <v>53702.218025824455</v>
      </c>
      <c r="AN18">
        <f t="shared" si="26"/>
        <v>2000.18</v>
      </c>
      <c r="AO18">
        <f t="shared" si="27"/>
        <v>1681.3515</v>
      </c>
      <c r="AP18">
        <f t="shared" si="28"/>
        <v>0.84060009599136076</v>
      </c>
      <c r="AQ18">
        <f t="shared" si="29"/>
        <v>0.1607581852633263</v>
      </c>
      <c r="AR18">
        <v>3</v>
      </c>
      <c r="AS18">
        <v>0.5</v>
      </c>
      <c r="AT18" t="s">
        <v>345</v>
      </c>
      <c r="AU18">
        <v>2</v>
      </c>
      <c r="AV18">
        <v>1689344049.5</v>
      </c>
      <c r="AW18">
        <v>399.81200000000001</v>
      </c>
      <c r="AX18">
        <v>399.99400000000003</v>
      </c>
      <c r="AY18">
        <v>16.695599999999999</v>
      </c>
      <c r="AZ18">
        <v>16.6523</v>
      </c>
      <c r="BA18">
        <v>398.173</v>
      </c>
      <c r="BB18">
        <v>16.602599999999999</v>
      </c>
      <c r="BC18">
        <v>500.19400000000002</v>
      </c>
      <c r="BD18">
        <v>101.38500000000001</v>
      </c>
      <c r="BE18">
        <v>2.94127E-2</v>
      </c>
      <c r="BF18">
        <v>26.051200000000001</v>
      </c>
      <c r="BG18">
        <v>26.524899999999999</v>
      </c>
      <c r="BH18">
        <v>999.9</v>
      </c>
      <c r="BI18">
        <v>0</v>
      </c>
      <c r="BJ18">
        <v>0</v>
      </c>
      <c r="BK18">
        <v>9985</v>
      </c>
      <c r="BL18">
        <v>0</v>
      </c>
      <c r="BM18">
        <v>4.5303800000000001</v>
      </c>
      <c r="BN18">
        <v>-0.25894200000000001</v>
      </c>
      <c r="BO18">
        <v>406.52100000000002</v>
      </c>
      <c r="BP18">
        <v>406.76799999999997</v>
      </c>
      <c r="BQ18">
        <v>4.0246999999999998E-2</v>
      </c>
      <c r="BR18">
        <v>399.99400000000003</v>
      </c>
      <c r="BS18">
        <v>16.6523</v>
      </c>
      <c r="BT18">
        <v>1.69238</v>
      </c>
      <c r="BU18">
        <v>1.6882999999999999</v>
      </c>
      <c r="BV18">
        <v>14.826700000000001</v>
      </c>
      <c r="BW18">
        <v>14.789199999999999</v>
      </c>
      <c r="BX18">
        <v>2000.18</v>
      </c>
      <c r="BY18">
        <v>0.97999700000000001</v>
      </c>
      <c r="BZ18">
        <v>2.0002599999999999E-2</v>
      </c>
      <c r="CA18">
        <v>0</v>
      </c>
      <c r="CB18">
        <v>2.5951</v>
      </c>
      <c r="CC18">
        <v>0</v>
      </c>
      <c r="CD18">
        <v>4037.17</v>
      </c>
      <c r="CE18">
        <v>18455.099999999999</v>
      </c>
      <c r="CF18">
        <v>39.686999999999998</v>
      </c>
      <c r="CG18">
        <v>39.436999999999998</v>
      </c>
      <c r="CH18">
        <v>39.811999999999998</v>
      </c>
      <c r="CI18">
        <v>38.061999999999998</v>
      </c>
      <c r="CJ18">
        <v>38.936999999999998</v>
      </c>
      <c r="CK18">
        <v>1960.17</v>
      </c>
      <c r="CL18">
        <v>40.01</v>
      </c>
      <c r="CM18">
        <v>0</v>
      </c>
      <c r="CN18">
        <v>1689344049.5999999</v>
      </c>
      <c r="CO18">
        <v>0</v>
      </c>
      <c r="CP18">
        <v>1689344065.5</v>
      </c>
      <c r="CQ18" t="s">
        <v>353</v>
      </c>
      <c r="CR18">
        <v>1689344065.5</v>
      </c>
      <c r="CS18">
        <v>1689344064.5</v>
      </c>
      <c r="CT18">
        <v>2</v>
      </c>
      <c r="CU18">
        <v>7.6999999999999999E-2</v>
      </c>
      <c r="CV18">
        <v>3.0000000000000001E-3</v>
      </c>
      <c r="CW18">
        <v>1.639</v>
      </c>
      <c r="CX18">
        <v>9.2999999999999999E-2</v>
      </c>
      <c r="CY18">
        <v>400</v>
      </c>
      <c r="CZ18">
        <v>17</v>
      </c>
      <c r="DA18">
        <v>0.5</v>
      </c>
      <c r="DB18">
        <v>0.18</v>
      </c>
      <c r="DC18">
        <v>0.46265523720383522</v>
      </c>
      <c r="DD18">
        <v>-0.65434478035834553</v>
      </c>
      <c r="DE18">
        <v>3.9238772177234357E-2</v>
      </c>
      <c r="DF18">
        <v>1</v>
      </c>
      <c r="DG18">
        <v>3.53060715376949E-5</v>
      </c>
      <c r="DH18">
        <v>1.5852853708767841E-4</v>
      </c>
      <c r="DI18">
        <v>1.282854736680851E-5</v>
      </c>
      <c r="DJ18">
        <v>1</v>
      </c>
      <c r="DK18">
        <v>2.2915205285785412E-3</v>
      </c>
      <c r="DL18">
        <v>1.24346968785779E-2</v>
      </c>
      <c r="DM18">
        <v>6.0270137436441564E-4</v>
      </c>
      <c r="DN18">
        <v>1</v>
      </c>
      <c r="DO18">
        <v>3</v>
      </c>
      <c r="DP18">
        <v>3</v>
      </c>
      <c r="DQ18" t="s">
        <v>347</v>
      </c>
      <c r="DR18">
        <v>3.1097199999999998</v>
      </c>
      <c r="DS18">
        <v>2.6611400000000001</v>
      </c>
      <c r="DT18">
        <v>9.7851300000000002E-2</v>
      </c>
      <c r="DU18">
        <v>9.8939899999999997E-2</v>
      </c>
      <c r="DV18">
        <v>8.20747E-2</v>
      </c>
      <c r="DW18">
        <v>8.4267900000000007E-2</v>
      </c>
      <c r="DX18">
        <v>26343.4</v>
      </c>
      <c r="DY18">
        <v>28604.799999999999</v>
      </c>
      <c r="DZ18">
        <v>27641.5</v>
      </c>
      <c r="EA18">
        <v>29835</v>
      </c>
      <c r="EB18">
        <v>31776.400000000001</v>
      </c>
      <c r="EC18">
        <v>33739.300000000003</v>
      </c>
      <c r="ED18">
        <v>37925.800000000003</v>
      </c>
      <c r="EE18">
        <v>40950.699999999997</v>
      </c>
      <c r="EF18">
        <v>2.1788699999999999</v>
      </c>
      <c r="EG18">
        <v>2.23705</v>
      </c>
      <c r="EH18">
        <v>0.19010199999999999</v>
      </c>
      <c r="EI18">
        <v>0</v>
      </c>
      <c r="EJ18">
        <v>23.4056</v>
      </c>
      <c r="EK18">
        <v>999.9</v>
      </c>
      <c r="EL18">
        <v>63.9</v>
      </c>
      <c r="EM18">
        <v>24.5</v>
      </c>
      <c r="EN18">
        <v>19.450900000000001</v>
      </c>
      <c r="EO18">
        <v>62.483499999999999</v>
      </c>
      <c r="EP18">
        <v>6.8709899999999999</v>
      </c>
      <c r="EQ18">
        <v>1</v>
      </c>
      <c r="ER18">
        <v>-0.311278</v>
      </c>
      <c r="ES18">
        <v>0</v>
      </c>
      <c r="ET18">
        <v>20.222799999999999</v>
      </c>
      <c r="EU18">
        <v>5.2583200000000003</v>
      </c>
      <c r="EV18">
        <v>12.0519</v>
      </c>
      <c r="EW18">
        <v>4.9734499999999997</v>
      </c>
      <c r="EX18">
        <v>3.2930000000000001</v>
      </c>
      <c r="EY18">
        <v>3152.6</v>
      </c>
      <c r="EZ18">
        <v>9999</v>
      </c>
      <c r="FA18">
        <v>9999</v>
      </c>
      <c r="FB18">
        <v>65.3</v>
      </c>
      <c r="FC18">
        <v>4.9720000000000004</v>
      </c>
      <c r="FD18">
        <v>1.8703399999999999</v>
      </c>
      <c r="FE18">
        <v>1.8765700000000001</v>
      </c>
      <c r="FF18">
        <v>1.8696600000000001</v>
      </c>
      <c r="FG18">
        <v>1.8728499999999999</v>
      </c>
      <c r="FH18">
        <v>1.8744099999999999</v>
      </c>
      <c r="FI18">
        <v>1.87378</v>
      </c>
      <c r="FJ18">
        <v>1.8753</v>
      </c>
      <c r="FK18">
        <v>0</v>
      </c>
      <c r="FL18">
        <v>0</v>
      </c>
      <c r="FM18">
        <v>0</v>
      </c>
      <c r="FN18">
        <v>0</v>
      </c>
      <c r="FO18" t="s">
        <v>348</v>
      </c>
      <c r="FP18" t="s">
        <v>349</v>
      </c>
      <c r="FQ18" t="s">
        <v>350</v>
      </c>
      <c r="FR18" t="s">
        <v>350</v>
      </c>
      <c r="FS18" t="s">
        <v>350</v>
      </c>
      <c r="FT18" t="s">
        <v>350</v>
      </c>
      <c r="FU18">
        <v>0</v>
      </c>
      <c r="FV18">
        <v>100</v>
      </c>
      <c r="FW18">
        <v>100</v>
      </c>
      <c r="FX18">
        <v>1.639</v>
      </c>
      <c r="FY18">
        <v>9.2999999999999999E-2</v>
      </c>
      <c r="FZ18">
        <v>1.5620500000000559</v>
      </c>
      <c r="GA18">
        <v>0</v>
      </c>
      <c r="GB18">
        <v>0</v>
      </c>
      <c r="GC18">
        <v>0</v>
      </c>
      <c r="GD18">
        <v>8.9949999999998198E-2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23.1</v>
      </c>
      <c r="GM18">
        <v>23.2</v>
      </c>
      <c r="GN18">
        <v>1.0351600000000001</v>
      </c>
      <c r="GO18">
        <v>2.5097700000000001</v>
      </c>
      <c r="GP18">
        <v>1.39893</v>
      </c>
      <c r="GQ18">
        <v>2.2973599999999998</v>
      </c>
      <c r="GR18">
        <v>1.4489700000000001</v>
      </c>
      <c r="GS18">
        <v>2.5268600000000001</v>
      </c>
      <c r="GT18">
        <v>27.996500000000001</v>
      </c>
      <c r="GU18">
        <v>15.7781</v>
      </c>
      <c r="GV18">
        <v>18</v>
      </c>
      <c r="GW18">
        <v>473.56200000000001</v>
      </c>
      <c r="GX18">
        <v>559.00900000000001</v>
      </c>
      <c r="GY18">
        <v>24.4436</v>
      </c>
      <c r="GZ18">
        <v>23.243200000000002</v>
      </c>
      <c r="HA18">
        <v>30.000299999999999</v>
      </c>
      <c r="HB18">
        <v>23.11</v>
      </c>
      <c r="HC18">
        <v>23.052199999999999</v>
      </c>
      <c r="HD18">
        <v>20.693999999999999</v>
      </c>
      <c r="HE18">
        <v>19.170000000000002</v>
      </c>
      <c r="HF18">
        <v>61.268500000000003</v>
      </c>
      <c r="HG18">
        <v>-999.9</v>
      </c>
      <c r="HH18">
        <v>400</v>
      </c>
      <c r="HI18">
        <v>16.584599999999998</v>
      </c>
      <c r="HJ18">
        <v>102.3</v>
      </c>
      <c r="HK18">
        <v>102.30200000000001</v>
      </c>
    </row>
    <row r="19" spans="1:219" x14ac:dyDescent="0.2">
      <c r="A19">
        <v>3</v>
      </c>
      <c r="B19">
        <v>1689346181.5999999</v>
      </c>
      <c r="C19" s="2">
        <v>3538.5</v>
      </c>
      <c r="D19" s="3" t="s">
        <v>354</v>
      </c>
      <c r="E19" s="1" t="s">
        <v>355</v>
      </c>
      <c r="F19">
        <v>0</v>
      </c>
      <c r="G19" s="2">
        <v>17.899999999999999</v>
      </c>
      <c r="H19" t="s">
        <v>398</v>
      </c>
      <c r="I19" s="2">
        <v>230</v>
      </c>
      <c r="J19" s="2">
        <v>140</v>
      </c>
      <c r="K19">
        <v>1689346181.5999999</v>
      </c>
      <c r="L19" s="2">
        <f t="shared" si="0"/>
        <v>5.3812756177003349E-4</v>
      </c>
      <c r="M19" s="2">
        <f t="shared" si="1"/>
        <v>0.53812756177003351</v>
      </c>
      <c r="N19" s="2">
        <f t="shared" si="2"/>
        <v>3.4956531622240057</v>
      </c>
      <c r="O19" s="2">
        <f t="shared" si="3"/>
        <v>397.78199999999998</v>
      </c>
      <c r="P19" s="2">
        <f t="shared" si="4"/>
        <v>208.53024873122422</v>
      </c>
      <c r="Q19">
        <f t="shared" si="5"/>
        <v>21.1411646514075</v>
      </c>
      <c r="R19">
        <f t="shared" si="6"/>
        <v>40.327841205451797</v>
      </c>
      <c r="S19">
        <f t="shared" si="7"/>
        <v>3.1051514799288887E-2</v>
      </c>
      <c r="T19">
        <f t="shared" si="8"/>
        <v>3.8436958432898236</v>
      </c>
      <c r="U19">
        <f t="shared" si="9"/>
        <v>3.0912824985420698E-2</v>
      </c>
      <c r="V19">
        <f t="shared" si="10"/>
        <v>1.9332924550158077E-2</v>
      </c>
      <c r="W19">
        <f t="shared" si="11"/>
        <v>321.49626900000004</v>
      </c>
      <c r="X19">
        <f t="shared" si="12"/>
        <v>27.079374378003283</v>
      </c>
      <c r="Y19">
        <f t="shared" si="13"/>
        <v>26.056100000000001</v>
      </c>
      <c r="Z19">
        <f t="shared" si="14"/>
        <v>3.3854759517971962</v>
      </c>
      <c r="AA19">
        <f t="shared" si="15"/>
        <v>50.163226298781694</v>
      </c>
      <c r="AB19">
        <f t="shared" si="16"/>
        <v>1.6645871978931002</v>
      </c>
      <c r="AC19">
        <f t="shared" si="17"/>
        <v>3.3183415834908687</v>
      </c>
      <c r="AD19">
        <f t="shared" si="18"/>
        <v>1.720888753904096</v>
      </c>
      <c r="AE19">
        <f t="shared" si="19"/>
        <v>-23.731425474058476</v>
      </c>
      <c r="AF19">
        <f t="shared" si="20"/>
        <v>-70.082253908623841</v>
      </c>
      <c r="AG19">
        <f t="shared" si="21"/>
        <v>-3.8912709446719536</v>
      </c>
      <c r="AH19">
        <f t="shared" si="22"/>
        <v>223.79131867264579</v>
      </c>
      <c r="AI19">
        <v>1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53860.800866557605</v>
      </c>
      <c r="AN19">
        <f t="shared" si="26"/>
        <v>1999.88</v>
      </c>
      <c r="AO19">
        <f t="shared" si="27"/>
        <v>1681.0989000000002</v>
      </c>
      <c r="AP19">
        <f t="shared" si="28"/>
        <v>0.8405998859931596</v>
      </c>
      <c r="AQ19">
        <f t="shared" si="29"/>
        <v>0.16075777996679802</v>
      </c>
      <c r="AR19">
        <v>3</v>
      </c>
      <c r="AS19">
        <v>0.5</v>
      </c>
      <c r="AT19" t="s">
        <v>345</v>
      </c>
      <c r="AU19">
        <v>2</v>
      </c>
      <c r="AV19">
        <v>1689346181.5999999</v>
      </c>
      <c r="AW19">
        <v>397.78199999999998</v>
      </c>
      <c r="AX19">
        <v>400.00799999999998</v>
      </c>
      <c r="AY19">
        <v>16.419</v>
      </c>
      <c r="AZ19">
        <v>16.101400000000002</v>
      </c>
      <c r="BA19">
        <v>396.02499999999998</v>
      </c>
      <c r="BB19">
        <v>16.327000000000002</v>
      </c>
      <c r="BC19">
        <v>499.96100000000001</v>
      </c>
      <c r="BD19">
        <v>101.352</v>
      </c>
      <c r="BE19">
        <v>2.97649E-2</v>
      </c>
      <c r="BF19">
        <v>25.7179</v>
      </c>
      <c r="BG19">
        <v>26.056100000000001</v>
      </c>
      <c r="BH19">
        <v>999.9</v>
      </c>
      <c r="BI19">
        <v>0</v>
      </c>
      <c r="BJ19">
        <v>0</v>
      </c>
      <c r="BK19">
        <v>10007.5</v>
      </c>
      <c r="BL19">
        <v>0</v>
      </c>
      <c r="BM19">
        <v>5.6315600000000003</v>
      </c>
      <c r="BN19">
        <v>-2.3447300000000002</v>
      </c>
      <c r="BO19">
        <v>404.30200000000002</v>
      </c>
      <c r="BP19">
        <v>406.55399999999997</v>
      </c>
      <c r="BQ19">
        <v>0.318546</v>
      </c>
      <c r="BR19">
        <v>400.00799999999998</v>
      </c>
      <c r="BS19">
        <v>16.101400000000002</v>
      </c>
      <c r="BT19">
        <v>1.6641999999999999</v>
      </c>
      <c r="BU19">
        <v>1.63191</v>
      </c>
      <c r="BV19">
        <v>14.5665</v>
      </c>
      <c r="BW19">
        <v>14.263500000000001</v>
      </c>
      <c r="BX19">
        <v>1999.88</v>
      </c>
      <c r="BY19">
        <v>0.98000600000000004</v>
      </c>
      <c r="BZ19">
        <v>1.9994399999999999E-2</v>
      </c>
      <c r="CA19">
        <v>0</v>
      </c>
      <c r="CB19">
        <v>2.5817999999999999</v>
      </c>
      <c r="CC19">
        <v>0</v>
      </c>
      <c r="CD19">
        <v>5467.92</v>
      </c>
      <c r="CE19">
        <v>18452.400000000001</v>
      </c>
      <c r="CF19">
        <v>39.436999999999998</v>
      </c>
      <c r="CG19">
        <v>38.811999999999998</v>
      </c>
      <c r="CH19">
        <v>39.311999999999998</v>
      </c>
      <c r="CI19">
        <v>37.75</v>
      </c>
      <c r="CJ19">
        <v>38.811999999999998</v>
      </c>
      <c r="CK19">
        <v>1959.89</v>
      </c>
      <c r="CL19">
        <v>39.99</v>
      </c>
      <c r="CM19">
        <v>0</v>
      </c>
      <c r="CN19">
        <v>1689346181.4000001</v>
      </c>
      <c r="CO19">
        <v>0</v>
      </c>
      <c r="CP19">
        <v>1689346204.5</v>
      </c>
      <c r="CQ19" t="s">
        <v>356</v>
      </c>
      <c r="CR19">
        <v>1689346197.5999999</v>
      </c>
      <c r="CS19">
        <v>1689346204.5</v>
      </c>
      <c r="CT19">
        <v>3</v>
      </c>
      <c r="CU19">
        <v>0.11899999999999999</v>
      </c>
      <c r="CV19">
        <v>-1E-3</v>
      </c>
      <c r="CW19">
        <v>1.7569999999999999</v>
      </c>
      <c r="CX19">
        <v>9.1999999999999998E-2</v>
      </c>
      <c r="CY19">
        <v>400</v>
      </c>
      <c r="CZ19">
        <v>16</v>
      </c>
      <c r="DA19">
        <v>0.27</v>
      </c>
      <c r="DB19">
        <v>0.28000000000000003</v>
      </c>
      <c r="DC19">
        <v>3.6930758989250538</v>
      </c>
      <c r="DD19">
        <v>4.3860052678502848E-2</v>
      </c>
      <c r="DE19">
        <v>3.651293115894786E-2</v>
      </c>
      <c r="DF19">
        <v>1</v>
      </c>
      <c r="DG19">
        <v>5.372508211516499E-4</v>
      </c>
      <c r="DH19">
        <v>8.3171976479133355E-6</v>
      </c>
      <c r="DI19">
        <v>2.2695802833535748E-6</v>
      </c>
      <c r="DJ19">
        <v>1</v>
      </c>
      <c r="DK19">
        <v>3.0985061353747071E-2</v>
      </c>
      <c r="DL19">
        <v>2.9223041107039561E-3</v>
      </c>
      <c r="DM19">
        <v>1.658885978956352E-4</v>
      </c>
      <c r="DN19">
        <v>1</v>
      </c>
      <c r="DO19">
        <v>3</v>
      </c>
      <c r="DP19">
        <v>3</v>
      </c>
      <c r="DQ19" t="s">
        <v>347</v>
      </c>
      <c r="DR19">
        <v>3.10934</v>
      </c>
      <c r="DS19">
        <v>2.6616900000000001</v>
      </c>
      <c r="DT19">
        <v>9.7423099999999999E-2</v>
      </c>
      <c r="DU19">
        <v>9.8912799999999995E-2</v>
      </c>
      <c r="DV19">
        <v>8.1046599999999996E-2</v>
      </c>
      <c r="DW19">
        <v>8.2186300000000004E-2</v>
      </c>
      <c r="DX19">
        <v>26326.400000000001</v>
      </c>
      <c r="DY19">
        <v>28590.400000000001</v>
      </c>
      <c r="DZ19">
        <v>27610.3</v>
      </c>
      <c r="EA19">
        <v>29818.799999999999</v>
      </c>
      <c r="EB19">
        <v>31776.6</v>
      </c>
      <c r="EC19">
        <v>33801.5</v>
      </c>
      <c r="ED19">
        <v>37883.4</v>
      </c>
      <c r="EE19">
        <v>40933</v>
      </c>
      <c r="EF19">
        <v>2.2109000000000001</v>
      </c>
      <c r="EG19">
        <v>2.2303500000000001</v>
      </c>
      <c r="EH19">
        <v>0.22007199999999999</v>
      </c>
      <c r="EI19">
        <v>0</v>
      </c>
      <c r="EJ19">
        <v>22.4407</v>
      </c>
      <c r="EK19">
        <v>999.9</v>
      </c>
      <c r="EL19">
        <v>64</v>
      </c>
      <c r="EM19">
        <v>25</v>
      </c>
      <c r="EN19">
        <v>20.078700000000001</v>
      </c>
      <c r="EO19">
        <v>62.4801</v>
      </c>
      <c r="EP19">
        <v>7.3757999999999999</v>
      </c>
      <c r="EQ19">
        <v>1</v>
      </c>
      <c r="ER19">
        <v>-0.31753599999999998</v>
      </c>
      <c r="ES19">
        <v>0</v>
      </c>
      <c r="ET19">
        <v>20.222000000000001</v>
      </c>
      <c r="EU19">
        <v>5.2551800000000002</v>
      </c>
      <c r="EV19">
        <v>12.0519</v>
      </c>
      <c r="EW19">
        <v>4.9732000000000003</v>
      </c>
      <c r="EX19">
        <v>3.2930000000000001</v>
      </c>
      <c r="EY19">
        <v>3202.1</v>
      </c>
      <c r="EZ19">
        <v>9999</v>
      </c>
      <c r="FA19">
        <v>9999</v>
      </c>
      <c r="FB19">
        <v>65.900000000000006</v>
      </c>
      <c r="FC19">
        <v>4.97201</v>
      </c>
      <c r="FD19">
        <v>1.87042</v>
      </c>
      <c r="FE19">
        <v>1.87666</v>
      </c>
      <c r="FF19">
        <v>1.86972</v>
      </c>
      <c r="FG19">
        <v>1.87286</v>
      </c>
      <c r="FH19">
        <v>1.8745400000000001</v>
      </c>
      <c r="FI19">
        <v>1.8737900000000001</v>
      </c>
      <c r="FJ19">
        <v>1.87531</v>
      </c>
      <c r="FK19">
        <v>0</v>
      </c>
      <c r="FL19">
        <v>0</v>
      </c>
      <c r="FM19">
        <v>0</v>
      </c>
      <c r="FN19">
        <v>0</v>
      </c>
      <c r="FO19" t="s">
        <v>348</v>
      </c>
      <c r="FP19" t="s">
        <v>349</v>
      </c>
      <c r="FQ19" t="s">
        <v>350</v>
      </c>
      <c r="FR19" t="s">
        <v>350</v>
      </c>
      <c r="FS19" t="s">
        <v>350</v>
      </c>
      <c r="FT19" t="s">
        <v>350</v>
      </c>
      <c r="FU19">
        <v>0</v>
      </c>
      <c r="FV19">
        <v>100</v>
      </c>
      <c r="FW19">
        <v>100</v>
      </c>
      <c r="FX19">
        <v>1.7569999999999999</v>
      </c>
      <c r="FY19">
        <v>9.1999999999999998E-2</v>
      </c>
      <c r="FZ19">
        <v>1.6389000000000351</v>
      </c>
      <c r="GA19">
        <v>0</v>
      </c>
      <c r="GB19">
        <v>0</v>
      </c>
      <c r="GC19">
        <v>0</v>
      </c>
      <c r="GD19">
        <v>9.2964999999995968E-2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35.299999999999997</v>
      </c>
      <c r="GM19">
        <v>35.299999999999997</v>
      </c>
      <c r="GN19">
        <v>1.0339400000000001</v>
      </c>
      <c r="GO19">
        <v>2.5293000000000001</v>
      </c>
      <c r="GP19">
        <v>1.39893</v>
      </c>
      <c r="GQ19">
        <v>2.2961399999999998</v>
      </c>
      <c r="GR19">
        <v>1.4489700000000001</v>
      </c>
      <c r="GS19">
        <v>2.3730500000000001</v>
      </c>
      <c r="GT19">
        <v>28.7956</v>
      </c>
      <c r="GU19">
        <v>15.392899999999999</v>
      </c>
      <c r="GV19">
        <v>18</v>
      </c>
      <c r="GW19">
        <v>492.661</v>
      </c>
      <c r="GX19">
        <v>553.82399999999996</v>
      </c>
      <c r="GY19">
        <v>24.256799999999998</v>
      </c>
      <c r="GZ19">
        <v>23.1556</v>
      </c>
      <c r="HA19">
        <v>30.0001</v>
      </c>
      <c r="HB19">
        <v>23.072399999999998</v>
      </c>
      <c r="HC19">
        <v>23.025099999999998</v>
      </c>
      <c r="HD19">
        <v>20.6602</v>
      </c>
      <c r="HE19">
        <v>23.297799999999999</v>
      </c>
      <c r="HF19">
        <v>60.908299999999997</v>
      </c>
      <c r="HG19">
        <v>-999.9</v>
      </c>
      <c r="HH19">
        <v>400</v>
      </c>
      <c r="HI19">
        <v>16.126899999999999</v>
      </c>
      <c r="HJ19">
        <v>102.185</v>
      </c>
      <c r="HK19">
        <v>102.253</v>
      </c>
    </row>
    <row r="20" spans="1:219" x14ac:dyDescent="0.2">
      <c r="A20">
        <v>4</v>
      </c>
      <c r="B20">
        <v>1689347521.5</v>
      </c>
      <c r="C20" s="2">
        <v>4878.4000000953674</v>
      </c>
      <c r="D20" s="3" t="s">
        <v>357</v>
      </c>
      <c r="E20" s="1" t="s">
        <v>358</v>
      </c>
      <c r="F20">
        <v>0</v>
      </c>
      <c r="G20" s="2">
        <v>18.3</v>
      </c>
      <c r="H20" t="s">
        <v>344</v>
      </c>
      <c r="I20" s="2">
        <v>180</v>
      </c>
      <c r="J20" s="2">
        <v>140</v>
      </c>
      <c r="K20">
        <v>1689347521.5</v>
      </c>
      <c r="L20" s="2">
        <f t="shared" si="0"/>
        <v>9.7412760071668888E-5</v>
      </c>
      <c r="M20" s="2">
        <f t="shared" si="1"/>
        <v>9.7412760071668894E-2</v>
      </c>
      <c r="N20" s="2">
        <f t="shared" si="2"/>
        <v>0.49593328756111033</v>
      </c>
      <c r="O20" s="2">
        <f t="shared" si="3"/>
        <v>399.70299999999997</v>
      </c>
      <c r="P20" s="2">
        <f t="shared" si="4"/>
        <v>251.27732887140016</v>
      </c>
      <c r="Q20">
        <f t="shared" si="5"/>
        <v>25.481627479769241</v>
      </c>
      <c r="R20">
        <f t="shared" si="6"/>
        <v>40.533234710397494</v>
      </c>
      <c r="S20">
        <f t="shared" si="7"/>
        <v>5.691868923859424E-3</v>
      </c>
      <c r="T20">
        <f t="shared" si="8"/>
        <v>3.8403740426366628</v>
      </c>
      <c r="U20">
        <f t="shared" si="9"/>
        <v>5.6871864244171779E-3</v>
      </c>
      <c r="V20">
        <f t="shared" si="10"/>
        <v>3.5549118885089097E-3</v>
      </c>
      <c r="W20">
        <f t="shared" si="11"/>
        <v>321.50381099999998</v>
      </c>
      <c r="X20">
        <f t="shared" si="12"/>
        <v>27.161568816125396</v>
      </c>
      <c r="Y20">
        <f t="shared" si="13"/>
        <v>25.9407</v>
      </c>
      <c r="Z20">
        <f t="shared" si="14"/>
        <v>3.3624363739706022</v>
      </c>
      <c r="AA20">
        <f t="shared" si="15"/>
        <v>50.306306816517562</v>
      </c>
      <c r="AB20">
        <f t="shared" si="16"/>
        <v>1.6685532439785002</v>
      </c>
      <c r="AC20">
        <f t="shared" si="17"/>
        <v>3.316787396189155</v>
      </c>
      <c r="AD20">
        <f t="shared" si="18"/>
        <v>1.693883129992102</v>
      </c>
      <c r="AE20">
        <f t="shared" si="19"/>
        <v>-4.2959027191605976</v>
      </c>
      <c r="AF20">
        <f t="shared" si="20"/>
        <v>-47.764646010694783</v>
      </c>
      <c r="AG20">
        <f t="shared" si="21"/>
        <v>-2.6527518186270074</v>
      </c>
      <c r="AH20">
        <f t="shared" si="22"/>
        <v>266.7905104515176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53798.056757252336</v>
      </c>
      <c r="AN20">
        <f t="shared" si="26"/>
        <v>1999.92</v>
      </c>
      <c r="AO20">
        <f t="shared" si="27"/>
        <v>1681.1330999999998</v>
      </c>
      <c r="AP20">
        <f t="shared" si="28"/>
        <v>0.84060017400696019</v>
      </c>
      <c r="AQ20">
        <f t="shared" si="29"/>
        <v>0.16075833583343332</v>
      </c>
      <c r="AR20">
        <v>3</v>
      </c>
      <c r="AS20">
        <v>0.5</v>
      </c>
      <c r="AT20" t="s">
        <v>345</v>
      </c>
      <c r="AU20">
        <v>2</v>
      </c>
      <c r="AV20">
        <v>1689347521.5</v>
      </c>
      <c r="AW20">
        <v>399.70299999999997</v>
      </c>
      <c r="AX20">
        <v>400.024</v>
      </c>
      <c r="AY20">
        <v>16.453800000000001</v>
      </c>
      <c r="AZ20">
        <v>16.3963</v>
      </c>
      <c r="BA20">
        <v>397.98500000000001</v>
      </c>
      <c r="BB20">
        <v>16.355799999999999</v>
      </c>
      <c r="BC20">
        <v>499.87799999999999</v>
      </c>
      <c r="BD20">
        <v>101.377</v>
      </c>
      <c r="BE20">
        <v>3.1382500000000001E-2</v>
      </c>
      <c r="BF20">
        <v>25.71</v>
      </c>
      <c r="BG20">
        <v>25.9407</v>
      </c>
      <c r="BH20">
        <v>999.9</v>
      </c>
      <c r="BI20">
        <v>0</v>
      </c>
      <c r="BJ20">
        <v>0</v>
      </c>
      <c r="BK20">
        <v>9992.5</v>
      </c>
      <c r="BL20">
        <v>0</v>
      </c>
      <c r="BM20">
        <v>8.7799099999999992</v>
      </c>
      <c r="BN20">
        <v>-0.28137200000000001</v>
      </c>
      <c r="BO20">
        <v>406.428</v>
      </c>
      <c r="BP20">
        <v>406.69200000000001</v>
      </c>
      <c r="BQ20">
        <v>5.16777E-2</v>
      </c>
      <c r="BR20">
        <v>400.024</v>
      </c>
      <c r="BS20">
        <v>16.3963</v>
      </c>
      <c r="BT20">
        <v>1.66744</v>
      </c>
      <c r="BU20">
        <v>1.66221</v>
      </c>
      <c r="BV20">
        <v>14.5966</v>
      </c>
      <c r="BW20">
        <v>14.5479</v>
      </c>
      <c r="BX20">
        <v>1999.92</v>
      </c>
      <c r="BY20">
        <v>0.979993</v>
      </c>
      <c r="BZ20">
        <v>2.0006699999999999E-2</v>
      </c>
      <c r="CA20">
        <v>0</v>
      </c>
      <c r="CB20">
        <v>2.7263999999999999</v>
      </c>
      <c r="CC20">
        <v>0</v>
      </c>
      <c r="CD20">
        <v>6352.32</v>
      </c>
      <c r="CE20">
        <v>18452.599999999999</v>
      </c>
      <c r="CF20">
        <v>38.375</v>
      </c>
      <c r="CG20">
        <v>38.375</v>
      </c>
      <c r="CH20">
        <v>38.625</v>
      </c>
      <c r="CI20">
        <v>36.75</v>
      </c>
      <c r="CJ20">
        <v>37.686999999999998</v>
      </c>
      <c r="CK20">
        <v>1959.91</v>
      </c>
      <c r="CL20">
        <v>40.01</v>
      </c>
      <c r="CM20">
        <v>0</v>
      </c>
      <c r="CN20">
        <v>1689347521.8</v>
      </c>
      <c r="CO20">
        <v>0</v>
      </c>
      <c r="CP20">
        <v>1689347539</v>
      </c>
      <c r="CQ20" t="s">
        <v>359</v>
      </c>
      <c r="CR20">
        <v>1689347539</v>
      </c>
      <c r="CS20">
        <v>1689347537.5</v>
      </c>
      <c r="CT20">
        <v>4</v>
      </c>
      <c r="CU20">
        <v>-3.9E-2</v>
      </c>
      <c r="CV20">
        <v>5.0000000000000001E-3</v>
      </c>
      <c r="CW20">
        <v>1.718</v>
      </c>
      <c r="CX20">
        <v>9.8000000000000004E-2</v>
      </c>
      <c r="CY20">
        <v>400</v>
      </c>
      <c r="CZ20">
        <v>16</v>
      </c>
      <c r="DA20">
        <v>0.46</v>
      </c>
      <c r="DB20">
        <v>0.1</v>
      </c>
      <c r="DC20">
        <v>0.45623990716720297</v>
      </c>
      <c r="DD20">
        <v>0.48601973305375229</v>
      </c>
      <c r="DE20">
        <v>6.280247698439799E-2</v>
      </c>
      <c r="DF20">
        <v>1</v>
      </c>
      <c r="DG20">
        <v>8.8540397457500034E-5</v>
      </c>
      <c r="DH20">
        <v>8.2121702913450429E-6</v>
      </c>
      <c r="DI20">
        <v>1.6379120572156169E-6</v>
      </c>
      <c r="DJ20">
        <v>1</v>
      </c>
      <c r="DK20">
        <v>5.1633145624784766E-3</v>
      </c>
      <c r="DL20">
        <v>1.938554574288877E-3</v>
      </c>
      <c r="DM20">
        <v>1.1716295291545461E-4</v>
      </c>
      <c r="DN20">
        <v>1</v>
      </c>
      <c r="DO20">
        <v>3</v>
      </c>
      <c r="DP20">
        <v>3</v>
      </c>
      <c r="DQ20" t="s">
        <v>347</v>
      </c>
      <c r="DR20">
        <v>3.1092499999999998</v>
      </c>
      <c r="DS20">
        <v>2.66317</v>
      </c>
      <c r="DT20">
        <v>9.7650799999999996E-2</v>
      </c>
      <c r="DU20">
        <v>9.8775699999999994E-2</v>
      </c>
      <c r="DV20">
        <v>8.1039600000000003E-2</v>
      </c>
      <c r="DW20">
        <v>8.3177200000000007E-2</v>
      </c>
      <c r="DX20">
        <v>26281.200000000001</v>
      </c>
      <c r="DY20">
        <v>28555.599999999999</v>
      </c>
      <c r="DZ20">
        <v>27572.3</v>
      </c>
      <c r="EA20">
        <v>29779.9</v>
      </c>
      <c r="EB20">
        <v>31733.1</v>
      </c>
      <c r="EC20">
        <v>33720.5</v>
      </c>
      <c r="ED20">
        <v>37833</v>
      </c>
      <c r="EE20">
        <v>40880.5</v>
      </c>
      <c r="EF20">
        <v>2.2036500000000001</v>
      </c>
      <c r="EG20">
        <v>2.2139199999999999</v>
      </c>
      <c r="EH20">
        <v>0.192273</v>
      </c>
      <c r="EI20">
        <v>0</v>
      </c>
      <c r="EJ20">
        <v>22.782599999999999</v>
      </c>
      <c r="EK20">
        <v>999.9</v>
      </c>
      <c r="EL20">
        <v>61.6</v>
      </c>
      <c r="EM20">
        <v>25.5</v>
      </c>
      <c r="EN20">
        <v>19.906500000000001</v>
      </c>
      <c r="EO20">
        <v>62.700299999999999</v>
      </c>
      <c r="EP20">
        <v>7.30769</v>
      </c>
      <c r="EQ20">
        <v>1</v>
      </c>
      <c r="ER20">
        <v>-0.26635700000000001</v>
      </c>
      <c r="ES20">
        <v>0</v>
      </c>
      <c r="ET20">
        <v>20.222799999999999</v>
      </c>
      <c r="EU20">
        <v>5.2578699999999996</v>
      </c>
      <c r="EV20">
        <v>12.0519</v>
      </c>
      <c r="EW20">
        <v>4.9730499999999997</v>
      </c>
      <c r="EX20">
        <v>3.2930000000000001</v>
      </c>
      <c r="EY20">
        <v>3233</v>
      </c>
      <c r="EZ20">
        <v>9999</v>
      </c>
      <c r="FA20">
        <v>9999</v>
      </c>
      <c r="FB20">
        <v>66.3</v>
      </c>
      <c r="FC20">
        <v>4.9720199999999997</v>
      </c>
      <c r="FD20">
        <v>1.87042</v>
      </c>
      <c r="FE20">
        <v>1.8766400000000001</v>
      </c>
      <c r="FF20">
        <v>1.8696900000000001</v>
      </c>
      <c r="FG20">
        <v>1.87286</v>
      </c>
      <c r="FH20">
        <v>1.8745099999999999</v>
      </c>
      <c r="FI20">
        <v>1.8737900000000001</v>
      </c>
      <c r="FJ20">
        <v>1.87531</v>
      </c>
      <c r="FK20">
        <v>0</v>
      </c>
      <c r="FL20">
        <v>0</v>
      </c>
      <c r="FM20">
        <v>0</v>
      </c>
      <c r="FN20">
        <v>0</v>
      </c>
      <c r="FO20" t="s">
        <v>348</v>
      </c>
      <c r="FP20" t="s">
        <v>349</v>
      </c>
      <c r="FQ20" t="s">
        <v>350</v>
      </c>
      <c r="FR20" t="s">
        <v>350</v>
      </c>
      <c r="FS20" t="s">
        <v>350</v>
      </c>
      <c r="FT20" t="s">
        <v>350</v>
      </c>
      <c r="FU20">
        <v>0</v>
      </c>
      <c r="FV20">
        <v>100</v>
      </c>
      <c r="FW20">
        <v>100</v>
      </c>
      <c r="FX20">
        <v>1.718</v>
      </c>
      <c r="FY20">
        <v>9.8000000000000004E-2</v>
      </c>
      <c r="FZ20">
        <v>1.757450000000006</v>
      </c>
      <c r="GA20">
        <v>0</v>
      </c>
      <c r="GB20">
        <v>0</v>
      </c>
      <c r="GC20">
        <v>0</v>
      </c>
      <c r="GD20">
        <v>9.2147619047615592E-2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22.1</v>
      </c>
      <c r="GM20">
        <v>21.9</v>
      </c>
      <c r="GN20">
        <v>1.0339400000000001</v>
      </c>
      <c r="GO20">
        <v>2.52319</v>
      </c>
      <c r="GP20">
        <v>1.39893</v>
      </c>
      <c r="GQ20">
        <v>2.2936999999999999</v>
      </c>
      <c r="GR20">
        <v>1.4489700000000001</v>
      </c>
      <c r="GS20">
        <v>2.5451700000000002</v>
      </c>
      <c r="GT20">
        <v>29.346399999999999</v>
      </c>
      <c r="GU20">
        <v>15.209</v>
      </c>
      <c r="GV20">
        <v>18</v>
      </c>
      <c r="GW20">
        <v>494.75799999999998</v>
      </c>
      <c r="GX20">
        <v>549.375</v>
      </c>
      <c r="GY20">
        <v>24.369900000000001</v>
      </c>
      <c r="GZ20">
        <v>23.81</v>
      </c>
      <c r="HA20">
        <v>30</v>
      </c>
      <c r="HB20">
        <v>23.7258</v>
      </c>
      <c r="HC20">
        <v>23.679200000000002</v>
      </c>
      <c r="HD20">
        <v>20.656600000000001</v>
      </c>
      <c r="HE20">
        <v>20.800999999999998</v>
      </c>
      <c r="HF20">
        <v>59.055399999999999</v>
      </c>
      <c r="HG20">
        <v>-999.9</v>
      </c>
      <c r="HH20">
        <v>400</v>
      </c>
      <c r="HI20">
        <v>16.374400000000001</v>
      </c>
      <c r="HJ20">
        <v>102.047</v>
      </c>
      <c r="HK20">
        <v>102.12</v>
      </c>
    </row>
    <row r="21" spans="1:219" x14ac:dyDescent="0.2">
      <c r="A21">
        <v>5</v>
      </c>
      <c r="B21">
        <v>1689349816.5</v>
      </c>
      <c r="C21" s="2">
        <v>7173.4000000953674</v>
      </c>
      <c r="D21" s="3" t="s">
        <v>360</v>
      </c>
      <c r="E21" s="1" t="s">
        <v>361</v>
      </c>
      <c r="F21">
        <v>0</v>
      </c>
      <c r="G21" s="2">
        <v>19</v>
      </c>
      <c r="H21" t="s">
        <v>398</v>
      </c>
      <c r="I21" s="2">
        <v>150</v>
      </c>
      <c r="J21" s="2">
        <v>140</v>
      </c>
      <c r="K21">
        <v>1689349816.5</v>
      </c>
      <c r="L21" s="2">
        <f t="shared" si="0"/>
        <v>6.4217608434732649E-4</v>
      </c>
      <c r="M21" s="2">
        <f t="shared" si="1"/>
        <v>0.64217608434732654</v>
      </c>
      <c r="N21" s="2">
        <f t="shared" si="2"/>
        <v>3.6009563562993185</v>
      </c>
      <c r="O21" s="2">
        <f t="shared" si="3"/>
        <v>397.71300000000002</v>
      </c>
      <c r="P21" s="2">
        <f t="shared" si="4"/>
        <v>186.48381548982516</v>
      </c>
      <c r="Q21">
        <f t="shared" si="5"/>
        <v>18.90618123247884</v>
      </c>
      <c r="R21">
        <f t="shared" si="6"/>
        <v>40.321107956540708</v>
      </c>
      <c r="S21">
        <f t="shared" si="7"/>
        <v>2.8799223566787258E-2</v>
      </c>
      <c r="T21">
        <f t="shared" si="8"/>
        <v>3.8469278681533017</v>
      </c>
      <c r="U21">
        <f t="shared" si="9"/>
        <v>2.8679981620851867E-2</v>
      </c>
      <c r="V21">
        <f t="shared" si="10"/>
        <v>1.7935660627646573E-2</v>
      </c>
      <c r="W21">
        <f t="shared" si="11"/>
        <v>321.56010899999995</v>
      </c>
      <c r="X21">
        <f t="shared" si="12"/>
        <v>30.649754833656829</v>
      </c>
      <c r="Y21">
        <f t="shared" si="13"/>
        <v>29.897099999999998</v>
      </c>
      <c r="Z21">
        <f t="shared" si="14"/>
        <v>4.2353331804546084</v>
      </c>
      <c r="AA21">
        <f t="shared" si="15"/>
        <v>49.705165767007742</v>
      </c>
      <c r="AB21">
        <f t="shared" si="16"/>
        <v>2.0354752011250801</v>
      </c>
      <c r="AC21">
        <f t="shared" si="17"/>
        <v>4.0950979032367405</v>
      </c>
      <c r="AD21">
        <f t="shared" si="18"/>
        <v>2.1998579793295283</v>
      </c>
      <c r="AE21">
        <f t="shared" si="19"/>
        <v>-28.319965319717099</v>
      </c>
      <c r="AF21">
        <f t="shared" si="20"/>
        <v>-121.22271372069602</v>
      </c>
      <c r="AG21">
        <f t="shared" si="21"/>
        <v>-6.9792575484352923</v>
      </c>
      <c r="AH21">
        <f t="shared" si="22"/>
        <v>165.03817241115158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53282.517473963693</v>
      </c>
      <c r="AN21">
        <f t="shared" si="26"/>
        <v>2000.28</v>
      </c>
      <c r="AO21">
        <f t="shared" si="27"/>
        <v>1681.4348999999997</v>
      </c>
      <c r="AP21">
        <f t="shared" si="28"/>
        <v>0.84059976603275532</v>
      </c>
      <c r="AQ21">
        <f t="shared" si="29"/>
        <v>0.16075754844321793</v>
      </c>
      <c r="AR21">
        <v>3</v>
      </c>
      <c r="AS21">
        <v>0.5</v>
      </c>
      <c r="AT21" t="s">
        <v>345</v>
      </c>
      <c r="AU21">
        <v>2</v>
      </c>
      <c r="AV21">
        <v>1689349816.5</v>
      </c>
      <c r="AW21">
        <v>397.71300000000002</v>
      </c>
      <c r="AX21">
        <v>400.02699999999999</v>
      </c>
      <c r="AY21">
        <v>20.077200000000001</v>
      </c>
      <c r="AZ21">
        <v>19.6996</v>
      </c>
      <c r="BA21">
        <v>395.79899999999998</v>
      </c>
      <c r="BB21">
        <v>19.972200000000001</v>
      </c>
      <c r="BC21">
        <v>499.96</v>
      </c>
      <c r="BD21">
        <v>101.349</v>
      </c>
      <c r="BE21">
        <v>3.3423899999999999E-2</v>
      </c>
      <c r="BF21">
        <v>29.3126</v>
      </c>
      <c r="BG21">
        <v>29.897099999999998</v>
      </c>
      <c r="BH21">
        <v>999.9</v>
      </c>
      <c r="BI21">
        <v>0</v>
      </c>
      <c r="BJ21">
        <v>0</v>
      </c>
      <c r="BK21">
        <v>10020</v>
      </c>
      <c r="BL21">
        <v>0</v>
      </c>
      <c r="BM21">
        <v>310.93299999999999</v>
      </c>
      <c r="BN21">
        <v>-2.50928</v>
      </c>
      <c r="BO21">
        <v>405.65899999999999</v>
      </c>
      <c r="BP21">
        <v>408.065</v>
      </c>
      <c r="BQ21">
        <v>0.37029099999999998</v>
      </c>
      <c r="BR21">
        <v>400.02699999999999</v>
      </c>
      <c r="BS21">
        <v>19.6996</v>
      </c>
      <c r="BT21">
        <v>2.0340500000000001</v>
      </c>
      <c r="BU21">
        <v>1.9965200000000001</v>
      </c>
      <c r="BV21">
        <v>17.7119</v>
      </c>
      <c r="BW21">
        <v>17.416799999999999</v>
      </c>
      <c r="BX21">
        <v>2000.28</v>
      </c>
      <c r="BY21">
        <v>0.98000900000000002</v>
      </c>
      <c r="BZ21">
        <v>1.9991100000000001E-2</v>
      </c>
      <c r="CA21">
        <v>0</v>
      </c>
      <c r="CB21">
        <v>2.1467000000000001</v>
      </c>
      <c r="CC21">
        <v>0</v>
      </c>
      <c r="CD21">
        <v>3851.02</v>
      </c>
      <c r="CE21">
        <v>18456.099999999999</v>
      </c>
      <c r="CF21">
        <v>37.75</v>
      </c>
      <c r="CG21">
        <v>38.5</v>
      </c>
      <c r="CH21">
        <v>37.686999999999998</v>
      </c>
      <c r="CI21">
        <v>38.061999999999998</v>
      </c>
      <c r="CJ21">
        <v>37.686999999999998</v>
      </c>
      <c r="CK21">
        <v>1960.29</v>
      </c>
      <c r="CL21">
        <v>39.99</v>
      </c>
      <c r="CM21">
        <v>0</v>
      </c>
      <c r="CN21">
        <v>1689349816.8</v>
      </c>
      <c r="CO21">
        <v>0</v>
      </c>
      <c r="CP21">
        <v>1689349837</v>
      </c>
      <c r="CQ21" t="s">
        <v>362</v>
      </c>
      <c r="CR21">
        <v>1689349836.5</v>
      </c>
      <c r="CS21">
        <v>1689349837</v>
      </c>
      <c r="CT21">
        <v>5</v>
      </c>
      <c r="CU21">
        <v>0.19600000000000001</v>
      </c>
      <c r="CV21">
        <v>8.0000000000000002E-3</v>
      </c>
      <c r="CW21">
        <v>1.9139999999999999</v>
      </c>
      <c r="CX21">
        <v>0.105</v>
      </c>
      <c r="CY21">
        <v>400</v>
      </c>
      <c r="CZ21">
        <v>20</v>
      </c>
      <c r="DA21">
        <v>0.39</v>
      </c>
      <c r="DB21">
        <v>0.22</v>
      </c>
      <c r="DC21">
        <v>3.8817265062132451</v>
      </c>
      <c r="DD21">
        <v>0.39067229087380112</v>
      </c>
      <c r="DE21">
        <v>4.9569265661677499E-2</v>
      </c>
      <c r="DF21">
        <v>1</v>
      </c>
      <c r="DG21">
        <v>5.9317442827469568E-4</v>
      </c>
      <c r="DH21">
        <v>2.6549568612338958E-4</v>
      </c>
      <c r="DI21">
        <v>2.023838594685074E-5</v>
      </c>
      <c r="DJ21">
        <v>1</v>
      </c>
      <c r="DK21">
        <v>2.709224360689776E-2</v>
      </c>
      <c r="DL21">
        <v>1.6453303460063639E-2</v>
      </c>
      <c r="DM21">
        <v>7.959183187241423E-4</v>
      </c>
      <c r="DN21">
        <v>1</v>
      </c>
      <c r="DO21">
        <v>3</v>
      </c>
      <c r="DP21">
        <v>3</v>
      </c>
      <c r="DQ21" t="s">
        <v>347</v>
      </c>
      <c r="DR21">
        <v>3.1097700000000001</v>
      </c>
      <c r="DS21">
        <v>2.6654599999999999</v>
      </c>
      <c r="DT21">
        <v>9.6339499999999995E-2</v>
      </c>
      <c r="DU21">
        <v>9.7870399999999996E-2</v>
      </c>
      <c r="DV21">
        <v>9.2944899999999997E-2</v>
      </c>
      <c r="DW21">
        <v>9.4220700000000004E-2</v>
      </c>
      <c r="DX21">
        <v>26158.3</v>
      </c>
      <c r="DY21">
        <v>28385.7</v>
      </c>
      <c r="DZ21">
        <v>27418</v>
      </c>
      <c r="EA21">
        <v>29583.8</v>
      </c>
      <c r="EB21">
        <v>31128.2</v>
      </c>
      <c r="EC21">
        <v>33071</v>
      </c>
      <c r="ED21">
        <v>37609.300000000003</v>
      </c>
      <c r="EE21">
        <v>40590.6</v>
      </c>
      <c r="EF21">
        <v>2.1648800000000001</v>
      </c>
      <c r="EG21">
        <v>2.1389</v>
      </c>
      <c r="EH21">
        <v>0.18295600000000001</v>
      </c>
      <c r="EI21">
        <v>0</v>
      </c>
      <c r="EJ21">
        <v>26.911899999999999</v>
      </c>
      <c r="EK21">
        <v>999.9</v>
      </c>
      <c r="EL21">
        <v>61.5</v>
      </c>
      <c r="EM21">
        <v>27.9</v>
      </c>
      <c r="EN21">
        <v>22.892499999999998</v>
      </c>
      <c r="EO21">
        <v>62.247700000000002</v>
      </c>
      <c r="EP21">
        <v>6.5625</v>
      </c>
      <c r="EQ21">
        <v>1</v>
      </c>
      <c r="ER21">
        <v>3.1420200000000002E-2</v>
      </c>
      <c r="ES21">
        <v>0</v>
      </c>
      <c r="ET21">
        <v>20.221699999999998</v>
      </c>
      <c r="EU21">
        <v>5.2500900000000001</v>
      </c>
      <c r="EV21">
        <v>12.0579</v>
      </c>
      <c r="EW21">
        <v>4.9713500000000002</v>
      </c>
      <c r="EX21">
        <v>3.2923499999999999</v>
      </c>
      <c r="EY21">
        <v>3285.6</v>
      </c>
      <c r="EZ21">
        <v>9999</v>
      </c>
      <c r="FA21">
        <v>9999</v>
      </c>
      <c r="FB21">
        <v>66.900000000000006</v>
      </c>
      <c r="FC21">
        <v>4.9721599999999997</v>
      </c>
      <c r="FD21">
        <v>1.8707199999999999</v>
      </c>
      <c r="FE21">
        <v>1.8769</v>
      </c>
      <c r="FF21">
        <v>1.8699600000000001</v>
      </c>
      <c r="FG21">
        <v>1.8731</v>
      </c>
      <c r="FH21">
        <v>1.8746799999999999</v>
      </c>
      <c r="FI21">
        <v>1.8740600000000001</v>
      </c>
      <c r="FJ21">
        <v>1.8754599999999999</v>
      </c>
      <c r="FK21">
        <v>0</v>
      </c>
      <c r="FL21">
        <v>0</v>
      </c>
      <c r="FM21">
        <v>0</v>
      </c>
      <c r="FN21">
        <v>0</v>
      </c>
      <c r="FO21" t="s">
        <v>348</v>
      </c>
      <c r="FP21" t="s">
        <v>349</v>
      </c>
      <c r="FQ21" t="s">
        <v>350</v>
      </c>
      <c r="FR21" t="s">
        <v>350</v>
      </c>
      <c r="FS21" t="s">
        <v>350</v>
      </c>
      <c r="FT21" t="s">
        <v>350</v>
      </c>
      <c r="FU21">
        <v>0</v>
      </c>
      <c r="FV21">
        <v>100</v>
      </c>
      <c r="FW21">
        <v>100</v>
      </c>
      <c r="FX21">
        <v>1.9139999999999999</v>
      </c>
      <c r="FY21">
        <v>0.105</v>
      </c>
      <c r="FZ21">
        <v>1.717857142857099</v>
      </c>
      <c r="GA21">
        <v>0</v>
      </c>
      <c r="GB21">
        <v>0</v>
      </c>
      <c r="GC21">
        <v>0</v>
      </c>
      <c r="GD21">
        <v>9.7600000000003462E-2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38</v>
      </c>
      <c r="GM21">
        <v>38</v>
      </c>
      <c r="GN21">
        <v>1.0351600000000001</v>
      </c>
      <c r="GO21">
        <v>2.5451700000000002</v>
      </c>
      <c r="GP21">
        <v>1.39893</v>
      </c>
      <c r="GQ21">
        <v>2.2912599999999999</v>
      </c>
      <c r="GR21">
        <v>1.4489700000000001</v>
      </c>
      <c r="GS21">
        <v>2.32666</v>
      </c>
      <c r="GT21">
        <v>32.332799999999999</v>
      </c>
      <c r="GU21">
        <v>14.815</v>
      </c>
      <c r="GV21">
        <v>18</v>
      </c>
      <c r="GW21">
        <v>505.93599999999998</v>
      </c>
      <c r="GX21">
        <v>533.93799999999999</v>
      </c>
      <c r="GY21">
        <v>28.033100000000001</v>
      </c>
      <c r="GZ21">
        <v>27.631699999999999</v>
      </c>
      <c r="HA21">
        <v>30.000900000000001</v>
      </c>
      <c r="HB21">
        <v>27.376000000000001</v>
      </c>
      <c r="HC21">
        <v>27.291899999999998</v>
      </c>
      <c r="HD21">
        <v>20.6797</v>
      </c>
      <c r="HE21">
        <v>17.429500000000001</v>
      </c>
      <c r="HF21">
        <v>72.824200000000005</v>
      </c>
      <c r="HG21">
        <v>-999.9</v>
      </c>
      <c r="HH21">
        <v>400</v>
      </c>
      <c r="HI21">
        <v>19.748699999999999</v>
      </c>
      <c r="HJ21">
        <v>101.45699999999999</v>
      </c>
      <c r="HK21">
        <v>101.41800000000001</v>
      </c>
    </row>
    <row r="22" spans="1:219" x14ac:dyDescent="0.2">
      <c r="A22">
        <v>6</v>
      </c>
      <c r="B22">
        <v>1689351312.0999999</v>
      </c>
      <c r="C22" s="2">
        <v>8669</v>
      </c>
      <c r="D22" s="3" t="s">
        <v>363</v>
      </c>
      <c r="E22" s="1" t="s">
        <v>364</v>
      </c>
      <c r="F22">
        <v>0</v>
      </c>
      <c r="G22" s="2">
        <v>19.600000000000001</v>
      </c>
      <c r="H22" t="s">
        <v>344</v>
      </c>
      <c r="I22" s="2">
        <v>110</v>
      </c>
      <c r="J22" s="2">
        <v>140</v>
      </c>
      <c r="K22">
        <v>1689351312.0999999</v>
      </c>
      <c r="L22" s="2">
        <f t="shared" si="0"/>
        <v>1.1963508072044717E-4</v>
      </c>
      <c r="M22" s="2">
        <f t="shared" si="1"/>
        <v>0.11963508072044718</v>
      </c>
      <c r="N22" s="2">
        <f t="shared" si="2"/>
        <v>0.33394017570303436</v>
      </c>
      <c r="O22" s="2">
        <f t="shared" si="3"/>
        <v>399.75700000000001</v>
      </c>
      <c r="P22" s="2">
        <f t="shared" si="4"/>
        <v>295.13471635719924</v>
      </c>
      <c r="Q22">
        <f t="shared" si="5"/>
        <v>29.933596671804661</v>
      </c>
      <c r="R22">
        <f t="shared" si="6"/>
        <v>40.544755128868204</v>
      </c>
      <c r="S22">
        <f t="shared" si="7"/>
        <v>5.7467390360372546E-3</v>
      </c>
      <c r="T22">
        <f t="shared" si="8"/>
        <v>3.8558076229449769</v>
      </c>
      <c r="U22">
        <f t="shared" si="9"/>
        <v>5.7419849513545016E-3</v>
      </c>
      <c r="V22">
        <f t="shared" si="10"/>
        <v>3.5891673926203328E-3</v>
      </c>
      <c r="W22">
        <f t="shared" si="11"/>
        <v>321.54530700000004</v>
      </c>
      <c r="X22">
        <f t="shared" si="12"/>
        <v>29.640582831434198</v>
      </c>
      <c r="Y22">
        <f t="shared" si="13"/>
        <v>28.808299999999999</v>
      </c>
      <c r="Z22">
        <f t="shared" si="14"/>
        <v>3.9773751683469163</v>
      </c>
      <c r="AA22">
        <f t="shared" si="15"/>
        <v>50.155336764589862</v>
      </c>
      <c r="AB22">
        <f t="shared" si="16"/>
        <v>1.9256976168154198</v>
      </c>
      <c r="AC22">
        <f t="shared" si="17"/>
        <v>3.8394670259197232</v>
      </c>
      <c r="AD22">
        <f t="shared" si="18"/>
        <v>2.0516775515314967</v>
      </c>
      <c r="AE22">
        <f t="shared" si="19"/>
        <v>-5.2759070597717201</v>
      </c>
      <c r="AF22">
        <f t="shared" si="20"/>
        <v>-126.30442502524373</v>
      </c>
      <c r="AG22">
        <f t="shared" si="21"/>
        <v>-7.1762283987356588</v>
      </c>
      <c r="AH22">
        <f t="shared" si="22"/>
        <v>182.78874651624892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53651.799151166269</v>
      </c>
      <c r="AN22">
        <f t="shared" si="26"/>
        <v>2000.18</v>
      </c>
      <c r="AO22">
        <f t="shared" si="27"/>
        <v>1681.3515</v>
      </c>
      <c r="AP22">
        <f t="shared" si="28"/>
        <v>0.84060009599136076</v>
      </c>
      <c r="AQ22">
        <f t="shared" si="29"/>
        <v>0.1607581852633263</v>
      </c>
      <c r="AR22">
        <v>3</v>
      </c>
      <c r="AS22">
        <v>0.5</v>
      </c>
      <c r="AT22" t="s">
        <v>345</v>
      </c>
      <c r="AU22">
        <v>2</v>
      </c>
      <c r="AV22">
        <v>1689351312.0999999</v>
      </c>
      <c r="AW22">
        <v>399.75700000000001</v>
      </c>
      <c r="AX22">
        <v>399.98599999999999</v>
      </c>
      <c r="AY22">
        <v>18.986699999999999</v>
      </c>
      <c r="AZ22">
        <v>18.9163</v>
      </c>
      <c r="BA22">
        <v>397.99799999999999</v>
      </c>
      <c r="BB22">
        <v>18.881699999999999</v>
      </c>
      <c r="BC22">
        <v>500.12900000000002</v>
      </c>
      <c r="BD22">
        <v>101.39100000000001</v>
      </c>
      <c r="BE22">
        <v>3.25026E-2</v>
      </c>
      <c r="BF22">
        <v>28.200700000000001</v>
      </c>
      <c r="BG22">
        <v>28.808299999999999</v>
      </c>
      <c r="BH22">
        <v>999.9</v>
      </c>
      <c r="BI22">
        <v>0</v>
      </c>
      <c r="BJ22">
        <v>0</v>
      </c>
      <c r="BK22">
        <v>10049.4</v>
      </c>
      <c r="BL22">
        <v>0</v>
      </c>
      <c r="BM22">
        <v>17.4711</v>
      </c>
      <c r="BN22">
        <v>-7.4554400000000007E-2</v>
      </c>
      <c r="BO22">
        <v>407.65199999999999</v>
      </c>
      <c r="BP22">
        <v>407.69799999999998</v>
      </c>
      <c r="BQ22">
        <v>7.0739700000000003E-2</v>
      </c>
      <c r="BR22">
        <v>399.98599999999999</v>
      </c>
      <c r="BS22">
        <v>18.9163</v>
      </c>
      <c r="BT22">
        <v>1.9251100000000001</v>
      </c>
      <c r="BU22">
        <v>1.9179299999999999</v>
      </c>
      <c r="BV22">
        <v>16.8414</v>
      </c>
      <c r="BW22">
        <v>16.782599999999999</v>
      </c>
      <c r="BX22">
        <v>2000.18</v>
      </c>
      <c r="BY22">
        <v>0.97999599999999998</v>
      </c>
      <c r="BZ22">
        <v>2.0003699999999999E-2</v>
      </c>
      <c r="CA22">
        <v>0</v>
      </c>
      <c r="CB22">
        <v>2.7522000000000002</v>
      </c>
      <c r="CC22">
        <v>0</v>
      </c>
      <c r="CD22">
        <v>4832.62</v>
      </c>
      <c r="CE22">
        <v>18455</v>
      </c>
      <c r="CF22">
        <v>42.061999999999998</v>
      </c>
      <c r="CG22">
        <v>41.936999999999998</v>
      </c>
      <c r="CH22">
        <v>41.686999999999998</v>
      </c>
      <c r="CI22">
        <v>41.25</v>
      </c>
      <c r="CJ22">
        <v>41.311999999999998</v>
      </c>
      <c r="CK22">
        <v>1960.17</v>
      </c>
      <c r="CL22">
        <v>40.01</v>
      </c>
      <c r="CM22">
        <v>0</v>
      </c>
      <c r="CN22">
        <v>1689351312.5999999</v>
      </c>
      <c r="CO22">
        <v>0</v>
      </c>
      <c r="CP22">
        <v>1689351329.5999999</v>
      </c>
      <c r="CQ22" t="s">
        <v>365</v>
      </c>
      <c r="CR22">
        <v>1689351326.0999999</v>
      </c>
      <c r="CS22">
        <v>1689351329.5999999</v>
      </c>
      <c r="CT22">
        <v>6</v>
      </c>
      <c r="CU22">
        <v>-0.155</v>
      </c>
      <c r="CV22">
        <v>-1E-3</v>
      </c>
      <c r="CW22">
        <v>1.7589999999999999</v>
      </c>
      <c r="CX22">
        <v>0.105</v>
      </c>
      <c r="CY22">
        <v>400</v>
      </c>
      <c r="CZ22">
        <v>19</v>
      </c>
      <c r="DA22">
        <v>0.26</v>
      </c>
      <c r="DB22">
        <v>0.25</v>
      </c>
      <c r="DC22">
        <v>5.1465582809969372E-2</v>
      </c>
      <c r="DD22">
        <v>-3.7696208793477598E-2</v>
      </c>
      <c r="DE22">
        <v>2.8340274259602581E-2</v>
      </c>
      <c r="DF22">
        <v>1</v>
      </c>
      <c r="DG22">
        <v>1.0525828778034259E-4</v>
      </c>
      <c r="DH22">
        <v>3.248711015533106E-5</v>
      </c>
      <c r="DI22">
        <v>3.065055483740356E-6</v>
      </c>
      <c r="DJ22">
        <v>1</v>
      </c>
      <c r="DK22">
        <v>5.0970876680623799E-3</v>
      </c>
      <c r="DL22">
        <v>2.6299955259830501E-3</v>
      </c>
      <c r="DM22">
        <v>1.581442066305007E-4</v>
      </c>
      <c r="DN22">
        <v>1</v>
      </c>
      <c r="DO22">
        <v>3</v>
      </c>
      <c r="DP22">
        <v>3</v>
      </c>
      <c r="DQ22" t="s">
        <v>347</v>
      </c>
      <c r="DR22">
        <v>3.10989</v>
      </c>
      <c r="DS22">
        <v>2.66479</v>
      </c>
      <c r="DT22">
        <v>9.7057299999999999E-2</v>
      </c>
      <c r="DU22">
        <v>9.8162799999999995E-2</v>
      </c>
      <c r="DV22">
        <v>8.9508799999999999E-2</v>
      </c>
      <c r="DW22">
        <v>9.1770400000000002E-2</v>
      </c>
      <c r="DX22">
        <v>26184.9</v>
      </c>
      <c r="DY22">
        <v>28447.1</v>
      </c>
      <c r="DZ22">
        <v>27462.6</v>
      </c>
      <c r="EA22">
        <v>29653.599999999999</v>
      </c>
      <c r="EB22">
        <v>31308.3</v>
      </c>
      <c r="EC22">
        <v>33251.1</v>
      </c>
      <c r="ED22">
        <v>37680.5</v>
      </c>
      <c r="EE22">
        <v>40698.5</v>
      </c>
      <c r="EF22">
        <v>2.1781199999999998</v>
      </c>
      <c r="EG22">
        <v>2.1499000000000001</v>
      </c>
      <c r="EH22">
        <v>0.211701</v>
      </c>
      <c r="EI22">
        <v>0</v>
      </c>
      <c r="EJ22">
        <v>25.346499999999999</v>
      </c>
      <c r="EK22">
        <v>999.9</v>
      </c>
      <c r="EL22">
        <v>62</v>
      </c>
      <c r="EM22">
        <v>28.6</v>
      </c>
      <c r="EN22">
        <v>24.028500000000001</v>
      </c>
      <c r="EO22">
        <v>62.904299999999999</v>
      </c>
      <c r="EP22">
        <v>7.4879800000000003</v>
      </c>
      <c r="EQ22">
        <v>1</v>
      </c>
      <c r="ER22">
        <v>-8.4550299999999995E-2</v>
      </c>
      <c r="ES22">
        <v>0</v>
      </c>
      <c r="ET22">
        <v>20.224499999999999</v>
      </c>
      <c r="EU22">
        <v>5.2572700000000001</v>
      </c>
      <c r="EV22">
        <v>12.052199999999999</v>
      </c>
      <c r="EW22">
        <v>4.9725999999999999</v>
      </c>
      <c r="EX22">
        <v>3.2930000000000001</v>
      </c>
      <c r="EY22">
        <v>3319.4</v>
      </c>
      <c r="EZ22">
        <v>9999</v>
      </c>
      <c r="FA22">
        <v>9999</v>
      </c>
      <c r="FB22">
        <v>67.400000000000006</v>
      </c>
      <c r="FC22">
        <v>4.9721599999999997</v>
      </c>
      <c r="FD22">
        <v>1.8706</v>
      </c>
      <c r="FE22">
        <v>1.87683</v>
      </c>
      <c r="FF22">
        <v>1.8699399999999999</v>
      </c>
      <c r="FG22">
        <v>1.8730199999999999</v>
      </c>
      <c r="FH22">
        <v>1.8745799999999999</v>
      </c>
      <c r="FI22">
        <v>1.8739399999999999</v>
      </c>
      <c r="FJ22">
        <v>1.8754</v>
      </c>
      <c r="FK22">
        <v>0</v>
      </c>
      <c r="FL22">
        <v>0</v>
      </c>
      <c r="FM22">
        <v>0</v>
      </c>
      <c r="FN22">
        <v>0</v>
      </c>
      <c r="FO22" t="s">
        <v>348</v>
      </c>
      <c r="FP22" t="s">
        <v>349</v>
      </c>
      <c r="FQ22" t="s">
        <v>350</v>
      </c>
      <c r="FR22" t="s">
        <v>350</v>
      </c>
      <c r="FS22" t="s">
        <v>350</v>
      </c>
      <c r="FT22" t="s">
        <v>350</v>
      </c>
      <c r="FU22">
        <v>0</v>
      </c>
      <c r="FV22">
        <v>100</v>
      </c>
      <c r="FW22">
        <v>100</v>
      </c>
      <c r="FX22">
        <v>1.7589999999999999</v>
      </c>
      <c r="FY22">
        <v>0.105</v>
      </c>
      <c r="FZ22">
        <v>1.913700000000006</v>
      </c>
      <c r="GA22">
        <v>0</v>
      </c>
      <c r="GB22">
        <v>0</v>
      </c>
      <c r="GC22">
        <v>0</v>
      </c>
      <c r="GD22">
        <v>0.10530952380952389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24.6</v>
      </c>
      <c r="GM22">
        <v>24.6</v>
      </c>
      <c r="GN22">
        <v>1.0376000000000001</v>
      </c>
      <c r="GO22">
        <v>2.5500500000000001</v>
      </c>
      <c r="GP22">
        <v>1.39893</v>
      </c>
      <c r="GQ22">
        <v>2.2888199999999999</v>
      </c>
      <c r="GR22">
        <v>1.4489700000000001</v>
      </c>
      <c r="GS22">
        <v>2.5549300000000001</v>
      </c>
      <c r="GT22">
        <v>31.958500000000001</v>
      </c>
      <c r="GU22">
        <v>14.5611</v>
      </c>
      <c r="GV22">
        <v>18</v>
      </c>
      <c r="GW22">
        <v>503.62900000000002</v>
      </c>
      <c r="GX22">
        <v>530.87599999999998</v>
      </c>
      <c r="GY22">
        <v>26.999199999999998</v>
      </c>
      <c r="GZ22">
        <v>26.280200000000001</v>
      </c>
      <c r="HA22">
        <v>30.0001</v>
      </c>
      <c r="HB22">
        <v>26.253499999999999</v>
      </c>
      <c r="HC22">
        <v>26.2226</v>
      </c>
      <c r="HD22">
        <v>20.729199999999999</v>
      </c>
      <c r="HE22">
        <v>24.899000000000001</v>
      </c>
      <c r="HF22">
        <v>72.034099999999995</v>
      </c>
      <c r="HG22">
        <v>-999.9</v>
      </c>
      <c r="HH22">
        <v>400</v>
      </c>
      <c r="HI22">
        <v>18.9589</v>
      </c>
      <c r="HJ22">
        <v>101.63800000000001</v>
      </c>
      <c r="HK22">
        <v>101.675</v>
      </c>
    </row>
    <row r="23" spans="1:219" x14ac:dyDescent="0.2">
      <c r="A23">
        <v>7</v>
      </c>
      <c r="B23">
        <v>1689353389</v>
      </c>
      <c r="C23" s="2">
        <v>10745.900000095369</v>
      </c>
      <c r="D23" s="3" t="s">
        <v>366</v>
      </c>
      <c r="E23" s="1" t="s">
        <v>367</v>
      </c>
      <c r="F23">
        <v>0</v>
      </c>
      <c r="G23" s="2">
        <v>19.899999999999999</v>
      </c>
      <c r="H23" t="s">
        <v>398</v>
      </c>
      <c r="I23" s="2">
        <v>160</v>
      </c>
      <c r="J23" s="2">
        <v>140</v>
      </c>
      <c r="K23">
        <v>1689353389</v>
      </c>
      <c r="L23" s="2">
        <f t="shared" si="0"/>
        <v>6.4361093696113582E-4</v>
      </c>
      <c r="M23" s="2">
        <f t="shared" si="1"/>
        <v>0.6436109369611358</v>
      </c>
      <c r="N23" s="2">
        <f t="shared" si="2"/>
        <v>2.9699735695941616</v>
      </c>
      <c r="O23" s="2">
        <f t="shared" si="3"/>
        <v>398.02699999999999</v>
      </c>
      <c r="P23" s="2">
        <f t="shared" si="4"/>
        <v>223.58568794139151</v>
      </c>
      <c r="Q23">
        <f t="shared" si="5"/>
        <v>22.665829145218591</v>
      </c>
      <c r="R23">
        <f t="shared" si="6"/>
        <v>40.349684544874599</v>
      </c>
      <c r="S23">
        <f t="shared" si="7"/>
        <v>2.9180577943545314E-2</v>
      </c>
      <c r="T23">
        <f t="shared" si="8"/>
        <v>3.8505296136937277</v>
      </c>
      <c r="U23">
        <f t="shared" si="9"/>
        <v>2.9058278357861206E-2</v>
      </c>
      <c r="V23">
        <f t="shared" si="10"/>
        <v>1.8172369230893833E-2</v>
      </c>
      <c r="W23">
        <f t="shared" si="11"/>
        <v>321.513825</v>
      </c>
      <c r="X23">
        <f t="shared" si="12"/>
        <v>31.150710682366046</v>
      </c>
      <c r="Y23">
        <f t="shared" si="13"/>
        <v>30.092199999999998</v>
      </c>
      <c r="Z23">
        <f t="shared" si="14"/>
        <v>4.2830647916924125</v>
      </c>
      <c r="AA23">
        <f t="shared" si="15"/>
        <v>50.017728641355909</v>
      </c>
      <c r="AB23">
        <f t="shared" si="16"/>
        <v>2.1085132258721395</v>
      </c>
      <c r="AC23">
        <f t="shared" si="17"/>
        <v>4.2155317387378686</v>
      </c>
      <c r="AD23">
        <f t="shared" si="18"/>
        <v>2.174551565820273</v>
      </c>
      <c r="AE23">
        <f t="shared" si="19"/>
        <v>-28.383242319986088</v>
      </c>
      <c r="AF23">
        <f t="shared" si="20"/>
        <v>-57.419325550753669</v>
      </c>
      <c r="AG23">
        <f t="shared" si="21"/>
        <v>-3.3141988356227685</v>
      </c>
      <c r="AH23">
        <f t="shared" si="22"/>
        <v>232.39705829363743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53263.076196773734</v>
      </c>
      <c r="AN23">
        <f t="shared" si="26"/>
        <v>1999.99</v>
      </c>
      <c r="AO23">
        <f t="shared" si="27"/>
        <v>1681.1913</v>
      </c>
      <c r="AP23">
        <f t="shared" si="28"/>
        <v>0.84059985299926498</v>
      </c>
      <c r="AQ23">
        <f t="shared" si="29"/>
        <v>0.16075771628858143</v>
      </c>
      <c r="AR23">
        <v>3</v>
      </c>
      <c r="AS23">
        <v>0.5</v>
      </c>
      <c r="AT23" t="s">
        <v>345</v>
      </c>
      <c r="AU23">
        <v>2</v>
      </c>
      <c r="AV23">
        <v>1689353389</v>
      </c>
      <c r="AW23">
        <v>398.02699999999999</v>
      </c>
      <c r="AX23">
        <v>399.96199999999999</v>
      </c>
      <c r="AY23">
        <v>20.799299999999999</v>
      </c>
      <c r="AZ23">
        <v>20.421299999999999</v>
      </c>
      <c r="BA23">
        <v>396.142</v>
      </c>
      <c r="BB23">
        <v>20.690300000000001</v>
      </c>
      <c r="BC23">
        <v>500.178</v>
      </c>
      <c r="BD23">
        <v>101.34099999999999</v>
      </c>
      <c r="BE23">
        <v>3.32398E-2</v>
      </c>
      <c r="BF23">
        <v>29.8156</v>
      </c>
      <c r="BG23">
        <v>30.092199999999998</v>
      </c>
      <c r="BH23">
        <v>999.9</v>
      </c>
      <c r="BI23">
        <v>0</v>
      </c>
      <c r="BJ23">
        <v>0</v>
      </c>
      <c r="BK23">
        <v>10034.4</v>
      </c>
      <c r="BL23">
        <v>0</v>
      </c>
      <c r="BM23">
        <v>200.399</v>
      </c>
      <c r="BN23">
        <v>-2.0611600000000001</v>
      </c>
      <c r="BO23">
        <v>406.35</v>
      </c>
      <c r="BP23">
        <v>408.3</v>
      </c>
      <c r="BQ23">
        <v>0.37361499999999997</v>
      </c>
      <c r="BR23">
        <v>399.96199999999999</v>
      </c>
      <c r="BS23">
        <v>20.421299999999999</v>
      </c>
      <c r="BT23">
        <v>2.10737</v>
      </c>
      <c r="BU23">
        <v>2.0695100000000002</v>
      </c>
      <c r="BV23">
        <v>18.274999999999999</v>
      </c>
      <c r="BW23">
        <v>17.9864</v>
      </c>
      <c r="BX23">
        <v>1999.99</v>
      </c>
      <c r="BY23">
        <v>0.98000299999999996</v>
      </c>
      <c r="BZ23">
        <v>1.99971E-2</v>
      </c>
      <c r="CA23">
        <v>0</v>
      </c>
      <c r="CB23">
        <v>2.2181000000000002</v>
      </c>
      <c r="CC23">
        <v>0</v>
      </c>
      <c r="CD23">
        <v>6998.65</v>
      </c>
      <c r="CE23">
        <v>18453.400000000001</v>
      </c>
      <c r="CF23">
        <v>38.875</v>
      </c>
      <c r="CG23">
        <v>39.125</v>
      </c>
      <c r="CH23">
        <v>38.75</v>
      </c>
      <c r="CI23">
        <v>38.311999999999998</v>
      </c>
      <c r="CJ23">
        <v>38.75</v>
      </c>
      <c r="CK23">
        <v>1960</v>
      </c>
      <c r="CL23">
        <v>39.99</v>
      </c>
      <c r="CM23">
        <v>0</v>
      </c>
      <c r="CN23">
        <v>1689353389.2</v>
      </c>
      <c r="CO23">
        <v>0</v>
      </c>
      <c r="CP23">
        <v>1689353406.5</v>
      </c>
      <c r="CQ23" t="s">
        <v>368</v>
      </c>
      <c r="CR23">
        <v>1689353405</v>
      </c>
      <c r="CS23">
        <v>1689353406.5</v>
      </c>
      <c r="CT23">
        <v>7</v>
      </c>
      <c r="CU23">
        <v>0.126</v>
      </c>
      <c r="CV23">
        <v>5.0000000000000001E-3</v>
      </c>
      <c r="CW23">
        <v>1.885</v>
      </c>
      <c r="CX23">
        <v>0.109</v>
      </c>
      <c r="CY23">
        <v>400</v>
      </c>
      <c r="CZ23">
        <v>20</v>
      </c>
      <c r="DA23">
        <v>0.3</v>
      </c>
      <c r="DB23">
        <v>0.18</v>
      </c>
      <c r="DC23">
        <v>3.2270515039341769</v>
      </c>
      <c r="DD23">
        <v>7.8913325794606227E-3</v>
      </c>
      <c r="DE23">
        <v>2.8194001281865781E-2</v>
      </c>
      <c r="DF23">
        <v>1</v>
      </c>
      <c r="DG23">
        <v>6.2179503996078129E-4</v>
      </c>
      <c r="DH23">
        <v>4.6188515886834383E-5</v>
      </c>
      <c r="DI23">
        <v>5.0798536187580771E-6</v>
      </c>
      <c r="DJ23">
        <v>1</v>
      </c>
      <c r="DK23">
        <v>2.8222575327103171E-2</v>
      </c>
      <c r="DL23">
        <v>3.623079069161757E-3</v>
      </c>
      <c r="DM23">
        <v>2.5603606389480211E-4</v>
      </c>
      <c r="DN23">
        <v>1</v>
      </c>
      <c r="DO23">
        <v>3</v>
      </c>
      <c r="DP23">
        <v>3</v>
      </c>
      <c r="DQ23" t="s">
        <v>347</v>
      </c>
      <c r="DR23">
        <v>3.1101299999999998</v>
      </c>
      <c r="DS23">
        <v>2.6654</v>
      </c>
      <c r="DT23">
        <v>9.6258700000000003E-2</v>
      </c>
      <c r="DU23">
        <v>9.7708400000000001E-2</v>
      </c>
      <c r="DV23">
        <v>9.5207799999999995E-2</v>
      </c>
      <c r="DW23">
        <v>9.6548099999999998E-2</v>
      </c>
      <c r="DX23">
        <v>26129.5</v>
      </c>
      <c r="DY23">
        <v>28368.1</v>
      </c>
      <c r="DZ23">
        <v>27387.4</v>
      </c>
      <c r="EA23">
        <v>29561.599999999999</v>
      </c>
      <c r="EB23">
        <v>31017.599999999999</v>
      </c>
      <c r="EC23">
        <v>32962.300000000003</v>
      </c>
      <c r="ED23">
        <v>37571</v>
      </c>
      <c r="EE23">
        <v>40562.699999999997</v>
      </c>
      <c r="EF23">
        <v>2.1583199999999998</v>
      </c>
      <c r="EG23">
        <v>2.11267</v>
      </c>
      <c r="EH23">
        <v>0.16966500000000001</v>
      </c>
      <c r="EI23">
        <v>0</v>
      </c>
      <c r="EJ23">
        <v>27.325199999999999</v>
      </c>
      <c r="EK23">
        <v>999.9</v>
      </c>
      <c r="EL23">
        <v>59</v>
      </c>
      <c r="EM23">
        <v>30.2</v>
      </c>
      <c r="EN23">
        <v>25.090900000000001</v>
      </c>
      <c r="EO23">
        <v>63.224400000000003</v>
      </c>
      <c r="EP23">
        <v>6.8910299999999998</v>
      </c>
      <c r="EQ23">
        <v>1</v>
      </c>
      <c r="ER23">
        <v>5.6585400000000001E-2</v>
      </c>
      <c r="ES23">
        <v>0</v>
      </c>
      <c r="ET23">
        <v>20.2241</v>
      </c>
      <c r="EU23">
        <v>5.2557799999999997</v>
      </c>
      <c r="EV23">
        <v>12.0579</v>
      </c>
      <c r="EW23">
        <v>4.9723499999999996</v>
      </c>
      <c r="EX23">
        <v>3.29345</v>
      </c>
      <c r="EY23">
        <v>3366.2</v>
      </c>
      <c r="EZ23">
        <v>9999</v>
      </c>
      <c r="FA23">
        <v>9999</v>
      </c>
      <c r="FB23">
        <v>67.900000000000006</v>
      </c>
      <c r="FC23">
        <v>4.9722499999999998</v>
      </c>
      <c r="FD23">
        <v>1.87073</v>
      </c>
      <c r="FE23">
        <v>1.87696</v>
      </c>
      <c r="FF23">
        <v>1.86998</v>
      </c>
      <c r="FG23">
        <v>1.87317</v>
      </c>
      <c r="FH23">
        <v>1.87469</v>
      </c>
      <c r="FI23">
        <v>1.87408</v>
      </c>
      <c r="FJ23">
        <v>1.8754599999999999</v>
      </c>
      <c r="FK23">
        <v>0</v>
      </c>
      <c r="FL23">
        <v>0</v>
      </c>
      <c r="FM23">
        <v>0</v>
      </c>
      <c r="FN23">
        <v>0</v>
      </c>
      <c r="FO23" t="s">
        <v>348</v>
      </c>
      <c r="FP23" t="s">
        <v>349</v>
      </c>
      <c r="FQ23" t="s">
        <v>350</v>
      </c>
      <c r="FR23" t="s">
        <v>350</v>
      </c>
      <c r="FS23" t="s">
        <v>350</v>
      </c>
      <c r="FT23" t="s">
        <v>350</v>
      </c>
      <c r="FU23">
        <v>0</v>
      </c>
      <c r="FV23">
        <v>100</v>
      </c>
      <c r="FW23">
        <v>100</v>
      </c>
      <c r="FX23">
        <v>1.885</v>
      </c>
      <c r="FY23">
        <v>0.109</v>
      </c>
      <c r="FZ23">
        <v>1.758799999999894</v>
      </c>
      <c r="GA23">
        <v>0</v>
      </c>
      <c r="GB23">
        <v>0</v>
      </c>
      <c r="GC23">
        <v>0</v>
      </c>
      <c r="GD23">
        <v>0.10455714285714281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34.4</v>
      </c>
      <c r="GM23">
        <v>34.299999999999997</v>
      </c>
      <c r="GN23">
        <v>1.0388200000000001</v>
      </c>
      <c r="GO23">
        <v>2.5598100000000001</v>
      </c>
      <c r="GP23">
        <v>1.39893</v>
      </c>
      <c r="GQ23">
        <v>2.2888199999999999</v>
      </c>
      <c r="GR23">
        <v>1.4489700000000001</v>
      </c>
      <c r="GS23">
        <v>2.4291999999999998</v>
      </c>
      <c r="GT23">
        <v>32.9983</v>
      </c>
      <c r="GU23">
        <v>14.228300000000001</v>
      </c>
      <c r="GV23">
        <v>18</v>
      </c>
      <c r="GW23">
        <v>507.28800000000001</v>
      </c>
      <c r="GX23">
        <v>521.25099999999998</v>
      </c>
      <c r="GY23">
        <v>28.9316</v>
      </c>
      <c r="GZ23">
        <v>28.170999999999999</v>
      </c>
      <c r="HA23">
        <v>30.000299999999999</v>
      </c>
      <c r="HB23">
        <v>27.963100000000001</v>
      </c>
      <c r="HC23">
        <v>27.891999999999999</v>
      </c>
      <c r="HD23">
        <v>20.742799999999999</v>
      </c>
      <c r="HE23">
        <v>21.593499999999999</v>
      </c>
      <c r="HF23">
        <v>54.418700000000001</v>
      </c>
      <c r="HG23">
        <v>-999.9</v>
      </c>
      <c r="HH23">
        <v>400</v>
      </c>
      <c r="HI23">
        <v>20.389399999999998</v>
      </c>
      <c r="HJ23">
        <v>101.35</v>
      </c>
      <c r="HK23">
        <v>101.346</v>
      </c>
    </row>
    <row r="24" spans="1:219" x14ac:dyDescent="0.2">
      <c r="A24">
        <v>8</v>
      </c>
      <c r="B24">
        <v>1689354773.0999999</v>
      </c>
      <c r="C24" s="2">
        <v>12130</v>
      </c>
      <c r="D24" s="3" t="s">
        <v>369</v>
      </c>
      <c r="E24" s="1" t="s">
        <v>370</v>
      </c>
      <c r="F24">
        <v>0</v>
      </c>
      <c r="G24" s="2">
        <v>19.5</v>
      </c>
      <c r="H24" t="s">
        <v>344</v>
      </c>
      <c r="I24" s="2">
        <v>110</v>
      </c>
      <c r="J24" s="2">
        <v>140</v>
      </c>
      <c r="K24">
        <v>1689354773.0999999</v>
      </c>
      <c r="L24" s="2">
        <f t="shared" si="0"/>
        <v>1.9077033189730818E-4</v>
      </c>
      <c r="M24" s="2">
        <f t="shared" si="1"/>
        <v>0.19077033189730819</v>
      </c>
      <c r="N24" s="2">
        <f t="shared" si="2"/>
        <v>0.52017122094665358</v>
      </c>
      <c r="O24" s="2">
        <f t="shared" si="3"/>
        <v>399.66199999999998</v>
      </c>
      <c r="P24" s="2">
        <f t="shared" si="4"/>
        <v>294.69580342373905</v>
      </c>
      <c r="Q24">
        <f t="shared" si="5"/>
        <v>29.884150058739181</v>
      </c>
      <c r="R24">
        <f t="shared" si="6"/>
        <v>40.528433191165391</v>
      </c>
      <c r="S24">
        <f t="shared" si="7"/>
        <v>8.9484567409380423E-3</v>
      </c>
      <c r="T24">
        <f t="shared" si="8"/>
        <v>3.8354005069221317</v>
      </c>
      <c r="U24">
        <f t="shared" si="9"/>
        <v>8.9368741539811274E-3</v>
      </c>
      <c r="V24">
        <f t="shared" si="10"/>
        <v>5.5865857236041859E-3</v>
      </c>
      <c r="W24">
        <f t="shared" si="11"/>
        <v>321.51657899999998</v>
      </c>
      <c r="X24">
        <f t="shared" si="12"/>
        <v>29.983875825857989</v>
      </c>
      <c r="Y24">
        <f t="shared" si="13"/>
        <v>29.155200000000001</v>
      </c>
      <c r="Z24">
        <f t="shared" si="14"/>
        <v>4.058032936046887</v>
      </c>
      <c r="AA24">
        <f t="shared" si="15"/>
        <v>49.95613662288438</v>
      </c>
      <c r="AB24">
        <f t="shared" si="16"/>
        <v>1.9575664615739696</v>
      </c>
      <c r="AC24">
        <f t="shared" si="17"/>
        <v>3.9185705579106553</v>
      </c>
      <c r="AD24">
        <f t="shared" si="18"/>
        <v>2.1004664744729173</v>
      </c>
      <c r="AE24">
        <f t="shared" si="19"/>
        <v>-8.4129716366712906</v>
      </c>
      <c r="AF24">
        <f t="shared" si="20"/>
        <v>-124.82953149238955</v>
      </c>
      <c r="AG24">
        <f t="shared" si="21"/>
        <v>-7.1549443707643245</v>
      </c>
      <c r="AH24">
        <f t="shared" si="22"/>
        <v>181.11913150017483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53195.168123093419</v>
      </c>
      <c r="AN24">
        <f t="shared" si="26"/>
        <v>2000</v>
      </c>
      <c r="AO24">
        <f t="shared" si="27"/>
        <v>1681.2002999999997</v>
      </c>
      <c r="AP24">
        <f t="shared" si="28"/>
        <v>0.84060014999999988</v>
      </c>
      <c r="AQ24">
        <f t="shared" si="29"/>
        <v>0.16075828949999998</v>
      </c>
      <c r="AR24">
        <v>3</v>
      </c>
      <c r="AS24">
        <v>0.5</v>
      </c>
      <c r="AT24" t="s">
        <v>345</v>
      </c>
      <c r="AU24">
        <v>2</v>
      </c>
      <c r="AV24">
        <v>1689354773.0999999</v>
      </c>
      <c r="AW24">
        <v>399.66199999999998</v>
      </c>
      <c r="AX24">
        <v>400.02</v>
      </c>
      <c r="AY24">
        <v>19.304099999999998</v>
      </c>
      <c r="AZ24">
        <v>19.191800000000001</v>
      </c>
      <c r="BA24">
        <v>397.34500000000003</v>
      </c>
      <c r="BB24">
        <v>19.273099999999999</v>
      </c>
      <c r="BC24">
        <v>499.78899999999999</v>
      </c>
      <c r="BD24">
        <v>101.377</v>
      </c>
      <c r="BE24">
        <v>2.9771700000000002E-2</v>
      </c>
      <c r="BF24">
        <v>28.551500000000001</v>
      </c>
      <c r="BG24">
        <v>29.155200000000001</v>
      </c>
      <c r="BH24">
        <v>999.9</v>
      </c>
      <c r="BI24">
        <v>0</v>
      </c>
      <c r="BJ24">
        <v>0</v>
      </c>
      <c r="BK24">
        <v>9973.75</v>
      </c>
      <c r="BL24">
        <v>0</v>
      </c>
      <c r="BM24">
        <v>7.2500799999999996</v>
      </c>
      <c r="BN24">
        <v>-0.790466</v>
      </c>
      <c r="BO24">
        <v>407.12099999999998</v>
      </c>
      <c r="BP24">
        <v>407.84800000000001</v>
      </c>
      <c r="BQ24">
        <v>0.19059200000000001</v>
      </c>
      <c r="BR24">
        <v>400.02</v>
      </c>
      <c r="BS24">
        <v>19.191800000000001</v>
      </c>
      <c r="BT24">
        <v>1.9649399999999999</v>
      </c>
      <c r="BU24">
        <v>1.9456199999999999</v>
      </c>
      <c r="BV24">
        <v>17.1646</v>
      </c>
      <c r="BW24">
        <v>17.008600000000001</v>
      </c>
      <c r="BX24">
        <v>2000</v>
      </c>
      <c r="BY24">
        <v>0.979993</v>
      </c>
      <c r="BZ24">
        <v>2.0007299999999999E-2</v>
      </c>
      <c r="CA24">
        <v>0</v>
      </c>
      <c r="CB24">
        <v>2.5771999999999999</v>
      </c>
      <c r="CC24">
        <v>0</v>
      </c>
      <c r="CD24">
        <v>4989.62</v>
      </c>
      <c r="CE24">
        <v>18453.400000000001</v>
      </c>
      <c r="CF24">
        <v>38.875</v>
      </c>
      <c r="CG24">
        <v>39.75</v>
      </c>
      <c r="CH24">
        <v>38.936999999999998</v>
      </c>
      <c r="CI24">
        <v>38.436999999999998</v>
      </c>
      <c r="CJ24">
        <v>38.625</v>
      </c>
      <c r="CK24">
        <v>1959.99</v>
      </c>
      <c r="CL24">
        <v>40.01</v>
      </c>
      <c r="CM24">
        <v>0</v>
      </c>
      <c r="CN24">
        <v>1689354773.4000001</v>
      </c>
      <c r="CO24">
        <v>0</v>
      </c>
      <c r="CP24">
        <v>1689354789.0999999</v>
      </c>
      <c r="CQ24" t="s">
        <v>371</v>
      </c>
      <c r="CR24">
        <v>1689354786.5999999</v>
      </c>
      <c r="CS24">
        <v>1689354789.0999999</v>
      </c>
      <c r="CT24">
        <v>8</v>
      </c>
      <c r="CU24">
        <v>0.432</v>
      </c>
      <c r="CV24">
        <v>-7.9000000000000001E-2</v>
      </c>
      <c r="CW24">
        <v>2.3170000000000002</v>
      </c>
      <c r="CX24">
        <v>3.1E-2</v>
      </c>
      <c r="CY24">
        <v>400</v>
      </c>
      <c r="CZ24">
        <v>19</v>
      </c>
      <c r="DA24">
        <v>0.47</v>
      </c>
      <c r="DB24">
        <v>0.1</v>
      </c>
      <c r="DC24">
        <v>1.1435942804070831</v>
      </c>
      <c r="DD24">
        <v>0.35297500591372111</v>
      </c>
      <c r="DE24">
        <v>3.0896630347827529E-2</v>
      </c>
      <c r="DF24">
        <v>1</v>
      </c>
      <c r="DG24">
        <v>3.3369183290813602E-4</v>
      </c>
      <c r="DH24">
        <v>-1.005831842528404E-4</v>
      </c>
      <c r="DI24">
        <v>7.4411026515861199E-6</v>
      </c>
      <c r="DJ24">
        <v>1</v>
      </c>
      <c r="DK24">
        <v>1.5515732973109941E-2</v>
      </c>
      <c r="DL24">
        <v>-3.4780323543424749E-3</v>
      </c>
      <c r="DM24">
        <v>1.7315762777081521E-4</v>
      </c>
      <c r="DN24">
        <v>1</v>
      </c>
      <c r="DO24">
        <v>3</v>
      </c>
      <c r="DP24">
        <v>3</v>
      </c>
      <c r="DQ24" t="s">
        <v>347</v>
      </c>
      <c r="DR24">
        <v>3.1095700000000002</v>
      </c>
      <c r="DS24">
        <v>2.6614</v>
      </c>
      <c r="DT24">
        <v>9.6938099999999999E-2</v>
      </c>
      <c r="DU24">
        <v>9.8174600000000001E-2</v>
      </c>
      <c r="DV24">
        <v>9.0854400000000002E-2</v>
      </c>
      <c r="DW24">
        <v>9.2738200000000007E-2</v>
      </c>
      <c r="DX24">
        <v>26186.5</v>
      </c>
      <c r="DY24">
        <v>28421.4</v>
      </c>
      <c r="DZ24">
        <v>27460.6</v>
      </c>
      <c r="EA24">
        <v>29627.1</v>
      </c>
      <c r="EB24">
        <v>31255.4</v>
      </c>
      <c r="EC24">
        <v>33148.199999999997</v>
      </c>
      <c r="ED24">
        <v>37672.400000000001</v>
      </c>
      <c r="EE24">
        <v>40615.800000000003</v>
      </c>
      <c r="EF24">
        <v>2.1761499999999998</v>
      </c>
      <c r="EG24">
        <v>2.1409500000000001</v>
      </c>
      <c r="EH24">
        <v>0.20632500000000001</v>
      </c>
      <c r="EI24">
        <v>0</v>
      </c>
      <c r="EJ24">
        <v>25.7835</v>
      </c>
      <c r="EK24">
        <v>999.9</v>
      </c>
      <c r="EL24">
        <v>56.3</v>
      </c>
      <c r="EM24">
        <v>30.3</v>
      </c>
      <c r="EN24">
        <v>24.070699999999999</v>
      </c>
      <c r="EO24">
        <v>63.015500000000003</v>
      </c>
      <c r="EP24">
        <v>7.5640999999999998</v>
      </c>
      <c r="EQ24">
        <v>1</v>
      </c>
      <c r="ER24">
        <v>-8.8386699999999999E-2</v>
      </c>
      <c r="ES24">
        <v>0</v>
      </c>
      <c r="ET24">
        <v>20.225000000000001</v>
      </c>
      <c r="EU24">
        <v>5.2586199999999996</v>
      </c>
      <c r="EV24">
        <v>12.0519</v>
      </c>
      <c r="EW24">
        <v>4.9720500000000003</v>
      </c>
      <c r="EX24">
        <v>3.2930000000000001</v>
      </c>
      <c r="EY24">
        <v>3397.3</v>
      </c>
      <c r="EZ24">
        <v>9999</v>
      </c>
      <c r="FA24">
        <v>9999</v>
      </c>
      <c r="FB24">
        <v>68.3</v>
      </c>
      <c r="FC24">
        <v>4.9722</v>
      </c>
      <c r="FD24">
        <v>1.87063</v>
      </c>
      <c r="FE24">
        <v>1.8768199999999999</v>
      </c>
      <c r="FF24">
        <v>1.8698999999999999</v>
      </c>
      <c r="FG24">
        <v>1.8730199999999999</v>
      </c>
      <c r="FH24">
        <v>1.8745400000000001</v>
      </c>
      <c r="FI24">
        <v>1.8739300000000001</v>
      </c>
      <c r="FJ24">
        <v>1.8753299999999999</v>
      </c>
      <c r="FK24">
        <v>0</v>
      </c>
      <c r="FL24">
        <v>0</v>
      </c>
      <c r="FM24">
        <v>0</v>
      </c>
      <c r="FN24">
        <v>0</v>
      </c>
      <c r="FO24" t="s">
        <v>348</v>
      </c>
      <c r="FP24" t="s">
        <v>349</v>
      </c>
      <c r="FQ24" t="s">
        <v>350</v>
      </c>
      <c r="FR24" t="s">
        <v>350</v>
      </c>
      <c r="FS24" t="s">
        <v>350</v>
      </c>
      <c r="FT24" t="s">
        <v>350</v>
      </c>
      <c r="FU24">
        <v>0</v>
      </c>
      <c r="FV24">
        <v>100</v>
      </c>
      <c r="FW24">
        <v>100</v>
      </c>
      <c r="FX24">
        <v>2.3170000000000002</v>
      </c>
      <c r="FY24">
        <v>3.1E-2</v>
      </c>
      <c r="FZ24">
        <v>1.8849499999999471</v>
      </c>
      <c r="GA24">
        <v>0</v>
      </c>
      <c r="GB24">
        <v>0</v>
      </c>
      <c r="GC24">
        <v>0</v>
      </c>
      <c r="GD24">
        <v>0.10931428571428729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22.8</v>
      </c>
      <c r="GM24">
        <v>22.8</v>
      </c>
      <c r="GN24">
        <v>1.0388200000000001</v>
      </c>
      <c r="GO24">
        <v>2.5622600000000002</v>
      </c>
      <c r="GP24">
        <v>1.39893</v>
      </c>
      <c r="GQ24">
        <v>2.2888199999999999</v>
      </c>
      <c r="GR24">
        <v>1.4489700000000001</v>
      </c>
      <c r="GS24">
        <v>2.36328</v>
      </c>
      <c r="GT24">
        <v>32.9983</v>
      </c>
      <c r="GU24">
        <v>14.0707</v>
      </c>
      <c r="GV24">
        <v>18</v>
      </c>
      <c r="GW24">
        <v>501.91199999999998</v>
      </c>
      <c r="GX24">
        <v>523.92399999999998</v>
      </c>
      <c r="GY24">
        <v>27.466000000000001</v>
      </c>
      <c r="GZ24">
        <v>26.285799999999998</v>
      </c>
      <c r="HA24">
        <v>29.9998</v>
      </c>
      <c r="HB24">
        <v>26.206099999999999</v>
      </c>
      <c r="HC24">
        <v>26.161300000000001</v>
      </c>
      <c r="HD24">
        <v>20.752600000000001</v>
      </c>
      <c r="HE24">
        <v>22.646100000000001</v>
      </c>
      <c r="HF24">
        <v>48.083100000000002</v>
      </c>
      <c r="HG24">
        <v>-999.9</v>
      </c>
      <c r="HH24">
        <v>400</v>
      </c>
      <c r="HI24">
        <v>19.18</v>
      </c>
      <c r="HJ24">
        <v>101.622</v>
      </c>
      <c r="HK24">
        <v>101.517</v>
      </c>
    </row>
    <row r="25" spans="1:219" x14ac:dyDescent="0.2">
      <c r="A25">
        <v>9</v>
      </c>
      <c r="B25">
        <v>1689356986</v>
      </c>
      <c r="C25" s="2">
        <v>14342.900000095369</v>
      </c>
      <c r="D25" s="3" t="s">
        <v>372</v>
      </c>
      <c r="E25" s="1" t="s">
        <v>373</v>
      </c>
      <c r="F25">
        <v>0</v>
      </c>
      <c r="G25" s="2">
        <v>20.7</v>
      </c>
      <c r="H25" t="s">
        <v>398</v>
      </c>
      <c r="I25" s="2">
        <v>160</v>
      </c>
      <c r="J25" s="2">
        <v>140</v>
      </c>
      <c r="K25">
        <v>1689356986</v>
      </c>
      <c r="L25" s="2">
        <f t="shared" si="0"/>
        <v>5.1136588468808793E-4</v>
      </c>
      <c r="M25" s="2">
        <f t="shared" si="1"/>
        <v>0.51136588468808797</v>
      </c>
      <c r="N25" s="2">
        <f t="shared" si="2"/>
        <v>2.7443332472512134</v>
      </c>
      <c r="O25" s="2">
        <f t="shared" si="3"/>
        <v>398.286</v>
      </c>
      <c r="P25" s="2">
        <f t="shared" si="4"/>
        <v>220.91371758471246</v>
      </c>
      <c r="Q25">
        <f t="shared" si="5"/>
        <v>22.391579008728996</v>
      </c>
      <c r="R25">
        <f t="shared" si="6"/>
        <v>40.369844546438401</v>
      </c>
      <c r="S25">
        <f t="shared" si="7"/>
        <v>2.6268683406051672E-2</v>
      </c>
      <c r="T25">
        <f t="shared" si="8"/>
        <v>3.8440741748252831</v>
      </c>
      <c r="U25">
        <f t="shared" si="9"/>
        <v>2.6169363641224866E-2</v>
      </c>
      <c r="V25">
        <f t="shared" si="10"/>
        <v>1.6364744329927482E-2</v>
      </c>
      <c r="W25">
        <f t="shared" si="11"/>
        <v>321.52775099999997</v>
      </c>
      <c r="X25">
        <f t="shared" si="12"/>
        <v>28.572209497828116</v>
      </c>
      <c r="Y25">
        <f t="shared" si="13"/>
        <v>27.696000000000002</v>
      </c>
      <c r="Z25">
        <f t="shared" si="14"/>
        <v>3.7281046056085518</v>
      </c>
      <c r="AA25">
        <f t="shared" si="15"/>
        <v>49.727397414980331</v>
      </c>
      <c r="AB25">
        <f t="shared" si="16"/>
        <v>1.8015131564518396</v>
      </c>
      <c r="AC25">
        <f t="shared" si="17"/>
        <v>3.6227778852330115</v>
      </c>
      <c r="AD25">
        <f t="shared" si="18"/>
        <v>1.9265914491567122</v>
      </c>
      <c r="AE25">
        <f t="shared" si="19"/>
        <v>-22.551235514744679</v>
      </c>
      <c r="AF25">
        <f t="shared" si="20"/>
        <v>-101.46554949669387</v>
      </c>
      <c r="AG25">
        <f t="shared" si="21"/>
        <v>-5.7221623747423402</v>
      </c>
      <c r="AH25">
        <f t="shared" si="22"/>
        <v>191.78880361381903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53600.57915560207</v>
      </c>
      <c r="AN25">
        <f t="shared" si="26"/>
        <v>2000.07</v>
      </c>
      <c r="AO25">
        <f t="shared" si="27"/>
        <v>1681.2591</v>
      </c>
      <c r="AP25">
        <f t="shared" si="28"/>
        <v>0.8406001289954852</v>
      </c>
      <c r="AQ25">
        <f t="shared" si="29"/>
        <v>0.16075824896128635</v>
      </c>
      <c r="AR25">
        <v>3</v>
      </c>
      <c r="AS25">
        <v>0.5</v>
      </c>
      <c r="AT25" t="s">
        <v>345</v>
      </c>
      <c r="AU25">
        <v>2</v>
      </c>
      <c r="AV25">
        <v>1689356986</v>
      </c>
      <c r="AW25">
        <v>398.286</v>
      </c>
      <c r="AX25">
        <v>400.05500000000001</v>
      </c>
      <c r="AY25">
        <v>17.773599999999998</v>
      </c>
      <c r="AZ25">
        <v>17.472200000000001</v>
      </c>
      <c r="BA25">
        <v>396.01600000000002</v>
      </c>
      <c r="BB25">
        <v>17.7456</v>
      </c>
      <c r="BC25">
        <v>499.94400000000002</v>
      </c>
      <c r="BD25">
        <v>101.32899999999999</v>
      </c>
      <c r="BE25">
        <v>2.99344E-2</v>
      </c>
      <c r="BF25">
        <v>27.206399999999999</v>
      </c>
      <c r="BG25">
        <v>27.696000000000002</v>
      </c>
      <c r="BH25">
        <v>999.9</v>
      </c>
      <c r="BI25">
        <v>0</v>
      </c>
      <c r="BJ25">
        <v>0</v>
      </c>
      <c r="BK25">
        <v>10011.200000000001</v>
      </c>
      <c r="BL25">
        <v>0</v>
      </c>
      <c r="BM25">
        <v>6.37357</v>
      </c>
      <c r="BN25">
        <v>-1.7219800000000001</v>
      </c>
      <c r="BO25">
        <v>405.54199999999997</v>
      </c>
      <c r="BP25">
        <v>407.16899999999998</v>
      </c>
      <c r="BQ25">
        <v>0.30416700000000002</v>
      </c>
      <c r="BR25">
        <v>400.05500000000001</v>
      </c>
      <c r="BS25">
        <v>17.472200000000001</v>
      </c>
      <c r="BT25">
        <v>1.8012600000000001</v>
      </c>
      <c r="BU25">
        <v>1.77044</v>
      </c>
      <c r="BV25">
        <v>15.797700000000001</v>
      </c>
      <c r="BW25">
        <v>15.5282</v>
      </c>
      <c r="BX25">
        <v>2000.07</v>
      </c>
      <c r="BY25">
        <v>0.97999599999999998</v>
      </c>
      <c r="BZ25">
        <v>2.0003699999999999E-2</v>
      </c>
      <c r="CA25">
        <v>0</v>
      </c>
      <c r="CB25">
        <v>2.1913</v>
      </c>
      <c r="CC25">
        <v>0</v>
      </c>
      <c r="CD25">
        <v>6133.34</v>
      </c>
      <c r="CE25">
        <v>18454.099999999999</v>
      </c>
      <c r="CF25">
        <v>41.811999999999998</v>
      </c>
      <c r="CG25">
        <v>41.311999999999998</v>
      </c>
      <c r="CH25">
        <v>41.561999999999998</v>
      </c>
      <c r="CI25">
        <v>40.625</v>
      </c>
      <c r="CJ25">
        <v>40.875</v>
      </c>
      <c r="CK25">
        <v>1960.06</v>
      </c>
      <c r="CL25">
        <v>40.01</v>
      </c>
      <c r="CM25">
        <v>0</v>
      </c>
      <c r="CN25">
        <v>1689356986.2</v>
      </c>
      <c r="CO25">
        <v>0</v>
      </c>
      <c r="CP25">
        <v>1689357007</v>
      </c>
      <c r="CQ25" t="s">
        <v>374</v>
      </c>
      <c r="CR25">
        <v>1689357007</v>
      </c>
      <c r="CS25">
        <v>1689357003</v>
      </c>
      <c r="CT25">
        <v>9</v>
      </c>
      <c r="CU25">
        <v>-4.8000000000000001E-2</v>
      </c>
      <c r="CV25">
        <v>-3.0000000000000001E-3</v>
      </c>
      <c r="CW25">
        <v>2.27</v>
      </c>
      <c r="CX25">
        <v>2.8000000000000001E-2</v>
      </c>
      <c r="CY25">
        <v>400</v>
      </c>
      <c r="CZ25">
        <v>17</v>
      </c>
      <c r="DA25">
        <v>0.26</v>
      </c>
      <c r="DB25">
        <v>0.17</v>
      </c>
      <c r="DC25">
        <v>2.57603711913726</v>
      </c>
      <c r="DD25">
        <v>-0.50640875840512889</v>
      </c>
      <c r="DE25">
        <v>5.7899087278923428E-2</v>
      </c>
      <c r="DF25">
        <v>1</v>
      </c>
      <c r="DG25">
        <v>5.0117243094261843E-4</v>
      </c>
      <c r="DH25">
        <v>1.134832426395251E-4</v>
      </c>
      <c r="DI25">
        <v>8.2769729759977358E-6</v>
      </c>
      <c r="DJ25">
        <v>1</v>
      </c>
      <c r="DK25">
        <v>2.6063466004777481E-2</v>
      </c>
      <c r="DL25">
        <v>6.4042171228765443E-3</v>
      </c>
      <c r="DM25">
        <v>3.1249109316754619E-4</v>
      </c>
      <c r="DN25">
        <v>1</v>
      </c>
      <c r="DO25">
        <v>3</v>
      </c>
      <c r="DP25">
        <v>3</v>
      </c>
      <c r="DQ25" t="s">
        <v>347</v>
      </c>
      <c r="DR25">
        <v>3.1094400000000002</v>
      </c>
      <c r="DS25">
        <v>2.6618900000000001</v>
      </c>
      <c r="DT25">
        <v>9.6858200000000005E-2</v>
      </c>
      <c r="DU25">
        <v>9.83488E-2</v>
      </c>
      <c r="DV25">
        <v>8.5688399999999998E-2</v>
      </c>
      <c r="DW25">
        <v>8.6770100000000003E-2</v>
      </c>
      <c r="DX25">
        <v>26206.7</v>
      </c>
      <c r="DY25">
        <v>28449.599999999999</v>
      </c>
      <c r="DZ25">
        <v>27475.8</v>
      </c>
      <c r="EA25">
        <v>29659.599999999999</v>
      </c>
      <c r="EB25">
        <v>31456.3</v>
      </c>
      <c r="EC25">
        <v>33410.6</v>
      </c>
      <c r="ED25">
        <v>37697.800000000003</v>
      </c>
      <c r="EE25">
        <v>40667.599999999999</v>
      </c>
      <c r="EF25">
        <v>2.18703</v>
      </c>
      <c r="EG25">
        <v>2.1611500000000001</v>
      </c>
      <c r="EH25">
        <v>0.19509299999999999</v>
      </c>
      <c r="EI25">
        <v>0</v>
      </c>
      <c r="EJ25">
        <v>24.500699999999998</v>
      </c>
      <c r="EK25">
        <v>999.9</v>
      </c>
      <c r="EL25">
        <v>53.5</v>
      </c>
      <c r="EM25">
        <v>29.1</v>
      </c>
      <c r="EN25">
        <v>21.3567</v>
      </c>
      <c r="EO25">
        <v>62.785600000000002</v>
      </c>
      <c r="EP25">
        <v>7.8405500000000004</v>
      </c>
      <c r="EQ25">
        <v>1</v>
      </c>
      <c r="ER25">
        <v>-0.15668699999999999</v>
      </c>
      <c r="ES25">
        <v>0</v>
      </c>
      <c r="ET25">
        <v>20.223199999999999</v>
      </c>
      <c r="EU25">
        <v>5.2575700000000003</v>
      </c>
      <c r="EV25">
        <v>12.0519</v>
      </c>
      <c r="EW25">
        <v>4.9730499999999997</v>
      </c>
      <c r="EX25">
        <v>3.2930000000000001</v>
      </c>
      <c r="EY25">
        <v>3447.1</v>
      </c>
      <c r="EZ25">
        <v>9999</v>
      </c>
      <c r="FA25">
        <v>9999</v>
      </c>
      <c r="FB25">
        <v>68.900000000000006</v>
      </c>
      <c r="FC25">
        <v>4.9721399999999996</v>
      </c>
      <c r="FD25">
        <v>1.8705799999999999</v>
      </c>
      <c r="FE25">
        <v>1.8768199999999999</v>
      </c>
      <c r="FF25">
        <v>1.8699399999999999</v>
      </c>
      <c r="FG25">
        <v>1.87303</v>
      </c>
      <c r="FH25">
        <v>1.87462</v>
      </c>
      <c r="FI25">
        <v>1.8739399999999999</v>
      </c>
      <c r="FJ25">
        <v>1.87541</v>
      </c>
      <c r="FK25">
        <v>0</v>
      </c>
      <c r="FL25">
        <v>0</v>
      </c>
      <c r="FM25">
        <v>0</v>
      </c>
      <c r="FN25">
        <v>0</v>
      </c>
      <c r="FO25" t="s">
        <v>348</v>
      </c>
      <c r="FP25" t="s">
        <v>349</v>
      </c>
      <c r="FQ25" t="s">
        <v>350</v>
      </c>
      <c r="FR25" t="s">
        <v>350</v>
      </c>
      <c r="FS25" t="s">
        <v>350</v>
      </c>
      <c r="FT25" t="s">
        <v>350</v>
      </c>
      <c r="FU25">
        <v>0</v>
      </c>
      <c r="FV25">
        <v>100</v>
      </c>
      <c r="FW25">
        <v>100</v>
      </c>
      <c r="FX25">
        <v>2.27</v>
      </c>
      <c r="FY25">
        <v>2.8000000000000001E-2</v>
      </c>
      <c r="FZ25">
        <v>2.3171428571428692</v>
      </c>
      <c r="GA25">
        <v>0</v>
      </c>
      <c r="GB25">
        <v>0</v>
      </c>
      <c r="GC25">
        <v>0</v>
      </c>
      <c r="GD25">
        <v>3.0705000000011751E-2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36.700000000000003</v>
      </c>
      <c r="GM25">
        <v>36.6</v>
      </c>
      <c r="GN25">
        <v>1.0363800000000001</v>
      </c>
      <c r="GO25">
        <v>2.5463900000000002</v>
      </c>
      <c r="GP25">
        <v>1.39893</v>
      </c>
      <c r="GQ25">
        <v>2.2863799999999999</v>
      </c>
      <c r="GR25">
        <v>1.4489700000000001</v>
      </c>
      <c r="GS25">
        <v>2.5366200000000001</v>
      </c>
      <c r="GT25">
        <v>31.564299999999999</v>
      </c>
      <c r="GU25">
        <v>13.8256</v>
      </c>
      <c r="GV25">
        <v>18</v>
      </c>
      <c r="GW25">
        <v>499.85899999999998</v>
      </c>
      <c r="GX25">
        <v>528.74099999999999</v>
      </c>
      <c r="GY25">
        <v>25.802399999999999</v>
      </c>
      <c r="GZ25">
        <v>25.336300000000001</v>
      </c>
      <c r="HA25">
        <v>29.9999</v>
      </c>
      <c r="HB25">
        <v>25.288699999999999</v>
      </c>
      <c r="HC25">
        <v>25.248999999999999</v>
      </c>
      <c r="HD25">
        <v>20.720300000000002</v>
      </c>
      <c r="HE25">
        <v>20.6</v>
      </c>
      <c r="HF25">
        <v>39.880800000000001</v>
      </c>
      <c r="HG25">
        <v>-999.9</v>
      </c>
      <c r="HH25">
        <v>400</v>
      </c>
      <c r="HI25">
        <v>17.523499999999999</v>
      </c>
      <c r="HJ25">
        <v>101.685</v>
      </c>
      <c r="HK25">
        <v>101.639</v>
      </c>
    </row>
    <row r="26" spans="1:219" x14ac:dyDescent="0.2">
      <c r="A26">
        <v>10</v>
      </c>
      <c r="B26">
        <v>1689358353.5999999</v>
      </c>
      <c r="C26" s="2">
        <v>15710.5</v>
      </c>
      <c r="D26" s="3" t="s">
        <v>375</v>
      </c>
      <c r="E26" s="1" t="s">
        <v>376</v>
      </c>
      <c r="F26">
        <v>0</v>
      </c>
      <c r="G26" s="2">
        <v>20.9</v>
      </c>
      <c r="H26" t="s">
        <v>344</v>
      </c>
      <c r="I26" s="2">
        <v>140</v>
      </c>
      <c r="J26" s="2">
        <v>140</v>
      </c>
      <c r="K26">
        <v>1689358353.5999999</v>
      </c>
      <c r="L26" s="2">
        <f t="shared" si="0"/>
        <v>1.2395555760629024E-4</v>
      </c>
      <c r="M26" s="2">
        <f t="shared" si="1"/>
        <v>0.12395555760629023</v>
      </c>
      <c r="N26" s="2">
        <f t="shared" si="2"/>
        <v>0.37054694958007939</v>
      </c>
      <c r="O26" s="2">
        <f t="shared" si="3"/>
        <v>399.74400000000003</v>
      </c>
      <c r="P26" s="2">
        <f t="shared" si="4"/>
        <v>293.24125446584844</v>
      </c>
      <c r="Q26">
        <f t="shared" si="5"/>
        <v>29.735771449510032</v>
      </c>
      <c r="R26">
        <f t="shared" si="6"/>
        <v>40.535552352499202</v>
      </c>
      <c r="S26">
        <f t="shared" si="7"/>
        <v>6.2167665149481226E-3</v>
      </c>
      <c r="T26">
        <f t="shared" si="8"/>
        <v>3.8505472059077666</v>
      </c>
      <c r="U26">
        <f t="shared" si="9"/>
        <v>6.2111957648691221E-3</v>
      </c>
      <c r="V26">
        <f t="shared" si="10"/>
        <v>3.8824974353605887E-3</v>
      </c>
      <c r="W26">
        <f t="shared" si="11"/>
        <v>321.5128195801737</v>
      </c>
      <c r="X26">
        <f t="shared" si="12"/>
        <v>28.965847473569102</v>
      </c>
      <c r="Y26">
        <f t="shared" si="13"/>
        <v>28.097799999999999</v>
      </c>
      <c r="Z26">
        <f t="shared" si="14"/>
        <v>3.8165294799666745</v>
      </c>
      <c r="AA26">
        <f t="shared" si="15"/>
        <v>50.105823685217828</v>
      </c>
      <c r="AB26">
        <f t="shared" si="16"/>
        <v>1.84937170573961</v>
      </c>
      <c r="AC26">
        <f t="shared" si="17"/>
        <v>3.6909316516938326</v>
      </c>
      <c r="AD26">
        <f t="shared" si="18"/>
        <v>1.9671577742270645</v>
      </c>
      <c r="AE26">
        <f t="shared" si="19"/>
        <v>-5.4664400904374002</v>
      </c>
      <c r="AF26">
        <f t="shared" si="20"/>
        <v>-118.99098979308039</v>
      </c>
      <c r="AG26">
        <f t="shared" si="21"/>
        <v>-6.7233424688319881</v>
      </c>
      <c r="AH26">
        <f t="shared" si="22"/>
        <v>190.33204722782389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53670.187317302472</v>
      </c>
      <c r="AN26">
        <f t="shared" si="26"/>
        <v>1999.98</v>
      </c>
      <c r="AO26">
        <f t="shared" si="27"/>
        <v>1681.18320600009</v>
      </c>
      <c r="AP26">
        <f t="shared" si="28"/>
        <v>0.84060000900013498</v>
      </c>
      <c r="AQ26">
        <f t="shared" si="29"/>
        <v>0.16075801737026055</v>
      </c>
      <c r="AR26">
        <v>3</v>
      </c>
      <c r="AS26">
        <v>0.5</v>
      </c>
      <c r="AT26" t="s">
        <v>345</v>
      </c>
      <c r="AU26">
        <v>2</v>
      </c>
      <c r="AV26">
        <v>1689358353.5999999</v>
      </c>
      <c r="AW26">
        <v>399.74400000000003</v>
      </c>
      <c r="AX26">
        <v>399.99599999999998</v>
      </c>
      <c r="AY26">
        <v>18.2377</v>
      </c>
      <c r="AZ26">
        <v>18.1647</v>
      </c>
      <c r="BA26">
        <v>397.49299999999999</v>
      </c>
      <c r="BB26">
        <v>18.206700000000001</v>
      </c>
      <c r="BC26">
        <v>500.11599999999999</v>
      </c>
      <c r="BD26">
        <v>101.374</v>
      </c>
      <c r="BE26">
        <v>2.9779300000000002E-2</v>
      </c>
      <c r="BF26">
        <v>27.5246</v>
      </c>
      <c r="BG26">
        <v>28.097799999999999</v>
      </c>
      <c r="BH26">
        <v>999.9</v>
      </c>
      <c r="BI26">
        <v>0</v>
      </c>
      <c r="BJ26">
        <v>0</v>
      </c>
      <c r="BK26">
        <v>10031.200000000001</v>
      </c>
      <c r="BL26">
        <v>0</v>
      </c>
      <c r="BM26">
        <v>12.32</v>
      </c>
      <c r="BN26">
        <v>-0.23349</v>
      </c>
      <c r="BO26">
        <v>407.18700000000001</v>
      </c>
      <c r="BP26">
        <v>407.39600000000002</v>
      </c>
      <c r="BQ26">
        <v>6.9566699999999995E-2</v>
      </c>
      <c r="BR26">
        <v>399.99599999999998</v>
      </c>
      <c r="BS26">
        <v>18.1647</v>
      </c>
      <c r="BT26">
        <v>1.8484799999999999</v>
      </c>
      <c r="BU26">
        <v>1.8414200000000001</v>
      </c>
      <c r="BV26">
        <v>16.2029</v>
      </c>
      <c r="BW26">
        <v>16.142900000000001</v>
      </c>
      <c r="BX26">
        <v>1999.98</v>
      </c>
      <c r="BY26">
        <v>0.97999700000000001</v>
      </c>
      <c r="BZ26">
        <v>2.0002599999999999E-2</v>
      </c>
      <c r="CA26">
        <v>0</v>
      </c>
      <c r="CB26">
        <v>2.3302999999999998</v>
      </c>
      <c r="CC26">
        <v>0</v>
      </c>
      <c r="CD26">
        <v>5907.03</v>
      </c>
      <c r="CE26">
        <v>18453.2</v>
      </c>
      <c r="CF26">
        <v>37.5</v>
      </c>
      <c r="CG26">
        <v>38.061999999999998</v>
      </c>
      <c r="CH26">
        <v>37.75</v>
      </c>
      <c r="CI26">
        <v>36.625</v>
      </c>
      <c r="CJ26">
        <v>37.186999999999998</v>
      </c>
      <c r="CK26">
        <v>1959.97</v>
      </c>
      <c r="CL26">
        <v>40</v>
      </c>
      <c r="CM26">
        <v>0</v>
      </c>
      <c r="CN26">
        <v>1689358354.2</v>
      </c>
      <c r="CO26">
        <v>0</v>
      </c>
      <c r="CP26">
        <v>1689358372.5999999</v>
      </c>
      <c r="CQ26" t="s">
        <v>377</v>
      </c>
      <c r="CR26">
        <v>1689358372.5999999</v>
      </c>
      <c r="CS26">
        <v>1689358370.5999999</v>
      </c>
      <c r="CT26">
        <v>10</v>
      </c>
      <c r="CU26">
        <v>-1.7999999999999999E-2</v>
      </c>
      <c r="CV26">
        <v>4.0000000000000001E-3</v>
      </c>
      <c r="CW26">
        <v>2.2509999999999999</v>
      </c>
      <c r="CX26">
        <v>3.1E-2</v>
      </c>
      <c r="CY26">
        <v>400</v>
      </c>
      <c r="CZ26">
        <v>18</v>
      </c>
      <c r="DA26">
        <v>0.23</v>
      </c>
      <c r="DB26">
        <v>0.21</v>
      </c>
      <c r="DC26">
        <v>0.3970643670414834</v>
      </c>
      <c r="DD26">
        <v>-0.68986418390303439</v>
      </c>
      <c r="DE26">
        <v>5.4694799737261227E-2</v>
      </c>
      <c r="DF26">
        <v>1</v>
      </c>
      <c r="DG26">
        <v>1.2436541328511469E-4</v>
      </c>
      <c r="DH26">
        <v>-7.1854396625555987E-5</v>
      </c>
      <c r="DI26">
        <v>5.3353150918976908E-6</v>
      </c>
      <c r="DJ26">
        <v>1</v>
      </c>
      <c r="DK26">
        <v>6.0696164320743814E-3</v>
      </c>
      <c r="DL26">
        <v>-2.660928674426397E-3</v>
      </c>
      <c r="DM26">
        <v>1.3203361518034811E-4</v>
      </c>
      <c r="DN26">
        <v>1</v>
      </c>
      <c r="DO26">
        <v>3</v>
      </c>
      <c r="DP26">
        <v>3</v>
      </c>
      <c r="DQ26" t="s">
        <v>347</v>
      </c>
      <c r="DR26">
        <v>3.1097100000000002</v>
      </c>
      <c r="DS26">
        <v>2.6619100000000002</v>
      </c>
      <c r="DT26">
        <v>9.6977499999999994E-2</v>
      </c>
      <c r="DU26">
        <v>9.8182599999999995E-2</v>
      </c>
      <c r="DV26">
        <v>8.7177299999999999E-2</v>
      </c>
      <c r="DW26">
        <v>8.9128100000000002E-2</v>
      </c>
      <c r="DX26">
        <v>26164.799999999999</v>
      </c>
      <c r="DY26">
        <v>28407.5</v>
      </c>
      <c r="DZ26">
        <v>27438.7</v>
      </c>
      <c r="EA26">
        <v>29612.7</v>
      </c>
      <c r="EB26">
        <v>31360.400000000001</v>
      </c>
      <c r="EC26">
        <v>33267.599999999999</v>
      </c>
      <c r="ED26">
        <v>37646.5</v>
      </c>
      <c r="EE26">
        <v>40600.300000000003</v>
      </c>
      <c r="EF26">
        <v>2.17475</v>
      </c>
      <c r="EG26">
        <v>2.1507499999999999</v>
      </c>
      <c r="EH26">
        <v>0.204071</v>
      </c>
      <c r="EI26">
        <v>0</v>
      </c>
      <c r="EJ26">
        <v>24.757200000000001</v>
      </c>
      <c r="EK26">
        <v>999.9</v>
      </c>
      <c r="EL26">
        <v>55.6</v>
      </c>
      <c r="EM26">
        <v>28.6</v>
      </c>
      <c r="EN26">
        <v>21.552199999999999</v>
      </c>
      <c r="EO26">
        <v>62.722000000000001</v>
      </c>
      <c r="EP26">
        <v>7.0873400000000002</v>
      </c>
      <c r="EQ26">
        <v>1</v>
      </c>
      <c r="ER26">
        <v>-8.2441600000000004E-2</v>
      </c>
      <c r="ES26">
        <v>0</v>
      </c>
      <c r="ET26">
        <v>20.2239</v>
      </c>
      <c r="EU26">
        <v>5.2578699999999996</v>
      </c>
      <c r="EV26">
        <v>12.052899999999999</v>
      </c>
      <c r="EW26">
        <v>4.9717500000000001</v>
      </c>
      <c r="EX26">
        <v>3.2930000000000001</v>
      </c>
      <c r="EY26">
        <v>3477.9</v>
      </c>
      <c r="EZ26">
        <v>9999</v>
      </c>
      <c r="FA26">
        <v>9999</v>
      </c>
      <c r="FB26">
        <v>69.3</v>
      </c>
      <c r="FC26">
        <v>4.9721599999999997</v>
      </c>
      <c r="FD26">
        <v>1.8705700000000001</v>
      </c>
      <c r="FE26">
        <v>1.8768</v>
      </c>
      <c r="FF26">
        <v>1.8698300000000001</v>
      </c>
      <c r="FG26">
        <v>1.8730199999999999</v>
      </c>
      <c r="FH26">
        <v>1.8745499999999999</v>
      </c>
      <c r="FI26">
        <v>1.8739300000000001</v>
      </c>
      <c r="FJ26">
        <v>1.87534</v>
      </c>
      <c r="FK26">
        <v>0</v>
      </c>
      <c r="FL26">
        <v>0</v>
      </c>
      <c r="FM26">
        <v>0</v>
      </c>
      <c r="FN26">
        <v>0</v>
      </c>
      <c r="FO26" t="s">
        <v>348</v>
      </c>
      <c r="FP26" t="s">
        <v>349</v>
      </c>
      <c r="FQ26" t="s">
        <v>350</v>
      </c>
      <c r="FR26" t="s">
        <v>350</v>
      </c>
      <c r="FS26" t="s">
        <v>350</v>
      </c>
      <c r="FT26" t="s">
        <v>350</v>
      </c>
      <c r="FU26">
        <v>0</v>
      </c>
      <c r="FV26">
        <v>100</v>
      </c>
      <c r="FW26">
        <v>100</v>
      </c>
      <c r="FX26">
        <v>2.2509999999999999</v>
      </c>
      <c r="FY26">
        <v>3.1E-2</v>
      </c>
      <c r="FZ26">
        <v>2.2694999999999999</v>
      </c>
      <c r="GA26">
        <v>0</v>
      </c>
      <c r="GB26">
        <v>0</v>
      </c>
      <c r="GC26">
        <v>0</v>
      </c>
      <c r="GD26">
        <v>2.7560000000001139E-2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22.4</v>
      </c>
      <c r="GM26">
        <v>22.5</v>
      </c>
      <c r="GN26">
        <v>1.0363800000000001</v>
      </c>
      <c r="GO26">
        <v>2.5585900000000001</v>
      </c>
      <c r="GP26">
        <v>1.39893</v>
      </c>
      <c r="GQ26">
        <v>2.2875999999999999</v>
      </c>
      <c r="GR26">
        <v>1.4489700000000001</v>
      </c>
      <c r="GS26">
        <v>2.52197</v>
      </c>
      <c r="GT26">
        <v>31.586099999999998</v>
      </c>
      <c r="GU26">
        <v>13.562900000000001</v>
      </c>
      <c r="GV26">
        <v>18</v>
      </c>
      <c r="GW26">
        <v>500.05500000000001</v>
      </c>
      <c r="GX26">
        <v>529.79499999999996</v>
      </c>
      <c r="GY26">
        <v>26.381</v>
      </c>
      <c r="GZ26">
        <v>26.189800000000002</v>
      </c>
      <c r="HA26">
        <v>30.000399999999999</v>
      </c>
      <c r="HB26">
        <v>26.106100000000001</v>
      </c>
      <c r="HC26">
        <v>26.059200000000001</v>
      </c>
      <c r="HD26">
        <v>20.702300000000001</v>
      </c>
      <c r="HE26">
        <v>18.846499999999999</v>
      </c>
      <c r="HF26">
        <v>44.724699999999999</v>
      </c>
      <c r="HG26">
        <v>-999.9</v>
      </c>
      <c r="HH26">
        <v>400</v>
      </c>
      <c r="HI26">
        <v>18.184699999999999</v>
      </c>
      <c r="HJ26">
        <v>101.547</v>
      </c>
      <c r="HK26">
        <v>101.474</v>
      </c>
    </row>
    <row r="27" spans="1:219" x14ac:dyDescent="0.2">
      <c r="A27">
        <v>11</v>
      </c>
      <c r="B27">
        <v>1689360642.5</v>
      </c>
      <c r="C27" s="2">
        <v>17999.400000095371</v>
      </c>
      <c r="D27" s="3" t="s">
        <v>378</v>
      </c>
      <c r="E27" s="1" t="s">
        <v>379</v>
      </c>
      <c r="F27">
        <v>0</v>
      </c>
      <c r="G27" s="2">
        <v>22</v>
      </c>
      <c r="H27" t="s">
        <v>398</v>
      </c>
      <c r="I27" s="2">
        <v>110</v>
      </c>
      <c r="J27" s="2">
        <v>140</v>
      </c>
      <c r="K27">
        <v>1689360642.5</v>
      </c>
      <c r="L27" s="2">
        <f t="shared" si="0"/>
        <v>5.1472928904436441E-4</v>
      </c>
      <c r="M27" s="2">
        <f t="shared" si="1"/>
        <v>0.51472928904436444</v>
      </c>
      <c r="N27" s="2">
        <f t="shared" si="2"/>
        <v>2.2248988965806498</v>
      </c>
      <c r="O27" s="2">
        <f t="shared" si="3"/>
        <v>398.54899999999998</v>
      </c>
      <c r="P27" s="2">
        <f t="shared" si="4"/>
        <v>240.90613394961693</v>
      </c>
      <c r="Q27">
        <f t="shared" si="5"/>
        <v>24.418089124055491</v>
      </c>
      <c r="R27">
        <f t="shared" si="6"/>
        <v>40.396667543295095</v>
      </c>
      <c r="S27">
        <f t="shared" si="7"/>
        <v>2.4324972154496284E-2</v>
      </c>
      <c r="T27">
        <f t="shared" si="8"/>
        <v>3.8448954397440822</v>
      </c>
      <c r="U27">
        <f t="shared" si="9"/>
        <v>2.423979903809366E-2</v>
      </c>
      <c r="V27">
        <f t="shared" si="10"/>
        <v>1.515750188818437E-2</v>
      </c>
      <c r="W27">
        <f t="shared" si="11"/>
        <v>321.48669299999995</v>
      </c>
      <c r="X27">
        <f t="shared" si="12"/>
        <v>29.842740870670536</v>
      </c>
      <c r="Y27">
        <f t="shared" si="13"/>
        <v>29.059899999999999</v>
      </c>
      <c r="Z27">
        <f t="shared" si="14"/>
        <v>4.0357338945804475</v>
      </c>
      <c r="AA27">
        <f t="shared" si="15"/>
        <v>49.893568308977713</v>
      </c>
      <c r="AB27">
        <f t="shared" si="16"/>
        <v>1.9469002569442098</v>
      </c>
      <c r="AC27">
        <f t="shared" si="17"/>
        <v>3.9021066701174183</v>
      </c>
      <c r="AD27">
        <f t="shared" si="18"/>
        <v>2.0888336376362378</v>
      </c>
      <c r="AE27">
        <f t="shared" si="19"/>
        <v>-22.69956164685647</v>
      </c>
      <c r="AF27">
        <f t="shared" si="20"/>
        <v>-120.41243911219281</v>
      </c>
      <c r="AG27">
        <f t="shared" si="21"/>
        <v>-6.8789831233286352</v>
      </c>
      <c r="AH27">
        <f t="shared" si="22"/>
        <v>171.49570911762203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53390.152044578019</v>
      </c>
      <c r="AN27">
        <f t="shared" si="26"/>
        <v>1999.82</v>
      </c>
      <c r="AO27">
        <f t="shared" si="27"/>
        <v>1681.0484999999999</v>
      </c>
      <c r="AP27">
        <f t="shared" si="28"/>
        <v>0.8405999039913592</v>
      </c>
      <c r="AQ27">
        <f t="shared" si="29"/>
        <v>0.16075781470332329</v>
      </c>
      <c r="AR27">
        <v>3</v>
      </c>
      <c r="AS27">
        <v>0.5</v>
      </c>
      <c r="AT27" t="s">
        <v>345</v>
      </c>
      <c r="AU27">
        <v>2</v>
      </c>
      <c r="AV27">
        <v>1689360642.5</v>
      </c>
      <c r="AW27">
        <v>398.54899999999998</v>
      </c>
      <c r="AX27">
        <v>400.00700000000001</v>
      </c>
      <c r="AY27">
        <v>19.207899999999999</v>
      </c>
      <c r="AZ27">
        <v>18.905000000000001</v>
      </c>
      <c r="BA27">
        <v>396.33499999999998</v>
      </c>
      <c r="BB27">
        <v>19.175899999999999</v>
      </c>
      <c r="BC27">
        <v>500.00900000000001</v>
      </c>
      <c r="BD27">
        <v>101.328</v>
      </c>
      <c r="BE27">
        <v>3.13499E-2</v>
      </c>
      <c r="BF27">
        <v>28.478999999999999</v>
      </c>
      <c r="BG27">
        <v>29.059899999999999</v>
      </c>
      <c r="BH27">
        <v>999.9</v>
      </c>
      <c r="BI27">
        <v>0</v>
      </c>
      <c r="BJ27">
        <v>0</v>
      </c>
      <c r="BK27">
        <v>10014.4</v>
      </c>
      <c r="BL27">
        <v>0</v>
      </c>
      <c r="BM27">
        <v>2.9236800000000001</v>
      </c>
      <c r="BN27">
        <v>-1.42062</v>
      </c>
      <c r="BO27">
        <v>406.392</v>
      </c>
      <c r="BP27">
        <v>407.71499999999997</v>
      </c>
      <c r="BQ27">
        <v>0.30208000000000002</v>
      </c>
      <c r="BR27">
        <v>400.00700000000001</v>
      </c>
      <c r="BS27">
        <v>18.905000000000001</v>
      </c>
      <c r="BT27">
        <v>1.9462200000000001</v>
      </c>
      <c r="BU27">
        <v>1.91561</v>
      </c>
      <c r="BV27">
        <v>17.013400000000001</v>
      </c>
      <c r="BW27">
        <v>16.763500000000001</v>
      </c>
      <c r="BX27">
        <v>1999.82</v>
      </c>
      <c r="BY27">
        <v>0.98000500000000001</v>
      </c>
      <c r="BZ27">
        <v>1.9994700000000001E-2</v>
      </c>
      <c r="CA27">
        <v>0</v>
      </c>
      <c r="CB27">
        <v>2.5116000000000001</v>
      </c>
      <c r="CC27">
        <v>0</v>
      </c>
      <c r="CD27">
        <v>6968.88</v>
      </c>
      <c r="CE27">
        <v>18451.8</v>
      </c>
      <c r="CF27">
        <v>40.061999999999998</v>
      </c>
      <c r="CG27">
        <v>40.061999999999998</v>
      </c>
      <c r="CH27">
        <v>40</v>
      </c>
      <c r="CI27">
        <v>39.125</v>
      </c>
      <c r="CJ27">
        <v>39.561999999999998</v>
      </c>
      <c r="CK27">
        <v>1959.83</v>
      </c>
      <c r="CL27">
        <v>39.99</v>
      </c>
      <c r="CM27">
        <v>0</v>
      </c>
      <c r="CN27">
        <v>1689360643.2</v>
      </c>
      <c r="CO27">
        <v>0</v>
      </c>
      <c r="CP27">
        <v>1689360663.5</v>
      </c>
      <c r="CQ27" t="s">
        <v>380</v>
      </c>
      <c r="CR27">
        <v>1689360662</v>
      </c>
      <c r="CS27">
        <v>1689360663.5</v>
      </c>
      <c r="CT27">
        <v>11</v>
      </c>
      <c r="CU27">
        <v>-3.7999999999999999E-2</v>
      </c>
      <c r="CV27">
        <v>1E-3</v>
      </c>
      <c r="CW27">
        <v>2.214</v>
      </c>
      <c r="CX27">
        <v>3.2000000000000001E-2</v>
      </c>
      <c r="CY27">
        <v>400</v>
      </c>
      <c r="CZ27">
        <v>19</v>
      </c>
      <c r="DA27">
        <v>0.38</v>
      </c>
      <c r="DB27">
        <v>0.21</v>
      </c>
      <c r="DC27">
        <v>2.194060297969517</v>
      </c>
      <c r="DD27">
        <v>0.63690870750219164</v>
      </c>
      <c r="DE27">
        <v>4.6509029832530142E-2</v>
      </c>
      <c r="DF27">
        <v>1</v>
      </c>
      <c r="DG27">
        <v>5.0569689244600038E-4</v>
      </c>
      <c r="DH27">
        <v>5.9775026269158279E-5</v>
      </c>
      <c r="DI27">
        <v>4.6021942795213258E-6</v>
      </c>
      <c r="DJ27">
        <v>1</v>
      </c>
      <c r="DK27">
        <v>2.4035682366671741E-2</v>
      </c>
      <c r="DL27">
        <v>2.5795545091768799E-3</v>
      </c>
      <c r="DM27">
        <v>1.4086366179360949E-4</v>
      </c>
      <c r="DN27">
        <v>1</v>
      </c>
      <c r="DO27">
        <v>3</v>
      </c>
      <c r="DP27">
        <v>3</v>
      </c>
      <c r="DQ27" t="s">
        <v>347</v>
      </c>
      <c r="DR27">
        <v>3.10975</v>
      </c>
      <c r="DS27">
        <v>2.6633300000000002</v>
      </c>
      <c r="DT27">
        <v>9.6667299999999998E-2</v>
      </c>
      <c r="DU27">
        <v>9.8087999999999995E-2</v>
      </c>
      <c r="DV27">
        <v>9.0446399999999996E-2</v>
      </c>
      <c r="DW27">
        <v>9.1657799999999998E-2</v>
      </c>
      <c r="DX27">
        <v>26158.5</v>
      </c>
      <c r="DY27">
        <v>28396.3</v>
      </c>
      <c r="DZ27">
        <v>27423.599999999999</v>
      </c>
      <c r="EA27">
        <v>29598.6</v>
      </c>
      <c r="EB27">
        <v>31228.799999999999</v>
      </c>
      <c r="EC27">
        <v>33158</v>
      </c>
      <c r="ED27">
        <v>37623.9</v>
      </c>
      <c r="EE27">
        <v>40579.800000000003</v>
      </c>
      <c r="EF27">
        <v>2.1766999999999999</v>
      </c>
      <c r="EG27">
        <v>2.1497000000000002</v>
      </c>
      <c r="EH27">
        <v>0.201598</v>
      </c>
      <c r="EI27">
        <v>0</v>
      </c>
      <c r="EJ27">
        <v>25.7652</v>
      </c>
      <c r="EK27">
        <v>999.9</v>
      </c>
      <c r="EL27">
        <v>59.4</v>
      </c>
      <c r="EM27">
        <v>28.3</v>
      </c>
      <c r="EN27">
        <v>22.639600000000002</v>
      </c>
      <c r="EO27">
        <v>62.992199999999997</v>
      </c>
      <c r="EP27">
        <v>7.1033600000000003</v>
      </c>
      <c r="EQ27">
        <v>1</v>
      </c>
      <c r="ER27">
        <v>-6.6178899999999999E-2</v>
      </c>
      <c r="ES27">
        <v>0</v>
      </c>
      <c r="ET27">
        <v>20.2239</v>
      </c>
      <c r="EU27">
        <v>5.2575700000000003</v>
      </c>
      <c r="EV27">
        <v>12.0519</v>
      </c>
      <c r="EW27">
        <v>4.9726499999999998</v>
      </c>
      <c r="EX27">
        <v>3.2930000000000001</v>
      </c>
      <c r="EY27">
        <v>3529.7</v>
      </c>
      <c r="EZ27">
        <v>9999</v>
      </c>
      <c r="FA27">
        <v>9999</v>
      </c>
      <c r="FB27">
        <v>69.900000000000006</v>
      </c>
      <c r="FC27">
        <v>4.9721500000000001</v>
      </c>
      <c r="FD27">
        <v>1.8705700000000001</v>
      </c>
      <c r="FE27">
        <v>1.8768100000000001</v>
      </c>
      <c r="FF27">
        <v>1.8698900000000001</v>
      </c>
      <c r="FG27">
        <v>1.87303</v>
      </c>
      <c r="FH27">
        <v>1.87456</v>
      </c>
      <c r="FI27">
        <v>1.87395</v>
      </c>
      <c r="FJ27">
        <v>1.87544</v>
      </c>
      <c r="FK27">
        <v>0</v>
      </c>
      <c r="FL27">
        <v>0</v>
      </c>
      <c r="FM27">
        <v>0</v>
      </c>
      <c r="FN27">
        <v>0</v>
      </c>
      <c r="FO27" t="s">
        <v>348</v>
      </c>
      <c r="FP27" t="s">
        <v>349</v>
      </c>
      <c r="FQ27" t="s">
        <v>350</v>
      </c>
      <c r="FR27" t="s">
        <v>350</v>
      </c>
      <c r="FS27" t="s">
        <v>350</v>
      </c>
      <c r="FT27" t="s">
        <v>350</v>
      </c>
      <c r="FU27">
        <v>0</v>
      </c>
      <c r="FV27">
        <v>100</v>
      </c>
      <c r="FW27">
        <v>100</v>
      </c>
      <c r="FX27">
        <v>2.214</v>
      </c>
      <c r="FY27">
        <v>3.2000000000000001E-2</v>
      </c>
      <c r="FZ27">
        <v>2.251199999999983</v>
      </c>
      <c r="GA27">
        <v>0</v>
      </c>
      <c r="GB27">
        <v>0</v>
      </c>
      <c r="GC27">
        <v>0</v>
      </c>
      <c r="GD27">
        <v>3.116999999999592E-2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37.799999999999997</v>
      </c>
      <c r="GM27">
        <v>37.9</v>
      </c>
      <c r="GN27">
        <v>1.0363800000000001</v>
      </c>
      <c r="GO27">
        <v>2.5451700000000002</v>
      </c>
      <c r="GP27">
        <v>1.39893</v>
      </c>
      <c r="GQ27">
        <v>2.2863799999999999</v>
      </c>
      <c r="GR27">
        <v>1.4489700000000001</v>
      </c>
      <c r="GS27">
        <v>2.5573700000000001</v>
      </c>
      <c r="GT27">
        <v>31.8049</v>
      </c>
      <c r="GU27">
        <v>13.081300000000001</v>
      </c>
      <c r="GV27">
        <v>18</v>
      </c>
      <c r="GW27">
        <v>503.64400000000001</v>
      </c>
      <c r="GX27">
        <v>531.54100000000005</v>
      </c>
      <c r="GY27">
        <v>27.101700000000001</v>
      </c>
      <c r="GZ27">
        <v>26.431000000000001</v>
      </c>
      <c r="HA27">
        <v>30</v>
      </c>
      <c r="HB27">
        <v>26.3489</v>
      </c>
      <c r="HC27">
        <v>26.301200000000001</v>
      </c>
      <c r="HD27">
        <v>20.7044</v>
      </c>
      <c r="HE27">
        <v>20.4895</v>
      </c>
      <c r="HF27">
        <v>51.906799999999997</v>
      </c>
      <c r="HG27">
        <v>-999.9</v>
      </c>
      <c r="HH27">
        <v>400</v>
      </c>
      <c r="HI27">
        <v>18.827500000000001</v>
      </c>
      <c r="HJ27">
        <v>101.489</v>
      </c>
      <c r="HK27">
        <v>101.42400000000001</v>
      </c>
    </row>
    <row r="28" spans="1:219" x14ac:dyDescent="0.2">
      <c r="A28">
        <v>12</v>
      </c>
      <c r="B28">
        <v>1689362092.5999999</v>
      </c>
      <c r="C28" s="2">
        <v>19449.5</v>
      </c>
      <c r="D28" s="3" t="s">
        <v>381</v>
      </c>
      <c r="E28" s="1" t="s">
        <v>382</v>
      </c>
      <c r="F28">
        <v>0</v>
      </c>
      <c r="G28" s="2">
        <v>22.3</v>
      </c>
      <c r="H28" t="s">
        <v>344</v>
      </c>
      <c r="I28" s="2">
        <v>80</v>
      </c>
      <c r="J28" s="2">
        <v>140</v>
      </c>
      <c r="K28">
        <v>1689362092.5999999</v>
      </c>
      <c r="L28" s="2">
        <f t="shared" si="0"/>
        <v>9.6615645710215652E-5</v>
      </c>
      <c r="M28" s="2">
        <f t="shared" si="1"/>
        <v>9.661564571021565E-2</v>
      </c>
      <c r="N28" s="2">
        <f t="shared" si="2"/>
        <v>0.1480989649300867</v>
      </c>
      <c r="O28" s="2">
        <f t="shared" si="3"/>
        <v>399.86700000000002</v>
      </c>
      <c r="P28" s="2">
        <f t="shared" si="4"/>
        <v>333.09999497576774</v>
      </c>
      <c r="Q28">
        <f t="shared" si="5"/>
        <v>33.768065819627644</v>
      </c>
      <c r="R28">
        <f t="shared" si="6"/>
        <v>40.536581743507199</v>
      </c>
      <c r="S28">
        <f t="shared" si="7"/>
        <v>4.3999437206233595E-3</v>
      </c>
      <c r="T28">
        <f t="shared" si="8"/>
        <v>3.8441226461498013</v>
      </c>
      <c r="U28">
        <f t="shared" si="9"/>
        <v>4.3971477901884309E-3</v>
      </c>
      <c r="V28">
        <f t="shared" si="10"/>
        <v>2.7484684181268162E-3</v>
      </c>
      <c r="W28">
        <f t="shared" si="11"/>
        <v>321.49844399999995</v>
      </c>
      <c r="X28">
        <f t="shared" si="12"/>
        <v>30.448623417570136</v>
      </c>
      <c r="Y28">
        <f t="shared" si="13"/>
        <v>29.6252</v>
      </c>
      <c r="Z28">
        <f t="shared" si="14"/>
        <v>4.1695858388699962</v>
      </c>
      <c r="AA28">
        <f t="shared" si="15"/>
        <v>49.976297069026558</v>
      </c>
      <c r="AB28">
        <f t="shared" si="16"/>
        <v>2.0100261541401601</v>
      </c>
      <c r="AC28">
        <f t="shared" si="17"/>
        <v>4.0219589525889452</v>
      </c>
      <c r="AD28">
        <f t="shared" si="18"/>
        <v>2.1595596847298362</v>
      </c>
      <c r="AE28">
        <f t="shared" si="19"/>
        <v>-4.2607499758205103</v>
      </c>
      <c r="AF28">
        <f t="shared" si="20"/>
        <v>-129.40336595795759</v>
      </c>
      <c r="AG28">
        <f t="shared" si="21"/>
        <v>-7.4341355887756633</v>
      </c>
      <c r="AH28">
        <f t="shared" si="22"/>
        <v>180.40019247744618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53283.337034887569</v>
      </c>
      <c r="AN28">
        <f t="shared" si="26"/>
        <v>1999.89</v>
      </c>
      <c r="AO28">
        <f t="shared" si="27"/>
        <v>1681.1076</v>
      </c>
      <c r="AP28">
        <f t="shared" si="28"/>
        <v>0.84060003300181507</v>
      </c>
      <c r="AQ28">
        <f t="shared" si="29"/>
        <v>0.16075806369350312</v>
      </c>
      <c r="AR28">
        <v>3</v>
      </c>
      <c r="AS28">
        <v>0.5</v>
      </c>
      <c r="AT28" t="s">
        <v>345</v>
      </c>
      <c r="AU28">
        <v>2</v>
      </c>
      <c r="AV28">
        <v>1689362092.5999999</v>
      </c>
      <c r="AW28">
        <v>399.86700000000002</v>
      </c>
      <c r="AX28">
        <v>399.97899999999998</v>
      </c>
      <c r="AY28">
        <v>19.8276</v>
      </c>
      <c r="AZ28">
        <v>19.770800000000001</v>
      </c>
      <c r="BA28">
        <v>397.68200000000002</v>
      </c>
      <c r="BB28">
        <v>19.7956</v>
      </c>
      <c r="BC28">
        <v>500.17599999999999</v>
      </c>
      <c r="BD28">
        <v>101.343</v>
      </c>
      <c r="BE28">
        <v>3.2161599999999999E-2</v>
      </c>
      <c r="BF28">
        <v>29.000800000000002</v>
      </c>
      <c r="BG28">
        <v>29.6252</v>
      </c>
      <c r="BH28">
        <v>999.9</v>
      </c>
      <c r="BI28">
        <v>0</v>
      </c>
      <c r="BJ28">
        <v>0</v>
      </c>
      <c r="BK28">
        <v>10010</v>
      </c>
      <c r="BL28">
        <v>0</v>
      </c>
      <c r="BM28">
        <v>3.7972399999999999</v>
      </c>
      <c r="BN28">
        <v>-8.3648700000000006E-2</v>
      </c>
      <c r="BO28">
        <v>407.98500000000001</v>
      </c>
      <c r="BP28">
        <v>408.04599999999999</v>
      </c>
      <c r="BQ28">
        <v>5.6964899999999999E-2</v>
      </c>
      <c r="BR28">
        <v>399.97899999999998</v>
      </c>
      <c r="BS28">
        <v>19.770800000000001</v>
      </c>
      <c r="BT28">
        <v>2.0094099999999999</v>
      </c>
      <c r="BU28">
        <v>2.0036399999999999</v>
      </c>
      <c r="BV28">
        <v>17.518699999999999</v>
      </c>
      <c r="BW28">
        <v>17.473099999999999</v>
      </c>
      <c r="BX28">
        <v>1999.89</v>
      </c>
      <c r="BY28">
        <v>0.98000100000000001</v>
      </c>
      <c r="BZ28">
        <v>1.9998999999999999E-2</v>
      </c>
      <c r="CA28">
        <v>0</v>
      </c>
      <c r="CB28">
        <v>3.0621999999999998</v>
      </c>
      <c r="CC28">
        <v>0</v>
      </c>
      <c r="CD28">
        <v>6338.95</v>
      </c>
      <c r="CE28">
        <v>18452.400000000001</v>
      </c>
      <c r="CF28">
        <v>39.061999999999998</v>
      </c>
      <c r="CG28">
        <v>39.375</v>
      </c>
      <c r="CH28">
        <v>39.186999999999998</v>
      </c>
      <c r="CI28">
        <v>38.125</v>
      </c>
      <c r="CJ28">
        <v>38.75</v>
      </c>
      <c r="CK28">
        <v>1959.89</v>
      </c>
      <c r="CL28">
        <v>40</v>
      </c>
      <c r="CM28">
        <v>0</v>
      </c>
      <c r="CN28">
        <v>1689362093.4000001</v>
      </c>
      <c r="CO28">
        <v>0</v>
      </c>
      <c r="CP28">
        <v>1689362108.5999999</v>
      </c>
      <c r="CQ28" t="s">
        <v>383</v>
      </c>
      <c r="CR28">
        <v>1689362108.5999999</v>
      </c>
      <c r="CS28">
        <v>1689362107.5999999</v>
      </c>
      <c r="CT28">
        <v>12</v>
      </c>
      <c r="CU28">
        <v>-2.9000000000000001E-2</v>
      </c>
      <c r="CV28">
        <v>0</v>
      </c>
      <c r="CW28">
        <v>2.1850000000000001</v>
      </c>
      <c r="CX28">
        <v>3.2000000000000001E-2</v>
      </c>
      <c r="CY28">
        <v>400</v>
      </c>
      <c r="CZ28">
        <v>20</v>
      </c>
      <c r="DA28">
        <v>0.37</v>
      </c>
      <c r="DB28">
        <v>0.14000000000000001</v>
      </c>
      <c r="DC28">
        <v>7.6981229811934462E-2</v>
      </c>
      <c r="DD28">
        <v>-0.18177794015481069</v>
      </c>
      <c r="DE28">
        <v>2.0774549118521689E-2</v>
      </c>
      <c r="DF28">
        <v>1</v>
      </c>
      <c r="DG28">
        <v>1.161247292799859E-4</v>
      </c>
      <c r="DH28">
        <v>-1.7281028758497471E-4</v>
      </c>
      <c r="DI28">
        <v>1.319123873200563E-5</v>
      </c>
      <c r="DJ28">
        <v>1</v>
      </c>
      <c r="DK28">
        <v>4.9378659899089461E-3</v>
      </c>
      <c r="DL28">
        <v>-6.5679020996511116E-3</v>
      </c>
      <c r="DM28">
        <v>3.3443561760253222E-4</v>
      </c>
      <c r="DN28">
        <v>1</v>
      </c>
      <c r="DO28">
        <v>3</v>
      </c>
      <c r="DP28">
        <v>3</v>
      </c>
      <c r="DQ28" t="s">
        <v>347</v>
      </c>
      <c r="DR28">
        <v>3.1101299999999998</v>
      </c>
      <c r="DS28">
        <v>2.66411</v>
      </c>
      <c r="DT28">
        <v>9.6907999999999994E-2</v>
      </c>
      <c r="DU28">
        <v>9.8076099999999999E-2</v>
      </c>
      <c r="DV28">
        <v>9.2545699999999995E-2</v>
      </c>
      <c r="DW28">
        <v>9.4660599999999998E-2</v>
      </c>
      <c r="DX28">
        <v>26143.8</v>
      </c>
      <c r="DY28">
        <v>28390.6</v>
      </c>
      <c r="DZ28">
        <v>27416.1</v>
      </c>
      <c r="EA28">
        <v>29592.7</v>
      </c>
      <c r="EB28">
        <v>31149.7</v>
      </c>
      <c r="EC28">
        <v>33041.199999999997</v>
      </c>
      <c r="ED28">
        <v>37615.9</v>
      </c>
      <c r="EE28">
        <v>40571.5</v>
      </c>
      <c r="EF28">
        <v>2.1761300000000001</v>
      </c>
      <c r="EG28">
        <v>2.14595</v>
      </c>
      <c r="EH28">
        <v>0.19497100000000001</v>
      </c>
      <c r="EI28">
        <v>0</v>
      </c>
      <c r="EJ28">
        <v>26.442</v>
      </c>
      <c r="EK28">
        <v>999.9</v>
      </c>
      <c r="EL28">
        <v>60.3</v>
      </c>
      <c r="EM28">
        <v>28.6</v>
      </c>
      <c r="EN28">
        <v>23.3812</v>
      </c>
      <c r="EO28">
        <v>63.181399999999996</v>
      </c>
      <c r="EP28">
        <v>6.8709899999999999</v>
      </c>
      <c r="EQ28">
        <v>1</v>
      </c>
      <c r="ER28">
        <v>-5.6554899999999998E-2</v>
      </c>
      <c r="ES28">
        <v>0</v>
      </c>
      <c r="ET28">
        <v>20.224399999999999</v>
      </c>
      <c r="EU28">
        <v>5.2563700000000004</v>
      </c>
      <c r="EV28">
        <v>12.0528</v>
      </c>
      <c r="EW28">
        <v>4.9717000000000002</v>
      </c>
      <c r="EX28">
        <v>3.29305</v>
      </c>
      <c r="EY28">
        <v>3562.4</v>
      </c>
      <c r="EZ28">
        <v>9999</v>
      </c>
      <c r="FA28">
        <v>9999</v>
      </c>
      <c r="FB28">
        <v>70.3</v>
      </c>
      <c r="FC28">
        <v>4.9721299999999999</v>
      </c>
      <c r="FD28">
        <v>1.8706100000000001</v>
      </c>
      <c r="FE28">
        <v>1.87683</v>
      </c>
      <c r="FF28">
        <v>1.8699300000000001</v>
      </c>
      <c r="FG28">
        <v>1.87303</v>
      </c>
      <c r="FH28">
        <v>1.8745400000000001</v>
      </c>
      <c r="FI28">
        <v>1.8739300000000001</v>
      </c>
      <c r="FJ28">
        <v>1.8754299999999999</v>
      </c>
      <c r="FK28">
        <v>0</v>
      </c>
      <c r="FL28">
        <v>0</v>
      </c>
      <c r="FM28">
        <v>0</v>
      </c>
      <c r="FN28">
        <v>0</v>
      </c>
      <c r="FO28" t="s">
        <v>348</v>
      </c>
      <c r="FP28" t="s">
        <v>349</v>
      </c>
      <c r="FQ28" t="s">
        <v>350</v>
      </c>
      <c r="FR28" t="s">
        <v>350</v>
      </c>
      <c r="FS28" t="s">
        <v>350</v>
      </c>
      <c r="FT28" t="s">
        <v>350</v>
      </c>
      <c r="FU28">
        <v>0</v>
      </c>
      <c r="FV28">
        <v>100</v>
      </c>
      <c r="FW28">
        <v>100</v>
      </c>
      <c r="FX28">
        <v>2.1850000000000001</v>
      </c>
      <c r="FY28">
        <v>3.2000000000000001E-2</v>
      </c>
      <c r="FZ28">
        <v>2.213523809523906</v>
      </c>
      <c r="GA28">
        <v>0</v>
      </c>
      <c r="GB28">
        <v>0</v>
      </c>
      <c r="GC28">
        <v>0</v>
      </c>
      <c r="GD28">
        <v>3.210499999999783E-2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23.8</v>
      </c>
      <c r="GM28">
        <v>23.8</v>
      </c>
      <c r="GN28">
        <v>1.0363800000000001</v>
      </c>
      <c r="GO28">
        <v>2.5402800000000001</v>
      </c>
      <c r="GP28">
        <v>1.39893</v>
      </c>
      <c r="GQ28">
        <v>2.2851599999999999</v>
      </c>
      <c r="GR28">
        <v>1.4489700000000001</v>
      </c>
      <c r="GS28">
        <v>2.4719199999999999</v>
      </c>
      <c r="GT28">
        <v>32.266599999999997</v>
      </c>
      <c r="GU28">
        <v>12.074400000000001</v>
      </c>
      <c r="GV28">
        <v>18</v>
      </c>
      <c r="GW28">
        <v>504.483</v>
      </c>
      <c r="GX28">
        <v>530.06500000000005</v>
      </c>
      <c r="GY28">
        <v>27.642700000000001</v>
      </c>
      <c r="GZ28">
        <v>26.5991</v>
      </c>
      <c r="HA28">
        <v>30.0001</v>
      </c>
      <c r="HB28">
        <v>26.473299999999998</v>
      </c>
      <c r="HC28">
        <v>26.417200000000001</v>
      </c>
      <c r="HD28">
        <v>20.7163</v>
      </c>
      <c r="HE28">
        <v>18.939599999999999</v>
      </c>
      <c r="HF28">
        <v>56.021900000000002</v>
      </c>
      <c r="HG28">
        <v>-999.9</v>
      </c>
      <c r="HH28">
        <v>400</v>
      </c>
      <c r="HI28">
        <v>19.712</v>
      </c>
      <c r="HJ28">
        <v>101.464</v>
      </c>
      <c r="HK28">
        <v>101.40300000000001</v>
      </c>
    </row>
    <row r="29" spans="1:219" x14ac:dyDescent="0.2">
      <c r="A29">
        <v>13</v>
      </c>
      <c r="B29">
        <v>1689364120.5</v>
      </c>
      <c r="C29" s="2">
        <v>21477.400000095371</v>
      </c>
      <c r="D29" s="3" t="s">
        <v>384</v>
      </c>
      <c r="E29" s="1" t="s">
        <v>385</v>
      </c>
      <c r="F29">
        <v>0</v>
      </c>
      <c r="G29" s="2">
        <v>23.2</v>
      </c>
      <c r="H29" t="s">
        <v>398</v>
      </c>
      <c r="I29" s="2">
        <v>180</v>
      </c>
      <c r="J29" s="2">
        <v>140</v>
      </c>
      <c r="K29">
        <v>1689364120.5</v>
      </c>
      <c r="L29" s="2">
        <f t="shared" si="0"/>
        <v>5.139460681124233E-4</v>
      </c>
      <c r="M29" s="2">
        <f t="shared" si="1"/>
        <v>0.51394606811242327</v>
      </c>
      <c r="N29" s="2">
        <f t="shared" si="2"/>
        <v>2.2708249841853361</v>
      </c>
      <c r="O29" s="2">
        <f t="shared" si="3"/>
        <v>398.46899999999999</v>
      </c>
      <c r="P29" s="2">
        <f t="shared" si="4"/>
        <v>239.97928747863941</v>
      </c>
      <c r="Q29">
        <f t="shared" si="5"/>
        <v>24.315842124880849</v>
      </c>
      <c r="R29">
        <f t="shared" si="6"/>
        <v>40.374773162544606</v>
      </c>
      <c r="S29">
        <f t="shared" si="7"/>
        <v>2.4656045050742953E-2</v>
      </c>
      <c r="T29">
        <f t="shared" si="8"/>
        <v>3.8365217170375936</v>
      </c>
      <c r="U29">
        <f t="shared" si="9"/>
        <v>2.4568351922731931E-2</v>
      </c>
      <c r="V29">
        <f t="shared" si="10"/>
        <v>1.536307271286488E-2</v>
      </c>
      <c r="W29">
        <f t="shared" si="11"/>
        <v>321.531522</v>
      </c>
      <c r="X29">
        <f t="shared" si="12"/>
        <v>29.376664188011667</v>
      </c>
      <c r="Y29">
        <f t="shared" si="13"/>
        <v>28.744599999999998</v>
      </c>
      <c r="Z29">
        <f t="shared" si="14"/>
        <v>3.9627172031678559</v>
      </c>
      <c r="AA29">
        <f t="shared" si="15"/>
        <v>50.158281365773739</v>
      </c>
      <c r="AB29">
        <f t="shared" si="16"/>
        <v>1.9044696674803803</v>
      </c>
      <c r="AC29">
        <f t="shared" si="17"/>
        <v>3.7969197022366958</v>
      </c>
      <c r="AD29">
        <f t="shared" si="18"/>
        <v>2.0582475356874754</v>
      </c>
      <c r="AE29">
        <f t="shared" si="19"/>
        <v>-22.665021603757868</v>
      </c>
      <c r="AF29">
        <f t="shared" si="20"/>
        <v>-152.06476763632568</v>
      </c>
      <c r="AG29">
        <f t="shared" si="21"/>
        <v>-8.6722764190533912</v>
      </c>
      <c r="AH29">
        <f t="shared" si="22"/>
        <v>138.12945634086307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53310.849734788586</v>
      </c>
      <c r="AN29">
        <f t="shared" si="26"/>
        <v>2000.09</v>
      </c>
      <c r="AO29">
        <f t="shared" si="27"/>
        <v>1681.2762</v>
      </c>
      <c r="AP29">
        <f t="shared" si="28"/>
        <v>0.84060027298771556</v>
      </c>
      <c r="AQ29">
        <f t="shared" si="29"/>
        <v>0.16075852686629102</v>
      </c>
      <c r="AR29">
        <v>3</v>
      </c>
      <c r="AS29">
        <v>0.5</v>
      </c>
      <c r="AT29" t="s">
        <v>345</v>
      </c>
      <c r="AU29">
        <v>2</v>
      </c>
      <c r="AV29">
        <v>1689364120.5</v>
      </c>
      <c r="AW29">
        <v>398.46899999999999</v>
      </c>
      <c r="AX29">
        <v>399.95499999999998</v>
      </c>
      <c r="AY29">
        <v>18.7957</v>
      </c>
      <c r="AZ29">
        <v>18.492999999999999</v>
      </c>
      <c r="BA29">
        <v>396.226</v>
      </c>
      <c r="BB29">
        <v>18.765699999999999</v>
      </c>
      <c r="BC29">
        <v>499.78800000000001</v>
      </c>
      <c r="BD29">
        <v>101.29300000000001</v>
      </c>
      <c r="BE29">
        <v>3.1753400000000001E-2</v>
      </c>
      <c r="BF29">
        <v>28.009399999999999</v>
      </c>
      <c r="BG29">
        <v>28.744599999999998</v>
      </c>
      <c r="BH29">
        <v>999.9</v>
      </c>
      <c r="BI29">
        <v>0</v>
      </c>
      <c r="BJ29">
        <v>0</v>
      </c>
      <c r="BK29">
        <v>9986.25</v>
      </c>
      <c r="BL29">
        <v>0</v>
      </c>
      <c r="BM29">
        <v>5.7793700000000001</v>
      </c>
      <c r="BN29">
        <v>-1.54434</v>
      </c>
      <c r="BO29">
        <v>406.04300000000001</v>
      </c>
      <c r="BP29">
        <v>407.49</v>
      </c>
      <c r="BQ29">
        <v>0.30493199999999998</v>
      </c>
      <c r="BR29">
        <v>399.95499999999998</v>
      </c>
      <c r="BS29">
        <v>18.492999999999999</v>
      </c>
      <c r="BT29">
        <v>1.9040999999999999</v>
      </c>
      <c r="BU29">
        <v>1.8732200000000001</v>
      </c>
      <c r="BV29">
        <v>16.668700000000001</v>
      </c>
      <c r="BW29">
        <v>16.4115</v>
      </c>
      <c r="BX29">
        <v>2000.09</v>
      </c>
      <c r="BY29">
        <v>0.979993</v>
      </c>
      <c r="BZ29">
        <v>2.0006699999999999E-2</v>
      </c>
      <c r="CA29">
        <v>0</v>
      </c>
      <c r="CB29">
        <v>2.5009000000000001</v>
      </c>
      <c r="CC29">
        <v>0</v>
      </c>
      <c r="CD29">
        <v>7721.65</v>
      </c>
      <c r="CE29">
        <v>18454.2</v>
      </c>
      <c r="CF29">
        <v>40.311999999999998</v>
      </c>
      <c r="CG29">
        <v>40.061999999999998</v>
      </c>
      <c r="CH29">
        <v>40.186999999999998</v>
      </c>
      <c r="CI29">
        <v>39.125</v>
      </c>
      <c r="CJ29">
        <v>39.75</v>
      </c>
      <c r="CK29">
        <v>1960.07</v>
      </c>
      <c r="CL29">
        <v>40.020000000000003</v>
      </c>
      <c r="CM29">
        <v>0</v>
      </c>
      <c r="CN29">
        <v>1689364121.4000001</v>
      </c>
      <c r="CO29">
        <v>0</v>
      </c>
      <c r="CP29">
        <v>1689364140.5</v>
      </c>
      <c r="CQ29" t="s">
        <v>386</v>
      </c>
      <c r="CR29">
        <v>1689364140.5</v>
      </c>
      <c r="CS29">
        <v>1689364138.5</v>
      </c>
      <c r="CT29">
        <v>13</v>
      </c>
      <c r="CU29">
        <v>5.8000000000000003E-2</v>
      </c>
      <c r="CV29">
        <v>-3.0000000000000001E-3</v>
      </c>
      <c r="CW29">
        <v>2.2429999999999999</v>
      </c>
      <c r="CX29">
        <v>0.03</v>
      </c>
      <c r="CY29">
        <v>400</v>
      </c>
      <c r="CZ29">
        <v>18</v>
      </c>
      <c r="DA29">
        <v>0.43</v>
      </c>
      <c r="DB29">
        <v>0.2</v>
      </c>
      <c r="DC29">
        <v>2.5467947087284641</v>
      </c>
      <c r="DD29">
        <v>0.3280232932508837</v>
      </c>
      <c r="DE29">
        <v>7.2908387801802602E-2</v>
      </c>
      <c r="DF29">
        <v>1</v>
      </c>
      <c r="DG29">
        <v>4.9478689310186925E-4</v>
      </c>
      <c r="DH29">
        <v>3.2769123683350047E-4</v>
      </c>
      <c r="DI29">
        <v>2.5586326099830551E-5</v>
      </c>
      <c r="DJ29">
        <v>1</v>
      </c>
      <c r="DK29">
        <v>2.4396797309556899E-2</v>
      </c>
      <c r="DL29">
        <v>1.821007956562358E-2</v>
      </c>
      <c r="DM29">
        <v>1.0098789032178591E-3</v>
      </c>
      <c r="DN29">
        <v>1</v>
      </c>
      <c r="DO29">
        <v>3</v>
      </c>
      <c r="DP29">
        <v>3</v>
      </c>
      <c r="DQ29" t="s">
        <v>347</v>
      </c>
      <c r="DR29">
        <v>3.1093899999999999</v>
      </c>
      <c r="DS29">
        <v>2.6634899999999999</v>
      </c>
      <c r="DT29">
        <v>9.6541299999999997E-2</v>
      </c>
      <c r="DU29">
        <v>9.7969600000000004E-2</v>
      </c>
      <c r="DV29">
        <v>8.8941999999999993E-2</v>
      </c>
      <c r="DW29">
        <v>9.0110599999999999E-2</v>
      </c>
      <c r="DX29">
        <v>26143.3</v>
      </c>
      <c r="DY29">
        <v>28383.9</v>
      </c>
      <c r="DZ29">
        <v>27404.799999999999</v>
      </c>
      <c r="EA29">
        <v>29582.5</v>
      </c>
      <c r="EB29">
        <v>31259.3</v>
      </c>
      <c r="EC29">
        <v>33196.300000000003</v>
      </c>
      <c r="ED29">
        <v>37599.1</v>
      </c>
      <c r="EE29">
        <v>40558.199999999997</v>
      </c>
      <c r="EF29">
        <v>2.1730499999999999</v>
      </c>
      <c r="EG29">
        <v>2.1416499999999998</v>
      </c>
      <c r="EH29">
        <v>0.20749899999999999</v>
      </c>
      <c r="EI29">
        <v>0</v>
      </c>
      <c r="EJ29">
        <v>25.351299999999998</v>
      </c>
      <c r="EK29">
        <v>999.9</v>
      </c>
      <c r="EL29">
        <v>59.1</v>
      </c>
      <c r="EM29">
        <v>28.7</v>
      </c>
      <c r="EN29">
        <v>23.061800000000002</v>
      </c>
      <c r="EO29">
        <v>63.301600000000001</v>
      </c>
      <c r="EP29">
        <v>7.03125</v>
      </c>
      <c r="EQ29">
        <v>1</v>
      </c>
      <c r="ER29">
        <v>-4.6905500000000003E-2</v>
      </c>
      <c r="ES29">
        <v>0</v>
      </c>
      <c r="ET29">
        <v>20.223199999999999</v>
      </c>
      <c r="EU29">
        <v>5.2574199999999998</v>
      </c>
      <c r="EV29">
        <v>12.0519</v>
      </c>
      <c r="EW29">
        <v>4.9726499999999998</v>
      </c>
      <c r="EX29">
        <v>3.2930999999999999</v>
      </c>
      <c r="EY29">
        <v>3608.1</v>
      </c>
      <c r="EZ29">
        <v>9999</v>
      </c>
      <c r="FA29">
        <v>9999</v>
      </c>
      <c r="FB29">
        <v>70.900000000000006</v>
      </c>
      <c r="FC29">
        <v>4.9721500000000001</v>
      </c>
      <c r="FD29">
        <v>1.8705700000000001</v>
      </c>
      <c r="FE29">
        <v>1.87676</v>
      </c>
      <c r="FF29">
        <v>1.86981</v>
      </c>
      <c r="FG29">
        <v>1.8729899999999999</v>
      </c>
      <c r="FH29">
        <v>1.8745400000000001</v>
      </c>
      <c r="FI29">
        <v>1.8738999999999999</v>
      </c>
      <c r="FJ29">
        <v>1.87531</v>
      </c>
      <c r="FK29">
        <v>0</v>
      </c>
      <c r="FL29">
        <v>0</v>
      </c>
      <c r="FM29">
        <v>0</v>
      </c>
      <c r="FN29">
        <v>0</v>
      </c>
      <c r="FO29" t="s">
        <v>348</v>
      </c>
      <c r="FP29" t="s">
        <v>349</v>
      </c>
      <c r="FQ29" t="s">
        <v>350</v>
      </c>
      <c r="FR29" t="s">
        <v>350</v>
      </c>
      <c r="FS29" t="s">
        <v>350</v>
      </c>
      <c r="FT29" t="s">
        <v>350</v>
      </c>
      <c r="FU29">
        <v>0</v>
      </c>
      <c r="FV29">
        <v>100</v>
      </c>
      <c r="FW29">
        <v>100</v>
      </c>
      <c r="FX29">
        <v>2.2429999999999999</v>
      </c>
      <c r="FY29">
        <v>0.03</v>
      </c>
      <c r="FZ29">
        <v>2.1844999999999999</v>
      </c>
      <c r="GA29">
        <v>0</v>
      </c>
      <c r="GB29">
        <v>0</v>
      </c>
      <c r="GC29">
        <v>0</v>
      </c>
      <c r="GD29">
        <v>3.2199999999999562E-2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33.5</v>
      </c>
      <c r="GM29">
        <v>33.5</v>
      </c>
      <c r="GN29">
        <v>1.0363800000000001</v>
      </c>
      <c r="GO29">
        <v>2.5549300000000001</v>
      </c>
      <c r="GP29">
        <v>1.39893</v>
      </c>
      <c r="GQ29">
        <v>2.2875999999999999</v>
      </c>
      <c r="GR29">
        <v>1.4489700000000001</v>
      </c>
      <c r="GS29">
        <v>2.3913600000000002</v>
      </c>
      <c r="GT29">
        <v>31.586099999999998</v>
      </c>
      <c r="GU29">
        <v>15.6731</v>
      </c>
      <c r="GV29">
        <v>18</v>
      </c>
      <c r="GW29">
        <v>504.036</v>
      </c>
      <c r="GX29">
        <v>528.76900000000001</v>
      </c>
      <c r="GY29">
        <v>26.834800000000001</v>
      </c>
      <c r="GZ29">
        <v>26.674199999999999</v>
      </c>
      <c r="HA29">
        <v>29.9999</v>
      </c>
      <c r="HB29">
        <v>26.630600000000001</v>
      </c>
      <c r="HC29">
        <v>26.589200000000002</v>
      </c>
      <c r="HD29">
        <v>20.7196</v>
      </c>
      <c r="HE29">
        <v>22.980599999999999</v>
      </c>
      <c r="HF29">
        <v>49.3217</v>
      </c>
      <c r="HG29">
        <v>-999.9</v>
      </c>
      <c r="HH29">
        <v>400</v>
      </c>
      <c r="HI29">
        <v>18.447199999999999</v>
      </c>
      <c r="HJ29">
        <v>101.42100000000001</v>
      </c>
      <c r="HK29">
        <v>101.369</v>
      </c>
    </row>
    <row r="30" spans="1:219" x14ac:dyDescent="0.2">
      <c r="A30">
        <v>14</v>
      </c>
      <c r="B30">
        <v>1689365602.5999999</v>
      </c>
      <c r="C30" s="2">
        <v>22959.5</v>
      </c>
      <c r="D30" s="3" t="s">
        <v>387</v>
      </c>
      <c r="E30" s="1" t="s">
        <v>388</v>
      </c>
      <c r="F30">
        <v>0</v>
      </c>
      <c r="G30" s="2">
        <v>23.3</v>
      </c>
      <c r="H30" t="s">
        <v>344</v>
      </c>
      <c r="I30" s="2">
        <v>90</v>
      </c>
      <c r="J30" s="2">
        <v>140</v>
      </c>
      <c r="K30">
        <v>1689365602.5999999</v>
      </c>
      <c r="L30" s="2">
        <f t="shared" si="0"/>
        <v>8.0939415719855233E-5</v>
      </c>
      <c r="M30" s="2">
        <f t="shared" si="1"/>
        <v>8.0939415719855232E-2</v>
      </c>
      <c r="N30" s="2">
        <f t="shared" si="2"/>
        <v>0.24593507238253456</v>
      </c>
      <c r="O30" s="2">
        <f t="shared" si="3"/>
        <v>399.82400000000001</v>
      </c>
      <c r="P30" s="2">
        <f t="shared" si="4"/>
        <v>280.67174656077191</v>
      </c>
      <c r="Q30">
        <f t="shared" si="5"/>
        <v>28.450446857742847</v>
      </c>
      <c r="R30">
        <f t="shared" si="6"/>
        <v>40.528380942636801</v>
      </c>
      <c r="S30">
        <f t="shared" si="7"/>
        <v>3.6739408416082693E-3</v>
      </c>
      <c r="T30">
        <f t="shared" si="8"/>
        <v>3.841237911863173</v>
      </c>
      <c r="U30">
        <f t="shared" si="9"/>
        <v>3.6719897778718863E-3</v>
      </c>
      <c r="V30">
        <f t="shared" si="10"/>
        <v>2.295168815965819E-3</v>
      </c>
      <c r="W30">
        <f t="shared" si="11"/>
        <v>321.53094299999992</v>
      </c>
      <c r="X30">
        <f t="shared" si="12"/>
        <v>30.555477278682492</v>
      </c>
      <c r="Y30">
        <f t="shared" si="13"/>
        <v>29.711500000000001</v>
      </c>
      <c r="Z30">
        <f t="shared" si="14"/>
        <v>4.1903567331205718</v>
      </c>
      <c r="AA30">
        <f t="shared" si="15"/>
        <v>50.03865238785832</v>
      </c>
      <c r="AB30">
        <f t="shared" si="16"/>
        <v>2.0245133747316801</v>
      </c>
      <c r="AC30">
        <f t="shared" si="17"/>
        <v>4.0458990762567382</v>
      </c>
      <c r="AD30">
        <f t="shared" si="18"/>
        <v>2.1658433583888916</v>
      </c>
      <c r="AE30">
        <f t="shared" si="19"/>
        <v>-3.569428233245616</v>
      </c>
      <c r="AF30">
        <f t="shared" si="20"/>
        <v>-125.93071041088588</v>
      </c>
      <c r="AG30">
        <f t="shared" si="21"/>
        <v>-7.2468546681218289</v>
      </c>
      <c r="AH30">
        <f t="shared" si="22"/>
        <v>184.7839496877466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53209.483448224484</v>
      </c>
      <c r="AN30">
        <f t="shared" si="26"/>
        <v>2000.09</v>
      </c>
      <c r="AO30">
        <f t="shared" si="27"/>
        <v>1681.2758999999999</v>
      </c>
      <c r="AP30">
        <f t="shared" si="28"/>
        <v>0.84060012299446518</v>
      </c>
      <c r="AQ30">
        <f t="shared" si="29"/>
        <v>0.16075823737931791</v>
      </c>
      <c r="AR30">
        <v>3</v>
      </c>
      <c r="AS30">
        <v>0.5</v>
      </c>
      <c r="AT30" t="s">
        <v>345</v>
      </c>
      <c r="AU30">
        <v>2</v>
      </c>
      <c r="AV30">
        <v>1689365602.5999999</v>
      </c>
      <c r="AW30">
        <v>399.82400000000001</v>
      </c>
      <c r="AX30">
        <v>399.99099999999999</v>
      </c>
      <c r="AY30">
        <v>19.9724</v>
      </c>
      <c r="AZ30">
        <v>19.924800000000001</v>
      </c>
      <c r="BA30">
        <v>397.72800000000001</v>
      </c>
      <c r="BB30">
        <v>19.938400000000001</v>
      </c>
      <c r="BC30">
        <v>499.93400000000003</v>
      </c>
      <c r="BD30">
        <v>101.334</v>
      </c>
      <c r="BE30">
        <v>3.1553200000000003E-2</v>
      </c>
      <c r="BF30">
        <v>29.103400000000001</v>
      </c>
      <c r="BG30">
        <v>29.711500000000001</v>
      </c>
      <c r="BH30">
        <v>999.9</v>
      </c>
      <c r="BI30">
        <v>0</v>
      </c>
      <c r="BJ30">
        <v>0</v>
      </c>
      <c r="BK30">
        <v>10000</v>
      </c>
      <c r="BL30">
        <v>0</v>
      </c>
      <c r="BM30">
        <v>4.7594799999999999</v>
      </c>
      <c r="BN30">
        <v>-1.95923E-2</v>
      </c>
      <c r="BO30">
        <v>408.12</v>
      </c>
      <c r="BP30">
        <v>408.12200000000001</v>
      </c>
      <c r="BQ30">
        <v>4.3285400000000002E-2</v>
      </c>
      <c r="BR30">
        <v>399.99099999999999</v>
      </c>
      <c r="BS30">
        <v>19.924800000000001</v>
      </c>
      <c r="BT30">
        <v>2.02345</v>
      </c>
      <c r="BU30">
        <v>2.0190600000000001</v>
      </c>
      <c r="BV30">
        <v>17.629000000000001</v>
      </c>
      <c r="BW30">
        <v>17.5946</v>
      </c>
      <c r="BX30">
        <v>2000.09</v>
      </c>
      <c r="BY30">
        <v>0.97999700000000001</v>
      </c>
      <c r="BZ30">
        <v>2.0003199999999999E-2</v>
      </c>
      <c r="CA30">
        <v>0</v>
      </c>
      <c r="CB30">
        <v>2.0375999999999999</v>
      </c>
      <c r="CC30">
        <v>0</v>
      </c>
      <c r="CD30">
        <v>7330.12</v>
      </c>
      <c r="CE30">
        <v>18454.3</v>
      </c>
      <c r="CF30">
        <v>39.375</v>
      </c>
      <c r="CG30">
        <v>39.625</v>
      </c>
      <c r="CH30">
        <v>39.5</v>
      </c>
      <c r="CI30">
        <v>38.375</v>
      </c>
      <c r="CJ30">
        <v>38.936999999999998</v>
      </c>
      <c r="CK30">
        <v>1960.08</v>
      </c>
      <c r="CL30">
        <v>40.01</v>
      </c>
      <c r="CM30">
        <v>0</v>
      </c>
      <c r="CN30">
        <v>1689365603.4000001</v>
      </c>
      <c r="CO30">
        <v>0</v>
      </c>
      <c r="CP30">
        <v>1689365618.0999999</v>
      </c>
      <c r="CQ30" t="s">
        <v>389</v>
      </c>
      <c r="CR30">
        <v>1689365618.0999999</v>
      </c>
      <c r="CS30">
        <v>1689365617.5999999</v>
      </c>
      <c r="CT30">
        <v>14</v>
      </c>
      <c r="CU30">
        <v>-0.14599999999999999</v>
      </c>
      <c r="CV30">
        <v>5.0000000000000001E-3</v>
      </c>
      <c r="CW30">
        <v>2.0960000000000001</v>
      </c>
      <c r="CX30">
        <v>3.4000000000000002E-2</v>
      </c>
      <c r="CY30">
        <v>400</v>
      </c>
      <c r="CZ30">
        <v>20</v>
      </c>
      <c r="DA30">
        <v>0.33</v>
      </c>
      <c r="DB30">
        <v>0.14000000000000001</v>
      </c>
      <c r="DC30">
        <v>-9.7727958467018639E-3</v>
      </c>
      <c r="DD30">
        <v>0.38086877942728431</v>
      </c>
      <c r="DE30">
        <v>5.4968291211312671E-2</v>
      </c>
      <c r="DF30">
        <v>1</v>
      </c>
      <c r="DG30">
        <v>6.41604731651833E-5</v>
      </c>
      <c r="DH30">
        <v>2.4846403852671691E-5</v>
      </c>
      <c r="DI30">
        <v>2.3700193355281811E-6</v>
      </c>
      <c r="DJ30">
        <v>1</v>
      </c>
      <c r="DK30">
        <v>2.9519544841409432E-3</v>
      </c>
      <c r="DL30">
        <v>1.4948318609944479E-3</v>
      </c>
      <c r="DM30">
        <v>1.0537084892509889E-4</v>
      </c>
      <c r="DN30">
        <v>1</v>
      </c>
      <c r="DO30">
        <v>3</v>
      </c>
      <c r="DP30">
        <v>3</v>
      </c>
      <c r="DQ30" t="s">
        <v>347</v>
      </c>
      <c r="DR30">
        <v>3.1098400000000002</v>
      </c>
      <c r="DS30">
        <v>2.6634099999999998</v>
      </c>
      <c r="DT30">
        <v>9.6773700000000004E-2</v>
      </c>
      <c r="DU30">
        <v>9.7933400000000004E-2</v>
      </c>
      <c r="DV30">
        <v>9.2897400000000005E-2</v>
      </c>
      <c r="DW30">
        <v>9.5057100000000005E-2</v>
      </c>
      <c r="DX30">
        <v>26117.5</v>
      </c>
      <c r="DY30">
        <v>28362.1</v>
      </c>
      <c r="DZ30">
        <v>27386.5</v>
      </c>
      <c r="EA30">
        <v>29559.8</v>
      </c>
      <c r="EB30">
        <v>31103.599999999999</v>
      </c>
      <c r="EC30">
        <v>32989.1</v>
      </c>
      <c r="ED30">
        <v>37576.199999999997</v>
      </c>
      <c r="EE30">
        <v>40526.400000000001</v>
      </c>
      <c r="EF30">
        <v>2.1553200000000001</v>
      </c>
      <c r="EG30">
        <v>2.137</v>
      </c>
      <c r="EH30">
        <v>0.19836400000000001</v>
      </c>
      <c r="EI30">
        <v>0</v>
      </c>
      <c r="EJ30">
        <v>26.473299999999998</v>
      </c>
      <c r="EK30">
        <v>999.9</v>
      </c>
      <c r="EL30">
        <v>60.2</v>
      </c>
      <c r="EM30">
        <v>28.8</v>
      </c>
      <c r="EN30">
        <v>23.616900000000001</v>
      </c>
      <c r="EO30">
        <v>63.140900000000002</v>
      </c>
      <c r="EP30">
        <v>7.2195499999999999</v>
      </c>
      <c r="EQ30">
        <v>1</v>
      </c>
      <c r="ER30">
        <v>-9.11585E-3</v>
      </c>
      <c r="ES30">
        <v>0</v>
      </c>
      <c r="ET30">
        <v>20.223299999999998</v>
      </c>
      <c r="EU30">
        <v>5.2581699999999998</v>
      </c>
      <c r="EV30">
        <v>12.053800000000001</v>
      </c>
      <c r="EW30">
        <v>4.9733499999999999</v>
      </c>
      <c r="EX30">
        <v>3.2930999999999999</v>
      </c>
      <c r="EY30">
        <v>3641.5</v>
      </c>
      <c r="EZ30">
        <v>9999</v>
      </c>
      <c r="FA30">
        <v>9999</v>
      </c>
      <c r="FB30">
        <v>71.3</v>
      </c>
      <c r="FC30">
        <v>4.9721299999999999</v>
      </c>
      <c r="FD30">
        <v>1.8707</v>
      </c>
      <c r="FE30">
        <v>1.87683</v>
      </c>
      <c r="FF30">
        <v>1.8699600000000001</v>
      </c>
      <c r="FG30">
        <v>1.8730500000000001</v>
      </c>
      <c r="FH30">
        <v>1.87462</v>
      </c>
      <c r="FI30">
        <v>1.87401</v>
      </c>
      <c r="FJ30">
        <v>1.8754500000000001</v>
      </c>
      <c r="FK30">
        <v>0</v>
      </c>
      <c r="FL30">
        <v>0</v>
      </c>
      <c r="FM30">
        <v>0</v>
      </c>
      <c r="FN30">
        <v>0</v>
      </c>
      <c r="FO30" t="s">
        <v>348</v>
      </c>
      <c r="FP30" t="s">
        <v>349</v>
      </c>
      <c r="FQ30" t="s">
        <v>350</v>
      </c>
      <c r="FR30" t="s">
        <v>350</v>
      </c>
      <c r="FS30" t="s">
        <v>350</v>
      </c>
      <c r="FT30" t="s">
        <v>350</v>
      </c>
      <c r="FU30">
        <v>0</v>
      </c>
      <c r="FV30">
        <v>100</v>
      </c>
      <c r="FW30">
        <v>100</v>
      </c>
      <c r="FX30">
        <v>2.0960000000000001</v>
      </c>
      <c r="FY30">
        <v>3.4000000000000002E-2</v>
      </c>
      <c r="FZ30">
        <v>2.2427500000000009</v>
      </c>
      <c r="GA30">
        <v>0</v>
      </c>
      <c r="GB30">
        <v>0</v>
      </c>
      <c r="GC30">
        <v>0</v>
      </c>
      <c r="GD30">
        <v>2.9634999999998971E-2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24.4</v>
      </c>
      <c r="GM30">
        <v>24.4</v>
      </c>
      <c r="GN30">
        <v>1.0363800000000001</v>
      </c>
      <c r="GO30">
        <v>2.5524900000000001</v>
      </c>
      <c r="GP30">
        <v>1.39893</v>
      </c>
      <c r="GQ30">
        <v>2.2827099999999998</v>
      </c>
      <c r="GR30">
        <v>1.4489700000000001</v>
      </c>
      <c r="GS30">
        <v>2.3889200000000002</v>
      </c>
      <c r="GT30">
        <v>32.112400000000001</v>
      </c>
      <c r="GU30">
        <v>15.1652</v>
      </c>
      <c r="GV30">
        <v>18</v>
      </c>
      <c r="GW30">
        <v>496.48700000000002</v>
      </c>
      <c r="GX30">
        <v>529.30399999999997</v>
      </c>
      <c r="GY30">
        <v>27.794599999999999</v>
      </c>
      <c r="GZ30">
        <v>27.133099999999999</v>
      </c>
      <c r="HA30">
        <v>30.000299999999999</v>
      </c>
      <c r="HB30">
        <v>27.022099999999998</v>
      </c>
      <c r="HC30">
        <v>26.9679</v>
      </c>
      <c r="HD30">
        <v>20.718800000000002</v>
      </c>
      <c r="HE30">
        <v>18.549499999999998</v>
      </c>
      <c r="HF30">
        <v>53.114699999999999</v>
      </c>
      <c r="HG30">
        <v>-999.9</v>
      </c>
      <c r="HH30">
        <v>400</v>
      </c>
      <c r="HI30">
        <v>19.9194</v>
      </c>
      <c r="HJ30">
        <v>101.35599999999999</v>
      </c>
      <c r="HK30">
        <v>101.29</v>
      </c>
    </row>
    <row r="31" spans="1:219" x14ac:dyDescent="0.2">
      <c r="A31">
        <v>15</v>
      </c>
      <c r="B31">
        <v>1689367811.0999999</v>
      </c>
      <c r="C31" s="2">
        <v>25168</v>
      </c>
      <c r="D31" s="3" t="s">
        <v>390</v>
      </c>
      <c r="E31" s="1" t="s">
        <v>391</v>
      </c>
      <c r="F31">
        <v>0</v>
      </c>
      <c r="G31" s="2">
        <v>23.7</v>
      </c>
      <c r="H31" t="s">
        <v>398</v>
      </c>
      <c r="I31" s="2">
        <v>200</v>
      </c>
      <c r="J31" s="2">
        <v>140</v>
      </c>
      <c r="K31">
        <v>1689367811.0999999</v>
      </c>
      <c r="L31" s="2">
        <f t="shared" si="0"/>
        <v>6.5016870788244831E-4</v>
      </c>
      <c r="M31" s="2">
        <f t="shared" si="1"/>
        <v>0.65016870788244829</v>
      </c>
      <c r="N31" s="2">
        <f t="shared" si="2"/>
        <v>2.755196339171555</v>
      </c>
      <c r="O31" s="2">
        <f t="shared" si="3"/>
        <v>398.20800000000003</v>
      </c>
      <c r="P31" s="2">
        <f t="shared" si="4"/>
        <v>216.09599603275947</v>
      </c>
      <c r="Q31">
        <f t="shared" si="5"/>
        <v>21.887501517668429</v>
      </c>
      <c r="R31">
        <f t="shared" si="6"/>
        <v>40.332900027571199</v>
      </c>
      <c r="S31">
        <f t="shared" si="7"/>
        <v>2.6044813870771243E-2</v>
      </c>
      <c r="T31">
        <f t="shared" si="8"/>
        <v>3.842984648768629</v>
      </c>
      <c r="U31">
        <f t="shared" si="9"/>
        <v>2.5947148791966978E-2</v>
      </c>
      <c r="V31">
        <f t="shared" si="10"/>
        <v>1.6225712157760464E-2</v>
      </c>
      <c r="W31">
        <f t="shared" si="11"/>
        <v>321.52992599999993</v>
      </c>
      <c r="X31">
        <f t="shared" si="12"/>
        <v>32.092260647127802</v>
      </c>
      <c r="Y31">
        <f t="shared" si="13"/>
        <v>31.569600000000001</v>
      </c>
      <c r="Z31">
        <f t="shared" si="14"/>
        <v>4.6599841482902127</v>
      </c>
      <c r="AA31">
        <f t="shared" si="15"/>
        <v>49.628970038983169</v>
      </c>
      <c r="AB31">
        <f t="shared" si="16"/>
        <v>2.2080654343234198</v>
      </c>
      <c r="AC31">
        <f t="shared" si="17"/>
        <v>4.4491461994657593</v>
      </c>
      <c r="AD31">
        <f t="shared" si="18"/>
        <v>2.4519187139667928</v>
      </c>
      <c r="AE31">
        <f t="shared" si="19"/>
        <v>-28.672440017615969</v>
      </c>
      <c r="AF31">
        <f t="shared" si="20"/>
        <v>-168.43976955652934</v>
      </c>
      <c r="AG31">
        <f t="shared" si="21"/>
        <v>-9.858425298544228</v>
      </c>
      <c r="AH31">
        <f t="shared" si="22"/>
        <v>114.55929112731039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52951.651280307982</v>
      </c>
      <c r="AN31">
        <f t="shared" si="26"/>
        <v>2000.08</v>
      </c>
      <c r="AO31">
        <f t="shared" si="27"/>
        <v>1681.2678000000001</v>
      </c>
      <c r="AP31">
        <f t="shared" si="28"/>
        <v>0.84060027598896048</v>
      </c>
      <c r="AQ31">
        <f t="shared" si="29"/>
        <v>0.16075853265869364</v>
      </c>
      <c r="AR31">
        <v>3</v>
      </c>
      <c r="AS31">
        <v>0.5</v>
      </c>
      <c r="AT31" t="s">
        <v>345</v>
      </c>
      <c r="AU31">
        <v>2</v>
      </c>
      <c r="AV31">
        <v>1689367811.0999999</v>
      </c>
      <c r="AW31">
        <v>398.20800000000003</v>
      </c>
      <c r="AX31">
        <v>400.01600000000002</v>
      </c>
      <c r="AY31">
        <v>21.8003</v>
      </c>
      <c r="AZ31">
        <v>21.418800000000001</v>
      </c>
      <c r="BA31">
        <v>395.95</v>
      </c>
      <c r="BB31">
        <v>21.7653</v>
      </c>
      <c r="BC31">
        <v>500.12700000000001</v>
      </c>
      <c r="BD31">
        <v>101.255</v>
      </c>
      <c r="BE31">
        <v>3.1011400000000001E-2</v>
      </c>
      <c r="BF31">
        <v>30.756599999999999</v>
      </c>
      <c r="BG31">
        <v>31.569600000000001</v>
      </c>
      <c r="BH31">
        <v>999.9</v>
      </c>
      <c r="BI31">
        <v>0</v>
      </c>
      <c r="BJ31">
        <v>0</v>
      </c>
      <c r="BK31">
        <v>10014.4</v>
      </c>
      <c r="BL31">
        <v>0</v>
      </c>
      <c r="BM31">
        <v>19.847899999999999</v>
      </c>
      <c r="BN31">
        <v>-1.9698500000000001</v>
      </c>
      <c r="BO31">
        <v>406.91699999999997</v>
      </c>
      <c r="BP31">
        <v>408.77199999999999</v>
      </c>
      <c r="BQ31">
        <v>0.38103500000000001</v>
      </c>
      <c r="BR31">
        <v>400.01600000000002</v>
      </c>
      <c r="BS31">
        <v>21.418800000000001</v>
      </c>
      <c r="BT31">
        <v>2.2073399999999999</v>
      </c>
      <c r="BU31">
        <v>2.1687500000000002</v>
      </c>
      <c r="BV31">
        <v>19.015699999999999</v>
      </c>
      <c r="BW31">
        <v>18.7334</v>
      </c>
      <c r="BX31">
        <v>2000.08</v>
      </c>
      <c r="BY31">
        <v>0.979993</v>
      </c>
      <c r="BZ31">
        <v>2.0006699999999999E-2</v>
      </c>
      <c r="CA31">
        <v>0</v>
      </c>
      <c r="CB31">
        <v>2.3906000000000001</v>
      </c>
      <c r="CC31">
        <v>0</v>
      </c>
      <c r="CD31">
        <v>7284.87</v>
      </c>
      <c r="CE31">
        <v>18454.2</v>
      </c>
      <c r="CF31">
        <v>38.125</v>
      </c>
      <c r="CG31">
        <v>38.811999999999998</v>
      </c>
      <c r="CH31">
        <v>38.061999999999998</v>
      </c>
      <c r="CI31">
        <v>37.875</v>
      </c>
      <c r="CJ31">
        <v>38.125</v>
      </c>
      <c r="CK31">
        <v>1960.06</v>
      </c>
      <c r="CL31">
        <v>40.020000000000003</v>
      </c>
      <c r="CM31">
        <v>0</v>
      </c>
      <c r="CN31">
        <v>1689367812</v>
      </c>
      <c r="CO31">
        <v>0</v>
      </c>
      <c r="CP31">
        <v>1689367829.0999999</v>
      </c>
      <c r="CQ31" t="s">
        <v>392</v>
      </c>
      <c r="CR31">
        <v>1689367829.0999999</v>
      </c>
      <c r="CS31">
        <v>1689367828.0999999</v>
      </c>
      <c r="CT31">
        <v>15</v>
      </c>
      <c r="CU31">
        <v>0.161</v>
      </c>
      <c r="CV31">
        <v>1E-3</v>
      </c>
      <c r="CW31">
        <v>2.258</v>
      </c>
      <c r="CX31">
        <v>3.5000000000000003E-2</v>
      </c>
      <c r="CY31">
        <v>400</v>
      </c>
      <c r="CZ31">
        <v>21</v>
      </c>
      <c r="DA31">
        <v>0.23</v>
      </c>
      <c r="DB31">
        <v>0.15</v>
      </c>
      <c r="DC31">
        <v>2.9763824302549171</v>
      </c>
      <c r="DD31">
        <v>-0.53137252693217951</v>
      </c>
      <c r="DE31">
        <v>3.2624522131828128E-2</v>
      </c>
      <c r="DF31">
        <v>1</v>
      </c>
      <c r="DG31">
        <v>6.4793831120261091E-4</v>
      </c>
      <c r="DH31">
        <v>-9.1424097708597382E-5</v>
      </c>
      <c r="DI31">
        <v>1.2038661797776271E-5</v>
      </c>
      <c r="DJ31">
        <v>1</v>
      </c>
      <c r="DK31">
        <v>2.592852640666498E-2</v>
      </c>
      <c r="DL31">
        <v>-1.0508355095760719E-2</v>
      </c>
      <c r="DM31">
        <v>5.7662856553971969E-4</v>
      </c>
      <c r="DN31">
        <v>1</v>
      </c>
      <c r="DO31">
        <v>3</v>
      </c>
      <c r="DP31">
        <v>3</v>
      </c>
      <c r="DQ31" t="s">
        <v>347</v>
      </c>
      <c r="DR31">
        <v>3.1103700000000001</v>
      </c>
      <c r="DS31">
        <v>2.6629999999999998</v>
      </c>
      <c r="DT31">
        <v>9.6226800000000001E-2</v>
      </c>
      <c r="DU31">
        <v>9.7719299999999995E-2</v>
      </c>
      <c r="DV31">
        <v>9.8730100000000001E-2</v>
      </c>
      <c r="DW31">
        <v>9.9890800000000002E-2</v>
      </c>
      <c r="DX31">
        <v>26110.3</v>
      </c>
      <c r="DY31">
        <v>28343.4</v>
      </c>
      <c r="DZ31">
        <v>27364.9</v>
      </c>
      <c r="EA31">
        <v>29535.200000000001</v>
      </c>
      <c r="EB31">
        <v>30874.9</v>
      </c>
      <c r="EC31">
        <v>32780.800000000003</v>
      </c>
      <c r="ED31">
        <v>37543.300000000003</v>
      </c>
      <c r="EE31">
        <v>40488.400000000001</v>
      </c>
      <c r="EF31">
        <v>2.1631300000000002</v>
      </c>
      <c r="EG31">
        <v>2.1252300000000002</v>
      </c>
      <c r="EH31">
        <v>0.114121</v>
      </c>
      <c r="EI31">
        <v>0</v>
      </c>
      <c r="EJ31">
        <v>29.714400000000001</v>
      </c>
      <c r="EK31">
        <v>999.9</v>
      </c>
      <c r="EL31">
        <v>61.9</v>
      </c>
      <c r="EM31">
        <v>29.3</v>
      </c>
      <c r="EN31">
        <v>25.017299999999999</v>
      </c>
      <c r="EO31">
        <v>63.0901</v>
      </c>
      <c r="EP31">
        <v>7.0632999999999999</v>
      </c>
      <c r="EQ31">
        <v>1</v>
      </c>
      <c r="ER31">
        <v>2.9237800000000001E-2</v>
      </c>
      <c r="ES31">
        <v>0</v>
      </c>
      <c r="ET31">
        <v>20.223099999999999</v>
      </c>
      <c r="EU31">
        <v>5.2508299999999997</v>
      </c>
      <c r="EV31">
        <v>12.0547</v>
      </c>
      <c r="EW31">
        <v>4.9715499999999997</v>
      </c>
      <c r="EX31">
        <v>3.29278</v>
      </c>
      <c r="EY31">
        <v>3691.4</v>
      </c>
      <c r="EZ31">
        <v>9999</v>
      </c>
      <c r="FA31">
        <v>9999</v>
      </c>
      <c r="FB31">
        <v>71.900000000000006</v>
      </c>
      <c r="FC31">
        <v>4.9721500000000001</v>
      </c>
      <c r="FD31">
        <v>1.8706</v>
      </c>
      <c r="FE31">
        <v>1.87683</v>
      </c>
      <c r="FF31">
        <v>1.8699399999999999</v>
      </c>
      <c r="FG31">
        <v>1.8730199999999999</v>
      </c>
      <c r="FH31">
        <v>1.8745400000000001</v>
      </c>
      <c r="FI31">
        <v>1.8739300000000001</v>
      </c>
      <c r="FJ31">
        <v>1.87534</v>
      </c>
      <c r="FK31">
        <v>0</v>
      </c>
      <c r="FL31">
        <v>0</v>
      </c>
      <c r="FM31">
        <v>0</v>
      </c>
      <c r="FN31">
        <v>0</v>
      </c>
      <c r="FO31" t="s">
        <v>348</v>
      </c>
      <c r="FP31" t="s">
        <v>349</v>
      </c>
      <c r="FQ31" t="s">
        <v>350</v>
      </c>
      <c r="FR31" t="s">
        <v>350</v>
      </c>
      <c r="FS31" t="s">
        <v>350</v>
      </c>
      <c r="FT31" t="s">
        <v>350</v>
      </c>
      <c r="FU31">
        <v>0</v>
      </c>
      <c r="FV31">
        <v>100</v>
      </c>
      <c r="FW31">
        <v>100</v>
      </c>
      <c r="FX31">
        <v>2.258</v>
      </c>
      <c r="FY31">
        <v>3.5000000000000003E-2</v>
      </c>
      <c r="FZ31">
        <v>2.0964761904762099</v>
      </c>
      <c r="GA31">
        <v>0</v>
      </c>
      <c r="GB31">
        <v>0</v>
      </c>
      <c r="GC31">
        <v>0</v>
      </c>
      <c r="GD31">
        <v>3.446999999999889E-2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36.5</v>
      </c>
      <c r="GM31">
        <v>36.6</v>
      </c>
      <c r="GN31">
        <v>1.0388200000000001</v>
      </c>
      <c r="GO31">
        <v>2.5598100000000001</v>
      </c>
      <c r="GP31">
        <v>1.39893</v>
      </c>
      <c r="GQ31">
        <v>2.2875999999999999</v>
      </c>
      <c r="GR31">
        <v>1.4489700000000001</v>
      </c>
      <c r="GS31">
        <v>2.47681</v>
      </c>
      <c r="GT31">
        <v>32.487499999999997</v>
      </c>
      <c r="GU31">
        <v>14.517300000000001</v>
      </c>
      <c r="GV31">
        <v>18</v>
      </c>
      <c r="GW31">
        <v>507.54700000000003</v>
      </c>
      <c r="GX31">
        <v>527.29</v>
      </c>
      <c r="GY31">
        <v>29.470199999999998</v>
      </c>
      <c r="GZ31">
        <v>27.807400000000001</v>
      </c>
      <c r="HA31">
        <v>29.9999</v>
      </c>
      <c r="HB31">
        <v>27.6632</v>
      </c>
      <c r="HC31">
        <v>27.602499999999999</v>
      </c>
      <c r="HD31">
        <v>20.756</v>
      </c>
      <c r="HE31">
        <v>17.826000000000001</v>
      </c>
      <c r="HF31">
        <v>56.520200000000003</v>
      </c>
      <c r="HG31">
        <v>-999.9</v>
      </c>
      <c r="HH31">
        <v>400</v>
      </c>
      <c r="HI31">
        <v>21.520299999999999</v>
      </c>
      <c r="HJ31">
        <v>101.271</v>
      </c>
      <c r="HK31">
        <v>101.2</v>
      </c>
    </row>
    <row r="32" spans="1:219" x14ac:dyDescent="0.2">
      <c r="A32">
        <v>16</v>
      </c>
      <c r="B32">
        <v>1689369194.5</v>
      </c>
      <c r="C32" s="2">
        <v>26551.400000095371</v>
      </c>
      <c r="D32" s="3" t="s">
        <v>393</v>
      </c>
      <c r="E32" s="1" t="s">
        <v>394</v>
      </c>
      <c r="F32">
        <v>0</v>
      </c>
      <c r="G32" s="2">
        <v>24</v>
      </c>
      <c r="H32" t="s">
        <v>344</v>
      </c>
      <c r="I32" s="2">
        <v>160</v>
      </c>
      <c r="J32" s="2">
        <v>140</v>
      </c>
      <c r="K32">
        <v>1689369194.5</v>
      </c>
      <c r="L32" s="2">
        <f t="shared" si="0"/>
        <v>1.6994136912403703E-4</v>
      </c>
      <c r="M32" s="2">
        <f t="shared" si="1"/>
        <v>0.16994136912403704</v>
      </c>
      <c r="N32" s="2">
        <f t="shared" si="2"/>
        <v>0.52518013311085521</v>
      </c>
      <c r="O32" s="2">
        <f t="shared" si="3"/>
        <v>399.61500000000001</v>
      </c>
      <c r="P32" s="2">
        <f t="shared" si="4"/>
        <v>266.9299206075728</v>
      </c>
      <c r="Q32">
        <f t="shared" si="5"/>
        <v>27.041085787437467</v>
      </c>
      <c r="R32">
        <f t="shared" si="6"/>
        <v>40.482623575321497</v>
      </c>
      <c r="S32">
        <f t="shared" si="7"/>
        <v>7.0220247325762193E-3</v>
      </c>
      <c r="T32">
        <f t="shared" si="8"/>
        <v>3.8346473473838163</v>
      </c>
      <c r="U32">
        <f t="shared" si="9"/>
        <v>7.0148888138894952E-3</v>
      </c>
      <c r="V32">
        <f t="shared" si="10"/>
        <v>4.384946023851294E-3</v>
      </c>
      <c r="W32">
        <f t="shared" si="11"/>
        <v>321.53253899999993</v>
      </c>
      <c r="X32">
        <f t="shared" si="12"/>
        <v>31.939200822718888</v>
      </c>
      <c r="Y32">
        <f t="shared" si="13"/>
        <v>31.202000000000002</v>
      </c>
      <c r="Z32">
        <f t="shared" si="14"/>
        <v>4.5635996931970499</v>
      </c>
      <c r="AA32">
        <f t="shared" si="15"/>
        <v>49.967973895166963</v>
      </c>
      <c r="AB32">
        <f t="shared" si="16"/>
        <v>2.1912474281086403</v>
      </c>
      <c r="AC32">
        <f t="shared" si="17"/>
        <v>4.3853037401634243</v>
      </c>
      <c r="AD32">
        <f t="shared" si="18"/>
        <v>2.3723522650884097</v>
      </c>
      <c r="AE32">
        <f t="shared" si="19"/>
        <v>-7.494414378370033</v>
      </c>
      <c r="AF32">
        <f t="shared" si="20"/>
        <v>-144.34133514048426</v>
      </c>
      <c r="AG32">
        <f t="shared" si="21"/>
        <v>-8.4404815690195605</v>
      </c>
      <c r="AH32">
        <f t="shared" si="22"/>
        <v>161.25630791212609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52836.347393403492</v>
      </c>
      <c r="AN32">
        <f t="shared" si="26"/>
        <v>2000.1</v>
      </c>
      <c r="AO32">
        <f t="shared" si="27"/>
        <v>1681.2842999999998</v>
      </c>
      <c r="AP32">
        <f t="shared" si="28"/>
        <v>0.84060011999400019</v>
      </c>
      <c r="AQ32">
        <f t="shared" si="29"/>
        <v>0.16075823158842056</v>
      </c>
      <c r="AR32">
        <v>3</v>
      </c>
      <c r="AS32">
        <v>0.5</v>
      </c>
      <c r="AT32" t="s">
        <v>345</v>
      </c>
      <c r="AU32">
        <v>2</v>
      </c>
      <c r="AV32">
        <v>1689369194.5</v>
      </c>
      <c r="AW32">
        <v>399.61500000000001</v>
      </c>
      <c r="AX32">
        <v>399.971</v>
      </c>
      <c r="AY32">
        <v>21.630400000000002</v>
      </c>
      <c r="AZ32">
        <v>21.5306</v>
      </c>
      <c r="BA32">
        <v>397.488</v>
      </c>
      <c r="BB32">
        <v>21.592400000000001</v>
      </c>
      <c r="BC32">
        <v>499.79599999999999</v>
      </c>
      <c r="BD32">
        <v>101.27200000000001</v>
      </c>
      <c r="BE32">
        <v>3.2064099999999998E-2</v>
      </c>
      <c r="BF32">
        <v>30.503799999999998</v>
      </c>
      <c r="BG32">
        <v>31.202000000000002</v>
      </c>
      <c r="BH32">
        <v>999.9</v>
      </c>
      <c r="BI32">
        <v>0</v>
      </c>
      <c r="BJ32">
        <v>0</v>
      </c>
      <c r="BK32">
        <v>9981.25</v>
      </c>
      <c r="BL32">
        <v>0</v>
      </c>
      <c r="BM32">
        <v>5.4423599999999999</v>
      </c>
      <c r="BN32">
        <v>-0.22476199999999999</v>
      </c>
      <c r="BO32">
        <v>408.58300000000003</v>
      </c>
      <c r="BP32">
        <v>408.77199999999999</v>
      </c>
      <c r="BQ32">
        <v>9.6887600000000004E-2</v>
      </c>
      <c r="BR32">
        <v>399.971</v>
      </c>
      <c r="BS32">
        <v>21.5306</v>
      </c>
      <c r="BT32">
        <v>2.1902599999999999</v>
      </c>
      <c r="BU32">
        <v>2.18045</v>
      </c>
      <c r="BV32">
        <v>18.891300000000001</v>
      </c>
      <c r="BW32">
        <v>18.819400000000002</v>
      </c>
      <c r="BX32">
        <v>2000.1</v>
      </c>
      <c r="BY32">
        <v>0.97999700000000001</v>
      </c>
      <c r="BZ32">
        <v>2.0003199999999999E-2</v>
      </c>
      <c r="CA32">
        <v>0</v>
      </c>
      <c r="CB32">
        <v>2.37</v>
      </c>
      <c r="CC32">
        <v>0</v>
      </c>
      <c r="CD32">
        <v>7592.8</v>
      </c>
      <c r="CE32">
        <v>18454.3</v>
      </c>
      <c r="CF32">
        <v>38.75</v>
      </c>
      <c r="CG32">
        <v>39.311999999999998</v>
      </c>
      <c r="CH32">
        <v>38.811999999999998</v>
      </c>
      <c r="CI32">
        <v>38.186999999999998</v>
      </c>
      <c r="CJ32">
        <v>38.561999999999998</v>
      </c>
      <c r="CK32">
        <v>1960.09</v>
      </c>
      <c r="CL32">
        <v>40.01</v>
      </c>
      <c r="CM32">
        <v>0</v>
      </c>
      <c r="CN32">
        <v>1689369195.5999999</v>
      </c>
      <c r="CO32">
        <v>0</v>
      </c>
      <c r="CP32">
        <v>1689369210.5</v>
      </c>
      <c r="CQ32" t="s">
        <v>395</v>
      </c>
      <c r="CR32">
        <v>1689369209.5</v>
      </c>
      <c r="CS32">
        <v>1689369210.5</v>
      </c>
      <c r="CT32">
        <v>16</v>
      </c>
      <c r="CU32">
        <v>-0.13100000000000001</v>
      </c>
      <c r="CV32">
        <v>3.0000000000000001E-3</v>
      </c>
      <c r="CW32">
        <v>2.1269999999999998</v>
      </c>
      <c r="CX32">
        <v>3.7999999999999999E-2</v>
      </c>
      <c r="CY32">
        <v>400</v>
      </c>
      <c r="CZ32">
        <v>21</v>
      </c>
      <c r="DA32">
        <v>0.39</v>
      </c>
      <c r="DB32">
        <v>0.12</v>
      </c>
      <c r="DC32">
        <v>0.3781952990546113</v>
      </c>
      <c r="DD32">
        <v>-0.85818302197103569</v>
      </c>
      <c r="DE32">
        <v>5.9183415340671307E-2</v>
      </c>
      <c r="DF32">
        <v>1</v>
      </c>
      <c r="DG32">
        <v>1.678412998430516E-4</v>
      </c>
      <c r="DH32">
        <v>1.3686273178330491E-5</v>
      </c>
      <c r="DI32">
        <v>1.897578592540829E-6</v>
      </c>
      <c r="DJ32">
        <v>1</v>
      </c>
      <c r="DK32">
        <v>6.9601355228215284E-3</v>
      </c>
      <c r="DL32">
        <v>4.7679561747113148E-4</v>
      </c>
      <c r="DM32">
        <v>7.8426757958217224E-5</v>
      </c>
      <c r="DN32">
        <v>1</v>
      </c>
      <c r="DO32">
        <v>3</v>
      </c>
      <c r="DP32">
        <v>3</v>
      </c>
      <c r="DQ32" t="s">
        <v>347</v>
      </c>
      <c r="DR32">
        <v>3.1099399999999999</v>
      </c>
      <c r="DS32">
        <v>2.6637499999999998</v>
      </c>
      <c r="DT32">
        <v>9.6303299999999994E-2</v>
      </c>
      <c r="DU32">
        <v>9.7499799999999998E-2</v>
      </c>
      <c r="DV32">
        <v>9.7968799999999995E-2</v>
      </c>
      <c r="DW32">
        <v>0.100062</v>
      </c>
      <c r="DX32">
        <v>26065.9</v>
      </c>
      <c r="DY32">
        <v>28295</v>
      </c>
      <c r="DZ32">
        <v>27324.1</v>
      </c>
      <c r="EA32">
        <v>29480.1</v>
      </c>
      <c r="EB32">
        <v>30853.8</v>
      </c>
      <c r="EC32">
        <v>32709.599999999999</v>
      </c>
      <c r="ED32">
        <v>37488.300000000003</v>
      </c>
      <c r="EE32">
        <v>40410.1</v>
      </c>
      <c r="EF32">
        <v>2.1490999999999998</v>
      </c>
      <c r="EG32">
        <v>2.10473</v>
      </c>
      <c r="EH32">
        <v>0.197329</v>
      </c>
      <c r="EI32">
        <v>0</v>
      </c>
      <c r="EJ32">
        <v>27.988499999999998</v>
      </c>
      <c r="EK32">
        <v>999.9</v>
      </c>
      <c r="EL32">
        <v>63.8</v>
      </c>
      <c r="EM32">
        <v>29.7</v>
      </c>
      <c r="EN32">
        <v>26.382300000000001</v>
      </c>
      <c r="EO32">
        <v>62.820300000000003</v>
      </c>
      <c r="EP32">
        <v>7.03125</v>
      </c>
      <c r="EQ32">
        <v>1</v>
      </c>
      <c r="ER32">
        <v>0.105475</v>
      </c>
      <c r="ES32">
        <v>0</v>
      </c>
      <c r="ET32">
        <v>20.223700000000001</v>
      </c>
      <c r="EU32">
        <v>5.2545799999999998</v>
      </c>
      <c r="EV32">
        <v>12.0579</v>
      </c>
      <c r="EW32">
        <v>4.9719499999999996</v>
      </c>
      <c r="EX32">
        <v>3.2934299999999999</v>
      </c>
      <c r="EY32">
        <v>3722.5</v>
      </c>
      <c r="EZ32">
        <v>9999</v>
      </c>
      <c r="FA32">
        <v>9999</v>
      </c>
      <c r="FB32">
        <v>72.3</v>
      </c>
      <c r="FC32">
        <v>4.9721599999999997</v>
      </c>
      <c r="FD32">
        <v>1.8706799999999999</v>
      </c>
      <c r="FE32">
        <v>1.87683</v>
      </c>
      <c r="FF32">
        <v>1.86992</v>
      </c>
      <c r="FG32">
        <v>1.87303</v>
      </c>
      <c r="FH32">
        <v>1.8745499999999999</v>
      </c>
      <c r="FI32">
        <v>1.8739300000000001</v>
      </c>
      <c r="FJ32">
        <v>1.87534</v>
      </c>
      <c r="FK32">
        <v>0</v>
      </c>
      <c r="FL32">
        <v>0</v>
      </c>
      <c r="FM32">
        <v>0</v>
      </c>
      <c r="FN32">
        <v>0</v>
      </c>
      <c r="FO32" t="s">
        <v>348</v>
      </c>
      <c r="FP32" t="s">
        <v>349</v>
      </c>
      <c r="FQ32" t="s">
        <v>350</v>
      </c>
      <c r="FR32" t="s">
        <v>350</v>
      </c>
      <c r="FS32" t="s">
        <v>350</v>
      </c>
      <c r="FT32" t="s">
        <v>350</v>
      </c>
      <c r="FU32">
        <v>0</v>
      </c>
      <c r="FV32">
        <v>100</v>
      </c>
      <c r="FW32">
        <v>100</v>
      </c>
      <c r="FX32">
        <v>2.1269999999999998</v>
      </c>
      <c r="FY32">
        <v>3.7999999999999999E-2</v>
      </c>
      <c r="FZ32">
        <v>2.2579499999999939</v>
      </c>
      <c r="GA32">
        <v>0</v>
      </c>
      <c r="GB32">
        <v>0</v>
      </c>
      <c r="GC32">
        <v>0</v>
      </c>
      <c r="GD32">
        <v>3.5094999999994769E-2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22.8</v>
      </c>
      <c r="GM32">
        <v>22.8</v>
      </c>
      <c r="GN32">
        <v>1.0376000000000001</v>
      </c>
      <c r="GO32">
        <v>2.5610400000000002</v>
      </c>
      <c r="GP32">
        <v>1.39893</v>
      </c>
      <c r="GQ32">
        <v>2.2851599999999999</v>
      </c>
      <c r="GR32">
        <v>1.4489700000000001</v>
      </c>
      <c r="GS32">
        <v>2.47437</v>
      </c>
      <c r="GT32">
        <v>33.199199999999998</v>
      </c>
      <c r="GU32">
        <v>14.079499999999999</v>
      </c>
      <c r="GV32">
        <v>18</v>
      </c>
      <c r="GW32">
        <v>507.10500000000002</v>
      </c>
      <c r="GX32">
        <v>521.75</v>
      </c>
      <c r="GY32">
        <v>29.307300000000001</v>
      </c>
      <c r="GZ32">
        <v>28.702000000000002</v>
      </c>
      <c r="HA32">
        <v>30.000399999999999</v>
      </c>
      <c r="HB32">
        <v>28.5793</v>
      </c>
      <c r="HC32">
        <v>28.522300000000001</v>
      </c>
      <c r="HD32">
        <v>20.7377</v>
      </c>
      <c r="HE32">
        <v>23.286799999999999</v>
      </c>
      <c r="HF32">
        <v>59.411700000000003</v>
      </c>
      <c r="HG32">
        <v>-999.9</v>
      </c>
      <c r="HH32">
        <v>400</v>
      </c>
      <c r="HI32">
        <v>21.4742</v>
      </c>
      <c r="HJ32">
        <v>101.122</v>
      </c>
      <c r="HK32">
        <v>101.00700000000001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2023-07-14T21:18:21Z</dcterms:created>
  <dcterms:modified xsi:type="dcterms:W3CDTF">2023-07-19T19:00:54Z</dcterms:modified>
</cp:coreProperties>
</file>