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cross/Library/CloudStorage/GoogleDrive-cross.marcella@gmail.com/My Drive/2022-2023/Photosynthesis LICOR Project/Li-Cor.data/"/>
    </mc:Choice>
  </mc:AlternateContent>
  <xr:revisionPtr revIDLastSave="0" documentId="13_ncr:1_{0A98F67B-C7BF-174C-9B9E-F55F164940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M32" i="1" l="1"/>
  <c r="DL32" i="1"/>
  <c r="DJ32" i="1"/>
  <c r="DK32" i="1" s="1"/>
  <c r="BL32" i="1" s="1"/>
  <c r="BN32" i="1" s="1"/>
  <c r="BY32" i="1"/>
  <c r="BX32" i="1"/>
  <c r="BP32" i="1"/>
  <c r="BJ32" i="1"/>
  <c r="BD32" i="1"/>
  <c r="BQ32" i="1" s="1"/>
  <c r="BT32" i="1" s="1"/>
  <c r="AY32" i="1"/>
  <c r="AW32" i="1"/>
  <c r="AJ32" i="1" s="1"/>
  <c r="AP32" i="1"/>
  <c r="AK32" i="1"/>
  <c r="AC32" i="1"/>
  <c r="AB32" i="1"/>
  <c r="AA32" i="1" s="1"/>
  <c r="W32" i="1"/>
  <c r="T32" i="1"/>
  <c r="O32" i="1"/>
  <c r="N32" i="1"/>
  <c r="BM32" i="1" s="1"/>
  <c r="BO32" i="1" s="1"/>
  <c r="M32" i="1"/>
  <c r="L32" i="1"/>
  <c r="DM31" i="1"/>
  <c r="DL31" i="1"/>
  <c r="DK31" i="1" s="1"/>
  <c r="BL31" i="1" s="1"/>
  <c r="BN31" i="1" s="1"/>
  <c r="DJ31" i="1"/>
  <c r="BY31" i="1"/>
  <c r="BX31" i="1"/>
  <c r="BQ31" i="1"/>
  <c r="BT31" i="1" s="1"/>
  <c r="BP31" i="1"/>
  <c r="BJ31" i="1"/>
  <c r="BD31" i="1"/>
  <c r="AY31" i="1"/>
  <c r="AW31" i="1" s="1"/>
  <c r="AP31" i="1"/>
  <c r="M31" i="1" s="1"/>
  <c r="L31" i="1" s="1"/>
  <c r="AK31" i="1"/>
  <c r="AC31" i="1"/>
  <c r="AB31" i="1"/>
  <c r="AA31" i="1" s="1"/>
  <c r="W31" i="1"/>
  <c r="T31" i="1"/>
  <c r="N31" i="1"/>
  <c r="BM31" i="1" s="1"/>
  <c r="DM30" i="1"/>
  <c r="DL30" i="1"/>
  <c r="DK30" i="1"/>
  <c r="BL30" i="1" s="1"/>
  <c r="BN30" i="1" s="1"/>
  <c r="DJ30" i="1"/>
  <c r="W30" i="1" s="1"/>
  <c r="BY30" i="1"/>
  <c r="BX30" i="1"/>
  <c r="BP30" i="1"/>
  <c r="BJ30" i="1"/>
  <c r="BD30" i="1"/>
  <c r="BQ30" i="1" s="1"/>
  <c r="BT30" i="1" s="1"/>
  <c r="AY30" i="1"/>
  <c r="AW30" i="1" s="1"/>
  <c r="AP30" i="1"/>
  <c r="M30" i="1" s="1"/>
  <c r="L30" i="1" s="1"/>
  <c r="AK30" i="1"/>
  <c r="AC30" i="1"/>
  <c r="AB30" i="1"/>
  <c r="AA30" i="1"/>
  <c r="T30" i="1"/>
  <c r="N30" i="1"/>
  <c r="BM30" i="1" s="1"/>
  <c r="DM29" i="1"/>
  <c r="DL29" i="1"/>
  <c r="DJ29" i="1"/>
  <c r="DK29" i="1" s="1"/>
  <c r="BL29" i="1" s="1"/>
  <c r="BN29" i="1" s="1"/>
  <c r="BY29" i="1"/>
  <c r="BX29" i="1"/>
  <c r="BP29" i="1"/>
  <c r="BJ29" i="1"/>
  <c r="BD29" i="1"/>
  <c r="BQ29" i="1" s="1"/>
  <c r="BT29" i="1" s="1"/>
  <c r="AY29" i="1"/>
  <c r="AX29" i="1"/>
  <c r="AW29" i="1"/>
  <c r="AI29" i="1" s="1"/>
  <c r="AP29" i="1"/>
  <c r="M29" i="1" s="1"/>
  <c r="L29" i="1" s="1"/>
  <c r="AK29" i="1"/>
  <c r="AJ29" i="1"/>
  <c r="AC29" i="1"/>
  <c r="AB29" i="1"/>
  <c r="AA29" i="1" s="1"/>
  <c r="T29" i="1"/>
  <c r="R29" i="1"/>
  <c r="O29" i="1"/>
  <c r="N29" i="1"/>
  <c r="BM29" i="1" s="1"/>
  <c r="BO29" i="1" s="1"/>
  <c r="DM28" i="1"/>
  <c r="DL28" i="1"/>
  <c r="DJ28" i="1"/>
  <c r="DK28" i="1" s="1"/>
  <c r="BL28" i="1" s="1"/>
  <c r="BN28" i="1" s="1"/>
  <c r="BY28" i="1"/>
  <c r="BX28" i="1"/>
  <c r="BP28" i="1"/>
  <c r="BJ28" i="1"/>
  <c r="BD28" i="1"/>
  <c r="BQ28" i="1" s="1"/>
  <c r="BT28" i="1" s="1"/>
  <c r="AY28" i="1"/>
  <c r="AX28" i="1"/>
  <c r="AW28" i="1"/>
  <c r="AI28" i="1" s="1"/>
  <c r="AP28" i="1"/>
  <c r="M28" i="1" s="1"/>
  <c r="L28" i="1" s="1"/>
  <c r="AK28" i="1"/>
  <c r="AJ28" i="1"/>
  <c r="AC28" i="1"/>
  <c r="AB28" i="1"/>
  <c r="AA28" i="1" s="1"/>
  <c r="T28" i="1"/>
  <c r="R28" i="1"/>
  <c r="O28" i="1"/>
  <c r="N28" i="1"/>
  <c r="BM28" i="1" s="1"/>
  <c r="BO28" i="1" s="1"/>
  <c r="DM27" i="1"/>
  <c r="DL27" i="1"/>
  <c r="DJ27" i="1"/>
  <c r="W27" i="1" s="1"/>
  <c r="BY27" i="1"/>
  <c r="BX27" i="1"/>
  <c r="BP27" i="1"/>
  <c r="BJ27" i="1"/>
  <c r="BD27" i="1"/>
  <c r="BQ27" i="1" s="1"/>
  <c r="BT27" i="1" s="1"/>
  <c r="AY27" i="1"/>
  <c r="AW27" i="1" s="1"/>
  <c r="AP27" i="1"/>
  <c r="M27" i="1" s="1"/>
  <c r="L27" i="1" s="1"/>
  <c r="AK27" i="1"/>
  <c r="AC27" i="1"/>
  <c r="AB27" i="1"/>
  <c r="AA27" i="1" s="1"/>
  <c r="T27" i="1"/>
  <c r="N27" i="1"/>
  <c r="BM27" i="1" s="1"/>
  <c r="DM26" i="1"/>
  <c r="DL26" i="1"/>
  <c r="DJ26" i="1"/>
  <c r="W26" i="1" s="1"/>
  <c r="BY26" i="1"/>
  <c r="BX26" i="1"/>
  <c r="BP26" i="1"/>
  <c r="BJ26" i="1"/>
  <c r="BD26" i="1"/>
  <c r="BQ26" i="1" s="1"/>
  <c r="BT26" i="1" s="1"/>
  <c r="AY26" i="1"/>
  <c r="AW26" i="1" s="1"/>
  <c r="AP26" i="1"/>
  <c r="M26" i="1" s="1"/>
  <c r="L26" i="1" s="1"/>
  <c r="AK26" i="1"/>
  <c r="AC26" i="1"/>
  <c r="AB26" i="1"/>
  <c r="AA26" i="1" s="1"/>
  <c r="T26" i="1"/>
  <c r="N26" i="1"/>
  <c r="BM26" i="1" s="1"/>
  <c r="DM25" i="1"/>
  <c r="DL25" i="1"/>
  <c r="DJ25" i="1"/>
  <c r="DK25" i="1" s="1"/>
  <c r="BL25" i="1" s="1"/>
  <c r="BN25" i="1" s="1"/>
  <c r="BY25" i="1"/>
  <c r="BX25" i="1"/>
  <c r="BP25" i="1"/>
  <c r="BJ25" i="1"/>
  <c r="BD25" i="1"/>
  <c r="BQ25" i="1" s="1"/>
  <c r="BT25" i="1" s="1"/>
  <c r="AY25" i="1"/>
  <c r="AX25" i="1"/>
  <c r="AW25" i="1"/>
  <c r="AI25" i="1" s="1"/>
  <c r="AP25" i="1"/>
  <c r="M25" i="1" s="1"/>
  <c r="L25" i="1" s="1"/>
  <c r="AK25" i="1"/>
  <c r="AJ25" i="1"/>
  <c r="AC25" i="1"/>
  <c r="AB25" i="1"/>
  <c r="AA25" i="1" s="1"/>
  <c r="T25" i="1"/>
  <c r="R25" i="1"/>
  <c r="O25" i="1"/>
  <c r="N25" i="1"/>
  <c r="BM25" i="1" s="1"/>
  <c r="BO25" i="1" s="1"/>
  <c r="DM24" i="1"/>
  <c r="DL24" i="1"/>
  <c r="DJ24" i="1"/>
  <c r="DK24" i="1" s="1"/>
  <c r="BL24" i="1" s="1"/>
  <c r="BN24" i="1" s="1"/>
  <c r="BY24" i="1"/>
  <c r="BX24" i="1"/>
  <c r="BP24" i="1"/>
  <c r="BJ24" i="1"/>
  <c r="BD24" i="1"/>
  <c r="BQ24" i="1" s="1"/>
  <c r="BT24" i="1" s="1"/>
  <c r="AY24" i="1"/>
  <c r="AX24" i="1"/>
  <c r="AW24" i="1"/>
  <c r="AI24" i="1" s="1"/>
  <c r="AP24" i="1"/>
  <c r="M24" i="1" s="1"/>
  <c r="L24" i="1" s="1"/>
  <c r="AK24" i="1"/>
  <c r="AJ24" i="1"/>
  <c r="AC24" i="1"/>
  <c r="AB24" i="1"/>
  <c r="AA24" i="1" s="1"/>
  <c r="T24" i="1"/>
  <c r="R24" i="1"/>
  <c r="O24" i="1"/>
  <c r="N24" i="1"/>
  <c r="BM24" i="1" s="1"/>
  <c r="BO24" i="1" s="1"/>
  <c r="DM23" i="1"/>
  <c r="DL23" i="1"/>
  <c r="DJ23" i="1"/>
  <c r="W23" i="1" s="1"/>
  <c r="BY23" i="1"/>
  <c r="BX23" i="1"/>
  <c r="BP23" i="1"/>
  <c r="BJ23" i="1"/>
  <c r="BD23" i="1"/>
  <c r="BQ23" i="1" s="1"/>
  <c r="BT23" i="1" s="1"/>
  <c r="AY23" i="1"/>
  <c r="AW23" i="1" s="1"/>
  <c r="AP23" i="1"/>
  <c r="M23" i="1" s="1"/>
  <c r="L23" i="1" s="1"/>
  <c r="AK23" i="1"/>
  <c r="AC23" i="1"/>
  <c r="AB23" i="1"/>
  <c r="AA23" i="1" s="1"/>
  <c r="T23" i="1"/>
  <c r="N23" i="1"/>
  <c r="BM23" i="1" s="1"/>
  <c r="DM22" i="1"/>
  <c r="DL22" i="1"/>
  <c r="DJ22" i="1"/>
  <c r="W22" i="1" s="1"/>
  <c r="BY22" i="1"/>
  <c r="BX22" i="1"/>
  <c r="BP22" i="1"/>
  <c r="BJ22" i="1"/>
  <c r="BD22" i="1"/>
  <c r="BQ22" i="1" s="1"/>
  <c r="BT22" i="1" s="1"/>
  <c r="AY22" i="1"/>
  <c r="AW22" i="1" s="1"/>
  <c r="AP22" i="1"/>
  <c r="M22" i="1" s="1"/>
  <c r="L22" i="1" s="1"/>
  <c r="AK22" i="1"/>
  <c r="AC22" i="1"/>
  <c r="AB22" i="1"/>
  <c r="AA22" i="1" s="1"/>
  <c r="T22" i="1"/>
  <c r="N22" i="1"/>
  <c r="BM22" i="1" s="1"/>
  <c r="DM21" i="1"/>
  <c r="DL21" i="1"/>
  <c r="DJ21" i="1"/>
  <c r="DK21" i="1" s="1"/>
  <c r="BL21" i="1" s="1"/>
  <c r="BN21" i="1" s="1"/>
  <c r="BY21" i="1"/>
  <c r="BX21" i="1"/>
  <c r="BP21" i="1"/>
  <c r="BJ21" i="1"/>
  <c r="BD21" i="1"/>
  <c r="BQ21" i="1" s="1"/>
  <c r="BT21" i="1" s="1"/>
  <c r="AY21" i="1"/>
  <c r="AX21" i="1"/>
  <c r="AW21" i="1"/>
  <c r="AI21" i="1" s="1"/>
  <c r="AP21" i="1"/>
  <c r="M21" i="1" s="1"/>
  <c r="L21" i="1" s="1"/>
  <c r="AK21" i="1"/>
  <c r="AJ21" i="1"/>
  <c r="AC21" i="1"/>
  <c r="AB21" i="1"/>
  <c r="AA21" i="1" s="1"/>
  <c r="T21" i="1"/>
  <c r="R21" i="1"/>
  <c r="O21" i="1"/>
  <c r="N21" i="1"/>
  <c r="BM21" i="1" s="1"/>
  <c r="BO21" i="1" s="1"/>
  <c r="DM20" i="1"/>
  <c r="DL20" i="1"/>
  <c r="DJ20" i="1"/>
  <c r="DK20" i="1" s="1"/>
  <c r="BL20" i="1" s="1"/>
  <c r="BN20" i="1" s="1"/>
  <c r="BY20" i="1"/>
  <c r="BX20" i="1"/>
  <c r="BP20" i="1"/>
  <c r="BJ20" i="1"/>
  <c r="BD20" i="1"/>
  <c r="BQ20" i="1" s="1"/>
  <c r="BT20" i="1" s="1"/>
  <c r="AY20" i="1"/>
  <c r="AX20" i="1"/>
  <c r="AW20" i="1"/>
  <c r="AI20" i="1" s="1"/>
  <c r="AP20" i="1"/>
  <c r="M20" i="1" s="1"/>
  <c r="L20" i="1" s="1"/>
  <c r="AK20" i="1"/>
  <c r="AJ20" i="1"/>
  <c r="AC20" i="1"/>
  <c r="AB20" i="1"/>
  <c r="AA20" i="1" s="1"/>
  <c r="T20" i="1"/>
  <c r="R20" i="1"/>
  <c r="O20" i="1"/>
  <c r="N20" i="1"/>
  <c r="BM20" i="1" s="1"/>
  <c r="BO20" i="1" s="1"/>
  <c r="DM19" i="1"/>
  <c r="DL19" i="1"/>
  <c r="DJ19" i="1"/>
  <c r="W19" i="1" s="1"/>
  <c r="BY19" i="1"/>
  <c r="BX19" i="1"/>
  <c r="BP19" i="1"/>
  <c r="BJ19" i="1"/>
  <c r="BD19" i="1"/>
  <c r="BQ19" i="1" s="1"/>
  <c r="BT19" i="1" s="1"/>
  <c r="AY19" i="1"/>
  <c r="AW19" i="1" s="1"/>
  <c r="AP19" i="1"/>
  <c r="M19" i="1" s="1"/>
  <c r="L19" i="1" s="1"/>
  <c r="AK19" i="1"/>
  <c r="AC19" i="1"/>
  <c r="AB19" i="1"/>
  <c r="AA19" i="1" s="1"/>
  <c r="T19" i="1"/>
  <c r="N19" i="1"/>
  <c r="BM19" i="1" s="1"/>
  <c r="DM18" i="1"/>
  <c r="DL18" i="1"/>
  <c r="DJ18" i="1"/>
  <c r="W18" i="1" s="1"/>
  <c r="BY18" i="1"/>
  <c r="BX18" i="1"/>
  <c r="BP18" i="1"/>
  <c r="BJ18" i="1"/>
  <c r="BD18" i="1"/>
  <c r="BQ18" i="1" s="1"/>
  <c r="BT18" i="1" s="1"/>
  <c r="AY18" i="1"/>
  <c r="AX18" i="1"/>
  <c r="AW18" i="1"/>
  <c r="AP18" i="1"/>
  <c r="M18" i="1" s="1"/>
  <c r="L18" i="1" s="1"/>
  <c r="AK18" i="1"/>
  <c r="AJ18" i="1"/>
  <c r="AI18" i="1"/>
  <c r="AC18" i="1"/>
  <c r="AB18" i="1"/>
  <c r="AA18" i="1" s="1"/>
  <c r="T18" i="1"/>
  <c r="R18" i="1"/>
  <c r="O18" i="1"/>
  <c r="N18" i="1"/>
  <c r="BM18" i="1" s="1"/>
  <c r="DM17" i="1"/>
  <c r="DL17" i="1"/>
  <c r="DJ17" i="1"/>
  <c r="DK17" i="1" s="1"/>
  <c r="BL17" i="1" s="1"/>
  <c r="BN17" i="1" s="1"/>
  <c r="BY17" i="1"/>
  <c r="BX17" i="1"/>
  <c r="BP17" i="1"/>
  <c r="BJ17" i="1"/>
  <c r="BD17" i="1"/>
  <c r="BQ17" i="1" s="1"/>
  <c r="BT17" i="1" s="1"/>
  <c r="AY17" i="1"/>
  <c r="AX17" i="1"/>
  <c r="AW17" i="1"/>
  <c r="AI17" i="1" s="1"/>
  <c r="AP17" i="1"/>
  <c r="M17" i="1" s="1"/>
  <c r="L17" i="1" s="1"/>
  <c r="AK17" i="1"/>
  <c r="AJ17" i="1"/>
  <c r="AC17" i="1"/>
  <c r="AB17" i="1"/>
  <c r="AA17" i="1" s="1"/>
  <c r="T17" i="1"/>
  <c r="R17" i="1"/>
  <c r="O17" i="1"/>
  <c r="N17" i="1"/>
  <c r="BM17" i="1" s="1"/>
  <c r="BO17" i="1" s="1"/>
  <c r="BW32" i="1" l="1"/>
  <c r="BV32" i="1"/>
  <c r="BZ32" i="1" s="1"/>
  <c r="CA32" i="1" s="1"/>
  <c r="BU32" i="1"/>
  <c r="BW24" i="1"/>
  <c r="BV24" i="1"/>
  <c r="BZ24" i="1" s="1"/>
  <c r="CA24" i="1" s="1"/>
  <c r="BU24" i="1"/>
  <c r="X26" i="1"/>
  <c r="Y26" i="1" s="1"/>
  <c r="U26" i="1" s="1"/>
  <c r="S26" i="1" s="1"/>
  <c r="V26" i="1" s="1"/>
  <c r="P26" i="1" s="1"/>
  <c r="Q26" i="1" s="1"/>
  <c r="X23" i="1"/>
  <c r="Y23" i="1" s="1"/>
  <c r="AE26" i="1"/>
  <c r="AX26" i="1"/>
  <c r="O26" i="1"/>
  <c r="AJ26" i="1"/>
  <c r="AI26" i="1"/>
  <c r="R26" i="1"/>
  <c r="BU29" i="1"/>
  <c r="BW29" i="1"/>
  <c r="BV29" i="1"/>
  <c r="BZ29" i="1" s="1"/>
  <c r="CA29" i="1" s="1"/>
  <c r="BW30" i="1"/>
  <c r="BV30" i="1"/>
  <c r="BZ30" i="1" s="1"/>
  <c r="CA30" i="1" s="1"/>
  <c r="BU30" i="1"/>
  <c r="X18" i="1"/>
  <c r="Y18" i="1" s="1"/>
  <c r="AE19" i="1"/>
  <c r="AX22" i="1"/>
  <c r="O22" i="1"/>
  <c r="AJ22" i="1"/>
  <c r="AI22" i="1"/>
  <c r="R22" i="1"/>
  <c r="BW23" i="1"/>
  <c r="BV23" i="1"/>
  <c r="BZ23" i="1" s="1"/>
  <c r="CA23" i="1" s="1"/>
  <c r="BU23" i="1"/>
  <c r="AE24" i="1"/>
  <c r="BU25" i="1"/>
  <c r="BW25" i="1"/>
  <c r="BV25" i="1"/>
  <c r="BZ25" i="1" s="1"/>
  <c r="CA25" i="1" s="1"/>
  <c r="AF31" i="1"/>
  <c r="AE30" i="1"/>
  <c r="AE31" i="1"/>
  <c r="X31" i="1"/>
  <c r="Y31" i="1" s="1"/>
  <c r="BU17" i="1"/>
  <c r="BW17" i="1"/>
  <c r="BV17" i="1"/>
  <c r="BZ17" i="1" s="1"/>
  <c r="CA17" i="1" s="1"/>
  <c r="AE23" i="1"/>
  <c r="AE28" i="1"/>
  <c r="BO30" i="1"/>
  <c r="X19" i="1"/>
  <c r="Y19" i="1" s="1"/>
  <c r="U19" i="1" s="1"/>
  <c r="S19" i="1" s="1"/>
  <c r="V19" i="1" s="1"/>
  <c r="P19" i="1" s="1"/>
  <c r="Q19" i="1" s="1"/>
  <c r="O23" i="1"/>
  <c r="AJ23" i="1"/>
  <c r="AI23" i="1"/>
  <c r="R23" i="1"/>
  <c r="AX23" i="1"/>
  <c r="BO31" i="1"/>
  <c r="O19" i="1"/>
  <c r="AJ19" i="1"/>
  <c r="AI19" i="1"/>
  <c r="R19" i="1"/>
  <c r="AX19" i="1"/>
  <c r="BW22" i="1"/>
  <c r="BV22" i="1"/>
  <c r="BZ22" i="1" s="1"/>
  <c r="CA22" i="1" s="1"/>
  <c r="BU22" i="1"/>
  <c r="BO23" i="1"/>
  <c r="AE27" i="1"/>
  <c r="AE21" i="1"/>
  <c r="X22" i="1"/>
  <c r="Y22" i="1" s="1"/>
  <c r="U22" i="1" s="1"/>
  <c r="S22" i="1" s="1"/>
  <c r="V22" i="1" s="1"/>
  <c r="P22" i="1" s="1"/>
  <c r="Q22" i="1" s="1"/>
  <c r="O31" i="1"/>
  <c r="AJ31" i="1"/>
  <c r="AI31" i="1"/>
  <c r="R31" i="1"/>
  <c r="AX31" i="1"/>
  <c r="BW26" i="1"/>
  <c r="BV26" i="1"/>
  <c r="BZ26" i="1" s="1"/>
  <c r="CA26" i="1" s="1"/>
  <c r="BU26" i="1"/>
  <c r="AE17" i="1"/>
  <c r="AE20" i="1"/>
  <c r="BO22" i="1"/>
  <c r="BW28" i="1"/>
  <c r="BV28" i="1"/>
  <c r="BZ28" i="1" s="1"/>
  <c r="CA28" i="1" s="1"/>
  <c r="BU28" i="1"/>
  <c r="AE29" i="1"/>
  <c r="BW31" i="1"/>
  <c r="BV31" i="1"/>
  <c r="BZ31" i="1" s="1"/>
  <c r="CA31" i="1" s="1"/>
  <c r="BU31" i="1"/>
  <c r="AF19" i="1"/>
  <c r="AE25" i="1"/>
  <c r="O27" i="1"/>
  <c r="AJ27" i="1"/>
  <c r="AI27" i="1"/>
  <c r="R27" i="1"/>
  <c r="AX27" i="1"/>
  <c r="AX30" i="1"/>
  <c r="O30" i="1"/>
  <c r="AJ30" i="1"/>
  <c r="AI30" i="1"/>
  <c r="R30" i="1"/>
  <c r="BW20" i="1"/>
  <c r="BV20" i="1"/>
  <c r="BZ20" i="1" s="1"/>
  <c r="CA20" i="1" s="1"/>
  <c r="BU20" i="1"/>
  <c r="BW27" i="1"/>
  <c r="BV27" i="1"/>
  <c r="BZ27" i="1" s="1"/>
  <c r="CA27" i="1" s="1"/>
  <c r="BU27" i="1"/>
  <c r="AE18" i="1"/>
  <c r="U18" i="1"/>
  <c r="S18" i="1" s="1"/>
  <c r="V18" i="1" s="1"/>
  <c r="P18" i="1" s="1"/>
  <c r="Q18" i="1" s="1"/>
  <c r="AE22" i="1"/>
  <c r="BW19" i="1"/>
  <c r="BV19" i="1"/>
  <c r="BZ19" i="1" s="1"/>
  <c r="CA19" i="1" s="1"/>
  <c r="BU19" i="1"/>
  <c r="BU21" i="1"/>
  <c r="BW21" i="1"/>
  <c r="BV21" i="1"/>
  <c r="BZ21" i="1" s="1"/>
  <c r="CA21" i="1" s="1"/>
  <c r="AF23" i="1"/>
  <c r="BW18" i="1"/>
  <c r="BV18" i="1"/>
  <c r="BZ18" i="1" s="1"/>
  <c r="CA18" i="1" s="1"/>
  <c r="BU18" i="1"/>
  <c r="X27" i="1"/>
  <c r="Y27" i="1" s="1"/>
  <c r="X30" i="1"/>
  <c r="Y30" i="1" s="1"/>
  <c r="DK18" i="1"/>
  <c r="BL18" i="1" s="1"/>
  <c r="BN18" i="1" s="1"/>
  <c r="W20" i="1"/>
  <c r="DK22" i="1"/>
  <c r="BL22" i="1" s="1"/>
  <c r="BN22" i="1" s="1"/>
  <c r="W24" i="1"/>
  <c r="DK26" i="1"/>
  <c r="BL26" i="1" s="1"/>
  <c r="BN26" i="1" s="1"/>
  <c r="W28" i="1"/>
  <c r="AE32" i="1"/>
  <c r="X32" i="1"/>
  <c r="Y32" i="1" s="1"/>
  <c r="AX32" i="1"/>
  <c r="W17" i="1"/>
  <c r="DK19" i="1"/>
  <c r="BL19" i="1" s="1"/>
  <c r="BN19" i="1" s="1"/>
  <c r="W21" i="1"/>
  <c r="DK23" i="1"/>
  <c r="BL23" i="1" s="1"/>
  <c r="BN23" i="1" s="1"/>
  <c r="W25" i="1"/>
  <c r="DK27" i="1"/>
  <c r="BL27" i="1" s="1"/>
  <c r="BN27" i="1" s="1"/>
  <c r="W29" i="1"/>
  <c r="R32" i="1"/>
  <c r="AI32" i="1"/>
  <c r="Z32" i="1" l="1"/>
  <c r="AD32" i="1" s="1"/>
  <c r="AG32" i="1"/>
  <c r="X29" i="1"/>
  <c r="Y29" i="1" s="1"/>
  <c r="BO27" i="1"/>
  <c r="Z31" i="1"/>
  <c r="AD31" i="1" s="1"/>
  <c r="AG31" i="1"/>
  <c r="AH31" i="1" s="1"/>
  <c r="BO26" i="1"/>
  <c r="AG22" i="1"/>
  <c r="AH22" i="1" s="1"/>
  <c r="AF22" i="1"/>
  <c r="Z22" i="1"/>
  <c r="AD22" i="1" s="1"/>
  <c r="U32" i="1"/>
  <c r="S32" i="1" s="1"/>
  <c r="V32" i="1" s="1"/>
  <c r="P32" i="1" s="1"/>
  <c r="Q32" i="1" s="1"/>
  <c r="Z19" i="1"/>
  <c r="AD19" i="1" s="1"/>
  <c r="AG19" i="1"/>
  <c r="AH19" i="1" s="1"/>
  <c r="X25" i="1"/>
  <c r="Y25" i="1" s="1"/>
  <c r="AG18" i="1"/>
  <c r="AH18" i="1" s="1"/>
  <c r="AF18" i="1"/>
  <c r="Z18" i="1"/>
  <c r="AD18" i="1" s="1"/>
  <c r="AG30" i="1"/>
  <c r="AH30" i="1" s="1"/>
  <c r="AF30" i="1"/>
  <c r="Z30" i="1"/>
  <c r="AD30" i="1" s="1"/>
  <c r="X28" i="1"/>
  <c r="Y28" i="1" s="1"/>
  <c r="BO18" i="1"/>
  <c r="X21" i="1"/>
  <c r="Y21" i="1" s="1"/>
  <c r="Z23" i="1"/>
  <c r="AD23" i="1" s="1"/>
  <c r="AG23" i="1"/>
  <c r="AH23" i="1" s="1"/>
  <c r="AG26" i="1"/>
  <c r="AH26" i="1" s="1"/>
  <c r="AF26" i="1"/>
  <c r="Z26" i="1"/>
  <c r="AD26" i="1" s="1"/>
  <c r="Z27" i="1"/>
  <c r="AD27" i="1" s="1"/>
  <c r="AG27" i="1"/>
  <c r="AF27" i="1"/>
  <c r="X24" i="1"/>
  <c r="Y24" i="1" s="1"/>
  <c r="U27" i="1"/>
  <c r="S27" i="1" s="1"/>
  <c r="V27" i="1" s="1"/>
  <c r="P27" i="1" s="1"/>
  <c r="Q27" i="1" s="1"/>
  <c r="U31" i="1"/>
  <c r="S31" i="1" s="1"/>
  <c r="V31" i="1" s="1"/>
  <c r="P31" i="1" s="1"/>
  <c r="Q31" i="1" s="1"/>
  <c r="BO19" i="1"/>
  <c r="AF32" i="1"/>
  <c r="X17" i="1"/>
  <c r="Y17" i="1" s="1"/>
  <c r="X20" i="1"/>
  <c r="Y20" i="1" s="1"/>
  <c r="U23" i="1"/>
  <c r="S23" i="1" s="1"/>
  <c r="V23" i="1" s="1"/>
  <c r="P23" i="1" s="1"/>
  <c r="Q23" i="1" s="1"/>
  <c r="U30" i="1"/>
  <c r="S30" i="1" s="1"/>
  <c r="V30" i="1" s="1"/>
  <c r="P30" i="1" s="1"/>
  <c r="Q30" i="1" s="1"/>
  <c r="Z28" i="1" l="1"/>
  <c r="AD28" i="1" s="1"/>
  <c r="AG28" i="1"/>
  <c r="U28" i="1"/>
  <c r="S28" i="1" s="1"/>
  <c r="V28" i="1" s="1"/>
  <c r="P28" i="1" s="1"/>
  <c r="Q28" i="1" s="1"/>
  <c r="AF28" i="1"/>
  <c r="Z20" i="1"/>
  <c r="AD20" i="1" s="1"/>
  <c r="AG20" i="1"/>
  <c r="AF20" i="1"/>
  <c r="U20" i="1"/>
  <c r="S20" i="1" s="1"/>
  <c r="V20" i="1" s="1"/>
  <c r="P20" i="1" s="1"/>
  <c r="Q20" i="1" s="1"/>
  <c r="Z24" i="1"/>
  <c r="AD24" i="1" s="1"/>
  <c r="AG24" i="1"/>
  <c r="AF24" i="1"/>
  <c r="U24" i="1"/>
  <c r="S24" i="1" s="1"/>
  <c r="V24" i="1" s="1"/>
  <c r="P24" i="1" s="1"/>
  <c r="Q24" i="1" s="1"/>
  <c r="Z25" i="1"/>
  <c r="AD25" i="1" s="1"/>
  <c r="AG25" i="1"/>
  <c r="U25" i="1"/>
  <c r="S25" i="1" s="1"/>
  <c r="V25" i="1" s="1"/>
  <c r="P25" i="1" s="1"/>
  <c r="Q25" i="1" s="1"/>
  <c r="AF25" i="1"/>
  <c r="Z29" i="1"/>
  <c r="AD29" i="1" s="1"/>
  <c r="AG29" i="1"/>
  <c r="U29" i="1"/>
  <c r="S29" i="1" s="1"/>
  <c r="V29" i="1" s="1"/>
  <c r="P29" i="1" s="1"/>
  <c r="Q29" i="1" s="1"/>
  <c r="AF29" i="1"/>
  <c r="Z17" i="1"/>
  <c r="AD17" i="1" s="1"/>
  <c r="AG17" i="1"/>
  <c r="U17" i="1"/>
  <c r="S17" i="1" s="1"/>
  <c r="V17" i="1" s="1"/>
  <c r="P17" i="1" s="1"/>
  <c r="Q17" i="1" s="1"/>
  <c r="AF17" i="1"/>
  <c r="AH27" i="1"/>
  <c r="AH32" i="1"/>
  <c r="Z21" i="1"/>
  <c r="AD21" i="1" s="1"/>
  <c r="AG21" i="1"/>
  <c r="AH21" i="1" s="1"/>
  <c r="AF21" i="1"/>
  <c r="U21" i="1"/>
  <c r="S21" i="1" s="1"/>
  <c r="V21" i="1" s="1"/>
  <c r="P21" i="1" s="1"/>
  <c r="Q21" i="1" s="1"/>
  <c r="AH25" i="1" l="1"/>
  <c r="AH20" i="1"/>
  <c r="AH17" i="1"/>
  <c r="AH24" i="1"/>
  <c r="AH28" i="1"/>
  <c r="AH29" i="1"/>
</calcChain>
</file>

<file path=xl/sharedStrings.xml><?xml version="1.0" encoding="utf-8"?>
<sst xmlns="http://schemas.openxmlformats.org/spreadsheetml/2006/main" count="1131" uniqueCount="511">
  <si>
    <t>File opened</t>
  </si>
  <si>
    <t>2023-06-26 08:05:36</t>
  </si>
  <si>
    <t>Console s/n</t>
  </si>
  <si>
    <t>68C-831503</t>
  </si>
  <si>
    <t>Console ver</t>
  </si>
  <si>
    <t>Bluestem v.2.1.08</t>
  </si>
  <si>
    <t>Scripts ver</t>
  </si>
  <si>
    <t>2022.05  2.1.08, Aug 2022</t>
  </si>
  <si>
    <t>Head s/n</t>
  </si>
  <si>
    <t>68H-581503</t>
  </si>
  <si>
    <t>Head ver</t>
  </si>
  <si>
    <t>1.4.22</t>
  </si>
  <si>
    <t>Head cal</t>
  </si>
  <si>
    <t>{"co2aspanconc2": "309.1", "ssb_ref": "38434", "h2oazero": "1.00658", "co2bspanconc1": "2490", "co2aspan2b": "0.325324", "h2obzero": "1.00009", "h2oaspanconc1": "12.52", "ssa_ref": "36474.5", "h2obspanconc1": "12.52", "flowbzero": "0.30834", "h2obspan2a": "0.0696041", "h2obspan2b": "0.0697624", "tazero": "-0.0478325", "h2obspan2": "0", "h2obspan1": "1.00227", "co2bspan1": "1.00258", "h2oaspan2": "0", "h2oaspan2b": "0.0696742", "oxygen": "21", "co2bzero": "0.959397", "co2azero": "0.992736", "chamberpressurezero": "2.56232", "co2aspan2a": "0.327778", "h2oaspan1": "1.00419", "co2bspanconc2": "309.1", "flowazero": "0.31134", "h2oaspan2a": "0.0693836", "h2obspanconc2": "0", "tbzero": "-0.0150089", "co2aspanconc1": "2490", "co2bspan2b": "0.324713", "co2bspan2a": "0.327161", "flowmeterzero": "0.995701", "co2bspan2": "-0.0307545", "co2aspan1": "1.0024", "h2oaspanconc2": "0", "co2aspan2": "-0.030163"}</t>
  </si>
  <si>
    <t>CO2 rangematch</t>
  </si>
  <si>
    <t>Wed Apr 26 11:53</t>
  </si>
  <si>
    <t>H2O rangematch</t>
  </si>
  <si>
    <t>Wed Apr 26 12:17</t>
  </si>
  <si>
    <t>Chamber type</t>
  </si>
  <si>
    <t>6800-01A</t>
  </si>
  <si>
    <t>Chamber s/n</t>
  </si>
  <si>
    <t>MPF-651385</t>
  </si>
  <si>
    <t>Chamber rev</t>
  </si>
  <si>
    <t>0</t>
  </si>
  <si>
    <t>Chamber cal</t>
  </si>
  <si>
    <t>Fluorometer</t>
  </si>
  <si>
    <t>Flr. Version</t>
  </si>
  <si>
    <t>08:05:36</t>
  </si>
  <si>
    <t>Stability Definition:	ΔH2O (Meas2): Slp&lt;0.1 Per=20	ΔCO2 (Meas2): Slp&lt;0.5 Per=20	F (FlrLS): Slp&lt;1 Per=20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</si>
  <si>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</si>
  <si>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</si>
  <si>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</si>
  <si>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</si>
  <si>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</si>
  <si>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</si>
  <si>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</si>
  <si>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</si>
  <si>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</si>
  <si>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</si>
  <si>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</si>
  <si>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</si>
  <si>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</si>
  <si>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</si>
  <si>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</si>
  <si>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</si>
  <si>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</si>
  <si>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</si>
  <si>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</si>
  <si>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</si>
  <si>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</si>
  <si>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</si>
  <si>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</si>
  <si>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</si>
  <si>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</si>
  <si>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</si>
  <si>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</si>
  <si>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</si>
  <si>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</si>
  <si>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</si>
  <si>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</si>
  <si>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</si>
  <si>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</si>
  <si>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</si>
  <si>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</si>
  <si>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</si>
  <si>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</si>
  <si>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</si>
  <si>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</si>
  <si>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</si>
  <si>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</si>
  <si>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</si>
  <si>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</si>
  <si>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</si>
  <si>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</si>
  <si>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</si>
  <si>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</si>
  <si>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</si>
  <si>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</si>
  <si>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</si>
  <si>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</si>
  <si>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</si>
  <si>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4.37902 90.9281 370.602 605.029 842.139 1032.7 1224.4 1336.04</t>
  </si>
  <si>
    <t>Fs_true</t>
  </si>
  <si>
    <t>-0.695351 101.625 404.748 601.191 805.328 1000.77 1207.61 1400.59</t>
  </si>
  <si>
    <t>leak_wt</t>
  </si>
  <si>
    <t>SysObs</t>
  </si>
  <si>
    <t>UserDefCon</t>
  </si>
  <si>
    <t>GasEx</t>
  </si>
  <si>
    <t>Dynamic</t>
  </si>
  <si>
    <t>Leak</t>
  </si>
  <si>
    <t>FLR</t>
  </si>
  <si>
    <t>MPF</t>
  </si>
  <si>
    <t>FastKntcs</t>
  </si>
  <si>
    <t>LeafQ</t>
  </si>
  <si>
    <t>Const</t>
  </si>
  <si>
    <t>Meas</t>
  </si>
  <si>
    <t>Meas2</t>
  </si>
  <si>
    <t>FlrLS</t>
  </si>
  <si>
    <t>FlrStats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</si>
  <si>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</si>
  <si>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</si>
  <si>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</si>
  <si>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</si>
  <si>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</si>
  <si>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</si>
  <si>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</si>
  <si>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</si>
  <si>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</si>
  <si>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</si>
  <si>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</si>
  <si>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</si>
  <si>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</si>
  <si>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</si>
  <si>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Air.temp</t>
  </si>
  <si>
    <t>Ex.int</t>
  </si>
  <si>
    <t>Water.pot</t>
  </si>
  <si>
    <t>Measure.height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</si>
  <si>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</si>
  <si>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</si>
  <si>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</si>
  <si>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</si>
  <si>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</si>
  <si>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</si>
  <si>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</si>
  <si>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</si>
  <si>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</si>
  <si>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</si>
  <si>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</si>
  <si>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</si>
  <si>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</si>
  <si>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</si>
  <si>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</si>
  <si>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</si>
  <si>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</si>
  <si>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</si>
  <si>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</si>
  <si>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</si>
  <si>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</si>
  <si>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</si>
  <si>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</si>
  <si>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</si>
  <si>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</si>
  <si>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</si>
  <si>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</si>
  <si>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</si>
  <si>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</si>
  <si>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</si>
  <si>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</si>
  <si>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</si>
  <si>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</si>
  <si>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</si>
  <si>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</si>
  <si>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</si>
  <si>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</si>
  <si>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</si>
  <si>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</si>
  <si>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</si>
  <si>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</si>
  <si>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</si>
  <si>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</si>
  <si>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</si>
  <si>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</si>
  <si>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A_dark</t>
  </si>
  <si>
    <t>LightAdaptedID</t>
  </si>
  <si>
    <t>Qmax</t>
  </si>
  <si>
    <t>Fs</t>
  </si>
  <si>
    <t>Fm'</t>
  </si>
  <si>
    <t>PhiPS2</t>
  </si>
  <si>
    <t>PS2/1</t>
  </si>
  <si>
    <t>Qabs_fs</t>
  </si>
  <si>
    <t>A_fs</t>
  </si>
  <si>
    <t>ETR</t>
  </si>
  <si>
    <t>PhiCO2</t>
  </si>
  <si>
    <t>NPQ</t>
  </si>
  <si>
    <t>alt._Fo'</t>
  </si>
  <si>
    <t>DarkPulseID</t>
  </si>
  <si>
    <t>Fmin</t>
  </si>
  <si>
    <t>Fo'</t>
  </si>
  <si>
    <t>Fv'/Fm'</t>
  </si>
  <si>
    <t>qP</t>
  </si>
  <si>
    <t>qN</t>
  </si>
  <si>
    <t>qP_Fo</t>
  </si>
  <si>
    <t>qN_Fo</t>
  </si>
  <si>
    <t>qL</t>
  </si>
  <si>
    <t>1-qL</t>
  </si>
  <si>
    <t>ID</t>
  </si>
  <si>
    <t>P1_dur</t>
  </si>
  <si>
    <t>P1_Fmax</t>
  </si>
  <si>
    <t>T@P1_Fmax</t>
  </si>
  <si>
    <t>Q@P1_Fmax</t>
  </si>
  <si>
    <t>P1_PredF</t>
  </si>
  <si>
    <t>P1_ΔF</t>
  </si>
  <si>
    <t>P2_dur</t>
  </si>
  <si>
    <t>P2_ramp</t>
  </si>
  <si>
    <t>P2_int</t>
  </si>
  <si>
    <t>P2_int_se</t>
  </si>
  <si>
    <t>P2_slp</t>
  </si>
  <si>
    <t>P2_slp_se</t>
  </si>
  <si>
    <t>P2_R2</t>
  </si>
  <si>
    <t>P2_dQdt</t>
  </si>
  <si>
    <t>P3_dur</t>
  </si>
  <si>
    <t>P3_Fmax</t>
  </si>
  <si>
    <t>T@P3_Fmax</t>
  </si>
  <si>
    <t>Q@P3_Fmax</t>
  </si>
  <si>
    <t>P3_PredF</t>
  </si>
  <si>
    <t>P3_ΔF</t>
  </si>
  <si>
    <t>Dur</t>
  </si>
  <si>
    <t>DCo</t>
  </si>
  <si>
    <t>InitSlope</t>
  </si>
  <si>
    <t>F1</t>
  </si>
  <si>
    <t>T@F1</t>
  </si>
  <si>
    <t>T@HIR</t>
  </si>
  <si>
    <t>F2</t>
  </si>
  <si>
    <t>T@F2</t>
  </si>
  <si>
    <t>DCmax</t>
  </si>
  <si>
    <t>T@DCmax</t>
  </si>
  <si>
    <t>PhiPS2_dc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</si>
  <si>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</si>
  <si>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</si>
  <si>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</si>
  <si>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</si>
  <si>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</si>
  <si>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</si>
  <si>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</si>
  <si>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</si>
  <si>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</si>
  <si>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</si>
  <si>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</si>
  <si>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</si>
  <si>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</si>
  <si>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</si>
  <si>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</si>
  <si>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</si>
  <si>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</si>
  <si>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</si>
  <si>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</si>
  <si>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</si>
  <si>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</si>
  <si>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</si>
  <si>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</si>
  <si>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</si>
  <si>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</si>
  <si>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</si>
  <si>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</si>
  <si>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</si>
  <si>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</si>
  <si>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</si>
  <si>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</si>
  <si>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</si>
  <si>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</si>
  <si>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</si>
  <si>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</si>
  <si>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</si>
  <si>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</si>
  <si>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</si>
  <si>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</si>
  <si>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</si>
  <si>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</si>
  <si>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</si>
  <si>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</si>
  <si>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</si>
  <si>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</si>
  <si>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</si>
  <si>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</si>
  <si>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</si>
  <si>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</si>
  <si>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</si>
  <si>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</si>
  <si>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</si>
  <si>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</si>
  <si>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</si>
  <si>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</si>
  <si>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</si>
  <si>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</si>
  <si>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</si>
  <si>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</si>
  <si>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</si>
  <si>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</si>
  <si>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</si>
  <si>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</si>
  <si>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</si>
  <si>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</si>
  <si>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</si>
  <si>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</si>
  <si>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</si>
  <si>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</si>
  <si>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</si>
  <si>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</si>
  <si>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</si>
  <si>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</si>
  <si>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</si>
  <si>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F:MN</t>
  </si>
  <si>
    <t>F:SLP</t>
  </si>
  <si>
    <t>F:SD</t>
  </si>
  <si>
    <t>F:OK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</si>
  <si>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</si>
  <si>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</si>
  <si>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</si>
  <si>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</si>
  <si>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</si>
  <si>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</si>
  <si>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</si>
  <si>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</si>
  <si>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</si>
  <si>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</si>
  <si>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</si>
  <si>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</si>
  <si>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</si>
  <si>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</si>
  <si>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</si>
  <si>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</si>
  <si>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</si>
  <si>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</si>
  <si>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</si>
  <si>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</si>
  <si>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</si>
  <si>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</si>
  <si>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</si>
  <si>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</si>
  <si>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</si>
  <si>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</si>
  <si>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</si>
  <si>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</si>
  <si>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</si>
  <si>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</si>
  <si>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</si>
  <si>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</si>
  <si>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</si>
  <si>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</si>
  <si>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</si>
  <si>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</si>
  <si>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</si>
  <si>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</si>
  <si>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</si>
  <si>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</si>
  <si>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</si>
  <si>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AccH2O_hum</t>
  </si>
  <si>
    <t>CO2_hrs</t>
  </si>
  <si>
    <t>AccH2O_des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</si>
  <si>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</si>
  <si>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</si>
  <si>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</si>
  <si>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</si>
  <si>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</si>
  <si>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</si>
  <si>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</si>
  <si>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</si>
  <si>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</si>
  <si>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</si>
  <si>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</si>
  <si>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</si>
  <si>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</si>
  <si>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</si>
  <si>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</si>
  <si>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</si>
  <si>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</si>
  <si>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</si>
  <si>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</si>
  <si>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</si>
  <si>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</si>
  <si>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</si>
  <si>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</si>
  <si>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</si>
  <si>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</si>
  <si>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</si>
  <si>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</si>
  <si>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</si>
  <si>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</si>
  <si>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</si>
  <si>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</si>
  <si>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</si>
  <si>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</si>
  <si>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</si>
  <si>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</si>
  <si>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</si>
  <si>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</si>
  <si>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</si>
  <si>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</si>
  <si>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</si>
  <si>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</si>
  <si>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</si>
  <si>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</si>
  <si>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</si>
  <si>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</si>
  <si>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</si>
  <si>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</si>
  <si>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</si>
  <si>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</si>
  <si>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</si>
  <si>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</si>
  <si>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</si>
  <si>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</si>
  <si>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</si>
  <si>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</si>
  <si>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</si>
  <si>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</si>
  <si>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</si>
  <si>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</si>
  <si>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</si>
  <si>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</si>
  <si>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</si>
  <si>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psi</t>
  </si>
  <si>
    <t>inches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</si>
  <si>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</si>
  <si>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</si>
  <si>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</si>
  <si>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</si>
  <si>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</si>
  <si>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</si>
  <si>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</si>
  <si>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</si>
  <si>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</si>
  <si>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</si>
  <si>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</si>
  <si>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</si>
  <si>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</si>
  <si>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µmol µmol⁻¹</t>
  </si>
  <si>
    <t>ms</t>
  </si>
  <si>
    <t>centimol m⁻² s⁻¹</t>
  </si>
  <si>
    <t>mol m⁻² s⁻²</t>
  </si>
  <si>
    <t>s⁻¹</t>
  </si>
  <si>
    <t>J/µmol</t>
  </si>
  <si>
    <t>cm²</t>
  </si>
  <si>
    <t>rpm</t>
  </si>
  <si>
    <t>min⁻¹</t>
  </si>
  <si>
    <t>secs</t>
  </si>
  <si>
    <t>µmol/mol</t>
  </si>
  <si>
    <t>mmol/mol</t>
  </si>
  <si>
    <t>µmol mol⁻¹ min⁻¹</t>
  </si>
  <si>
    <t xml:space="preserve"> min⁻¹</t>
  </si>
  <si>
    <t>mmol mol⁻¹ min⁻¹</t>
  </si>
  <si>
    <t>V</t>
  </si>
  <si>
    <t>mV</t>
  </si>
  <si>
    <t>mg</t>
  </si>
  <si>
    <t>hrs</t>
  </si>
  <si>
    <t>min</t>
  </si>
  <si>
    <t>20230626 08:50:41</t>
  </si>
  <si>
    <t>08:50:41</t>
  </si>
  <si>
    <t>Intact</t>
  </si>
  <si>
    <t>RECT-356-20230621-10_57_37</t>
  </si>
  <si>
    <t>MPF-429-20230626-08_50_26</t>
  </si>
  <si>
    <t>-</t>
  </si>
  <si>
    <t>0: Broadleaf</t>
  </si>
  <si>
    <t>08:51:22</t>
  </si>
  <si>
    <t>1/3</t>
  </si>
  <si>
    <t>11111111</t>
  </si>
  <si>
    <t>oooooooo</t>
  </si>
  <si>
    <t>on</t>
  </si>
  <si>
    <t>20230626 09:14:09</t>
  </si>
  <si>
    <t>09:14:09</t>
  </si>
  <si>
    <t>Excised</t>
  </si>
  <si>
    <t>MPF-430-20230626-09_13_54</t>
  </si>
  <si>
    <t>09:14:51</t>
  </si>
  <si>
    <t>20230626 09:49:57</t>
  </si>
  <si>
    <t>09:49:57</t>
  </si>
  <si>
    <t>MPF-431-20230626-09_49_42</t>
  </si>
  <si>
    <t>09:50:39</t>
  </si>
  <si>
    <t>0/3</t>
  </si>
  <si>
    <t>20230626 10:13:06</t>
  </si>
  <si>
    <t>10:13:06</t>
  </si>
  <si>
    <t>MPF-432-20230626-10_12_51</t>
  </si>
  <si>
    <t>10:13:34</t>
  </si>
  <si>
    <t>2/3</t>
  </si>
  <si>
    <t>20230626 10:50:16</t>
  </si>
  <si>
    <t>10:50:16</t>
  </si>
  <si>
    <t>MPF-433-20230626-10_50_02</t>
  </si>
  <si>
    <t>10:50:37</t>
  </si>
  <si>
    <t>20230626 11:13:04</t>
  </si>
  <si>
    <t>11:13:04</t>
  </si>
  <si>
    <t>MPF-434-20230626-11_12_50</t>
  </si>
  <si>
    <t>11:13:26</t>
  </si>
  <si>
    <t>20230626 11:50:10</t>
  </si>
  <si>
    <t>11:50:10</t>
  </si>
  <si>
    <t>MPF-435-20230626-11_49_56</t>
  </si>
  <si>
    <t>11:50:37</t>
  </si>
  <si>
    <t>20230626 12:14:50</t>
  </si>
  <si>
    <t>12:14:50</t>
  </si>
  <si>
    <t>MPF-436-20230626-12_14_36</t>
  </si>
  <si>
    <t>12:15:32</t>
  </si>
  <si>
    <t>20230626 12:50:53</t>
  </si>
  <si>
    <t>12:50:53</t>
  </si>
  <si>
    <t>MPF-437-20230626-12_50_39</t>
  </si>
  <si>
    <t>12:51:28</t>
  </si>
  <si>
    <t>20230626 13:15:44</t>
  </si>
  <si>
    <t>13:15:44</t>
  </si>
  <si>
    <t>MPF-438-20230626-13_15_30</t>
  </si>
  <si>
    <t>13:16:26</t>
  </si>
  <si>
    <t>20230626 13:49:52</t>
  </si>
  <si>
    <t>13:49:52</t>
  </si>
  <si>
    <t>MPF-439-20230626-13_49_38</t>
  </si>
  <si>
    <t>13:50:14</t>
  </si>
  <si>
    <t>20230626 14:12:09</t>
  </si>
  <si>
    <t>14:12:09</t>
  </si>
  <si>
    <t>MPF-440-20230626-14_11_56</t>
  </si>
  <si>
    <t>14:12:48</t>
  </si>
  <si>
    <t>20230626 14:51:05</t>
  </si>
  <si>
    <t>14:51:05</t>
  </si>
  <si>
    <t>MPF-441-20230626-14_50_52</t>
  </si>
  <si>
    <t>14:51:34</t>
  </si>
  <si>
    <t>20230626 15:13:33</t>
  </si>
  <si>
    <t>15:13:33</t>
  </si>
  <si>
    <t>MPF-442-20230626-15_13_20</t>
  </si>
  <si>
    <t>15:14:05</t>
  </si>
  <si>
    <t>20230626 15:50:35</t>
  </si>
  <si>
    <t>15:50:35</t>
  </si>
  <si>
    <t>MPF-443-20230626-15_50_22</t>
  </si>
  <si>
    <t>15:51:17</t>
  </si>
  <si>
    <t>20230626 16:14:23</t>
  </si>
  <si>
    <t>16:14:23</t>
  </si>
  <si>
    <t>MPF-444-20230626-16_14_10</t>
  </si>
  <si>
    <t>16:14:46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</si>
</sst>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M32"/>
  <sheetViews>
    <sheetView tabSelected="1" workbookViewId="0">
      <selection activeCell="I33" sqref="I33"/>
    </sheetView>
  </sheetViews>
  <sheetFormatPr baseColWidth="10" defaultColWidth="8.83203125" defaultRowHeight="15" x14ac:dyDescent="0.2"/>
  <sheetData>
    <row r="2" spans="1:299" x14ac:dyDescent="0.2">
      <c r="A2" t="s">
        <v>29</v>
      </c>
      <c r="B2" t="s">
        <v>30</v>
      </c>
      <c r="C2" t="s">
        <v>32</v>
      </c>
    </row>
    <row r="3" spans="1:299" x14ac:dyDescent="0.2">
      <c r="B3" t="s">
        <v>31</v>
      </c>
      <c r="C3">
        <v>21</v>
      </c>
    </row>
    <row r="4" spans="1:299" x14ac:dyDescent="0.2">
      <c r="A4" t="s">
        <v>33</v>
      </c>
      <c r="B4" t="s">
        <v>34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</row>
    <row r="5" spans="1:299" x14ac:dyDescent="0.2">
      <c r="B5" t="s">
        <v>19</v>
      </c>
      <c r="C5" t="s">
        <v>36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99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299" x14ac:dyDescent="0.2">
      <c r="B7">
        <v>0</v>
      </c>
      <c r="C7">
        <v>1</v>
      </c>
      <c r="D7">
        <v>0</v>
      </c>
      <c r="E7">
        <v>0</v>
      </c>
    </row>
    <row r="8" spans="1:299" x14ac:dyDescent="0.2">
      <c r="A8" t="s">
        <v>50</v>
      </c>
      <c r="B8" t="s">
        <v>51</v>
      </c>
      <c r="C8" t="s">
        <v>53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  <row r="9" spans="1:299" x14ac:dyDescent="0.2">
      <c r="B9" t="s">
        <v>52</v>
      </c>
      <c r="C9" t="s">
        <v>54</v>
      </c>
      <c r="D9">
        <v>0.8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0.19109999999999999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99" x14ac:dyDescent="0.2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</row>
    <row r="11" spans="1:299" x14ac:dyDescent="0.2">
      <c r="B11">
        <v>0</v>
      </c>
      <c r="C11">
        <v>0</v>
      </c>
      <c r="D11">
        <v>0</v>
      </c>
      <c r="E11">
        <v>0</v>
      </c>
      <c r="F11">
        <v>1</v>
      </c>
    </row>
    <row r="12" spans="1:299" x14ac:dyDescent="0.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82</v>
      </c>
      <c r="H12" t="s">
        <v>84</v>
      </c>
    </row>
    <row r="13" spans="1:299" x14ac:dyDescent="0.2">
      <c r="B13">
        <v>-6276</v>
      </c>
      <c r="C13">
        <v>6.6</v>
      </c>
      <c r="D13">
        <v>1.7090000000000001E-5</v>
      </c>
      <c r="E13">
        <v>3.11</v>
      </c>
      <c r="F13" t="s">
        <v>81</v>
      </c>
      <c r="G13" t="s">
        <v>83</v>
      </c>
      <c r="H13">
        <v>0</v>
      </c>
    </row>
    <row r="14" spans="1:299" x14ac:dyDescent="0.2">
      <c r="A14" t="s">
        <v>85</v>
      </c>
      <c r="B14" t="s">
        <v>85</v>
      </c>
      <c r="C14" t="s">
        <v>85</v>
      </c>
      <c r="D14" t="s">
        <v>85</v>
      </c>
      <c r="E14" t="s">
        <v>85</v>
      </c>
      <c r="F14" t="s">
        <v>85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88</v>
      </c>
      <c r="AL14" t="s">
        <v>88</v>
      </c>
      <c r="AM14" t="s">
        <v>88</v>
      </c>
      <c r="AN14" t="s">
        <v>88</v>
      </c>
      <c r="AO14" t="s">
        <v>88</v>
      </c>
      <c r="AP14" t="s">
        <v>88</v>
      </c>
      <c r="AQ14" t="s">
        <v>88</v>
      </c>
      <c r="AR14" t="s">
        <v>88</v>
      </c>
      <c r="AS14" t="s">
        <v>88</v>
      </c>
      <c r="AT14" t="s">
        <v>88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90</v>
      </c>
      <c r="BH14" t="s">
        <v>90</v>
      </c>
      <c r="BI14" t="s">
        <v>90</v>
      </c>
      <c r="BJ14" t="s">
        <v>90</v>
      </c>
      <c r="BK14" t="s">
        <v>90</v>
      </c>
      <c r="BL14" t="s">
        <v>90</v>
      </c>
      <c r="BM14" t="s">
        <v>90</v>
      </c>
      <c r="BN14" t="s">
        <v>90</v>
      </c>
      <c r="BO14" t="s">
        <v>90</v>
      </c>
      <c r="BP14" t="s">
        <v>90</v>
      </c>
      <c r="BQ14" t="s">
        <v>90</v>
      </c>
      <c r="BR14" t="s">
        <v>90</v>
      </c>
      <c r="BS14" t="s">
        <v>90</v>
      </c>
      <c r="BT14" t="s">
        <v>90</v>
      </c>
      <c r="BU14" t="s">
        <v>90</v>
      </c>
      <c r="BV14" t="s">
        <v>90</v>
      </c>
      <c r="BW14" t="s">
        <v>90</v>
      </c>
      <c r="BX14" t="s">
        <v>90</v>
      </c>
      <c r="BY14" t="s">
        <v>90</v>
      </c>
      <c r="BZ14" t="s">
        <v>90</v>
      </c>
      <c r="CA14" t="s">
        <v>90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  <c r="CG14" t="s">
        <v>91</v>
      </c>
      <c r="CH14" t="s">
        <v>91</v>
      </c>
      <c r="CI14" t="s">
        <v>91</v>
      </c>
      <c r="CJ14" t="s">
        <v>91</v>
      </c>
      <c r="CK14" t="s">
        <v>91</v>
      </c>
      <c r="CL14" t="s">
        <v>91</v>
      </c>
      <c r="CM14" t="s">
        <v>91</v>
      </c>
      <c r="CN14" t="s">
        <v>91</v>
      </c>
      <c r="CO14" t="s">
        <v>91</v>
      </c>
      <c r="CP14" t="s">
        <v>91</v>
      </c>
      <c r="CQ14" t="s">
        <v>91</v>
      </c>
      <c r="CR14" t="s">
        <v>91</v>
      </c>
      <c r="CS14" t="s">
        <v>91</v>
      </c>
      <c r="CT14" t="s">
        <v>91</v>
      </c>
      <c r="CU14" t="s">
        <v>91</v>
      </c>
      <c r="CV14" t="s">
        <v>91</v>
      </c>
      <c r="CW14" t="s">
        <v>92</v>
      </c>
      <c r="CX14" t="s">
        <v>92</v>
      </c>
      <c r="CY14" t="s">
        <v>92</v>
      </c>
      <c r="CZ14" t="s">
        <v>92</v>
      </c>
      <c r="DA14" t="s">
        <v>92</v>
      </c>
      <c r="DB14" t="s">
        <v>92</v>
      </c>
      <c r="DC14" t="s">
        <v>92</v>
      </c>
      <c r="DD14" t="s">
        <v>92</v>
      </c>
      <c r="DE14" t="s">
        <v>92</v>
      </c>
      <c r="DF14" t="s">
        <v>92</v>
      </c>
      <c r="DG14" t="s">
        <v>92</v>
      </c>
      <c r="DH14" t="s">
        <v>92</v>
      </c>
      <c r="DI14" t="s">
        <v>92</v>
      </c>
      <c r="DJ14" t="s">
        <v>93</v>
      </c>
      <c r="DK14" t="s">
        <v>93</v>
      </c>
      <c r="DL14" t="s">
        <v>93</v>
      </c>
      <c r="DM14" t="s">
        <v>93</v>
      </c>
      <c r="DN14" t="s">
        <v>94</v>
      </c>
      <c r="DO14" t="s">
        <v>94</v>
      </c>
      <c r="DP14" t="s">
        <v>94</v>
      </c>
      <c r="DQ14" t="s">
        <v>94</v>
      </c>
      <c r="DR14" t="s">
        <v>94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95</v>
      </c>
      <c r="DZ14" t="s">
        <v>95</v>
      </c>
      <c r="EA14" t="s">
        <v>95</v>
      </c>
      <c r="EB14" t="s">
        <v>95</v>
      </c>
      <c r="EC14" t="s">
        <v>95</v>
      </c>
      <c r="ED14" t="s">
        <v>95</v>
      </c>
      <c r="EE14" t="s">
        <v>95</v>
      </c>
      <c r="EF14" t="s">
        <v>95</v>
      </c>
      <c r="EG14" t="s">
        <v>95</v>
      </c>
      <c r="EH14" t="s">
        <v>95</v>
      </c>
      <c r="EI14" t="s">
        <v>95</v>
      </c>
      <c r="EJ14" t="s">
        <v>95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96</v>
      </c>
      <c r="ER14" t="s">
        <v>96</v>
      </c>
      <c r="ES14" t="s">
        <v>96</v>
      </c>
      <c r="ET14" t="s">
        <v>96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97</v>
      </c>
      <c r="FK14" t="s">
        <v>97</v>
      </c>
      <c r="FL14" t="s">
        <v>97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99</v>
      </c>
      <c r="FS14" t="s">
        <v>99</v>
      </c>
      <c r="FT14" t="s">
        <v>99</v>
      </c>
      <c r="FU14" t="s">
        <v>99</v>
      </c>
      <c r="FV14" t="s">
        <v>99</v>
      </c>
      <c r="FW14" t="s">
        <v>99</v>
      </c>
      <c r="FX14" t="s">
        <v>99</v>
      </c>
      <c r="FY14" t="s">
        <v>99</v>
      </c>
      <c r="FZ14" t="s">
        <v>99</v>
      </c>
      <c r="GA14" t="s">
        <v>99</v>
      </c>
      <c r="GB14" t="s">
        <v>99</v>
      </c>
      <c r="GC14" t="s">
        <v>99</v>
      </c>
      <c r="GD14" t="s">
        <v>99</v>
      </c>
      <c r="GE14" t="s">
        <v>100</v>
      </c>
      <c r="GF14" t="s">
        <v>100</v>
      </c>
      <c r="GG14" t="s">
        <v>100</v>
      </c>
      <c r="GH14" t="s">
        <v>100</v>
      </c>
      <c r="GI14" t="s">
        <v>100</v>
      </c>
      <c r="GJ14" t="s">
        <v>100</v>
      </c>
      <c r="GK14" t="s">
        <v>100</v>
      </c>
      <c r="GL14" t="s">
        <v>100</v>
      </c>
      <c r="GM14" t="s">
        <v>100</v>
      </c>
      <c r="GN14" t="s">
        <v>100</v>
      </c>
      <c r="GO14" t="s">
        <v>100</v>
      </c>
      <c r="GP14" t="s">
        <v>100</v>
      </c>
      <c r="GQ14" t="s">
        <v>100</v>
      </c>
      <c r="GR14" t="s">
        <v>100</v>
      </c>
      <c r="GS14" t="s">
        <v>100</v>
      </c>
      <c r="GT14" t="s">
        <v>101</v>
      </c>
      <c r="GU14" t="s">
        <v>101</v>
      </c>
      <c r="GV14" t="s">
        <v>101</v>
      </c>
      <c r="GW14" t="s">
        <v>101</v>
      </c>
      <c r="GX14" t="s">
        <v>101</v>
      </c>
      <c r="GY14" t="s">
        <v>101</v>
      </c>
      <c r="GZ14" t="s">
        <v>101</v>
      </c>
      <c r="HA14" t="s">
        <v>101</v>
      </c>
      <c r="HB14" t="s">
        <v>101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102</v>
      </c>
      <c r="HM14" t="s">
        <v>102</v>
      </c>
      <c r="HN14" t="s">
        <v>102</v>
      </c>
      <c r="HO14" t="s">
        <v>102</v>
      </c>
      <c r="HP14" t="s">
        <v>102</v>
      </c>
      <c r="HQ14" t="s">
        <v>102</v>
      </c>
      <c r="HR14" t="s">
        <v>102</v>
      </c>
      <c r="HS14" t="s">
        <v>102</v>
      </c>
      <c r="HT14" t="s">
        <v>102</v>
      </c>
      <c r="HU14" t="s">
        <v>102</v>
      </c>
      <c r="HV14" t="s">
        <v>102</v>
      </c>
      <c r="HW14" t="s">
        <v>102</v>
      </c>
      <c r="HX14" t="s">
        <v>102</v>
      </c>
      <c r="HY14" t="s">
        <v>102</v>
      </c>
      <c r="HZ14" t="s">
        <v>102</v>
      </c>
      <c r="IA14" t="s">
        <v>102</v>
      </c>
      <c r="IB14" t="s">
        <v>102</v>
      </c>
      <c r="IC14" t="s">
        <v>102</v>
      </c>
      <c r="ID14" t="s">
        <v>102</v>
      </c>
      <c r="IE14" t="s">
        <v>103</v>
      </c>
      <c r="IF14" t="s">
        <v>103</v>
      </c>
      <c r="IG14" t="s">
        <v>103</v>
      </c>
      <c r="IH14" t="s">
        <v>103</v>
      </c>
      <c r="II14" t="s">
        <v>103</v>
      </c>
      <c r="IJ14" t="s">
        <v>103</v>
      </c>
      <c r="IK14" t="s">
        <v>103</v>
      </c>
      <c r="IL14" t="s">
        <v>103</v>
      </c>
      <c r="IM14" t="s">
        <v>103</v>
      </c>
      <c r="IN14" t="s">
        <v>103</v>
      </c>
      <c r="IO14" t="s">
        <v>103</v>
      </c>
      <c r="IP14" t="s">
        <v>103</v>
      </c>
      <c r="IQ14" t="s">
        <v>103</v>
      </c>
      <c r="IR14" t="s">
        <v>103</v>
      </c>
      <c r="IS14" t="s">
        <v>103</v>
      </c>
      <c r="IT14" t="s">
        <v>103</v>
      </c>
      <c r="IU14" t="s">
        <v>103</v>
      </c>
      <c r="IV14" t="s">
        <v>103</v>
      </c>
      <c r="IW14" t="s">
        <v>103</v>
      </c>
      <c r="IX14" t="s">
        <v>104</v>
      </c>
      <c r="IY14" t="s">
        <v>104</v>
      </c>
      <c r="IZ14" t="s">
        <v>104</v>
      </c>
      <c r="JA14" t="s">
        <v>104</v>
      </c>
      <c r="JB14" t="s">
        <v>104</v>
      </c>
      <c r="JC14" t="s">
        <v>104</v>
      </c>
      <c r="JD14" t="s">
        <v>104</v>
      </c>
      <c r="JE14" t="s">
        <v>104</v>
      </c>
      <c r="JF14" t="s">
        <v>104</v>
      </c>
      <c r="JG14" t="s">
        <v>104</v>
      </c>
      <c r="JH14" t="s">
        <v>104</v>
      </c>
      <c r="JI14" t="s">
        <v>104</v>
      </c>
      <c r="JJ14" t="s">
        <v>104</v>
      </c>
      <c r="JK14" t="s">
        <v>104</v>
      </c>
      <c r="JL14" t="s">
        <v>104</v>
      </c>
      <c r="JM14" t="s">
        <v>104</v>
      </c>
      <c r="JN14" t="s">
        <v>104</v>
      </c>
      <c r="JO14" t="s">
        <v>104</v>
      </c>
      <c r="JP14" t="s">
        <v>105</v>
      </c>
      <c r="JQ14" t="s">
        <v>105</v>
      </c>
      <c r="JR14" t="s">
        <v>105</v>
      </c>
      <c r="JS14" t="s">
        <v>105</v>
      </c>
      <c r="JT14" t="s">
        <v>105</v>
      </c>
      <c r="JU14" t="s">
        <v>105</v>
      </c>
      <c r="JV14" t="s">
        <v>105</v>
      </c>
      <c r="JW14" t="s">
        <v>105</v>
      </c>
      <c r="JX14" t="s">
        <v>106</v>
      </c>
      <c r="JY14" t="s">
        <v>106</v>
      </c>
      <c r="JZ14" t="s">
        <v>106</v>
      </c>
      <c r="KA14" t="s">
        <v>106</v>
      </c>
      <c r="KB14" t="s">
        <v>106</v>
      </c>
      <c r="KC14" t="s">
        <v>106</v>
      </c>
      <c r="KD14" t="s">
        <v>106</v>
      </c>
      <c r="KE14" t="s">
        <v>106</v>
      </c>
      <c r="KF14" t="s">
        <v>106</v>
      </c>
      <c r="KG14" t="s">
        <v>106</v>
      </c>
      <c r="KH14" t="s">
        <v>106</v>
      </c>
      <c r="KI14" t="s">
        <v>106</v>
      </c>
      <c r="KJ14" t="s">
        <v>106</v>
      </c>
      <c r="KK14" t="s">
        <v>106</v>
      </c>
      <c r="KL14" t="s">
        <v>106</v>
      </c>
      <c r="KM14" t="s">
        <v>106</v>
      </c>
    </row>
    <row r="15" spans="1:299" x14ac:dyDescent="0.2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  <c r="R15" t="s">
        <v>124</v>
      </c>
      <c r="S15" t="s">
        <v>125</v>
      </c>
      <c r="T15" t="s">
        <v>126</v>
      </c>
      <c r="U15" t="s">
        <v>127</v>
      </c>
      <c r="V15" t="s">
        <v>128</v>
      </c>
      <c r="W15" t="s">
        <v>129</v>
      </c>
      <c r="X15" t="s">
        <v>130</v>
      </c>
      <c r="Y15" t="s">
        <v>131</v>
      </c>
      <c r="Z15" t="s">
        <v>132</v>
      </c>
      <c r="AA15" t="s">
        <v>133</v>
      </c>
      <c r="AB15" t="s">
        <v>134</v>
      </c>
      <c r="AC15" t="s">
        <v>135</v>
      </c>
      <c r="AD15" t="s">
        <v>136</v>
      </c>
      <c r="AE15" t="s">
        <v>137</v>
      </c>
      <c r="AF15" t="s">
        <v>138</v>
      </c>
      <c r="AG15" t="s">
        <v>139</v>
      </c>
      <c r="AH15" t="s">
        <v>140</v>
      </c>
      <c r="AI15" t="s">
        <v>141</v>
      </c>
      <c r="AJ15" t="s">
        <v>142</v>
      </c>
      <c r="AK15" t="s">
        <v>143</v>
      </c>
      <c r="AL15" t="s">
        <v>144</v>
      </c>
      <c r="AM15" t="s">
        <v>145</v>
      </c>
      <c r="AN15" t="s">
        <v>146</v>
      </c>
      <c r="AO15" t="s">
        <v>147</v>
      </c>
      <c r="AP15" t="s">
        <v>148</v>
      </c>
      <c r="AQ15" t="s">
        <v>149</v>
      </c>
      <c r="AR15" t="s">
        <v>150</v>
      </c>
      <c r="AS15" t="s">
        <v>151</v>
      </c>
      <c r="AT15" t="s">
        <v>152</v>
      </c>
      <c r="AU15" t="s">
        <v>89</v>
      </c>
      <c r="AV15" t="s">
        <v>153</v>
      </c>
      <c r="AW15" t="s">
        <v>154</v>
      </c>
      <c r="AX15" t="s">
        <v>155</v>
      </c>
      <c r="AY15" t="s">
        <v>156</v>
      </c>
      <c r="AZ15" t="s">
        <v>157</v>
      </c>
      <c r="BA15" t="s">
        <v>158</v>
      </c>
      <c r="BB15" t="s">
        <v>159</v>
      </c>
      <c r="BC15" t="s">
        <v>160</v>
      </c>
      <c r="BD15" t="s">
        <v>161</v>
      </c>
      <c r="BE15" t="s">
        <v>162</v>
      </c>
      <c r="BF15" t="s">
        <v>163</v>
      </c>
      <c r="BG15" t="s">
        <v>164</v>
      </c>
      <c r="BH15" t="s">
        <v>165</v>
      </c>
      <c r="BI15" t="s">
        <v>166</v>
      </c>
      <c r="BJ15" t="s">
        <v>167</v>
      </c>
      <c r="BK15" t="s">
        <v>168</v>
      </c>
      <c r="BL15" t="s">
        <v>169</v>
      </c>
      <c r="BM15" t="s">
        <v>170</v>
      </c>
      <c r="BN15" t="s">
        <v>171</v>
      </c>
      <c r="BO15" t="s">
        <v>172</v>
      </c>
      <c r="BP15" t="s">
        <v>173</v>
      </c>
      <c r="BQ15" t="s">
        <v>174</v>
      </c>
      <c r="BR15" t="s">
        <v>175</v>
      </c>
      <c r="BS15" t="s">
        <v>176</v>
      </c>
      <c r="BT15" t="s">
        <v>177</v>
      </c>
      <c r="BU15" t="s">
        <v>178</v>
      </c>
      <c r="BV15" t="s">
        <v>179</v>
      </c>
      <c r="BW15" t="s">
        <v>180</v>
      </c>
      <c r="BX15" t="s">
        <v>181</v>
      </c>
      <c r="BY15" t="s">
        <v>182</v>
      </c>
      <c r="BZ15" t="s">
        <v>183</v>
      </c>
      <c r="CA15" t="s">
        <v>184</v>
      </c>
      <c r="CB15" t="s">
        <v>185</v>
      </c>
      <c r="CC15" t="s">
        <v>186</v>
      </c>
      <c r="CD15" t="s">
        <v>187</v>
      </c>
      <c r="CE15" t="s">
        <v>188</v>
      </c>
      <c r="CF15" t="s">
        <v>189</v>
      </c>
      <c r="CG15" t="s">
        <v>190</v>
      </c>
      <c r="CH15" t="s">
        <v>191</v>
      </c>
      <c r="CI15" t="s">
        <v>192</v>
      </c>
      <c r="CJ15" t="s">
        <v>193</v>
      </c>
      <c r="CK15" t="s">
        <v>194</v>
      </c>
      <c r="CL15" t="s">
        <v>195</v>
      </c>
      <c r="CM15" t="s">
        <v>196</v>
      </c>
      <c r="CN15" t="s">
        <v>197</v>
      </c>
      <c r="CO15" t="s">
        <v>198</v>
      </c>
      <c r="CP15" t="s">
        <v>199</v>
      </c>
      <c r="CQ15" t="s">
        <v>200</v>
      </c>
      <c r="CR15" t="s">
        <v>201</v>
      </c>
      <c r="CS15" t="s">
        <v>202</v>
      </c>
      <c r="CT15" t="s">
        <v>203</v>
      </c>
      <c r="CU15" t="s">
        <v>204</v>
      </c>
      <c r="CV15" t="s">
        <v>205</v>
      </c>
      <c r="CW15" t="s">
        <v>185</v>
      </c>
      <c r="CX15" t="s">
        <v>206</v>
      </c>
      <c r="CY15" t="s">
        <v>207</v>
      </c>
      <c r="CZ15" t="s">
        <v>208</v>
      </c>
      <c r="DA15" t="s">
        <v>159</v>
      </c>
      <c r="DB15" t="s">
        <v>209</v>
      </c>
      <c r="DC15" t="s">
        <v>210</v>
      </c>
      <c r="DD15" t="s">
        <v>211</v>
      </c>
      <c r="DE15" t="s">
        <v>212</v>
      </c>
      <c r="DF15" t="s">
        <v>213</v>
      </c>
      <c r="DG15" t="s">
        <v>214</v>
      </c>
      <c r="DH15" t="s">
        <v>215</v>
      </c>
      <c r="DI15" t="s">
        <v>216</v>
      </c>
      <c r="DJ15" t="s">
        <v>217</v>
      </c>
      <c r="DK15" t="s">
        <v>218</v>
      </c>
      <c r="DL15" t="s">
        <v>219</v>
      </c>
      <c r="DM15" t="s">
        <v>220</v>
      </c>
      <c r="DN15" t="s">
        <v>221</v>
      </c>
      <c r="DO15" t="s">
        <v>222</v>
      </c>
      <c r="DP15" t="s">
        <v>223</v>
      </c>
      <c r="DQ15" t="s">
        <v>224</v>
      </c>
      <c r="DR15" t="s">
        <v>225</v>
      </c>
      <c r="DS15" t="s">
        <v>117</v>
      </c>
      <c r="DT15" t="s">
        <v>226</v>
      </c>
      <c r="DU15" t="s">
        <v>227</v>
      </c>
      <c r="DV15" t="s">
        <v>228</v>
      </c>
      <c r="DW15" t="s">
        <v>229</v>
      </c>
      <c r="DX15" t="s">
        <v>230</v>
      </c>
      <c r="DY15" t="s">
        <v>231</v>
      </c>
      <c r="DZ15" t="s">
        <v>232</v>
      </c>
      <c r="EA15" t="s">
        <v>233</v>
      </c>
      <c r="EB15" t="s">
        <v>234</v>
      </c>
      <c r="EC15" t="s">
        <v>235</v>
      </c>
      <c r="ED15" t="s">
        <v>236</v>
      </c>
      <c r="EE15" t="s">
        <v>237</v>
      </c>
      <c r="EF15" t="s">
        <v>238</v>
      </c>
      <c r="EG15" t="s">
        <v>239</v>
      </c>
      <c r="EH15" t="s">
        <v>240</v>
      </c>
      <c r="EI15" t="s">
        <v>241</v>
      </c>
      <c r="EJ15" t="s">
        <v>242</v>
      </c>
      <c r="EK15" t="s">
        <v>243</v>
      </c>
      <c r="EL15" t="s">
        <v>244</v>
      </c>
      <c r="EM15" t="s">
        <v>245</v>
      </c>
      <c r="EN15" t="s">
        <v>246</v>
      </c>
      <c r="EO15" t="s">
        <v>247</v>
      </c>
      <c r="EP15" t="s">
        <v>248</v>
      </c>
      <c r="EQ15" t="s">
        <v>249</v>
      </c>
      <c r="ER15" t="s">
        <v>250</v>
      </c>
      <c r="ES15" t="s">
        <v>251</v>
      </c>
      <c r="ET15" t="s">
        <v>252</v>
      </c>
      <c r="EU15" t="s">
        <v>253</v>
      </c>
      <c r="EV15" t="s">
        <v>254</v>
      </c>
      <c r="EW15" t="s">
        <v>255</v>
      </c>
      <c r="EX15" t="s">
        <v>256</v>
      </c>
      <c r="EY15" t="s">
        <v>257</v>
      </c>
      <c r="EZ15" t="s">
        <v>258</v>
      </c>
      <c r="FA15" t="s">
        <v>259</v>
      </c>
      <c r="FB15" t="s">
        <v>260</v>
      </c>
      <c r="FC15" t="s">
        <v>261</v>
      </c>
      <c r="FD15" t="s">
        <v>262</v>
      </c>
      <c r="FE15" t="s">
        <v>263</v>
      </c>
      <c r="FF15" t="s">
        <v>264</v>
      </c>
      <c r="FG15" t="s">
        <v>265</v>
      </c>
      <c r="FH15" t="s">
        <v>266</v>
      </c>
      <c r="FI15" t="s">
        <v>267</v>
      </c>
      <c r="FJ15" t="s">
        <v>268</v>
      </c>
      <c r="FK15" t="s">
        <v>269</v>
      </c>
      <c r="FL15" t="s">
        <v>270</v>
      </c>
      <c r="FM15" t="s">
        <v>271</v>
      </c>
      <c r="FN15" t="s">
        <v>272</v>
      </c>
      <c r="FO15" t="s">
        <v>273</v>
      </c>
      <c r="FP15" t="s">
        <v>274</v>
      </c>
      <c r="FQ15" t="s">
        <v>275</v>
      </c>
      <c r="FR15" t="s">
        <v>108</v>
      </c>
      <c r="FS15" t="s">
        <v>111</v>
      </c>
      <c r="FT15" t="s">
        <v>276</v>
      </c>
      <c r="FU15" t="s">
        <v>277</v>
      </c>
      <c r="FV15" t="s">
        <v>278</v>
      </c>
      <c r="FW15" t="s">
        <v>279</v>
      </c>
      <c r="FX15" t="s">
        <v>280</v>
      </c>
      <c r="FY15" t="s">
        <v>281</v>
      </c>
      <c r="FZ15" t="s">
        <v>282</v>
      </c>
      <c r="GA15" t="s">
        <v>283</v>
      </c>
      <c r="GB15" t="s">
        <v>284</v>
      </c>
      <c r="GC15" t="s">
        <v>285</v>
      </c>
      <c r="GD15" t="s">
        <v>286</v>
      </c>
      <c r="GE15" t="s">
        <v>287</v>
      </c>
      <c r="GF15" t="s">
        <v>288</v>
      </c>
      <c r="GG15" t="s">
        <v>289</v>
      </c>
      <c r="GH15" t="s">
        <v>290</v>
      </c>
      <c r="GI15" t="s">
        <v>291</v>
      </c>
      <c r="GJ15" t="s">
        <v>292</v>
      </c>
      <c r="GK15" t="s">
        <v>293</v>
      </c>
      <c r="GL15" t="s">
        <v>294</v>
      </c>
      <c r="GM15" t="s">
        <v>295</v>
      </c>
      <c r="GN15" t="s">
        <v>296</v>
      </c>
      <c r="GO15" t="s">
        <v>297</v>
      </c>
      <c r="GP15" t="s">
        <v>298</v>
      </c>
      <c r="GQ15" t="s">
        <v>299</v>
      </c>
      <c r="GR15" t="s">
        <v>300</v>
      </c>
      <c r="GS15" t="s">
        <v>301</v>
      </c>
      <c r="GT15" t="s">
        <v>302</v>
      </c>
      <c r="GU15" t="s">
        <v>303</v>
      </c>
      <c r="GV15" t="s">
        <v>304</v>
      </c>
      <c r="GW15" t="s">
        <v>305</v>
      </c>
      <c r="GX15" t="s">
        <v>306</v>
      </c>
      <c r="GY15" t="s">
        <v>307</v>
      </c>
      <c r="GZ15" t="s">
        <v>308</v>
      </c>
      <c r="HA15" t="s">
        <v>309</v>
      </c>
      <c r="HB15" t="s">
        <v>310</v>
      </c>
      <c r="HC15" t="s">
        <v>311</v>
      </c>
      <c r="HD15" t="s">
        <v>312</v>
      </c>
      <c r="HE15" t="s">
        <v>313</v>
      </c>
      <c r="HF15" t="s">
        <v>314</v>
      </c>
      <c r="HG15" t="s">
        <v>315</v>
      </c>
      <c r="HH15" t="s">
        <v>316</v>
      </c>
      <c r="HI15" t="s">
        <v>317</v>
      </c>
      <c r="HJ15" t="s">
        <v>318</v>
      </c>
      <c r="HK15" t="s">
        <v>319</v>
      </c>
      <c r="HL15" t="s">
        <v>320</v>
      </c>
      <c r="HM15" t="s">
        <v>321</v>
      </c>
      <c r="HN15" t="s">
        <v>322</v>
      </c>
      <c r="HO15" t="s">
        <v>323</v>
      </c>
      <c r="HP15" t="s">
        <v>324</v>
      </c>
      <c r="HQ15" t="s">
        <v>325</v>
      </c>
      <c r="HR15" t="s">
        <v>326</v>
      </c>
      <c r="HS15" t="s">
        <v>327</v>
      </c>
      <c r="HT15" t="s">
        <v>328</v>
      </c>
      <c r="HU15" t="s">
        <v>329</v>
      </c>
      <c r="HV15" t="s">
        <v>330</v>
      </c>
      <c r="HW15" t="s">
        <v>331</v>
      </c>
      <c r="HX15" t="s">
        <v>332</v>
      </c>
      <c r="HY15" t="s">
        <v>333</v>
      </c>
      <c r="HZ15" t="s">
        <v>334</v>
      </c>
      <c r="IA15" t="s">
        <v>335</v>
      </c>
      <c r="IB15" t="s">
        <v>336</v>
      </c>
      <c r="IC15" t="s">
        <v>337</v>
      </c>
      <c r="ID15" t="s">
        <v>338</v>
      </c>
      <c r="IE15" t="s">
        <v>339</v>
      </c>
      <c r="IF15" t="s">
        <v>340</v>
      </c>
      <c r="IG15" t="s">
        <v>341</v>
      </c>
      <c r="IH15" t="s">
        <v>342</v>
      </c>
      <c r="II15" t="s">
        <v>343</v>
      </c>
      <c r="IJ15" t="s">
        <v>344</v>
      </c>
      <c r="IK15" t="s">
        <v>345</v>
      </c>
      <c r="IL15" t="s">
        <v>346</v>
      </c>
      <c r="IM15" t="s">
        <v>347</v>
      </c>
      <c r="IN15" t="s">
        <v>348</v>
      </c>
      <c r="IO15" t="s">
        <v>349</v>
      </c>
      <c r="IP15" t="s">
        <v>350</v>
      </c>
      <c r="IQ15" t="s">
        <v>351</v>
      </c>
      <c r="IR15" t="s">
        <v>352</v>
      </c>
      <c r="IS15" t="s">
        <v>353</v>
      </c>
      <c r="IT15" t="s">
        <v>354</v>
      </c>
      <c r="IU15" t="s">
        <v>355</v>
      </c>
      <c r="IV15" t="s">
        <v>356</v>
      </c>
      <c r="IW15" t="s">
        <v>357</v>
      </c>
      <c r="IX15" t="s">
        <v>358</v>
      </c>
      <c r="IY15" t="s">
        <v>359</v>
      </c>
      <c r="IZ15" t="s">
        <v>360</v>
      </c>
      <c r="JA15" t="s">
        <v>361</v>
      </c>
      <c r="JB15" t="s">
        <v>362</v>
      </c>
      <c r="JC15" t="s">
        <v>363</v>
      </c>
      <c r="JD15" t="s">
        <v>364</v>
      </c>
      <c r="JE15" t="s">
        <v>365</v>
      </c>
      <c r="JF15" t="s">
        <v>366</v>
      </c>
      <c r="JG15" t="s">
        <v>367</v>
      </c>
      <c r="JH15" t="s">
        <v>368</v>
      </c>
      <c r="JI15" t="s">
        <v>369</v>
      </c>
      <c r="JJ15" t="s">
        <v>370</v>
      </c>
      <c r="JK15" t="s">
        <v>371</v>
      </c>
      <c r="JL15" t="s">
        <v>372</v>
      </c>
      <c r="JM15" t="s">
        <v>373</v>
      </c>
      <c r="JN15" t="s">
        <v>374</v>
      </c>
      <c r="JO15" t="s">
        <v>375</v>
      </c>
      <c r="JP15" t="s">
        <v>376</v>
      </c>
      <c r="JQ15" t="s">
        <v>377</v>
      </c>
      <c r="JR15" t="s">
        <v>378</v>
      </c>
      <c r="JS15" t="s">
        <v>379</v>
      </c>
      <c r="JT15" t="s">
        <v>380</v>
      </c>
      <c r="JU15" t="s">
        <v>381</v>
      </c>
      <c r="JV15" t="s">
        <v>382</v>
      </c>
      <c r="JW15" t="s">
        <v>383</v>
      </c>
      <c r="JX15" t="s">
        <v>384</v>
      </c>
      <c r="JY15" t="s">
        <v>385</v>
      </c>
      <c r="JZ15" t="s">
        <v>386</v>
      </c>
      <c r="KA15" t="s">
        <v>387</v>
      </c>
      <c r="KB15" t="s">
        <v>388</v>
      </c>
      <c r="KC15" t="s">
        <v>389</v>
      </c>
      <c r="KD15" t="s">
        <v>390</v>
      </c>
      <c r="KE15" t="s">
        <v>391</v>
      </c>
      <c r="KF15" t="s">
        <v>392</v>
      </c>
      <c r="KG15" t="s">
        <v>393</v>
      </c>
      <c r="KH15" t="s">
        <v>394</v>
      </c>
      <c r="KI15" t="s">
        <v>395</v>
      </c>
      <c r="KJ15" t="s">
        <v>396</v>
      </c>
      <c r="KK15" t="s">
        <v>397</v>
      </c>
      <c r="KL15" t="s">
        <v>398</v>
      </c>
      <c r="KM15" t="s">
        <v>399</v>
      </c>
    </row>
    <row r="16" spans="1:299" x14ac:dyDescent="0.2">
      <c r="B16" t="s">
        <v>400</v>
      </c>
      <c r="C16" t="s">
        <v>400</v>
      </c>
      <c r="F16" t="s">
        <v>400</v>
      </c>
      <c r="I16" t="s">
        <v>401</v>
      </c>
      <c r="J16" t="s">
        <v>402</v>
      </c>
      <c r="K16" t="s">
        <v>400</v>
      </c>
      <c r="L16" t="s">
        <v>403</v>
      </c>
      <c r="M16" t="s">
        <v>404</v>
      </c>
      <c r="N16" t="s">
        <v>405</v>
      </c>
      <c r="O16" t="s">
        <v>406</v>
      </c>
      <c r="P16" t="s">
        <v>406</v>
      </c>
      <c r="Q16" t="s">
        <v>233</v>
      </c>
      <c r="R16" t="s">
        <v>233</v>
      </c>
      <c r="S16" t="s">
        <v>403</v>
      </c>
      <c r="T16" t="s">
        <v>403</v>
      </c>
      <c r="U16" t="s">
        <v>403</v>
      </c>
      <c r="V16" t="s">
        <v>403</v>
      </c>
      <c r="W16" t="s">
        <v>407</v>
      </c>
      <c r="X16" t="s">
        <v>408</v>
      </c>
      <c r="Y16" t="s">
        <v>408</v>
      </c>
      <c r="Z16" t="s">
        <v>409</v>
      </c>
      <c r="AA16" t="s">
        <v>410</v>
      </c>
      <c r="AB16" t="s">
        <v>409</v>
      </c>
      <c r="AC16" t="s">
        <v>409</v>
      </c>
      <c r="AD16" t="s">
        <v>409</v>
      </c>
      <c r="AE16" t="s">
        <v>407</v>
      </c>
      <c r="AF16" t="s">
        <v>407</v>
      </c>
      <c r="AG16" t="s">
        <v>407</v>
      </c>
      <c r="AH16" t="s">
        <v>407</v>
      </c>
      <c r="AI16" t="s">
        <v>405</v>
      </c>
      <c r="AJ16" t="s">
        <v>404</v>
      </c>
      <c r="AK16" t="s">
        <v>405</v>
      </c>
      <c r="AL16" t="s">
        <v>406</v>
      </c>
      <c r="AM16" t="s">
        <v>406</v>
      </c>
      <c r="AN16" t="s">
        <v>411</v>
      </c>
      <c r="AO16" t="s">
        <v>412</v>
      </c>
      <c r="AP16" t="s">
        <v>404</v>
      </c>
      <c r="AQ16" t="s">
        <v>413</v>
      </c>
      <c r="AR16" t="s">
        <v>413</v>
      </c>
      <c r="AS16" t="s">
        <v>414</v>
      </c>
      <c r="AT16" t="s">
        <v>412</v>
      </c>
      <c r="AU16" t="s">
        <v>415</v>
      </c>
      <c r="AV16" t="s">
        <v>410</v>
      </c>
      <c r="AX16" t="s">
        <v>410</v>
      </c>
      <c r="AY16" t="s">
        <v>415</v>
      </c>
      <c r="BE16" t="s">
        <v>405</v>
      </c>
      <c r="BL16" t="s">
        <v>405</v>
      </c>
      <c r="BM16" t="s">
        <v>405</v>
      </c>
      <c r="BN16" t="s">
        <v>405</v>
      </c>
      <c r="BO16" t="s">
        <v>416</v>
      </c>
      <c r="CC16" t="s">
        <v>417</v>
      </c>
      <c r="CE16" t="s">
        <v>417</v>
      </c>
      <c r="CF16" t="s">
        <v>405</v>
      </c>
      <c r="CI16" t="s">
        <v>417</v>
      </c>
      <c r="CJ16" t="s">
        <v>410</v>
      </c>
      <c r="CM16" t="s">
        <v>418</v>
      </c>
      <c r="CN16" t="s">
        <v>418</v>
      </c>
      <c r="CP16" t="s">
        <v>419</v>
      </c>
      <c r="CQ16" t="s">
        <v>417</v>
      </c>
      <c r="CS16" t="s">
        <v>417</v>
      </c>
      <c r="CT16" t="s">
        <v>405</v>
      </c>
      <c r="CX16" t="s">
        <v>417</v>
      </c>
      <c r="CZ16" t="s">
        <v>420</v>
      </c>
      <c r="DC16" t="s">
        <v>417</v>
      </c>
      <c r="DD16" t="s">
        <v>417</v>
      </c>
      <c r="DF16" t="s">
        <v>417</v>
      </c>
      <c r="DH16" t="s">
        <v>417</v>
      </c>
      <c r="DJ16" t="s">
        <v>405</v>
      </c>
      <c r="DK16" t="s">
        <v>405</v>
      </c>
      <c r="DM16" t="s">
        <v>421</v>
      </c>
      <c r="DN16" t="s">
        <v>422</v>
      </c>
      <c r="DQ16" t="s">
        <v>403</v>
      </c>
      <c r="DS16" t="s">
        <v>400</v>
      </c>
      <c r="DT16" t="s">
        <v>406</v>
      </c>
      <c r="DU16" t="s">
        <v>406</v>
      </c>
      <c r="DV16" t="s">
        <v>413</v>
      </c>
      <c r="DW16" t="s">
        <v>413</v>
      </c>
      <c r="DX16" t="s">
        <v>406</v>
      </c>
      <c r="DY16" t="s">
        <v>413</v>
      </c>
      <c r="DZ16" t="s">
        <v>415</v>
      </c>
      <c r="EA16" t="s">
        <v>409</v>
      </c>
      <c r="EB16" t="s">
        <v>409</v>
      </c>
      <c r="EC16" t="s">
        <v>408</v>
      </c>
      <c r="ED16" t="s">
        <v>408</v>
      </c>
      <c r="EE16" t="s">
        <v>408</v>
      </c>
      <c r="EF16" t="s">
        <v>408</v>
      </c>
      <c r="EG16" t="s">
        <v>408</v>
      </c>
      <c r="EH16" t="s">
        <v>423</v>
      </c>
      <c r="EI16" t="s">
        <v>405</v>
      </c>
      <c r="EJ16" t="s">
        <v>405</v>
      </c>
      <c r="EK16" t="s">
        <v>406</v>
      </c>
      <c r="EL16" t="s">
        <v>406</v>
      </c>
      <c r="EM16" t="s">
        <v>406</v>
      </c>
      <c r="EN16" t="s">
        <v>413</v>
      </c>
      <c r="EO16" t="s">
        <v>406</v>
      </c>
      <c r="EP16" t="s">
        <v>413</v>
      </c>
      <c r="EQ16" t="s">
        <v>409</v>
      </c>
      <c r="ER16" t="s">
        <v>409</v>
      </c>
      <c r="ES16" t="s">
        <v>408</v>
      </c>
      <c r="ET16" t="s">
        <v>408</v>
      </c>
      <c r="EU16" t="s">
        <v>405</v>
      </c>
      <c r="EZ16" t="s">
        <v>405</v>
      </c>
      <c r="FC16" t="s">
        <v>408</v>
      </c>
      <c r="FD16" t="s">
        <v>408</v>
      </c>
      <c r="FE16" t="s">
        <v>408</v>
      </c>
      <c r="FF16" t="s">
        <v>408</v>
      </c>
      <c r="FG16" t="s">
        <v>408</v>
      </c>
      <c r="FH16" t="s">
        <v>405</v>
      </c>
      <c r="FI16" t="s">
        <v>405</v>
      </c>
      <c r="FJ16" t="s">
        <v>405</v>
      </c>
      <c r="FK16" t="s">
        <v>400</v>
      </c>
      <c r="FN16" t="s">
        <v>424</v>
      </c>
      <c r="FO16" t="s">
        <v>424</v>
      </c>
      <c r="FQ16" t="s">
        <v>400</v>
      </c>
      <c r="FR16" t="s">
        <v>425</v>
      </c>
      <c r="FT16" t="s">
        <v>400</v>
      </c>
      <c r="FU16" t="s">
        <v>400</v>
      </c>
      <c r="FW16" t="s">
        <v>426</v>
      </c>
      <c r="FX16" t="s">
        <v>427</v>
      </c>
      <c r="FY16" t="s">
        <v>426</v>
      </c>
      <c r="FZ16" t="s">
        <v>427</v>
      </c>
      <c r="GA16" t="s">
        <v>426</v>
      </c>
      <c r="GB16" t="s">
        <v>427</v>
      </c>
      <c r="GC16" t="s">
        <v>410</v>
      </c>
      <c r="GD16" t="s">
        <v>410</v>
      </c>
      <c r="GE16" t="s">
        <v>406</v>
      </c>
      <c r="GF16" t="s">
        <v>428</v>
      </c>
      <c r="GG16" t="s">
        <v>406</v>
      </c>
      <c r="GJ16" t="s">
        <v>429</v>
      </c>
      <c r="GM16" t="s">
        <v>413</v>
      </c>
      <c r="GN16" t="s">
        <v>430</v>
      </c>
      <c r="GO16" t="s">
        <v>413</v>
      </c>
      <c r="GT16" t="s">
        <v>431</v>
      </c>
      <c r="GU16" t="s">
        <v>431</v>
      </c>
      <c r="HH16" t="s">
        <v>431</v>
      </c>
      <c r="HI16" t="s">
        <v>431</v>
      </c>
      <c r="HJ16" t="s">
        <v>432</v>
      </c>
      <c r="HK16" t="s">
        <v>432</v>
      </c>
      <c r="HL16" t="s">
        <v>408</v>
      </c>
      <c r="HM16" t="s">
        <v>408</v>
      </c>
      <c r="HN16" t="s">
        <v>410</v>
      </c>
      <c r="HO16" t="s">
        <v>408</v>
      </c>
      <c r="HP16" t="s">
        <v>413</v>
      </c>
      <c r="HQ16" t="s">
        <v>410</v>
      </c>
      <c r="HR16" t="s">
        <v>410</v>
      </c>
      <c r="HT16" t="s">
        <v>431</v>
      </c>
      <c r="HU16" t="s">
        <v>431</v>
      </c>
      <c r="HV16" t="s">
        <v>431</v>
      </c>
      <c r="HW16" t="s">
        <v>431</v>
      </c>
      <c r="HX16" t="s">
        <v>431</v>
      </c>
      <c r="HY16" t="s">
        <v>431</v>
      </c>
      <c r="HZ16" t="s">
        <v>431</v>
      </c>
      <c r="IA16" t="s">
        <v>433</v>
      </c>
      <c r="IB16" t="s">
        <v>433</v>
      </c>
      <c r="IC16" t="s">
        <v>434</v>
      </c>
      <c r="ID16" t="s">
        <v>433</v>
      </c>
      <c r="IE16" t="s">
        <v>431</v>
      </c>
      <c r="IF16" t="s">
        <v>431</v>
      </c>
      <c r="IG16" t="s">
        <v>431</v>
      </c>
      <c r="IH16" t="s">
        <v>431</v>
      </c>
      <c r="II16" t="s">
        <v>431</v>
      </c>
      <c r="IJ16" t="s">
        <v>431</v>
      </c>
      <c r="IK16" t="s">
        <v>431</v>
      </c>
      <c r="IL16" t="s">
        <v>431</v>
      </c>
      <c r="IM16" t="s">
        <v>431</v>
      </c>
      <c r="IN16" t="s">
        <v>431</v>
      </c>
      <c r="IO16" t="s">
        <v>431</v>
      </c>
      <c r="IP16" t="s">
        <v>431</v>
      </c>
      <c r="IW16" t="s">
        <v>431</v>
      </c>
      <c r="IX16" t="s">
        <v>410</v>
      </c>
      <c r="IY16" t="s">
        <v>410</v>
      </c>
      <c r="IZ16" t="s">
        <v>426</v>
      </c>
      <c r="JA16" t="s">
        <v>427</v>
      </c>
      <c r="JB16" t="s">
        <v>427</v>
      </c>
      <c r="JF16" t="s">
        <v>427</v>
      </c>
      <c r="JJ16" t="s">
        <v>406</v>
      </c>
      <c r="JK16" t="s">
        <v>406</v>
      </c>
      <c r="JL16" t="s">
        <v>413</v>
      </c>
      <c r="JM16" t="s">
        <v>413</v>
      </c>
      <c r="JN16" t="s">
        <v>435</v>
      </c>
      <c r="JO16" t="s">
        <v>435</v>
      </c>
      <c r="JP16" t="s">
        <v>431</v>
      </c>
      <c r="JQ16" t="s">
        <v>431</v>
      </c>
      <c r="JR16" t="s">
        <v>431</v>
      </c>
      <c r="JS16" t="s">
        <v>431</v>
      </c>
      <c r="JT16" t="s">
        <v>431</v>
      </c>
      <c r="JU16" t="s">
        <v>431</v>
      </c>
      <c r="JV16" t="s">
        <v>408</v>
      </c>
      <c r="JW16" t="s">
        <v>431</v>
      </c>
      <c r="JY16" t="s">
        <v>415</v>
      </c>
      <c r="JZ16" t="s">
        <v>415</v>
      </c>
      <c r="KA16" t="s">
        <v>408</v>
      </c>
      <c r="KB16" t="s">
        <v>408</v>
      </c>
      <c r="KC16" t="s">
        <v>408</v>
      </c>
      <c r="KD16" t="s">
        <v>408</v>
      </c>
      <c r="KE16" t="s">
        <v>408</v>
      </c>
      <c r="KF16" t="s">
        <v>410</v>
      </c>
      <c r="KG16" t="s">
        <v>410</v>
      </c>
      <c r="KH16" t="s">
        <v>410</v>
      </c>
      <c r="KI16" t="s">
        <v>408</v>
      </c>
      <c r="KJ16" t="s">
        <v>406</v>
      </c>
      <c r="KK16" t="s">
        <v>413</v>
      </c>
      <c r="KL16" t="s">
        <v>410</v>
      </c>
      <c r="KM16" t="s">
        <v>410</v>
      </c>
    </row>
    <row r="17" spans="1:299" x14ac:dyDescent="0.2">
      <c r="A17">
        <v>1</v>
      </c>
      <c r="B17">
        <v>1687794641.0999999</v>
      </c>
      <c r="C17">
        <v>0</v>
      </c>
      <c r="D17" t="s">
        <v>436</v>
      </c>
      <c r="E17" t="s">
        <v>437</v>
      </c>
      <c r="F17">
        <v>30</v>
      </c>
      <c r="G17" s="1">
        <v>15.8</v>
      </c>
      <c r="H17" t="s">
        <v>438</v>
      </c>
      <c r="I17" s="1">
        <v>120</v>
      </c>
      <c r="J17" s="1">
        <v>41</v>
      </c>
      <c r="K17">
        <v>1687794632.5999999</v>
      </c>
      <c r="L17">
        <f t="shared" ref="L17:L32" si="0">(M17)/1000</f>
        <v>8.5699351337137114E-4</v>
      </c>
      <c r="M17">
        <f t="shared" ref="M17:M32" si="1">IF(DR17, AP17, AJ17)</f>
        <v>0.8569935133713712</v>
      </c>
      <c r="N17">
        <f t="shared" ref="N17:N32" si="2">IF(DR17, AK17, AI17)</f>
        <v>6.6247135865281539</v>
      </c>
      <c r="O17">
        <f t="shared" ref="O17:O32" si="3">DT17 - IF(AW17&gt;1, N17*DN17*100/(AY17*EH17), 0)</f>
        <v>399.55849999999998</v>
      </c>
      <c r="P17">
        <f t="shared" ref="P17:P32" si="4">((V17-L17/2)*O17-N17)/(V17+L17/2)</f>
        <v>226.29258555570061</v>
      </c>
      <c r="Q17">
        <f t="shared" ref="Q17:Q32" si="5">P17*(EA17+EB17)/1000</f>
        <v>22.86691711619121</v>
      </c>
      <c r="R17">
        <f t="shared" ref="R17:R32" si="6">(DT17 - IF(AW17&gt;1, N17*DN17*100/(AY17*EH17), 0))*(EA17+EB17)/1000</f>
        <v>40.375477084823643</v>
      </c>
      <c r="S17">
        <f t="shared" ref="S17:S32" si="7">2/((1/U17-1/T17)+SIGN(U17)*SQRT((1/U17-1/T17)*(1/U17-1/T17) + 4*DO17/((DO17+1)*(DO17+1))*(2*1/U17*1/T17-1/T17*1/T17)))</f>
        <v>6.4158268106349725E-2</v>
      </c>
      <c r="T17">
        <f t="shared" ref="T17:T32" si="8">IF(LEFT(DP17,1)&lt;&gt;"0",IF(LEFT(DP17,1)="1",3,DQ17),$D$5+$E$5*(EH17*EA17/($K$5*1000))+$F$5*(EH17*EA17/($K$5*1000))*MAX(MIN(DN17,$J$5),$I$5)*MAX(MIN(DN17,$J$5),$I$5)+$G$5*MAX(MIN(DN17,$J$5),$I$5)*(EH17*EA17/($K$5*1000))+$H$5*(EH17*EA17/($K$5*1000))*(EH17*EA17/($K$5*1000)))</f>
        <v>3.8303487796178555</v>
      </c>
      <c r="U17">
        <f t="shared" ref="U17:U32" si="9">L17*(1000-(1000*0.61365*EXP(17.502*Y17/(240.97+Y17))/(EA17+EB17)+DV17)/2)/(1000*0.61365*EXP(17.502*Y17/(240.97+Y17))/(EA17+EB17)-DV17)</f>
        <v>6.3567177986562626E-2</v>
      </c>
      <c r="V17">
        <f t="shared" ref="V17:V32" si="10">1/((DO17+1)/(S17/1.6)+1/(T17/1.37)) + DO17/((DO17+1)/(S17/1.6) + DO17/(T17/1.37))</f>
        <v>3.9782139314382445E-2</v>
      </c>
      <c r="W17">
        <f t="shared" ref="W17:W32" si="11">(DJ17*DM17)</f>
        <v>129.98053228934805</v>
      </c>
      <c r="X17">
        <f t="shared" ref="X17:X32" si="12">(EC17+(W17+2*0.95*0.0000000567*(((EC17+$B$7)+273)^4-(EC17+273)^4)-44100*L17)/(1.84*29.3*T17+8*0.95*0.0000000567*(EC17+273)^3))</f>
        <v>24.926851886419605</v>
      </c>
      <c r="Y17">
        <f t="shared" ref="Y17:Y32" si="13">($C$7*ED17+$D$7*EE17+$E$7*X17)</f>
        <v>23.37066875</v>
      </c>
      <c r="Z17">
        <f t="shared" ref="Z17:Z32" si="14">0.61365*EXP(17.502*Y17/(240.97+Y17))</f>
        <v>2.8836066339290092</v>
      </c>
      <c r="AA17">
        <f t="shared" ref="AA17:AA32" si="15">(AB17/AC17*100)</f>
        <v>50.251813634210052</v>
      </c>
      <c r="AB17">
        <f t="shared" ref="AB17:AB32" si="16">DV17*(EA17+EB17)/1000</f>
        <v>1.5511721395923683</v>
      </c>
      <c r="AC17">
        <f t="shared" ref="AC17:AC32" si="17">0.61365*EXP(17.502*EC17/(240.97+EC17))</f>
        <v>3.0867983211184504</v>
      </c>
      <c r="AD17">
        <f t="shared" ref="AD17:AD32" si="18">(Z17-DV17*(EA17+EB17)/1000)</f>
        <v>1.3324344943366409</v>
      </c>
      <c r="AE17">
        <f t="shared" ref="AE17:AE32" si="19">(-L17*44100)</f>
        <v>-37.793413939677464</v>
      </c>
      <c r="AF17">
        <f t="shared" ref="AF17:AF32" si="20">2*29.3*T17*0.92*(EC17-Y17)</f>
        <v>233.96907921189913</v>
      </c>
      <c r="AG17">
        <f t="shared" ref="AG17:AG32" si="21">2*0.95*0.0000000567*(((EC17+$B$7)+273)^4-(Y17+273)^4)</f>
        <v>12.782819322163718</v>
      </c>
      <c r="AH17">
        <f t="shared" ref="AH17:AH32" si="22">W17+AG17+AE17+AF17</f>
        <v>338.93901688373342</v>
      </c>
      <c r="AI17">
        <f t="shared" ref="AI17:AI32" si="23">DZ17*AW17*(DU17-DT17*(1000-AW17*DW17)/(1000-AW17*DV17))/(100*DN17)</f>
        <v>-8.6272949830289534</v>
      </c>
      <c r="AJ17">
        <f t="shared" ref="AJ17:AJ32" si="24">1000*DZ17*AW17*(DV17-DW17)/(100*DN17*(1000-AW17*DV17))</f>
        <v>0.90162162276423208</v>
      </c>
      <c r="AK17">
        <f t="shared" ref="AK17:AK32" si="25">(AL17 - AM17 - EA17*1000/(8.314*(EC17+273.15)) * AO17/DZ17 * AN17) * DZ17/(100*DN17) * (1000 - DW17)/1000</f>
        <v>6.6247135865281539</v>
      </c>
      <c r="AL17">
        <v>392.922361537901</v>
      </c>
      <c r="AM17">
        <v>388.894993939394</v>
      </c>
      <c r="AN17">
        <v>-1.15340955195258E-3</v>
      </c>
      <c r="AO17">
        <v>66.947139759559803</v>
      </c>
      <c r="AP17">
        <f t="shared" ref="AP17:AP32" si="26">(AR17 - AQ17 + EA17*1000/(8.314*(EC17+273.15)) * AT17/DZ17 * AS17) * DZ17/(100*DN17) * 1000/(1000 - AR17)</f>
        <v>0.8569935133713712</v>
      </c>
      <c r="AQ17">
        <v>14.819501622362999</v>
      </c>
      <c r="AR17">
        <v>15.3256727272727</v>
      </c>
      <c r="AS17">
        <v>4.0786773564042304E-6</v>
      </c>
      <c r="AT17">
        <v>77.466999360005403</v>
      </c>
      <c r="AU17">
        <v>0</v>
      </c>
      <c r="AV17">
        <v>0</v>
      </c>
      <c r="AW17">
        <f t="shared" ref="AW17:AW32" si="27">IF(AU17*$H$13&gt;=AY17,1,(AY17/(AY17-AU17*$H$13)))</f>
        <v>1</v>
      </c>
      <c r="AX17">
        <f t="shared" ref="AX17:AX32" si="28">(AW17-1)*100</f>
        <v>0</v>
      </c>
      <c r="AY17">
        <f t="shared" ref="AY17:AY32" si="29">MAX(0,($B$13+$C$13*EH17)/(1+$D$13*EH17)*EA17/(EC17+273)*$E$13)</f>
        <v>53811.036847381918</v>
      </c>
      <c r="AZ17" t="s">
        <v>439</v>
      </c>
      <c r="BA17">
        <v>10070.200000000001</v>
      </c>
      <c r="BB17">
        <v>138.84153846153799</v>
      </c>
      <c r="BC17">
        <v>472.31</v>
      </c>
      <c r="BD17">
        <f t="shared" ref="BD17:BD32" si="30">1-BB17/BC17</f>
        <v>0.70603726691889235</v>
      </c>
      <c r="BE17">
        <v>-0.242176552167957</v>
      </c>
      <c r="BF17" t="s">
        <v>440</v>
      </c>
      <c r="BG17">
        <v>10070.4</v>
      </c>
      <c r="BH17">
        <v>241.65899999999999</v>
      </c>
      <c r="BI17">
        <v>409.51876491611199</v>
      </c>
      <c r="BJ17">
        <f t="shared" ref="BJ17:BJ32" si="31">1-BH17/BI17</f>
        <v>0.40989517281460175</v>
      </c>
      <c r="BK17">
        <v>0.5</v>
      </c>
      <c r="BL17">
        <f t="shared" ref="BL17:BL32" si="32">DK17</f>
        <v>673.18729981313368</v>
      </c>
      <c r="BM17">
        <f t="shared" ref="BM17:BM32" si="33">N17</f>
        <v>6.6247135865281539</v>
      </c>
      <c r="BN17">
        <f t="shared" ref="BN17:BN32" si="34">BJ17*BK17*BL17</f>
        <v>137.96811229674978</v>
      </c>
      <c r="BO17">
        <f t="shared" ref="BO17:BO32" si="35">(BM17-BE17)/BL17</f>
        <v>1.02005640044045E-2</v>
      </c>
      <c r="BP17">
        <f t="shared" ref="BP17:BP32" si="36">(BC17-BI17)/BI17</f>
        <v>0.15332932325274642</v>
      </c>
      <c r="BQ17">
        <f t="shared" ref="BQ17:BQ32" si="37">BB17/(BD17+BB17/BI17)</f>
        <v>132.85342196784842</v>
      </c>
      <c r="BR17" t="s">
        <v>441</v>
      </c>
      <c r="BS17">
        <v>0</v>
      </c>
      <c r="BT17">
        <f t="shared" ref="BT17:BT32" si="38">IF(BS17&lt;&gt;0, BS17, BQ17)</f>
        <v>132.85342196784842</v>
      </c>
      <c r="BU17">
        <f t="shared" ref="BU17:BU32" si="39">1-BT17/BI17</f>
        <v>0.67558648504162488</v>
      </c>
      <c r="BV17">
        <f t="shared" ref="BV17:BV32" si="40">(BI17-BH17)/(BI17-BT17)</f>
        <v>0.60672494475573613</v>
      </c>
      <c r="BW17">
        <f t="shared" ref="BW17:BW32" si="41">(BC17-BI17)/(BC17-BT17)</f>
        <v>0.18497574991149751</v>
      </c>
      <c r="BX17">
        <f t="shared" ref="BX17:BX32" si="42">(BI17-BH17)/(BI17-BB17)</f>
        <v>0.62014735083109329</v>
      </c>
      <c r="BY17">
        <f t="shared" ref="BY17:BY32" si="43">(BC17-BI17)/(BC17-BB17)</f>
        <v>0.18829737239377797</v>
      </c>
      <c r="BZ17">
        <f t="shared" ref="BZ17:BZ32" si="44">(BV17*BT17/BH17)</f>
        <v>0.33355051996430229</v>
      </c>
      <c r="CA17">
        <f t="shared" ref="CA17:CA32" si="45">(1-BZ17)</f>
        <v>0.66644948003569771</v>
      </c>
      <c r="CB17">
        <v>429</v>
      </c>
      <c r="CC17">
        <v>290</v>
      </c>
      <c r="CD17">
        <v>388.17</v>
      </c>
      <c r="CE17">
        <v>175</v>
      </c>
      <c r="CF17">
        <v>10070.4</v>
      </c>
      <c r="CG17">
        <v>387.47</v>
      </c>
      <c r="CH17">
        <v>0.7</v>
      </c>
      <c r="CI17">
        <v>300</v>
      </c>
      <c r="CJ17">
        <v>24.1</v>
      </c>
      <c r="CK17">
        <v>409.51876491611199</v>
      </c>
      <c r="CL17">
        <v>1.1792898130233</v>
      </c>
      <c r="CM17">
        <v>-22.203592657384199</v>
      </c>
      <c r="CN17">
        <v>1.0405874242181099</v>
      </c>
      <c r="CO17">
        <v>0.94206392768659597</v>
      </c>
      <c r="CP17">
        <v>-7.6809161290322704E-3</v>
      </c>
      <c r="CQ17">
        <v>290</v>
      </c>
      <c r="CR17">
        <v>387.66</v>
      </c>
      <c r="CS17">
        <v>715</v>
      </c>
      <c r="CT17">
        <v>10045.4</v>
      </c>
      <c r="CU17">
        <v>387.42</v>
      </c>
      <c r="CV17">
        <v>0.24</v>
      </c>
      <c r="DJ17">
        <f t="shared" ref="DJ17:DJ32" si="46">$B$11*EI17+$C$11*EJ17+$F$11*EU17*(1-EX17)</f>
        <v>799.99381249999999</v>
      </c>
      <c r="DK17">
        <f t="shared" ref="DK17:DK32" si="47">DJ17*DL17</f>
        <v>673.18729981313368</v>
      </c>
      <c r="DL17">
        <f t="shared" ref="DL17:DL32" si="48">($B$11*$D$9+$C$11*$D$9+$F$11*((FH17+EZ17)/MAX(FH17+EZ17+FI17, 0.1)*$I$9+FI17/MAX(FH17+EZ17+FI17, 0.1)*$J$9))/($B$11+$C$11+$F$11)</f>
        <v>0.84149063317053296</v>
      </c>
      <c r="DM17">
        <f t="shared" ref="DM17:DM32" si="49">($B$11*$K$9+$C$11*$K$9+$F$11*((FH17+EZ17)/MAX(FH17+EZ17+FI17, 0.1)*$P$9+FI17/MAX(FH17+EZ17+FI17, 0.1)*$Q$9))/($B$11+$C$11+$F$11)</f>
        <v>0.16247692201912881</v>
      </c>
      <c r="DN17">
        <v>3</v>
      </c>
      <c r="DO17">
        <v>0.5</v>
      </c>
      <c r="DP17" t="s">
        <v>442</v>
      </c>
      <c r="DQ17">
        <v>2</v>
      </c>
      <c r="DR17" t="b">
        <v>1</v>
      </c>
      <c r="DS17">
        <v>1687794632.5999999</v>
      </c>
      <c r="DT17">
        <v>399.55849999999998</v>
      </c>
      <c r="DU17">
        <v>394.59943750000002</v>
      </c>
      <c r="DV17">
        <v>15.35050625</v>
      </c>
      <c r="DW17">
        <v>14.8179625</v>
      </c>
      <c r="DX17">
        <v>400.11950000000002</v>
      </c>
      <c r="DY17">
        <v>15.196506250000001</v>
      </c>
      <c r="DZ17">
        <v>500.11737499999998</v>
      </c>
      <c r="EA17">
        <v>100.95025</v>
      </c>
      <c r="EB17">
        <v>9.9976899999999994E-2</v>
      </c>
      <c r="EC17">
        <v>24.50368125</v>
      </c>
      <c r="ED17">
        <v>23.37066875</v>
      </c>
      <c r="EE17">
        <v>999.9</v>
      </c>
      <c r="EF17">
        <v>0</v>
      </c>
      <c r="EG17">
        <v>0</v>
      </c>
      <c r="EH17">
        <v>9996.8037499999991</v>
      </c>
      <c r="EI17">
        <v>0</v>
      </c>
      <c r="EJ17">
        <v>0.221023</v>
      </c>
      <c r="EK17">
        <v>4.9559365</v>
      </c>
      <c r="EL17">
        <v>405.7698125</v>
      </c>
      <c r="EM17">
        <v>400.53468750000002</v>
      </c>
      <c r="EN17">
        <v>0.497556375</v>
      </c>
      <c r="EO17">
        <v>394.59943750000002</v>
      </c>
      <c r="EP17">
        <v>14.8179625</v>
      </c>
      <c r="EQ17">
        <v>1.54610625</v>
      </c>
      <c r="ER17">
        <v>1.495876875</v>
      </c>
      <c r="ES17">
        <v>13.43189375</v>
      </c>
      <c r="ET17">
        <v>12.926081249999999</v>
      </c>
      <c r="EU17">
        <v>799.99381249999999</v>
      </c>
      <c r="EV17">
        <v>0.9500023125</v>
      </c>
      <c r="EW17">
        <v>4.9997306249999998E-2</v>
      </c>
      <c r="EX17">
        <v>0</v>
      </c>
      <c r="EY17">
        <v>241.385875</v>
      </c>
      <c r="EZ17">
        <v>4.9999900000000004</v>
      </c>
      <c r="FA17">
        <v>2072.86625</v>
      </c>
      <c r="FB17">
        <v>6899.5456249999997</v>
      </c>
      <c r="FC17">
        <v>37.811999999999998</v>
      </c>
      <c r="FD17">
        <v>38.984250000000003</v>
      </c>
      <c r="FE17">
        <v>39</v>
      </c>
      <c r="FF17">
        <v>39.561999999999998</v>
      </c>
      <c r="FG17">
        <v>40.436999999999998</v>
      </c>
      <c r="FH17">
        <v>755.24562500000002</v>
      </c>
      <c r="FI17">
        <v>39.75</v>
      </c>
      <c r="FJ17">
        <v>0</v>
      </c>
      <c r="FK17">
        <v>1687794652</v>
      </c>
      <c r="FL17">
        <v>0</v>
      </c>
      <c r="FM17">
        <v>241.65899999999999</v>
      </c>
      <c r="FN17">
        <v>6.8808461465250996</v>
      </c>
      <c r="FO17">
        <v>48.027692277273097</v>
      </c>
      <c r="FP17">
        <v>2074.4675999999999</v>
      </c>
      <c r="FQ17">
        <v>15</v>
      </c>
      <c r="FR17">
        <v>1687794682.0999999</v>
      </c>
      <c r="FS17" t="s">
        <v>443</v>
      </c>
      <c r="FT17">
        <v>1687562114.0999999</v>
      </c>
      <c r="FU17">
        <v>1687794661.0999999</v>
      </c>
      <c r="FV17">
        <v>1</v>
      </c>
      <c r="FW17">
        <v>2.5999999999999999E-2</v>
      </c>
      <c r="FX17">
        <v>4.5999999999999999E-2</v>
      </c>
      <c r="FY17">
        <v>-0.56100000000000005</v>
      </c>
      <c r="FZ17">
        <v>0.154</v>
      </c>
      <c r="GA17">
        <v>395</v>
      </c>
      <c r="GB17">
        <v>15</v>
      </c>
      <c r="GC17">
        <v>0.43</v>
      </c>
      <c r="GD17">
        <v>0.16</v>
      </c>
      <c r="GE17">
        <v>-1.18475414285714</v>
      </c>
      <c r="GF17">
        <v>129.723968571429</v>
      </c>
      <c r="GG17">
        <v>46.020971671467798</v>
      </c>
      <c r="GH17">
        <v>0</v>
      </c>
      <c r="GI17">
        <v>241.381294117647</v>
      </c>
      <c r="GJ17">
        <v>6.5394652428525202</v>
      </c>
      <c r="GK17">
        <v>1.2722998520375699</v>
      </c>
      <c r="GL17">
        <v>0</v>
      </c>
      <c r="GM17">
        <v>0.492381952380952</v>
      </c>
      <c r="GN17">
        <v>8.8371584415585097E-2</v>
      </c>
      <c r="GO17">
        <v>9.0539846869772296E-3</v>
      </c>
      <c r="GP17">
        <v>1</v>
      </c>
      <c r="GQ17">
        <v>1</v>
      </c>
      <c r="GR17">
        <v>3</v>
      </c>
      <c r="GS17" t="s">
        <v>444</v>
      </c>
      <c r="GT17">
        <v>2.9535800000000001</v>
      </c>
      <c r="GU17">
        <v>2.7107800000000002</v>
      </c>
      <c r="GV17">
        <v>0.102551</v>
      </c>
      <c r="GW17">
        <v>0.110391</v>
      </c>
      <c r="GX17">
        <v>8.4778999999999993E-2</v>
      </c>
      <c r="GY17">
        <v>8.3306900000000003E-2</v>
      </c>
      <c r="GZ17">
        <v>28057.1</v>
      </c>
      <c r="HA17">
        <v>32065.599999999999</v>
      </c>
      <c r="HB17">
        <v>31147.4</v>
      </c>
      <c r="HC17">
        <v>34701.199999999997</v>
      </c>
      <c r="HD17">
        <v>38857.300000000003</v>
      </c>
      <c r="HE17">
        <v>39368.800000000003</v>
      </c>
      <c r="HF17">
        <v>42813.8</v>
      </c>
      <c r="HG17">
        <v>43014.400000000001</v>
      </c>
      <c r="HH17">
        <v>2.1079500000000002</v>
      </c>
      <c r="HI17">
        <v>2.3027299999999999</v>
      </c>
      <c r="HJ17">
        <v>0.14724599999999999</v>
      </c>
      <c r="HK17">
        <v>0</v>
      </c>
      <c r="HL17">
        <v>20.986499999999999</v>
      </c>
      <c r="HM17">
        <v>999.9</v>
      </c>
      <c r="HN17">
        <v>73.66</v>
      </c>
      <c r="HO17">
        <v>20.492999999999999</v>
      </c>
      <c r="HP17">
        <v>17.651700000000002</v>
      </c>
      <c r="HQ17">
        <v>60.053699999999999</v>
      </c>
      <c r="HR17">
        <v>18.677900000000001</v>
      </c>
      <c r="HS17">
        <v>1</v>
      </c>
      <c r="HT17">
        <v>-0.46509699999999998</v>
      </c>
      <c r="HU17">
        <v>-2.0127700000000002</v>
      </c>
      <c r="HV17">
        <v>20.2898</v>
      </c>
      <c r="HW17">
        <v>5.2475399999999999</v>
      </c>
      <c r="HX17">
        <v>11.986000000000001</v>
      </c>
      <c r="HY17">
        <v>4.9736500000000001</v>
      </c>
      <c r="HZ17">
        <v>3.2974999999999999</v>
      </c>
      <c r="IA17">
        <v>9999</v>
      </c>
      <c r="IB17">
        <v>9999</v>
      </c>
      <c r="IC17">
        <v>999.9</v>
      </c>
      <c r="ID17">
        <v>9999</v>
      </c>
      <c r="IE17">
        <v>4.9720199999999997</v>
      </c>
      <c r="IF17">
        <v>1.85392</v>
      </c>
      <c r="IG17">
        <v>1.85487</v>
      </c>
      <c r="IH17">
        <v>1.85928</v>
      </c>
      <c r="II17">
        <v>1.85364</v>
      </c>
      <c r="IJ17">
        <v>1.85806</v>
      </c>
      <c r="IK17">
        <v>1.85527</v>
      </c>
      <c r="IL17">
        <v>1.8538699999999999</v>
      </c>
      <c r="IM17">
        <v>0</v>
      </c>
      <c r="IN17">
        <v>0</v>
      </c>
      <c r="IO17">
        <v>0</v>
      </c>
      <c r="IP17">
        <v>0</v>
      </c>
      <c r="IQ17" t="s">
        <v>445</v>
      </c>
      <c r="IR17" t="s">
        <v>446</v>
      </c>
      <c r="IS17" t="s">
        <v>447</v>
      </c>
      <c r="IT17" t="s">
        <v>447</v>
      </c>
      <c r="IU17" t="s">
        <v>447</v>
      </c>
      <c r="IV17" t="s">
        <v>447</v>
      </c>
      <c r="IW17">
        <v>0</v>
      </c>
      <c r="IX17">
        <v>100</v>
      </c>
      <c r="IY17">
        <v>100</v>
      </c>
      <c r="IZ17">
        <v>-0.56100000000000005</v>
      </c>
      <c r="JA17">
        <v>0.154</v>
      </c>
      <c r="JB17">
        <v>-0.308020418983255</v>
      </c>
      <c r="JC17">
        <v>-6.8838208586326796E-4</v>
      </c>
      <c r="JD17">
        <v>1.2146953680521199E-7</v>
      </c>
      <c r="JE17">
        <v>-3.3979593155360199E-13</v>
      </c>
      <c r="JF17">
        <v>-3.1716823743655402E-3</v>
      </c>
      <c r="JG17">
        <v>-8.4016882464723192E-3</v>
      </c>
      <c r="JH17">
        <v>1.25164947178783E-3</v>
      </c>
      <c r="JI17">
        <v>-1.11680998025361E-5</v>
      </c>
      <c r="JJ17">
        <v>6</v>
      </c>
      <c r="JK17">
        <v>2124</v>
      </c>
      <c r="JL17">
        <v>0</v>
      </c>
      <c r="JM17">
        <v>22</v>
      </c>
      <c r="JN17">
        <v>3875.4</v>
      </c>
      <c r="JO17">
        <v>3875.7</v>
      </c>
      <c r="JP17">
        <v>0.77148399999999995</v>
      </c>
      <c r="JQ17">
        <v>2.34741</v>
      </c>
      <c r="JR17">
        <v>1.5966800000000001</v>
      </c>
      <c r="JS17">
        <v>2.35229</v>
      </c>
      <c r="JT17">
        <v>1.5905800000000001</v>
      </c>
      <c r="JU17">
        <v>2.4841299999999999</v>
      </c>
      <c r="JV17">
        <v>25.696200000000001</v>
      </c>
      <c r="JW17">
        <v>15.7256</v>
      </c>
      <c r="JX17">
        <v>18</v>
      </c>
      <c r="JY17">
        <v>494.88299999999998</v>
      </c>
      <c r="JZ17">
        <v>607.99400000000003</v>
      </c>
      <c r="KA17">
        <v>25.000699999999998</v>
      </c>
      <c r="KB17">
        <v>21.050699999999999</v>
      </c>
      <c r="KC17">
        <v>30.0001</v>
      </c>
      <c r="KD17">
        <v>20.988600000000002</v>
      </c>
      <c r="KE17">
        <v>20.955500000000001</v>
      </c>
      <c r="KF17">
        <v>15.4885</v>
      </c>
      <c r="KG17">
        <v>20.2607</v>
      </c>
      <c r="KH17">
        <v>100</v>
      </c>
      <c r="KI17">
        <v>25</v>
      </c>
      <c r="KJ17">
        <v>400</v>
      </c>
      <c r="KK17">
        <v>14.79</v>
      </c>
      <c r="KL17">
        <v>101.38800000000001</v>
      </c>
      <c r="KM17">
        <v>101.10299999999999</v>
      </c>
    </row>
    <row r="18" spans="1:299" x14ac:dyDescent="0.2">
      <c r="A18">
        <v>2</v>
      </c>
      <c r="B18">
        <v>1687796049</v>
      </c>
      <c r="C18">
        <v>1407.9000000953699</v>
      </c>
      <c r="D18" t="s">
        <v>448</v>
      </c>
      <c r="E18" t="s">
        <v>449</v>
      </c>
      <c r="F18">
        <v>30</v>
      </c>
      <c r="G18" s="1">
        <v>16</v>
      </c>
      <c r="H18" t="s">
        <v>450</v>
      </c>
      <c r="I18" s="1">
        <v>40</v>
      </c>
      <c r="J18" s="1">
        <v>41</v>
      </c>
      <c r="K18">
        <v>1687796040.5</v>
      </c>
      <c r="L18">
        <f t="shared" si="0"/>
        <v>1.049581282502494E-3</v>
      </c>
      <c r="M18">
        <f t="shared" si="1"/>
        <v>1.0495812825024939</v>
      </c>
      <c r="N18">
        <f t="shared" si="2"/>
        <v>1.328225842145484</v>
      </c>
      <c r="O18">
        <f t="shared" si="3"/>
        <v>395.09581250000002</v>
      </c>
      <c r="P18">
        <f t="shared" si="4"/>
        <v>359.49174661708923</v>
      </c>
      <c r="Q18">
        <f t="shared" si="5"/>
        <v>36.330298976962688</v>
      </c>
      <c r="R18">
        <f t="shared" si="6"/>
        <v>39.92845212093291</v>
      </c>
      <c r="S18">
        <f t="shared" si="7"/>
        <v>7.8236463563121625E-2</v>
      </c>
      <c r="T18">
        <f t="shared" si="8"/>
        <v>3.8317937215859912</v>
      </c>
      <c r="U18">
        <f t="shared" si="9"/>
        <v>7.7359747638329868E-2</v>
      </c>
      <c r="V18">
        <f t="shared" si="10"/>
        <v>4.8427792961768079E-2</v>
      </c>
      <c r="W18">
        <f t="shared" si="11"/>
        <v>129.97781599489215</v>
      </c>
      <c r="X18">
        <f t="shared" si="12"/>
        <v>24.551933396313057</v>
      </c>
      <c r="Y18">
        <f t="shared" si="13"/>
        <v>23.284556250000001</v>
      </c>
      <c r="Z18">
        <f t="shared" si="14"/>
        <v>2.8686533040026774</v>
      </c>
      <c r="AA18">
        <f t="shared" si="15"/>
        <v>50.485436660169903</v>
      </c>
      <c r="AB18">
        <f t="shared" si="16"/>
        <v>1.5273369585982424</v>
      </c>
      <c r="AC18">
        <f t="shared" si="17"/>
        <v>3.0253020665724439</v>
      </c>
      <c r="AD18">
        <f t="shared" si="18"/>
        <v>1.341316345404435</v>
      </c>
      <c r="AE18">
        <f t="shared" si="19"/>
        <v>-46.286534558359989</v>
      </c>
      <c r="AF18">
        <f t="shared" si="20"/>
        <v>182.4666519406781</v>
      </c>
      <c r="AG18">
        <f t="shared" si="21"/>
        <v>9.9440021337676132</v>
      </c>
      <c r="AH18">
        <f t="shared" si="22"/>
        <v>276.10193551097791</v>
      </c>
      <c r="AI18">
        <f t="shared" si="23"/>
        <v>14.062095144914531</v>
      </c>
      <c r="AJ18">
        <f t="shared" si="24"/>
        <v>1.0140710383122264</v>
      </c>
      <c r="AK18">
        <f t="shared" si="25"/>
        <v>1.328225842145484</v>
      </c>
      <c r="AL18">
        <v>417.503839873147</v>
      </c>
      <c r="AM18">
        <v>408.69081212121199</v>
      </c>
      <c r="AN18">
        <v>1.46211581131687</v>
      </c>
      <c r="AO18">
        <v>67.032112448869697</v>
      </c>
      <c r="AP18">
        <f t="shared" si="26"/>
        <v>1.0495812825024939</v>
      </c>
      <c r="AQ18">
        <v>14.4989726988813</v>
      </c>
      <c r="AR18">
        <v>15.1193951515151</v>
      </c>
      <c r="AS18">
        <v>-4.87604829975976E-5</v>
      </c>
      <c r="AT18">
        <v>77.488339970935996</v>
      </c>
      <c r="AU18">
        <v>0</v>
      </c>
      <c r="AV18">
        <v>0</v>
      </c>
      <c r="AW18">
        <f t="shared" si="27"/>
        <v>1</v>
      </c>
      <c r="AX18">
        <f t="shared" si="28"/>
        <v>0</v>
      </c>
      <c r="AY18">
        <f t="shared" si="29"/>
        <v>53900.310496627462</v>
      </c>
      <c r="AZ18" t="s">
        <v>439</v>
      </c>
      <c r="BA18">
        <v>10070.200000000001</v>
      </c>
      <c r="BB18">
        <v>138.84153846153799</v>
      </c>
      <c r="BC18">
        <v>472.31</v>
      </c>
      <c r="BD18">
        <f t="shared" si="30"/>
        <v>0.70603726691889235</v>
      </c>
      <c r="BE18">
        <v>-0.242176552167957</v>
      </c>
      <c r="BF18" t="s">
        <v>451</v>
      </c>
      <c r="BG18">
        <v>10064</v>
      </c>
      <c r="BH18">
        <v>239.99647999999999</v>
      </c>
      <c r="BI18">
        <v>409.905265396782</v>
      </c>
      <c r="BJ18">
        <f t="shared" si="31"/>
        <v>0.41450744779360893</v>
      </c>
      <c r="BK18">
        <v>0.5</v>
      </c>
      <c r="BL18">
        <f t="shared" si="32"/>
        <v>673.17429616315667</v>
      </c>
      <c r="BM18">
        <f t="shared" si="33"/>
        <v>1.328225842145484</v>
      </c>
      <c r="BN18">
        <f t="shared" si="34"/>
        <v>139.51787971142454</v>
      </c>
      <c r="BO18">
        <f t="shared" si="35"/>
        <v>2.332831784077543E-3</v>
      </c>
      <c r="BP18">
        <f t="shared" si="36"/>
        <v>0.15224184676625507</v>
      </c>
      <c r="BQ18">
        <f t="shared" si="37"/>
        <v>132.89407295457499</v>
      </c>
      <c r="BR18" t="s">
        <v>441</v>
      </c>
      <c r="BS18">
        <v>0</v>
      </c>
      <c r="BT18">
        <f t="shared" si="38"/>
        <v>132.89407295457499</v>
      </c>
      <c r="BU18">
        <f t="shared" si="39"/>
        <v>0.67579320351999972</v>
      </c>
      <c r="BV18">
        <f t="shared" si="40"/>
        <v>0.61336433340046426</v>
      </c>
      <c r="BW18">
        <f t="shared" si="41"/>
        <v>0.1838591817020602</v>
      </c>
      <c r="BX18">
        <f t="shared" si="42"/>
        <v>0.62682228757731395</v>
      </c>
      <c r="BY18">
        <f t="shared" si="43"/>
        <v>0.18713834080534267</v>
      </c>
      <c r="BZ18">
        <f t="shared" si="44"/>
        <v>0.33964033335262067</v>
      </c>
      <c r="CA18">
        <f t="shared" si="45"/>
        <v>0.66035966664737933</v>
      </c>
      <c r="CB18">
        <v>430</v>
      </c>
      <c r="CC18">
        <v>290</v>
      </c>
      <c r="CD18">
        <v>389.97</v>
      </c>
      <c r="CE18">
        <v>275</v>
      </c>
      <c r="CF18">
        <v>10064</v>
      </c>
      <c r="CG18">
        <v>389.67</v>
      </c>
      <c r="CH18">
        <v>0.3</v>
      </c>
      <c r="CI18">
        <v>300</v>
      </c>
      <c r="CJ18">
        <v>24.1</v>
      </c>
      <c r="CK18">
        <v>409.905265396782</v>
      </c>
      <c r="CL18">
        <v>1.2682016748767</v>
      </c>
      <c r="CM18">
        <v>-20.367378262861699</v>
      </c>
      <c r="CN18">
        <v>1.1194578841988501</v>
      </c>
      <c r="CO18">
        <v>0.92200999954364304</v>
      </c>
      <c r="CP18">
        <v>-7.6828927697441601E-3</v>
      </c>
      <c r="CQ18">
        <v>290</v>
      </c>
      <c r="CR18">
        <v>389.96</v>
      </c>
      <c r="CS18">
        <v>765</v>
      </c>
      <c r="CT18">
        <v>10047.4</v>
      </c>
      <c r="CU18">
        <v>389.63</v>
      </c>
      <c r="CV18">
        <v>0.33</v>
      </c>
      <c r="DJ18">
        <f t="shared" si="46"/>
        <v>799.97850000000005</v>
      </c>
      <c r="DK18">
        <f t="shared" si="47"/>
        <v>673.17429616315667</v>
      </c>
      <c r="DL18">
        <f t="shared" si="48"/>
        <v>0.84149048526073711</v>
      </c>
      <c r="DM18">
        <f t="shared" si="49"/>
        <v>0.16247663655322256</v>
      </c>
      <c r="DN18">
        <v>3</v>
      </c>
      <c r="DO18">
        <v>0.5</v>
      </c>
      <c r="DP18" t="s">
        <v>442</v>
      </c>
      <c r="DQ18">
        <v>2</v>
      </c>
      <c r="DR18" t="b">
        <v>1</v>
      </c>
      <c r="DS18">
        <v>1687796040.5</v>
      </c>
      <c r="DT18">
        <v>395.09581250000002</v>
      </c>
      <c r="DU18">
        <v>403.77187500000002</v>
      </c>
      <c r="DV18">
        <v>15.113143750000001</v>
      </c>
      <c r="DW18">
        <v>14.51400625</v>
      </c>
      <c r="DX18">
        <v>395.6568125</v>
      </c>
      <c r="DY18">
        <v>14.968143749999999</v>
      </c>
      <c r="DZ18">
        <v>500.0915</v>
      </c>
      <c r="EA18">
        <v>100.9601875</v>
      </c>
      <c r="EB18">
        <v>9.9987925000000005E-2</v>
      </c>
      <c r="EC18">
        <v>24.167831249999999</v>
      </c>
      <c r="ED18">
        <v>23.284556250000001</v>
      </c>
      <c r="EE18">
        <v>999.9</v>
      </c>
      <c r="EF18">
        <v>0</v>
      </c>
      <c r="EG18">
        <v>0</v>
      </c>
      <c r="EH18">
        <v>10001.283125</v>
      </c>
      <c r="EI18">
        <v>0</v>
      </c>
      <c r="EJ18">
        <v>0.221023</v>
      </c>
      <c r="EK18">
        <v>-8.6764287499999995</v>
      </c>
      <c r="EL18">
        <v>401.16431249999999</v>
      </c>
      <c r="EM18">
        <v>409.71856250000002</v>
      </c>
      <c r="EN18">
        <v>0.61420412499999999</v>
      </c>
      <c r="EO18">
        <v>403.77187500000002</v>
      </c>
      <c r="EP18">
        <v>14.51400625</v>
      </c>
      <c r="EQ18">
        <v>1.5273468750000001</v>
      </c>
      <c r="ER18">
        <v>1.465336875</v>
      </c>
      <c r="ES18">
        <v>13.24470625</v>
      </c>
      <c r="ET18">
        <v>12.611168749999999</v>
      </c>
      <c r="EU18">
        <v>799.97850000000005</v>
      </c>
      <c r="EV18">
        <v>0.95000062500000004</v>
      </c>
      <c r="EW18">
        <v>4.9999425E-2</v>
      </c>
      <c r="EX18">
        <v>0</v>
      </c>
      <c r="EY18">
        <v>239.98762500000001</v>
      </c>
      <c r="EZ18">
        <v>4.9999900000000004</v>
      </c>
      <c r="FA18">
        <v>1994.9981250000001</v>
      </c>
      <c r="FB18">
        <v>6899.4056250000003</v>
      </c>
      <c r="FC18">
        <v>36.936999999999998</v>
      </c>
      <c r="FD18">
        <v>38.936999999999998</v>
      </c>
      <c r="FE18">
        <v>38.5</v>
      </c>
      <c r="FF18">
        <v>38.863187500000002</v>
      </c>
      <c r="FG18">
        <v>39.628875000000001</v>
      </c>
      <c r="FH18">
        <v>755.229375</v>
      </c>
      <c r="FI18">
        <v>39.744999999999997</v>
      </c>
      <c r="FJ18">
        <v>0</v>
      </c>
      <c r="FK18">
        <v>1406.7999999523199</v>
      </c>
      <c r="FL18">
        <v>0</v>
      </c>
      <c r="FM18">
        <v>239.99647999999999</v>
      </c>
      <c r="FN18">
        <v>1.3261538480616499</v>
      </c>
      <c r="FO18">
        <v>-20.879230873334699</v>
      </c>
      <c r="FP18">
        <v>1995.1959999999999</v>
      </c>
      <c r="FQ18">
        <v>15</v>
      </c>
      <c r="FR18">
        <v>1687796091</v>
      </c>
      <c r="FS18" t="s">
        <v>452</v>
      </c>
      <c r="FT18">
        <v>1687562114.0999999</v>
      </c>
      <c r="FU18">
        <v>1687796072</v>
      </c>
      <c r="FV18">
        <v>2</v>
      </c>
      <c r="FW18">
        <v>2.5999999999999999E-2</v>
      </c>
      <c r="FX18">
        <v>-1E-3</v>
      </c>
      <c r="FY18">
        <v>-0.56100000000000005</v>
      </c>
      <c r="FZ18">
        <v>0.14499999999999999</v>
      </c>
      <c r="GA18">
        <v>395</v>
      </c>
      <c r="GB18">
        <v>14</v>
      </c>
      <c r="GC18">
        <v>0.43</v>
      </c>
      <c r="GD18">
        <v>0.08</v>
      </c>
      <c r="GE18">
        <v>-8.6321165238095201</v>
      </c>
      <c r="GF18">
        <v>-26.289793792207799</v>
      </c>
      <c r="GG18">
        <v>6.9385826375701001</v>
      </c>
      <c r="GH18">
        <v>0</v>
      </c>
      <c r="GI18">
        <v>240.175852941177</v>
      </c>
      <c r="GJ18">
        <v>-2.3011306394540298</v>
      </c>
      <c r="GK18">
        <v>0.38038116582564702</v>
      </c>
      <c r="GL18">
        <v>0</v>
      </c>
      <c r="GM18">
        <v>0.60963295238095205</v>
      </c>
      <c r="GN18">
        <v>8.9926207792208404E-2</v>
      </c>
      <c r="GO18">
        <v>1.1327497695667399E-2</v>
      </c>
      <c r="GP18">
        <v>1</v>
      </c>
      <c r="GQ18">
        <v>1</v>
      </c>
      <c r="GR18">
        <v>3</v>
      </c>
      <c r="GS18" t="s">
        <v>444</v>
      </c>
      <c r="GT18">
        <v>2.9533999999999998</v>
      </c>
      <c r="GU18">
        <v>2.7107700000000001</v>
      </c>
      <c r="GV18">
        <v>0.106061</v>
      </c>
      <c r="GW18">
        <v>0.103431</v>
      </c>
      <c r="GX18">
        <v>8.3707900000000002E-2</v>
      </c>
      <c r="GY18">
        <v>8.1825800000000004E-2</v>
      </c>
      <c r="GZ18">
        <v>27928.7</v>
      </c>
      <c r="HA18">
        <v>32295.5</v>
      </c>
      <c r="HB18">
        <v>31127.9</v>
      </c>
      <c r="HC18">
        <v>34680.6</v>
      </c>
      <c r="HD18">
        <v>38880.199999999997</v>
      </c>
      <c r="HE18">
        <v>39412.9</v>
      </c>
      <c r="HF18">
        <v>42788.5</v>
      </c>
      <c r="HG18">
        <v>42993.2</v>
      </c>
      <c r="HH18">
        <v>2.10372</v>
      </c>
      <c r="HI18">
        <v>2.2963</v>
      </c>
      <c r="HJ18">
        <v>0.14316999999999999</v>
      </c>
      <c r="HK18">
        <v>0</v>
      </c>
      <c r="HL18">
        <v>20.896599999999999</v>
      </c>
      <c r="HM18">
        <v>999.9</v>
      </c>
      <c r="HN18">
        <v>72.97</v>
      </c>
      <c r="HO18">
        <v>20.875</v>
      </c>
      <c r="HP18">
        <v>17.901499999999999</v>
      </c>
      <c r="HQ18">
        <v>60.283700000000003</v>
      </c>
      <c r="HR18">
        <v>18.946300000000001</v>
      </c>
      <c r="HS18">
        <v>1</v>
      </c>
      <c r="HT18">
        <v>-0.441936</v>
      </c>
      <c r="HU18">
        <v>-2.1158100000000002</v>
      </c>
      <c r="HV18">
        <v>20.2883</v>
      </c>
      <c r="HW18">
        <v>5.2502399999999998</v>
      </c>
      <c r="HX18">
        <v>11.986000000000001</v>
      </c>
      <c r="HY18">
        <v>4.9735500000000004</v>
      </c>
      <c r="HZ18">
        <v>3.2974000000000001</v>
      </c>
      <c r="IA18">
        <v>9999</v>
      </c>
      <c r="IB18">
        <v>9999</v>
      </c>
      <c r="IC18">
        <v>999.9</v>
      </c>
      <c r="ID18">
        <v>9999</v>
      </c>
      <c r="IE18">
        <v>4.9720300000000002</v>
      </c>
      <c r="IF18">
        <v>1.8539300000000001</v>
      </c>
      <c r="IG18">
        <v>1.85487</v>
      </c>
      <c r="IH18">
        <v>1.85928</v>
      </c>
      <c r="II18">
        <v>1.85364</v>
      </c>
      <c r="IJ18">
        <v>1.85806</v>
      </c>
      <c r="IK18">
        <v>1.85527</v>
      </c>
      <c r="IL18">
        <v>1.85385</v>
      </c>
      <c r="IM18">
        <v>0</v>
      </c>
      <c r="IN18">
        <v>0</v>
      </c>
      <c r="IO18">
        <v>0</v>
      </c>
      <c r="IP18">
        <v>0</v>
      </c>
      <c r="IQ18" t="s">
        <v>445</v>
      </c>
      <c r="IR18" t="s">
        <v>446</v>
      </c>
      <c r="IS18" t="s">
        <v>447</v>
      </c>
      <c r="IT18" t="s">
        <v>447</v>
      </c>
      <c r="IU18" t="s">
        <v>447</v>
      </c>
      <c r="IV18" t="s">
        <v>447</v>
      </c>
      <c r="IW18">
        <v>0</v>
      </c>
      <c r="IX18">
        <v>100</v>
      </c>
      <c r="IY18">
        <v>100</v>
      </c>
      <c r="IZ18">
        <v>-0.56100000000000005</v>
      </c>
      <c r="JA18">
        <v>0.14499999999999999</v>
      </c>
      <c r="JB18">
        <v>-0.308020418983255</v>
      </c>
      <c r="JC18">
        <v>-6.8838208586326796E-4</v>
      </c>
      <c r="JD18">
        <v>1.2146953680521199E-7</v>
      </c>
      <c r="JE18">
        <v>-3.3979593155360199E-13</v>
      </c>
      <c r="JF18">
        <v>4.2839334168746399E-2</v>
      </c>
      <c r="JG18">
        <v>-8.4016882464723192E-3</v>
      </c>
      <c r="JH18">
        <v>1.25164947178783E-3</v>
      </c>
      <c r="JI18">
        <v>-1.11680998025361E-5</v>
      </c>
      <c r="JJ18">
        <v>6</v>
      </c>
      <c r="JK18">
        <v>2124</v>
      </c>
      <c r="JL18">
        <v>0</v>
      </c>
      <c r="JM18">
        <v>22</v>
      </c>
      <c r="JN18">
        <v>3898.9</v>
      </c>
      <c r="JO18">
        <v>23.1</v>
      </c>
      <c r="JP18">
        <v>0.83129900000000001</v>
      </c>
      <c r="JQ18">
        <v>2.33887</v>
      </c>
      <c r="JR18">
        <v>1.5966800000000001</v>
      </c>
      <c r="JS18">
        <v>2.35229</v>
      </c>
      <c r="JT18">
        <v>1.5905800000000001</v>
      </c>
      <c r="JU18">
        <v>2.4670399999999999</v>
      </c>
      <c r="JV18">
        <v>25.7578</v>
      </c>
      <c r="JW18">
        <v>15.480399999999999</v>
      </c>
      <c r="JX18">
        <v>18</v>
      </c>
      <c r="JY18">
        <v>494.86900000000003</v>
      </c>
      <c r="JZ18">
        <v>606.29200000000003</v>
      </c>
      <c r="KA18">
        <v>24.999099999999999</v>
      </c>
      <c r="KB18">
        <v>21.323</v>
      </c>
      <c r="KC18">
        <v>30.0001</v>
      </c>
      <c r="KD18">
        <v>21.245000000000001</v>
      </c>
      <c r="KE18">
        <v>21.2044</v>
      </c>
      <c r="KF18">
        <v>16.706800000000001</v>
      </c>
      <c r="KG18">
        <v>23.794499999999999</v>
      </c>
      <c r="KH18">
        <v>98.516999999999996</v>
      </c>
      <c r="KI18">
        <v>25</v>
      </c>
      <c r="KJ18">
        <v>400</v>
      </c>
      <c r="KK18">
        <v>14.343400000000001</v>
      </c>
      <c r="KL18">
        <v>101.32599999999999</v>
      </c>
      <c r="KM18">
        <v>101.048</v>
      </c>
    </row>
    <row r="19" spans="1:299" x14ac:dyDescent="0.2">
      <c r="A19">
        <v>3</v>
      </c>
      <c r="B19">
        <v>1687798197.0999999</v>
      </c>
      <c r="C19">
        <v>3556</v>
      </c>
      <c r="D19" t="s">
        <v>453</v>
      </c>
      <c r="E19" t="s">
        <v>454</v>
      </c>
      <c r="F19">
        <v>30</v>
      </c>
      <c r="G19" s="1">
        <v>17.399999999999999</v>
      </c>
      <c r="H19" t="s">
        <v>438</v>
      </c>
      <c r="I19" s="1">
        <v>150</v>
      </c>
      <c r="J19" s="1">
        <v>41</v>
      </c>
      <c r="K19">
        <v>1687798188.5999999</v>
      </c>
      <c r="L19">
        <f t="shared" si="0"/>
        <v>7.3935413257260601E-4</v>
      </c>
      <c r="M19">
        <f t="shared" si="1"/>
        <v>0.73935413257260596</v>
      </c>
      <c r="N19">
        <f t="shared" si="2"/>
        <v>-8.7726684410151829</v>
      </c>
      <c r="O19">
        <f t="shared" si="3"/>
        <v>388.79731249999998</v>
      </c>
      <c r="P19">
        <f t="shared" si="4"/>
        <v>662.51418881197617</v>
      </c>
      <c r="Q19">
        <f t="shared" si="5"/>
        <v>66.929018998411635</v>
      </c>
      <c r="R19">
        <f t="shared" si="6"/>
        <v>39.277381759183676</v>
      </c>
      <c r="S19">
        <f t="shared" si="7"/>
        <v>4.9308288138619122E-2</v>
      </c>
      <c r="T19">
        <f t="shared" si="8"/>
        <v>3.8317885865185266</v>
      </c>
      <c r="U19">
        <f t="shared" si="9"/>
        <v>4.8958482513474795E-2</v>
      </c>
      <c r="V19">
        <f t="shared" si="10"/>
        <v>3.0630273158244011E-2</v>
      </c>
      <c r="W19">
        <f t="shared" si="11"/>
        <v>129.98342404934482</v>
      </c>
      <c r="X19">
        <f t="shared" si="12"/>
        <v>25.510863476805888</v>
      </c>
      <c r="Y19">
        <f t="shared" si="13"/>
        <v>24.554481249999998</v>
      </c>
      <c r="Z19">
        <f t="shared" si="14"/>
        <v>3.0961946184059035</v>
      </c>
      <c r="AA19">
        <f t="shared" si="15"/>
        <v>50.31829977453188</v>
      </c>
      <c r="AB19">
        <f t="shared" si="16"/>
        <v>1.6060896844249506</v>
      </c>
      <c r="AC19">
        <f t="shared" si="17"/>
        <v>3.1918600024674468</v>
      </c>
      <c r="AD19">
        <f t="shared" si="18"/>
        <v>1.4901049339809529</v>
      </c>
      <c r="AE19">
        <f t="shared" si="19"/>
        <v>-32.605517246451925</v>
      </c>
      <c r="AF19">
        <f t="shared" si="20"/>
        <v>105.28834870041776</v>
      </c>
      <c r="AG19">
        <f t="shared" si="21"/>
        <v>5.801030517605569</v>
      </c>
      <c r="AH19">
        <f t="shared" si="22"/>
        <v>208.46728602091622</v>
      </c>
      <c r="AI19">
        <f t="shared" si="23"/>
        <v>26.91322755602971</v>
      </c>
      <c r="AJ19">
        <f t="shared" si="24"/>
        <v>0.69975660079502633</v>
      </c>
      <c r="AK19">
        <f t="shared" si="25"/>
        <v>-8.7726684410151829</v>
      </c>
      <c r="AL19">
        <v>425.470579891608</v>
      </c>
      <c r="AM19">
        <v>411.70185454545401</v>
      </c>
      <c r="AN19">
        <v>3.5032366985350101</v>
      </c>
      <c r="AO19">
        <v>67.034084913179399</v>
      </c>
      <c r="AP19">
        <f t="shared" si="26"/>
        <v>0.73935413257260596</v>
      </c>
      <c r="AQ19">
        <v>15.446148006354299</v>
      </c>
      <c r="AR19">
        <v>15.883616969697</v>
      </c>
      <c r="AS19">
        <v>-1.5842680619500599E-4</v>
      </c>
      <c r="AT19">
        <v>77.499067786891899</v>
      </c>
      <c r="AU19">
        <v>0</v>
      </c>
      <c r="AV19">
        <v>0</v>
      </c>
      <c r="AW19">
        <f t="shared" si="27"/>
        <v>1</v>
      </c>
      <c r="AX19">
        <f t="shared" si="28"/>
        <v>0</v>
      </c>
      <c r="AY19">
        <f t="shared" si="29"/>
        <v>53737.309118169389</v>
      </c>
      <c r="AZ19" t="s">
        <v>439</v>
      </c>
      <c r="BA19">
        <v>10070.200000000001</v>
      </c>
      <c r="BB19">
        <v>138.84153846153799</v>
      </c>
      <c r="BC19">
        <v>472.31</v>
      </c>
      <c r="BD19">
        <f t="shared" si="30"/>
        <v>0.70603726691889235</v>
      </c>
      <c r="BE19">
        <v>-0.242176552167957</v>
      </c>
      <c r="BF19" t="s">
        <v>455</v>
      </c>
      <c r="BG19">
        <v>10081.6</v>
      </c>
      <c r="BH19">
        <v>232.20952</v>
      </c>
      <c r="BI19">
        <v>402.864510284218</v>
      </c>
      <c r="BJ19">
        <f t="shared" si="31"/>
        <v>0.4236039311673846</v>
      </c>
      <c r="BK19">
        <v>0.5</v>
      </c>
      <c r="BL19">
        <f t="shared" si="32"/>
        <v>673.19977906701797</v>
      </c>
      <c r="BM19">
        <f t="shared" si="33"/>
        <v>-8.7726684410151829</v>
      </c>
      <c r="BN19">
        <f t="shared" si="34"/>
        <v>142.58503643690179</v>
      </c>
      <c r="BO19">
        <f t="shared" si="35"/>
        <v>-1.267156073739294E-2</v>
      </c>
      <c r="BP19">
        <f t="shared" si="36"/>
        <v>0.17237926881866242</v>
      </c>
      <c r="BQ19">
        <f t="shared" si="37"/>
        <v>132.14532757507979</v>
      </c>
      <c r="BR19" t="s">
        <v>441</v>
      </c>
      <c r="BS19">
        <v>0</v>
      </c>
      <c r="BT19">
        <f t="shared" si="38"/>
        <v>132.14532757507979</v>
      </c>
      <c r="BU19">
        <f t="shared" si="39"/>
        <v>0.67198568203028808</v>
      </c>
      <c r="BV19">
        <f t="shared" si="40"/>
        <v>0.63037642392549043</v>
      </c>
      <c r="BW19">
        <f t="shared" si="41"/>
        <v>0.20415256299464704</v>
      </c>
      <c r="BX19">
        <f t="shared" si="42"/>
        <v>0.64636417470079566</v>
      </c>
      <c r="BY19">
        <f t="shared" si="43"/>
        <v>0.20825204697138117</v>
      </c>
      <c r="BZ19">
        <f t="shared" si="44"/>
        <v>0.35873335010227531</v>
      </c>
      <c r="CA19">
        <f t="shared" si="45"/>
        <v>0.64126664989772464</v>
      </c>
      <c r="CB19">
        <v>431</v>
      </c>
      <c r="CC19">
        <v>290</v>
      </c>
      <c r="CD19">
        <v>379.17</v>
      </c>
      <c r="CE19">
        <v>105</v>
      </c>
      <c r="CF19">
        <v>10081.6</v>
      </c>
      <c r="CG19">
        <v>379.09</v>
      </c>
      <c r="CH19">
        <v>0.08</v>
      </c>
      <c r="CI19">
        <v>300</v>
      </c>
      <c r="CJ19">
        <v>24.1</v>
      </c>
      <c r="CK19">
        <v>402.864510284218</v>
      </c>
      <c r="CL19">
        <v>1.04300647359086</v>
      </c>
      <c r="CM19">
        <v>-23.964236603685102</v>
      </c>
      <c r="CN19">
        <v>0.92049855995362495</v>
      </c>
      <c r="CO19">
        <v>0.96032689843957497</v>
      </c>
      <c r="CP19">
        <v>-7.6828197997775398E-3</v>
      </c>
      <c r="CQ19">
        <v>290</v>
      </c>
      <c r="CR19">
        <v>377.95</v>
      </c>
      <c r="CS19">
        <v>645</v>
      </c>
      <c r="CT19">
        <v>10050.5</v>
      </c>
      <c r="CU19">
        <v>379.02</v>
      </c>
      <c r="CV19">
        <v>-1.07</v>
      </c>
      <c r="DJ19">
        <f t="shared" si="46"/>
        <v>800.00831249999999</v>
      </c>
      <c r="DK19">
        <f t="shared" si="47"/>
        <v>673.19977906701797</v>
      </c>
      <c r="DL19">
        <f t="shared" si="48"/>
        <v>0.84149098021655622</v>
      </c>
      <c r="DM19">
        <f t="shared" si="49"/>
        <v>0.16247759181795354</v>
      </c>
      <c r="DN19">
        <v>3</v>
      </c>
      <c r="DO19">
        <v>0.5</v>
      </c>
      <c r="DP19" t="s">
        <v>442</v>
      </c>
      <c r="DQ19">
        <v>2</v>
      </c>
      <c r="DR19" t="b">
        <v>1</v>
      </c>
      <c r="DS19">
        <v>1687798188.5999999</v>
      </c>
      <c r="DT19">
        <v>388.79731249999998</v>
      </c>
      <c r="DU19">
        <v>405.10487499999999</v>
      </c>
      <c r="DV19">
        <v>15.898293750000001</v>
      </c>
      <c r="DW19">
        <v>15.485206249999999</v>
      </c>
      <c r="DX19">
        <v>389.35831250000001</v>
      </c>
      <c r="DY19">
        <v>15.731293750000001</v>
      </c>
      <c r="DZ19">
        <v>500.11075</v>
      </c>
      <c r="EA19">
        <v>100.92281250000001</v>
      </c>
      <c r="EB19">
        <v>9.9958224999999998E-2</v>
      </c>
      <c r="EC19">
        <v>25.06415625</v>
      </c>
      <c r="ED19">
        <v>24.554481249999998</v>
      </c>
      <c r="EE19">
        <v>999.9</v>
      </c>
      <c r="EF19">
        <v>0</v>
      </c>
      <c r="EG19">
        <v>0</v>
      </c>
      <c r="EH19">
        <v>10004.967500000001</v>
      </c>
      <c r="EI19">
        <v>0</v>
      </c>
      <c r="EJ19">
        <v>0.221023</v>
      </c>
      <c r="EK19">
        <v>-16.304313749999999</v>
      </c>
      <c r="EL19">
        <v>395.08531249999999</v>
      </c>
      <c r="EM19">
        <v>411.47662500000001</v>
      </c>
      <c r="EN19">
        <v>0.42205143750000002</v>
      </c>
      <c r="EO19">
        <v>405.10487499999999</v>
      </c>
      <c r="EP19">
        <v>15.485206249999999</v>
      </c>
      <c r="EQ19">
        <v>1.60540375</v>
      </c>
      <c r="ER19">
        <v>1.5628087500000001</v>
      </c>
      <c r="ES19">
        <v>14.01075625</v>
      </c>
      <c r="ET19">
        <v>13.5968625</v>
      </c>
      <c r="EU19">
        <v>800.00831249999999</v>
      </c>
      <c r="EV19">
        <v>0.94999106249999998</v>
      </c>
      <c r="EW19">
        <v>5.0008893749999998E-2</v>
      </c>
      <c r="EX19">
        <v>0</v>
      </c>
      <c r="EY19">
        <v>232.169625</v>
      </c>
      <c r="EZ19">
        <v>4.9999900000000004</v>
      </c>
      <c r="FA19">
        <v>2118.9493750000001</v>
      </c>
      <c r="FB19">
        <v>6899.6418750000003</v>
      </c>
      <c r="FC19">
        <v>38.265500000000003</v>
      </c>
      <c r="FD19">
        <v>40.061999999999998</v>
      </c>
      <c r="FE19">
        <v>39.625</v>
      </c>
      <c r="FF19">
        <v>40.390500000000003</v>
      </c>
      <c r="FG19">
        <v>40.996062500000001</v>
      </c>
      <c r="FH19">
        <v>755.25062500000001</v>
      </c>
      <c r="FI19">
        <v>39.76</v>
      </c>
      <c r="FJ19">
        <v>0</v>
      </c>
      <c r="FK19">
        <v>2146.4000000953702</v>
      </c>
      <c r="FL19">
        <v>0</v>
      </c>
      <c r="FM19">
        <v>232.20952</v>
      </c>
      <c r="FN19">
        <v>3.0089230614050302</v>
      </c>
      <c r="FO19">
        <v>47.257692199377097</v>
      </c>
      <c r="FP19">
        <v>2119.1543999999999</v>
      </c>
      <c r="FQ19">
        <v>15</v>
      </c>
      <c r="FR19">
        <v>1687798239.0999999</v>
      </c>
      <c r="FS19" t="s">
        <v>456</v>
      </c>
      <c r="FT19">
        <v>1687562114.0999999</v>
      </c>
      <c r="FU19">
        <v>1687798218.0999999</v>
      </c>
      <c r="FV19">
        <v>3</v>
      </c>
      <c r="FW19">
        <v>2.5999999999999999E-2</v>
      </c>
      <c r="FX19">
        <v>1E-3</v>
      </c>
      <c r="FY19">
        <v>-0.56100000000000005</v>
      </c>
      <c r="FZ19">
        <v>0.16700000000000001</v>
      </c>
      <c r="GA19">
        <v>395</v>
      </c>
      <c r="GB19">
        <v>15</v>
      </c>
      <c r="GC19">
        <v>0.43</v>
      </c>
      <c r="GD19">
        <v>0.08</v>
      </c>
      <c r="GE19">
        <v>-15.4415352380952</v>
      </c>
      <c r="GF19">
        <v>-36.623950129870103</v>
      </c>
      <c r="GG19">
        <v>10.8410743511959</v>
      </c>
      <c r="GH19">
        <v>0</v>
      </c>
      <c r="GI19">
        <v>232.30252941176499</v>
      </c>
      <c r="GJ19">
        <v>-1.44635600393571</v>
      </c>
      <c r="GK19">
        <v>0.41432441362196398</v>
      </c>
      <c r="GL19">
        <v>0</v>
      </c>
      <c r="GM19">
        <v>0.40619195238095201</v>
      </c>
      <c r="GN19">
        <v>0.32319724675324801</v>
      </c>
      <c r="GO19">
        <v>3.4876813287526301E-2</v>
      </c>
      <c r="GP19">
        <v>0</v>
      </c>
      <c r="GQ19">
        <v>0</v>
      </c>
      <c r="GR19">
        <v>3</v>
      </c>
      <c r="GS19" t="s">
        <v>457</v>
      </c>
      <c r="GT19">
        <v>2.9522200000000001</v>
      </c>
      <c r="GU19">
        <v>2.71088</v>
      </c>
      <c r="GV19">
        <v>0.106187</v>
      </c>
      <c r="GW19">
        <v>0.101151</v>
      </c>
      <c r="GX19">
        <v>8.6511599999999994E-2</v>
      </c>
      <c r="GY19">
        <v>8.5486300000000001E-2</v>
      </c>
      <c r="GZ19">
        <v>27875.9</v>
      </c>
      <c r="HA19">
        <v>32317.4</v>
      </c>
      <c r="HB19">
        <v>31079.1</v>
      </c>
      <c r="HC19">
        <v>34622.300000000003</v>
      </c>
      <c r="HD19">
        <v>38699.699999999997</v>
      </c>
      <c r="HE19">
        <v>39195.300000000003</v>
      </c>
      <c r="HF19">
        <v>42722.7</v>
      </c>
      <c r="HG19">
        <v>42928</v>
      </c>
      <c r="HH19">
        <v>2.0905499999999999</v>
      </c>
      <c r="HI19">
        <v>2.2517</v>
      </c>
      <c r="HJ19">
        <v>0.13642000000000001</v>
      </c>
      <c r="HK19">
        <v>0</v>
      </c>
      <c r="HL19">
        <v>22.297599999999999</v>
      </c>
      <c r="HM19">
        <v>999.9</v>
      </c>
      <c r="HN19">
        <v>70.332999999999998</v>
      </c>
      <c r="HO19">
        <v>23.565000000000001</v>
      </c>
      <c r="HP19">
        <v>20.333100000000002</v>
      </c>
      <c r="HQ19">
        <v>59.481900000000003</v>
      </c>
      <c r="HR19">
        <v>19.274799999999999</v>
      </c>
      <c r="HS19">
        <v>1</v>
      </c>
      <c r="HT19">
        <v>-0.36743900000000002</v>
      </c>
      <c r="HU19">
        <v>-1.49302</v>
      </c>
      <c r="HV19">
        <v>20.292000000000002</v>
      </c>
      <c r="HW19">
        <v>5.24634</v>
      </c>
      <c r="HX19">
        <v>11.986000000000001</v>
      </c>
      <c r="HY19">
        <v>4.9732000000000003</v>
      </c>
      <c r="HZ19">
        <v>3.2972800000000002</v>
      </c>
      <c r="IA19">
        <v>9999</v>
      </c>
      <c r="IB19">
        <v>9999</v>
      </c>
      <c r="IC19">
        <v>999.9</v>
      </c>
      <c r="ID19">
        <v>9999</v>
      </c>
      <c r="IE19">
        <v>4.9719600000000002</v>
      </c>
      <c r="IF19">
        <v>1.85409</v>
      </c>
      <c r="IG19">
        <v>1.8551200000000001</v>
      </c>
      <c r="IH19">
        <v>1.8593200000000001</v>
      </c>
      <c r="II19">
        <v>1.85372</v>
      </c>
      <c r="IJ19">
        <v>1.8582000000000001</v>
      </c>
      <c r="IK19">
        <v>1.85537</v>
      </c>
      <c r="IL19">
        <v>1.8539399999999999</v>
      </c>
      <c r="IM19">
        <v>0</v>
      </c>
      <c r="IN19">
        <v>0</v>
      </c>
      <c r="IO19">
        <v>0</v>
      </c>
      <c r="IP19">
        <v>0</v>
      </c>
      <c r="IQ19" t="s">
        <v>445</v>
      </c>
      <c r="IR19" t="s">
        <v>446</v>
      </c>
      <c r="IS19" t="s">
        <v>447</v>
      </c>
      <c r="IT19" t="s">
        <v>447</v>
      </c>
      <c r="IU19" t="s">
        <v>447</v>
      </c>
      <c r="IV19" t="s">
        <v>447</v>
      </c>
      <c r="IW19">
        <v>0</v>
      </c>
      <c r="IX19">
        <v>100</v>
      </c>
      <c r="IY19">
        <v>100</v>
      </c>
      <c r="IZ19">
        <v>-0.56100000000000005</v>
      </c>
      <c r="JA19">
        <v>0.16700000000000001</v>
      </c>
      <c r="JB19">
        <v>-0.308020418983255</v>
      </c>
      <c r="JC19">
        <v>-6.8838208586326796E-4</v>
      </c>
      <c r="JD19">
        <v>1.2146953680521199E-7</v>
      </c>
      <c r="JE19">
        <v>-3.3979593155360199E-13</v>
      </c>
      <c r="JF19">
        <v>4.1847216772939302E-2</v>
      </c>
      <c r="JG19">
        <v>-8.4016882464723192E-3</v>
      </c>
      <c r="JH19">
        <v>1.25164947178783E-3</v>
      </c>
      <c r="JI19">
        <v>-1.11680998025361E-5</v>
      </c>
      <c r="JJ19">
        <v>6</v>
      </c>
      <c r="JK19">
        <v>2124</v>
      </c>
      <c r="JL19">
        <v>0</v>
      </c>
      <c r="JM19">
        <v>22</v>
      </c>
      <c r="JN19">
        <v>3934.7</v>
      </c>
      <c r="JO19">
        <v>35.4</v>
      </c>
      <c r="JP19">
        <v>0.74829100000000004</v>
      </c>
      <c r="JQ19">
        <v>2.3742700000000001</v>
      </c>
      <c r="JR19">
        <v>1.5966800000000001</v>
      </c>
      <c r="JS19">
        <v>2.34009</v>
      </c>
      <c r="JT19">
        <v>1.5905800000000001</v>
      </c>
      <c r="JU19">
        <v>2.49634</v>
      </c>
      <c r="JV19">
        <v>29.3889</v>
      </c>
      <c r="JW19">
        <v>15.1652</v>
      </c>
      <c r="JX19">
        <v>18</v>
      </c>
      <c r="JY19">
        <v>496.85199999999998</v>
      </c>
      <c r="JZ19">
        <v>585.17499999999995</v>
      </c>
      <c r="KA19">
        <v>24.999099999999999</v>
      </c>
      <c r="KB19">
        <v>22.3979</v>
      </c>
      <c r="KC19">
        <v>30.0002</v>
      </c>
      <c r="KD19">
        <v>22.2654</v>
      </c>
      <c r="KE19">
        <v>22.220099999999999</v>
      </c>
      <c r="KF19">
        <v>15.0137</v>
      </c>
      <c r="KG19">
        <v>28.276499999999999</v>
      </c>
      <c r="KH19">
        <v>85.464399999999998</v>
      </c>
      <c r="KI19">
        <v>25</v>
      </c>
      <c r="KJ19">
        <v>400</v>
      </c>
      <c r="KK19">
        <v>15.391500000000001</v>
      </c>
      <c r="KL19">
        <v>101.169</v>
      </c>
      <c r="KM19">
        <v>100.88800000000001</v>
      </c>
    </row>
    <row r="20" spans="1:299" x14ac:dyDescent="0.2">
      <c r="A20">
        <v>4</v>
      </c>
      <c r="B20">
        <v>1687799586</v>
      </c>
      <c r="C20">
        <v>4944.9000000953702</v>
      </c>
      <c r="D20" t="s">
        <v>458</v>
      </c>
      <c r="E20" t="s">
        <v>459</v>
      </c>
      <c r="F20">
        <v>30</v>
      </c>
      <c r="G20" s="1">
        <v>17.5</v>
      </c>
      <c r="H20" t="s">
        <v>450</v>
      </c>
      <c r="I20" s="1">
        <v>40</v>
      </c>
      <c r="J20" s="1">
        <v>41</v>
      </c>
      <c r="K20">
        <v>1687799577.5</v>
      </c>
      <c r="L20">
        <f t="shared" si="0"/>
        <v>8.6192333645331303E-4</v>
      </c>
      <c r="M20">
        <f t="shared" si="1"/>
        <v>0.86192333645331298</v>
      </c>
      <c r="N20">
        <f t="shared" si="2"/>
        <v>5.7780663510730355</v>
      </c>
      <c r="O20">
        <f t="shared" si="3"/>
        <v>394.24374999999998</v>
      </c>
      <c r="P20">
        <f t="shared" si="4"/>
        <v>233.1743582575173</v>
      </c>
      <c r="Q20">
        <f t="shared" si="5"/>
        <v>23.555020730917256</v>
      </c>
      <c r="R20">
        <f t="shared" si="6"/>
        <v>39.826075961700113</v>
      </c>
      <c r="S20">
        <f t="shared" si="7"/>
        <v>6.0534528751499388E-2</v>
      </c>
      <c r="T20">
        <f t="shared" si="8"/>
        <v>3.8296175252712077</v>
      </c>
      <c r="U20">
        <f t="shared" si="9"/>
        <v>6.0007928801384357E-2</v>
      </c>
      <c r="V20">
        <f t="shared" si="10"/>
        <v>3.7551886427643372E-2</v>
      </c>
      <c r="W20">
        <f t="shared" si="11"/>
        <v>129.9826628979892</v>
      </c>
      <c r="X20">
        <f t="shared" si="12"/>
        <v>25.042564232632508</v>
      </c>
      <c r="Y20">
        <f t="shared" si="13"/>
        <v>23.892475000000001</v>
      </c>
      <c r="Z20">
        <f t="shared" si="14"/>
        <v>2.9756844134328775</v>
      </c>
      <c r="AA20">
        <f t="shared" si="15"/>
        <v>50.098076785806846</v>
      </c>
      <c r="AB20">
        <f t="shared" si="16"/>
        <v>1.5572545622744536</v>
      </c>
      <c r="AC20">
        <f t="shared" si="17"/>
        <v>3.1084118636578784</v>
      </c>
      <c r="AD20">
        <f t="shared" si="18"/>
        <v>1.4184298511584239</v>
      </c>
      <c r="AE20">
        <f t="shared" si="19"/>
        <v>-38.010819137591106</v>
      </c>
      <c r="AF20">
        <f t="shared" si="20"/>
        <v>150.27490457494423</v>
      </c>
      <c r="AG20">
        <f t="shared" si="21"/>
        <v>8.2382804635874791</v>
      </c>
      <c r="AH20">
        <f t="shared" si="22"/>
        <v>250.48502879892979</v>
      </c>
      <c r="AI20">
        <f t="shared" si="23"/>
        <v>14.700540849739827</v>
      </c>
      <c r="AJ20">
        <f t="shared" si="24"/>
        <v>0.83289629733430715</v>
      </c>
      <c r="AK20">
        <f t="shared" si="25"/>
        <v>5.7780663510730355</v>
      </c>
      <c r="AL20">
        <v>414.84222119491</v>
      </c>
      <c r="AM20">
        <v>405.48820000000001</v>
      </c>
      <c r="AN20">
        <v>1.0678298561395301</v>
      </c>
      <c r="AO20">
        <v>67.039398748262002</v>
      </c>
      <c r="AP20">
        <f t="shared" si="26"/>
        <v>0.86192333645331298</v>
      </c>
      <c r="AQ20">
        <v>14.9156326140864</v>
      </c>
      <c r="AR20">
        <v>15.4248266666667</v>
      </c>
      <c r="AS20">
        <v>-1.7480728580108901E-5</v>
      </c>
      <c r="AT20">
        <v>77.577598951919796</v>
      </c>
      <c r="AU20">
        <v>0</v>
      </c>
      <c r="AV20">
        <v>0</v>
      </c>
      <c r="AW20">
        <f t="shared" si="27"/>
        <v>1</v>
      </c>
      <c r="AX20">
        <f t="shared" si="28"/>
        <v>0</v>
      </c>
      <c r="AY20">
        <f t="shared" si="29"/>
        <v>53774.996500381581</v>
      </c>
      <c r="AZ20" t="s">
        <v>439</v>
      </c>
      <c r="BA20">
        <v>10070.200000000001</v>
      </c>
      <c r="BB20">
        <v>138.84153846153799</v>
      </c>
      <c r="BC20">
        <v>472.31</v>
      </c>
      <c r="BD20">
        <f t="shared" si="30"/>
        <v>0.70603726691889235</v>
      </c>
      <c r="BE20">
        <v>-0.242176552167957</v>
      </c>
      <c r="BF20" t="s">
        <v>460</v>
      </c>
      <c r="BG20">
        <v>10061.799999999999</v>
      </c>
      <c r="BH20">
        <v>233.97499999999999</v>
      </c>
      <c r="BI20">
        <v>415.91512054612502</v>
      </c>
      <c r="BJ20">
        <f t="shared" si="31"/>
        <v>0.43744531409972587</v>
      </c>
      <c r="BK20">
        <v>0.5</v>
      </c>
      <c r="BL20">
        <f t="shared" si="32"/>
        <v>673.19848538755912</v>
      </c>
      <c r="BM20">
        <f t="shared" si="33"/>
        <v>5.7780663510730355</v>
      </c>
      <c r="BN20">
        <f t="shared" si="34"/>
        <v>147.24376144591025</v>
      </c>
      <c r="BO20">
        <f t="shared" si="35"/>
        <v>8.9427457635694926E-3</v>
      </c>
      <c r="BP20">
        <f t="shared" si="36"/>
        <v>0.13559227993400347</v>
      </c>
      <c r="BQ20">
        <f t="shared" si="37"/>
        <v>133.51957155211915</v>
      </c>
      <c r="BR20" t="s">
        <v>441</v>
      </c>
      <c r="BS20">
        <v>0</v>
      </c>
      <c r="BT20">
        <f t="shared" si="38"/>
        <v>133.51957155211915</v>
      </c>
      <c r="BU20">
        <f t="shared" si="39"/>
        <v>0.67897399022954774</v>
      </c>
      <c r="BV20">
        <f t="shared" si="40"/>
        <v>0.64427403758402324</v>
      </c>
      <c r="BW20">
        <f t="shared" si="41"/>
        <v>0.16645948267263608</v>
      </c>
      <c r="BX20">
        <f t="shared" si="42"/>
        <v>0.65664910807188048</v>
      </c>
      <c r="BY20">
        <f t="shared" si="43"/>
        <v>0.1691160813040499</v>
      </c>
      <c r="BZ20">
        <f t="shared" si="44"/>
        <v>0.36765976476278533</v>
      </c>
      <c r="CA20">
        <f t="shared" si="45"/>
        <v>0.63234023523721472</v>
      </c>
      <c r="CB20">
        <v>432</v>
      </c>
      <c r="CC20">
        <v>290</v>
      </c>
      <c r="CD20">
        <v>392.15</v>
      </c>
      <c r="CE20">
        <v>255</v>
      </c>
      <c r="CF20">
        <v>10061.799999999999</v>
      </c>
      <c r="CG20">
        <v>391.9</v>
      </c>
      <c r="CH20">
        <v>0.25</v>
      </c>
      <c r="CI20">
        <v>300</v>
      </c>
      <c r="CJ20">
        <v>24.1</v>
      </c>
      <c r="CK20">
        <v>415.91512054612502</v>
      </c>
      <c r="CL20">
        <v>1.08448012562923</v>
      </c>
      <c r="CM20">
        <v>-24.159620408793099</v>
      </c>
      <c r="CN20">
        <v>0.95684650947943095</v>
      </c>
      <c r="CO20">
        <v>0.95792780676919598</v>
      </c>
      <c r="CP20">
        <v>-7.6814240266963301E-3</v>
      </c>
      <c r="CQ20">
        <v>290</v>
      </c>
      <c r="CR20">
        <v>390.23</v>
      </c>
      <c r="CS20">
        <v>685</v>
      </c>
      <c r="CT20">
        <v>10045.700000000001</v>
      </c>
      <c r="CU20">
        <v>391.87</v>
      </c>
      <c r="CV20">
        <v>-1.64</v>
      </c>
      <c r="DJ20">
        <f t="shared" si="46"/>
        <v>800.00712499999997</v>
      </c>
      <c r="DK20">
        <f t="shared" si="47"/>
        <v>673.19848538755912</v>
      </c>
      <c r="DL20">
        <f t="shared" si="48"/>
        <v>0.84149061220868393</v>
      </c>
      <c r="DM20">
        <f t="shared" si="49"/>
        <v>0.16247688156276008</v>
      </c>
      <c r="DN20">
        <v>3</v>
      </c>
      <c r="DO20">
        <v>0.5</v>
      </c>
      <c r="DP20" t="s">
        <v>442</v>
      </c>
      <c r="DQ20">
        <v>2</v>
      </c>
      <c r="DR20" t="b">
        <v>1</v>
      </c>
      <c r="DS20">
        <v>1687799577.5</v>
      </c>
      <c r="DT20">
        <v>394.24374999999998</v>
      </c>
      <c r="DU20">
        <v>403.25943749999999</v>
      </c>
      <c r="DV20">
        <v>15.415475000000001</v>
      </c>
      <c r="DW20">
        <v>14.92353125</v>
      </c>
      <c r="DX20">
        <v>395.05475000000001</v>
      </c>
      <c r="DY20">
        <v>15.260475</v>
      </c>
      <c r="DZ20">
        <v>500.0918125</v>
      </c>
      <c r="EA20">
        <v>100.9189375</v>
      </c>
      <c r="EB20">
        <v>9.9977731249999993E-2</v>
      </c>
      <c r="EC20">
        <v>24.62033125</v>
      </c>
      <c r="ED20">
        <v>23.892475000000001</v>
      </c>
      <c r="EE20">
        <v>999.9</v>
      </c>
      <c r="EF20">
        <v>0</v>
      </c>
      <c r="EG20">
        <v>0</v>
      </c>
      <c r="EH20">
        <v>9997.14</v>
      </c>
      <c r="EI20">
        <v>0</v>
      </c>
      <c r="EJ20">
        <v>0.221023</v>
      </c>
      <c r="EK20">
        <v>-8.7657981249999999</v>
      </c>
      <c r="EL20">
        <v>400.67500000000001</v>
      </c>
      <c r="EM20">
        <v>409.36868750000002</v>
      </c>
      <c r="EN20">
        <v>0.50368356250000001</v>
      </c>
      <c r="EO20">
        <v>403.25943749999999</v>
      </c>
      <c r="EP20">
        <v>14.92353125</v>
      </c>
      <c r="EQ20">
        <v>1.5568962500000001</v>
      </c>
      <c r="ER20">
        <v>1.506065</v>
      </c>
      <c r="ES20">
        <v>13.538662499999999</v>
      </c>
      <c r="ET20">
        <v>13.02986875</v>
      </c>
      <c r="EU20">
        <v>800.00712499999997</v>
      </c>
      <c r="EV20">
        <v>0.95000137500000004</v>
      </c>
      <c r="EW20">
        <v>4.999833125E-2</v>
      </c>
      <c r="EX20">
        <v>0</v>
      </c>
      <c r="EY20">
        <v>234.022875</v>
      </c>
      <c r="EZ20">
        <v>4.9999900000000004</v>
      </c>
      <c r="FA20">
        <v>1990.9056250000001</v>
      </c>
      <c r="FB20">
        <v>6899.6581249999999</v>
      </c>
      <c r="FC20">
        <v>39</v>
      </c>
      <c r="FD20">
        <v>40.519374999999997</v>
      </c>
      <c r="FE20">
        <v>40.331687500000001</v>
      </c>
      <c r="FF20">
        <v>40.811999999999998</v>
      </c>
      <c r="FG20">
        <v>41.440937499999997</v>
      </c>
      <c r="FH20">
        <v>755.25687500000004</v>
      </c>
      <c r="FI20">
        <v>39.75</v>
      </c>
      <c r="FJ20">
        <v>0</v>
      </c>
      <c r="FK20">
        <v>1387.7000000476801</v>
      </c>
      <c r="FL20">
        <v>0</v>
      </c>
      <c r="FM20">
        <v>233.97499999999999</v>
      </c>
      <c r="FN20">
        <v>-0.429606830428165</v>
      </c>
      <c r="FO20">
        <v>-63.7856410681554</v>
      </c>
      <c r="FP20">
        <v>1990.2919230769201</v>
      </c>
      <c r="FQ20">
        <v>15</v>
      </c>
      <c r="FR20">
        <v>1687799614</v>
      </c>
      <c r="FS20" t="s">
        <v>461</v>
      </c>
      <c r="FT20">
        <v>1687799614</v>
      </c>
      <c r="FU20">
        <v>1687799607</v>
      </c>
      <c r="FV20">
        <v>4</v>
      </c>
      <c r="FW20">
        <v>-0.251</v>
      </c>
      <c r="FX20">
        <v>-2E-3</v>
      </c>
      <c r="FY20">
        <v>-0.81100000000000005</v>
      </c>
      <c r="FZ20">
        <v>0.155</v>
      </c>
      <c r="GA20">
        <v>392</v>
      </c>
      <c r="GB20">
        <v>15</v>
      </c>
      <c r="GC20">
        <v>0.33</v>
      </c>
      <c r="GD20">
        <v>0.14000000000000001</v>
      </c>
      <c r="GE20">
        <v>-7.3377714285714299</v>
      </c>
      <c r="GF20">
        <v>-29.4256223376624</v>
      </c>
      <c r="GG20">
        <v>3.53399064887771</v>
      </c>
      <c r="GH20">
        <v>0</v>
      </c>
      <c r="GI20">
        <v>234.003794117647</v>
      </c>
      <c r="GJ20">
        <v>-4.4018334556896702E-2</v>
      </c>
      <c r="GK20">
        <v>0.17191546818332501</v>
      </c>
      <c r="GL20">
        <v>1</v>
      </c>
      <c r="GM20">
        <v>0.50008533333333305</v>
      </c>
      <c r="GN20">
        <v>7.04518441558451E-2</v>
      </c>
      <c r="GO20">
        <v>7.5910935552843404E-3</v>
      </c>
      <c r="GP20">
        <v>1</v>
      </c>
      <c r="GQ20">
        <v>2</v>
      </c>
      <c r="GR20">
        <v>3</v>
      </c>
      <c r="GS20" t="s">
        <v>462</v>
      </c>
      <c r="GT20">
        <v>2.9521500000000001</v>
      </c>
      <c r="GU20">
        <v>2.7109800000000002</v>
      </c>
      <c r="GV20">
        <v>0.105701</v>
      </c>
      <c r="GW20">
        <v>0.105688</v>
      </c>
      <c r="GX20">
        <v>8.4637100000000007E-2</v>
      </c>
      <c r="GY20">
        <v>8.3332400000000001E-2</v>
      </c>
      <c r="GZ20">
        <v>27875.9</v>
      </c>
      <c r="HA20">
        <v>32141.5</v>
      </c>
      <c r="HB20">
        <v>31062.9</v>
      </c>
      <c r="HC20">
        <v>34609.199999999997</v>
      </c>
      <c r="HD20">
        <v>38762.699999999997</v>
      </c>
      <c r="HE20">
        <v>39275</v>
      </c>
      <c r="HF20">
        <v>42703.7</v>
      </c>
      <c r="HG20">
        <v>42914</v>
      </c>
      <c r="HH20">
        <v>2.0861200000000002</v>
      </c>
      <c r="HI20">
        <v>2.24925</v>
      </c>
      <c r="HJ20">
        <v>0.145845</v>
      </c>
      <c r="HK20">
        <v>0</v>
      </c>
      <c r="HL20">
        <v>21.478100000000001</v>
      </c>
      <c r="HM20">
        <v>999.9</v>
      </c>
      <c r="HN20">
        <v>66.298000000000002</v>
      </c>
      <c r="HO20">
        <v>23.806000000000001</v>
      </c>
      <c r="HP20">
        <v>19.4483</v>
      </c>
      <c r="HQ20">
        <v>59.931899999999999</v>
      </c>
      <c r="HR20">
        <v>19.3109</v>
      </c>
      <c r="HS20">
        <v>1</v>
      </c>
      <c r="HT20">
        <v>-0.35275200000000001</v>
      </c>
      <c r="HU20">
        <v>-1.7289000000000001</v>
      </c>
      <c r="HV20">
        <v>20.2913</v>
      </c>
      <c r="HW20">
        <v>5.2472399999999997</v>
      </c>
      <c r="HX20">
        <v>11.986000000000001</v>
      </c>
      <c r="HY20">
        <v>4.9730999999999996</v>
      </c>
      <c r="HZ20">
        <v>3.29718</v>
      </c>
      <c r="IA20">
        <v>9999</v>
      </c>
      <c r="IB20">
        <v>9999</v>
      </c>
      <c r="IC20">
        <v>999.9</v>
      </c>
      <c r="ID20">
        <v>9999</v>
      </c>
      <c r="IE20">
        <v>4.9719699999999998</v>
      </c>
      <c r="IF20">
        <v>1.85395</v>
      </c>
      <c r="IG20">
        <v>1.85501</v>
      </c>
      <c r="IH20">
        <v>1.85928</v>
      </c>
      <c r="II20">
        <v>1.85365</v>
      </c>
      <c r="IJ20">
        <v>1.8581000000000001</v>
      </c>
      <c r="IK20">
        <v>1.8553200000000001</v>
      </c>
      <c r="IL20">
        <v>1.8539399999999999</v>
      </c>
      <c r="IM20">
        <v>0</v>
      </c>
      <c r="IN20">
        <v>0</v>
      </c>
      <c r="IO20">
        <v>0</v>
      </c>
      <c r="IP20">
        <v>0</v>
      </c>
      <c r="IQ20" t="s">
        <v>445</v>
      </c>
      <c r="IR20" t="s">
        <v>446</v>
      </c>
      <c r="IS20" t="s">
        <v>447</v>
      </c>
      <c r="IT20" t="s">
        <v>447</v>
      </c>
      <c r="IU20" t="s">
        <v>447</v>
      </c>
      <c r="IV20" t="s">
        <v>447</v>
      </c>
      <c r="IW20">
        <v>0</v>
      </c>
      <c r="IX20">
        <v>100</v>
      </c>
      <c r="IY20">
        <v>100</v>
      </c>
      <c r="IZ20">
        <v>-0.81100000000000005</v>
      </c>
      <c r="JA20">
        <v>0.155</v>
      </c>
      <c r="JB20">
        <v>-0.308020418983255</v>
      </c>
      <c r="JC20">
        <v>-6.8838208586326796E-4</v>
      </c>
      <c r="JD20">
        <v>1.2146953680521199E-7</v>
      </c>
      <c r="JE20">
        <v>-3.3979593155360199E-13</v>
      </c>
      <c r="JF20">
        <v>4.3153161204379301E-2</v>
      </c>
      <c r="JG20">
        <v>-8.4016882464723192E-3</v>
      </c>
      <c r="JH20">
        <v>1.25164947178783E-3</v>
      </c>
      <c r="JI20">
        <v>-1.11680998025361E-5</v>
      </c>
      <c r="JJ20">
        <v>6</v>
      </c>
      <c r="JK20">
        <v>2124</v>
      </c>
      <c r="JL20">
        <v>0</v>
      </c>
      <c r="JM20">
        <v>22</v>
      </c>
      <c r="JN20">
        <v>3957.9</v>
      </c>
      <c r="JO20">
        <v>22.8</v>
      </c>
      <c r="JP20">
        <v>0.81909200000000004</v>
      </c>
      <c r="JQ20">
        <v>2.36694</v>
      </c>
      <c r="JR20">
        <v>1.5966800000000001</v>
      </c>
      <c r="JS20">
        <v>2.33521</v>
      </c>
      <c r="JT20">
        <v>1.5905800000000001</v>
      </c>
      <c r="JU20">
        <v>2.4023400000000001</v>
      </c>
      <c r="JV20">
        <v>28.2272</v>
      </c>
      <c r="JW20">
        <v>14.9201</v>
      </c>
      <c r="JX20">
        <v>18</v>
      </c>
      <c r="JY20">
        <v>496.57600000000002</v>
      </c>
      <c r="JZ20">
        <v>586.58199999999999</v>
      </c>
      <c r="KA20">
        <v>24.999500000000001</v>
      </c>
      <c r="KB20">
        <v>22.544499999999999</v>
      </c>
      <c r="KC20">
        <v>30.0001</v>
      </c>
      <c r="KD20">
        <v>22.515599999999999</v>
      </c>
      <c r="KE20">
        <v>22.484000000000002</v>
      </c>
      <c r="KF20">
        <v>16.452400000000001</v>
      </c>
      <c r="KG20">
        <v>24.732099999999999</v>
      </c>
      <c r="KH20">
        <v>66.039900000000003</v>
      </c>
      <c r="KI20">
        <v>25</v>
      </c>
      <c r="KJ20">
        <v>400</v>
      </c>
      <c r="KK20">
        <v>14.9831</v>
      </c>
      <c r="KL20">
        <v>101.121</v>
      </c>
      <c r="KM20">
        <v>100.852</v>
      </c>
    </row>
    <row r="21" spans="1:299" x14ac:dyDescent="0.2">
      <c r="A21">
        <v>5</v>
      </c>
      <c r="B21">
        <v>1687801816.0999999</v>
      </c>
      <c r="C21">
        <v>7175</v>
      </c>
      <c r="D21" t="s">
        <v>463</v>
      </c>
      <c r="E21" t="s">
        <v>464</v>
      </c>
      <c r="F21">
        <v>30</v>
      </c>
      <c r="G21" s="1">
        <v>18.2</v>
      </c>
      <c r="H21" t="s">
        <v>438</v>
      </c>
      <c r="I21" s="1">
        <v>190</v>
      </c>
      <c r="J21" s="1">
        <v>41</v>
      </c>
      <c r="K21">
        <v>1687801807.5999999</v>
      </c>
      <c r="L21">
        <f t="shared" si="0"/>
        <v>7.1026849908115662E-4</v>
      </c>
      <c r="M21">
        <f t="shared" si="1"/>
        <v>0.71026849908115663</v>
      </c>
      <c r="N21">
        <f t="shared" si="2"/>
        <v>5.6415416626171675</v>
      </c>
      <c r="O21">
        <f t="shared" si="3"/>
        <v>396.66624999999999</v>
      </c>
      <c r="P21">
        <f t="shared" si="4"/>
        <v>199.61402415786239</v>
      </c>
      <c r="Q21">
        <f t="shared" si="5"/>
        <v>20.158989365766715</v>
      </c>
      <c r="R21">
        <f t="shared" si="6"/>
        <v>40.059263116627065</v>
      </c>
      <c r="S21">
        <f t="shared" si="7"/>
        <v>4.7809019438883424E-2</v>
      </c>
      <c r="T21">
        <f t="shared" si="8"/>
        <v>3.8295077039539831</v>
      </c>
      <c r="U21">
        <f t="shared" si="9"/>
        <v>4.7479891769500016E-2</v>
      </c>
      <c r="V21">
        <f t="shared" si="10"/>
        <v>2.9704314098868721E-2</v>
      </c>
      <c r="W21">
        <f t="shared" si="11"/>
        <v>129.98165855801494</v>
      </c>
      <c r="X21">
        <f t="shared" si="12"/>
        <v>25.474898716297137</v>
      </c>
      <c r="Y21">
        <f t="shared" si="13"/>
        <v>24.382081249999999</v>
      </c>
      <c r="Z21">
        <f t="shared" si="14"/>
        <v>3.0644075726162008</v>
      </c>
      <c r="AA21">
        <f t="shared" si="15"/>
        <v>49.891224748518333</v>
      </c>
      <c r="AB21">
        <f t="shared" si="16"/>
        <v>1.5884667477504053</v>
      </c>
      <c r="AC21">
        <f t="shared" si="17"/>
        <v>3.1838599989421579</v>
      </c>
      <c r="AD21">
        <f t="shared" si="18"/>
        <v>1.4759408248657955</v>
      </c>
      <c r="AE21">
        <f t="shared" si="19"/>
        <v>-31.322840809479008</v>
      </c>
      <c r="AF21">
        <f t="shared" si="20"/>
        <v>132.125656611659</v>
      </c>
      <c r="AG21">
        <f t="shared" si="21"/>
        <v>7.2761470029227189</v>
      </c>
      <c r="AH21">
        <f t="shared" si="22"/>
        <v>238.06062136311766</v>
      </c>
      <c r="AI21">
        <f t="shared" si="23"/>
        <v>6.2807107105382345</v>
      </c>
      <c r="AJ21">
        <f t="shared" si="24"/>
        <v>0.68120637766750702</v>
      </c>
      <c r="AK21">
        <f t="shared" si="25"/>
        <v>5.6415416626171675</v>
      </c>
      <c r="AL21">
        <v>407.43194203117798</v>
      </c>
      <c r="AM21">
        <v>403.37103030303001</v>
      </c>
      <c r="AN21">
        <v>0.11440190466401701</v>
      </c>
      <c r="AO21">
        <v>67.039482932986104</v>
      </c>
      <c r="AP21">
        <f t="shared" si="26"/>
        <v>0.71026849908115663</v>
      </c>
      <c r="AQ21">
        <v>15.3538326495253</v>
      </c>
      <c r="AR21">
        <v>15.7716236363636</v>
      </c>
      <c r="AS21">
        <v>2.4548076669666201E-4</v>
      </c>
      <c r="AT21">
        <v>77.581396410341895</v>
      </c>
      <c r="AU21">
        <v>0</v>
      </c>
      <c r="AV21">
        <v>0</v>
      </c>
      <c r="AW21">
        <f t="shared" si="27"/>
        <v>1</v>
      </c>
      <c r="AX21">
        <f t="shared" si="28"/>
        <v>0</v>
      </c>
      <c r="AY21">
        <f t="shared" si="29"/>
        <v>53699.739149973735</v>
      </c>
      <c r="AZ21" t="s">
        <v>439</v>
      </c>
      <c r="BA21">
        <v>10070.200000000001</v>
      </c>
      <c r="BB21">
        <v>138.84153846153799</v>
      </c>
      <c r="BC21">
        <v>472.31</v>
      </c>
      <c r="BD21">
        <f t="shared" si="30"/>
        <v>0.70603726691889235</v>
      </c>
      <c r="BE21">
        <v>-0.242176552167957</v>
      </c>
      <c r="BF21" t="s">
        <v>465</v>
      </c>
      <c r="BG21">
        <v>10081.700000000001</v>
      </c>
      <c r="BH21">
        <v>237.25247999999999</v>
      </c>
      <c r="BI21">
        <v>363.903362612102</v>
      </c>
      <c r="BJ21">
        <f t="shared" si="31"/>
        <v>0.34803438391720454</v>
      </c>
      <c r="BK21">
        <v>0.5</v>
      </c>
      <c r="BL21">
        <f t="shared" si="32"/>
        <v>673.19100725803889</v>
      </c>
      <c r="BM21">
        <f t="shared" si="33"/>
        <v>5.6415416626171675</v>
      </c>
      <c r="BN21">
        <f t="shared" si="34"/>
        <v>117.14680873482696</v>
      </c>
      <c r="BO21">
        <f t="shared" si="35"/>
        <v>8.740042798179944E-3</v>
      </c>
      <c r="BP21">
        <f t="shared" si="36"/>
        <v>0.29789952093257416</v>
      </c>
      <c r="BQ21">
        <f t="shared" si="37"/>
        <v>127.66200352955454</v>
      </c>
      <c r="BR21" t="s">
        <v>441</v>
      </c>
      <c r="BS21">
        <v>0</v>
      </c>
      <c r="BT21">
        <f t="shared" si="38"/>
        <v>127.66200352955454</v>
      </c>
      <c r="BU21">
        <f t="shared" si="39"/>
        <v>0.64918707369672157</v>
      </c>
      <c r="BV21">
        <f t="shared" si="40"/>
        <v>0.53610800032625805</v>
      </c>
      <c r="BW21">
        <f t="shared" si="41"/>
        <v>0.31454306567307772</v>
      </c>
      <c r="BX21">
        <f t="shared" si="42"/>
        <v>0.56273818578567059</v>
      </c>
      <c r="BY21">
        <f t="shared" si="43"/>
        <v>0.32508812643859114</v>
      </c>
      <c r="BZ21">
        <f t="shared" si="44"/>
        <v>0.28847167974755494</v>
      </c>
      <c r="CA21">
        <f t="shared" si="45"/>
        <v>0.71152832025244506</v>
      </c>
      <c r="CB21">
        <v>433</v>
      </c>
      <c r="CC21">
        <v>290</v>
      </c>
      <c r="CD21">
        <v>345.4</v>
      </c>
      <c r="CE21">
        <v>225</v>
      </c>
      <c r="CF21">
        <v>10081.700000000001</v>
      </c>
      <c r="CG21">
        <v>345.63</v>
      </c>
      <c r="CH21">
        <v>-0.23</v>
      </c>
      <c r="CI21">
        <v>300</v>
      </c>
      <c r="CJ21">
        <v>24.1</v>
      </c>
      <c r="CK21">
        <v>363.903362612102</v>
      </c>
      <c r="CL21">
        <v>1.0998582108402799</v>
      </c>
      <c r="CM21">
        <v>-18.422420892506398</v>
      </c>
      <c r="CN21">
        <v>0.97218469240396199</v>
      </c>
      <c r="CO21">
        <v>0.92766424700272399</v>
      </c>
      <c r="CP21">
        <v>-7.6924115684093401E-3</v>
      </c>
      <c r="CQ21">
        <v>290</v>
      </c>
      <c r="CR21">
        <v>344.15</v>
      </c>
      <c r="CS21">
        <v>775</v>
      </c>
      <c r="CT21">
        <v>10061</v>
      </c>
      <c r="CU21">
        <v>345.59</v>
      </c>
      <c r="CV21">
        <v>-1.44</v>
      </c>
      <c r="DJ21">
        <f t="shared" si="46"/>
        <v>799.99793750000003</v>
      </c>
      <c r="DK21">
        <f t="shared" si="47"/>
        <v>673.19100725803889</v>
      </c>
      <c r="DL21">
        <f t="shared" si="48"/>
        <v>0.84149092854134866</v>
      </c>
      <c r="DM21">
        <f t="shared" si="49"/>
        <v>0.16247749208480294</v>
      </c>
      <c r="DN21">
        <v>3</v>
      </c>
      <c r="DO21">
        <v>0.5</v>
      </c>
      <c r="DP21" t="s">
        <v>442</v>
      </c>
      <c r="DQ21">
        <v>2</v>
      </c>
      <c r="DR21" t="b">
        <v>1</v>
      </c>
      <c r="DS21">
        <v>1687801807.5999999</v>
      </c>
      <c r="DT21">
        <v>396.66624999999999</v>
      </c>
      <c r="DU21">
        <v>400.59587499999998</v>
      </c>
      <c r="DV21">
        <v>15.728975</v>
      </c>
      <c r="DW21">
        <v>15.326775</v>
      </c>
      <c r="DX21">
        <v>397.37225000000001</v>
      </c>
      <c r="DY21">
        <v>15.571975</v>
      </c>
      <c r="DZ21">
        <v>500.11812500000002</v>
      </c>
      <c r="EA21">
        <v>100.889875</v>
      </c>
      <c r="EB21">
        <v>9.9970031249999994E-2</v>
      </c>
      <c r="EC21">
        <v>25.02205</v>
      </c>
      <c r="ED21">
        <v>24.382081249999999</v>
      </c>
      <c r="EE21">
        <v>999.9</v>
      </c>
      <c r="EF21">
        <v>0</v>
      </c>
      <c r="EG21">
        <v>0</v>
      </c>
      <c r="EH21">
        <v>9999.6043750000008</v>
      </c>
      <c r="EI21">
        <v>0</v>
      </c>
      <c r="EJ21">
        <v>0.221023</v>
      </c>
      <c r="EK21">
        <v>-4.0373000000000001</v>
      </c>
      <c r="EL21">
        <v>402.9015</v>
      </c>
      <c r="EM21">
        <v>406.83125000000001</v>
      </c>
      <c r="EN21">
        <v>0.4167499375</v>
      </c>
      <c r="EO21">
        <v>400.59587499999998</v>
      </c>
      <c r="EP21">
        <v>15.326775</v>
      </c>
      <c r="EQ21">
        <v>1.5883618749999999</v>
      </c>
      <c r="ER21">
        <v>1.546316875</v>
      </c>
      <c r="ES21">
        <v>13.846349999999999</v>
      </c>
      <c r="ET21">
        <v>13.4339625</v>
      </c>
      <c r="EU21">
        <v>799.99793750000003</v>
      </c>
      <c r="EV21">
        <v>0.94999306250000004</v>
      </c>
      <c r="EW21">
        <v>5.0006893750000003E-2</v>
      </c>
      <c r="EX21">
        <v>0</v>
      </c>
      <c r="EY21">
        <v>237.271625</v>
      </c>
      <c r="EZ21">
        <v>4.9999900000000004</v>
      </c>
      <c r="FA21">
        <v>2265.86625</v>
      </c>
      <c r="FB21">
        <v>6899.5587500000001</v>
      </c>
      <c r="FC21">
        <v>36</v>
      </c>
      <c r="FD21">
        <v>38.117125000000001</v>
      </c>
      <c r="FE21">
        <v>37.375</v>
      </c>
      <c r="FF21">
        <v>37.925375000000003</v>
      </c>
      <c r="FG21">
        <v>38.75</v>
      </c>
      <c r="FH21">
        <v>755.24249999999995</v>
      </c>
      <c r="FI21">
        <v>39.758125</v>
      </c>
      <c r="FJ21">
        <v>0</v>
      </c>
      <c r="FK21">
        <v>2228.7000000476801</v>
      </c>
      <c r="FL21">
        <v>0</v>
      </c>
      <c r="FM21">
        <v>237.25247999999999</v>
      </c>
      <c r="FN21">
        <v>0.62023077318023301</v>
      </c>
      <c r="FO21">
        <v>-25.195384658065102</v>
      </c>
      <c r="FP21">
        <v>2264.8555999999999</v>
      </c>
      <c r="FQ21">
        <v>15</v>
      </c>
      <c r="FR21">
        <v>1687801837.0999999</v>
      </c>
      <c r="FS21" t="s">
        <v>466</v>
      </c>
      <c r="FT21">
        <v>1687801835.0999999</v>
      </c>
      <c r="FU21">
        <v>1687801837.0999999</v>
      </c>
      <c r="FV21">
        <v>5</v>
      </c>
      <c r="FW21">
        <v>0.109</v>
      </c>
      <c r="FX21">
        <v>-6.0000000000000001E-3</v>
      </c>
      <c r="FY21">
        <v>-0.70599999999999996</v>
      </c>
      <c r="FZ21">
        <v>0.157</v>
      </c>
      <c r="GA21">
        <v>398</v>
      </c>
      <c r="GB21">
        <v>15</v>
      </c>
      <c r="GC21">
        <v>0.3</v>
      </c>
      <c r="GD21">
        <v>0.15</v>
      </c>
      <c r="GE21">
        <v>-4.1606676190476204</v>
      </c>
      <c r="GF21">
        <v>0.26505116883116597</v>
      </c>
      <c r="GG21">
        <v>0.313779247878334</v>
      </c>
      <c r="GH21">
        <v>1</v>
      </c>
      <c r="GI21">
        <v>237.25502941176501</v>
      </c>
      <c r="GJ21">
        <v>-0.132635599004021</v>
      </c>
      <c r="GK21">
        <v>0.194254303502047</v>
      </c>
      <c r="GL21">
        <v>1</v>
      </c>
      <c r="GM21">
        <v>0.42756871428571402</v>
      </c>
      <c r="GN21">
        <v>-0.19981807792207801</v>
      </c>
      <c r="GO21">
        <v>2.20027684516611E-2</v>
      </c>
      <c r="GP21">
        <v>0</v>
      </c>
      <c r="GQ21">
        <v>2</v>
      </c>
      <c r="GR21">
        <v>3</v>
      </c>
      <c r="GS21" t="s">
        <v>462</v>
      </c>
      <c r="GT21">
        <v>2.9505499999999998</v>
      </c>
      <c r="GU21">
        <v>2.7109200000000002</v>
      </c>
      <c r="GV21">
        <v>0.104558</v>
      </c>
      <c r="GW21">
        <v>0.10463699999999999</v>
      </c>
      <c r="GX21">
        <v>8.5645700000000005E-2</v>
      </c>
      <c r="GY21">
        <v>8.4739800000000004E-2</v>
      </c>
      <c r="GZ21">
        <v>27821.9</v>
      </c>
      <c r="HA21">
        <v>32072.9</v>
      </c>
      <c r="HB21">
        <v>30972.5</v>
      </c>
      <c r="HC21">
        <v>34504.9</v>
      </c>
      <c r="HD21">
        <v>38608.5</v>
      </c>
      <c r="HE21">
        <v>39102.699999999997</v>
      </c>
      <c r="HF21">
        <v>42582.400000000001</v>
      </c>
      <c r="HG21">
        <v>42792.6</v>
      </c>
      <c r="HH21">
        <v>2.0645699999999998</v>
      </c>
      <c r="HI21">
        <v>2.1848800000000002</v>
      </c>
      <c r="HJ21">
        <v>0.10144</v>
      </c>
      <c r="HK21">
        <v>0</v>
      </c>
      <c r="HL21">
        <v>22.724399999999999</v>
      </c>
      <c r="HM21">
        <v>999.9</v>
      </c>
      <c r="HN21">
        <v>58.966999999999999</v>
      </c>
      <c r="HO21">
        <v>27.946000000000002</v>
      </c>
      <c r="HP21">
        <v>22.110499999999998</v>
      </c>
      <c r="HQ21">
        <v>60.573700000000002</v>
      </c>
      <c r="HR21">
        <v>19.607399999999998</v>
      </c>
      <c r="HS21">
        <v>1</v>
      </c>
      <c r="HT21">
        <v>-0.22086900000000001</v>
      </c>
      <c r="HU21">
        <v>-1.2384500000000001</v>
      </c>
      <c r="HV21">
        <v>20.290900000000001</v>
      </c>
      <c r="HW21">
        <v>5.2416999999999998</v>
      </c>
      <c r="HX21">
        <v>11.986000000000001</v>
      </c>
      <c r="HY21">
        <v>4.9731500000000004</v>
      </c>
      <c r="HZ21">
        <v>3.29705</v>
      </c>
      <c r="IA21">
        <v>9999</v>
      </c>
      <c r="IB21">
        <v>9999</v>
      </c>
      <c r="IC21">
        <v>999.9</v>
      </c>
      <c r="ID21">
        <v>9999</v>
      </c>
      <c r="IE21">
        <v>4.9718600000000004</v>
      </c>
      <c r="IF21">
        <v>1.85425</v>
      </c>
      <c r="IG21">
        <v>1.8552999999999999</v>
      </c>
      <c r="IH21">
        <v>1.85945</v>
      </c>
      <c r="II21">
        <v>1.85379</v>
      </c>
      <c r="IJ21">
        <v>1.85823</v>
      </c>
      <c r="IK21">
        <v>1.85547</v>
      </c>
      <c r="IL21">
        <v>1.8539399999999999</v>
      </c>
      <c r="IM21">
        <v>0</v>
      </c>
      <c r="IN21">
        <v>0</v>
      </c>
      <c r="IO21">
        <v>0</v>
      </c>
      <c r="IP21">
        <v>0</v>
      </c>
      <c r="IQ21" t="s">
        <v>445</v>
      </c>
      <c r="IR21" t="s">
        <v>446</v>
      </c>
      <c r="IS21" t="s">
        <v>447</v>
      </c>
      <c r="IT21" t="s">
        <v>447</v>
      </c>
      <c r="IU21" t="s">
        <v>447</v>
      </c>
      <c r="IV21" t="s">
        <v>447</v>
      </c>
      <c r="IW21">
        <v>0</v>
      </c>
      <c r="IX21">
        <v>100</v>
      </c>
      <c r="IY21">
        <v>100</v>
      </c>
      <c r="IZ21">
        <v>-0.70599999999999996</v>
      </c>
      <c r="JA21">
        <v>0.157</v>
      </c>
      <c r="JB21">
        <v>-0.55935482262633396</v>
      </c>
      <c r="JC21">
        <v>-6.8838208586326796E-4</v>
      </c>
      <c r="JD21">
        <v>1.2146953680521199E-7</v>
      </c>
      <c r="JE21">
        <v>-3.3979593155360199E-13</v>
      </c>
      <c r="JF21">
        <v>4.1031549865751298E-2</v>
      </c>
      <c r="JG21">
        <v>-8.4016882464723192E-3</v>
      </c>
      <c r="JH21">
        <v>1.25164947178783E-3</v>
      </c>
      <c r="JI21">
        <v>-1.11680998025361E-5</v>
      </c>
      <c r="JJ21">
        <v>6</v>
      </c>
      <c r="JK21">
        <v>2124</v>
      </c>
      <c r="JL21">
        <v>0</v>
      </c>
      <c r="JM21">
        <v>22</v>
      </c>
      <c r="JN21">
        <v>36.700000000000003</v>
      </c>
      <c r="JO21">
        <v>36.799999999999997</v>
      </c>
      <c r="JP21">
        <v>0.83129900000000001</v>
      </c>
      <c r="JQ21">
        <v>2.3889200000000002</v>
      </c>
      <c r="JR21">
        <v>1.5966800000000001</v>
      </c>
      <c r="JS21">
        <v>2.32666</v>
      </c>
      <c r="JT21">
        <v>1.5905800000000001</v>
      </c>
      <c r="JU21">
        <v>2.4255399999999998</v>
      </c>
      <c r="JV21">
        <v>33.512999999999998</v>
      </c>
      <c r="JW21">
        <v>14.5436</v>
      </c>
      <c r="JX21">
        <v>18</v>
      </c>
      <c r="JY21">
        <v>500.24099999999999</v>
      </c>
      <c r="JZ21">
        <v>559.73900000000003</v>
      </c>
      <c r="KA21">
        <v>24.999600000000001</v>
      </c>
      <c r="KB21">
        <v>24.318000000000001</v>
      </c>
      <c r="KC21">
        <v>30</v>
      </c>
      <c r="KD21">
        <v>24.296700000000001</v>
      </c>
      <c r="KE21">
        <v>24.266200000000001</v>
      </c>
      <c r="KF21">
        <v>16.697900000000001</v>
      </c>
      <c r="KG21">
        <v>31.3611</v>
      </c>
      <c r="KH21">
        <v>23.875299999999999</v>
      </c>
      <c r="KI21">
        <v>25</v>
      </c>
      <c r="KJ21">
        <v>400</v>
      </c>
      <c r="KK21">
        <v>15.376799999999999</v>
      </c>
      <c r="KL21">
        <v>100.831</v>
      </c>
      <c r="KM21">
        <v>100.559</v>
      </c>
    </row>
    <row r="22" spans="1:299" x14ac:dyDescent="0.2">
      <c r="A22">
        <v>6</v>
      </c>
      <c r="B22">
        <v>1687803184</v>
      </c>
      <c r="C22">
        <v>8542.9000000953693</v>
      </c>
      <c r="D22" t="s">
        <v>467</v>
      </c>
      <c r="E22" t="s">
        <v>468</v>
      </c>
      <c r="F22">
        <v>30</v>
      </c>
      <c r="G22" s="1">
        <v>18.399999999999999</v>
      </c>
      <c r="H22" t="s">
        <v>450</v>
      </c>
      <c r="I22" s="1">
        <v>40</v>
      </c>
      <c r="J22" s="1">
        <v>41</v>
      </c>
      <c r="K22">
        <v>1687803175.5</v>
      </c>
      <c r="L22">
        <f t="shared" si="0"/>
        <v>1.107637115965571E-3</v>
      </c>
      <c r="M22">
        <f t="shared" si="1"/>
        <v>1.1076371159655709</v>
      </c>
      <c r="N22">
        <f t="shared" si="2"/>
        <v>4.9647995456276615</v>
      </c>
      <c r="O22">
        <f t="shared" si="3"/>
        <v>393.13062500000001</v>
      </c>
      <c r="P22">
        <f t="shared" si="4"/>
        <v>282.52243841868744</v>
      </c>
      <c r="Q22">
        <f t="shared" si="5"/>
        <v>28.533280272297368</v>
      </c>
      <c r="R22">
        <f t="shared" si="6"/>
        <v>39.704125341452759</v>
      </c>
      <c r="S22">
        <f t="shared" si="7"/>
        <v>7.79786954349974E-2</v>
      </c>
      <c r="T22">
        <f t="shared" si="8"/>
        <v>3.8286254446226828</v>
      </c>
      <c r="U22">
        <f t="shared" si="9"/>
        <v>7.710700032415245E-2</v>
      </c>
      <c r="V22">
        <f t="shared" si="10"/>
        <v>4.8269381461940361E-2</v>
      </c>
      <c r="W22">
        <f t="shared" si="11"/>
        <v>129.97998565326617</v>
      </c>
      <c r="X22">
        <f t="shared" si="12"/>
        <v>25.463116838175974</v>
      </c>
      <c r="Y22">
        <f t="shared" si="13"/>
        <v>24.151524999999999</v>
      </c>
      <c r="Z22">
        <f t="shared" si="14"/>
        <v>3.0223437517927425</v>
      </c>
      <c r="AA22">
        <f t="shared" si="15"/>
        <v>50.198451733563644</v>
      </c>
      <c r="AB22">
        <f t="shared" si="16"/>
        <v>1.6047950600683512</v>
      </c>
      <c r="AC22">
        <f t="shared" si="17"/>
        <v>3.196901507213926</v>
      </c>
      <c r="AD22">
        <f t="shared" si="18"/>
        <v>1.4175486917243914</v>
      </c>
      <c r="AE22">
        <f t="shared" si="19"/>
        <v>-48.846796814081678</v>
      </c>
      <c r="AF22">
        <f t="shared" si="20"/>
        <v>193.8424258688259</v>
      </c>
      <c r="AG22">
        <f t="shared" si="21"/>
        <v>10.668646563614141</v>
      </c>
      <c r="AH22">
        <f t="shared" si="22"/>
        <v>285.64426127162454</v>
      </c>
      <c r="AI22">
        <f t="shared" si="23"/>
        <v>10.87430615031737</v>
      </c>
      <c r="AJ22">
        <f t="shared" si="24"/>
        <v>1.0856601536976764</v>
      </c>
      <c r="AK22">
        <f t="shared" si="25"/>
        <v>4.9647995456276615</v>
      </c>
      <c r="AL22">
        <v>409.87038677759801</v>
      </c>
      <c r="AM22">
        <v>402.93188484848503</v>
      </c>
      <c r="AN22">
        <v>0.71761448051945698</v>
      </c>
      <c r="AO22">
        <v>67.040000000000006</v>
      </c>
      <c r="AP22">
        <f t="shared" si="26"/>
        <v>1.1076371159655709</v>
      </c>
      <c r="AQ22">
        <v>15.2458224366517</v>
      </c>
      <c r="AR22">
        <v>15.8996933333333</v>
      </c>
      <c r="AS22">
        <v>-1.59367101566146E-6</v>
      </c>
      <c r="AT22">
        <v>77.762320514170497</v>
      </c>
      <c r="AU22">
        <v>0</v>
      </c>
      <c r="AV22">
        <v>0</v>
      </c>
      <c r="AW22">
        <f t="shared" si="27"/>
        <v>1</v>
      </c>
      <c r="AX22">
        <f t="shared" si="28"/>
        <v>0</v>
      </c>
      <c r="AY22">
        <f t="shared" si="29"/>
        <v>53670.303098158474</v>
      </c>
      <c r="AZ22" t="s">
        <v>439</v>
      </c>
      <c r="BA22">
        <v>10070.200000000001</v>
      </c>
      <c r="BB22">
        <v>138.84153846153799</v>
      </c>
      <c r="BC22">
        <v>472.31</v>
      </c>
      <c r="BD22">
        <f t="shared" si="30"/>
        <v>0.70603726691889235</v>
      </c>
      <c r="BE22">
        <v>-0.242176552167957</v>
      </c>
      <c r="BF22" t="s">
        <v>469</v>
      </c>
      <c r="BG22">
        <v>10072.799999999999</v>
      </c>
      <c r="BH22">
        <v>235.4118</v>
      </c>
      <c r="BI22">
        <v>379.59064643175498</v>
      </c>
      <c r="BJ22">
        <f t="shared" si="31"/>
        <v>0.3798271843288854</v>
      </c>
      <c r="BK22">
        <v>0.5</v>
      </c>
      <c r="BL22">
        <f t="shared" si="32"/>
        <v>673.18384536438657</v>
      </c>
      <c r="BM22">
        <f t="shared" si="33"/>
        <v>4.9647995456276615</v>
      </c>
      <c r="BN22">
        <f t="shared" si="34"/>
        <v>127.84676226022337</v>
      </c>
      <c r="BO22">
        <f t="shared" si="35"/>
        <v>7.7348500467612135E-3</v>
      </c>
      <c r="BP22">
        <f t="shared" si="36"/>
        <v>0.24426142856740451</v>
      </c>
      <c r="BQ22">
        <f t="shared" si="37"/>
        <v>129.5400744195756</v>
      </c>
      <c r="BR22" t="s">
        <v>441</v>
      </c>
      <c r="BS22">
        <v>0</v>
      </c>
      <c r="BT22">
        <f t="shared" si="38"/>
        <v>129.5400744195756</v>
      </c>
      <c r="BU22">
        <f t="shared" si="39"/>
        <v>0.65873744351373242</v>
      </c>
      <c r="BV22">
        <f t="shared" si="40"/>
        <v>0.57659874669165867</v>
      </c>
      <c r="BW22">
        <f t="shared" si="41"/>
        <v>0.270500258770486</v>
      </c>
      <c r="BX22">
        <f t="shared" si="42"/>
        <v>0.59887593207444534</v>
      </c>
      <c r="BY22">
        <f t="shared" si="43"/>
        <v>0.27804534539933051</v>
      </c>
      <c r="BZ22">
        <f t="shared" si="44"/>
        <v>0.31728504924847217</v>
      </c>
      <c r="CA22">
        <f t="shared" si="45"/>
        <v>0.68271495075152777</v>
      </c>
      <c r="CB22">
        <v>434</v>
      </c>
      <c r="CC22">
        <v>290</v>
      </c>
      <c r="CD22">
        <v>360.61</v>
      </c>
      <c r="CE22">
        <v>235</v>
      </c>
      <c r="CF22">
        <v>10072.799999999999</v>
      </c>
      <c r="CG22">
        <v>360.55</v>
      </c>
      <c r="CH22">
        <v>0.06</v>
      </c>
      <c r="CI22">
        <v>300</v>
      </c>
      <c r="CJ22">
        <v>24.1</v>
      </c>
      <c r="CK22">
        <v>379.59064643175498</v>
      </c>
      <c r="CL22">
        <v>1.2167757092093701</v>
      </c>
      <c r="CM22">
        <v>-19.175420493326001</v>
      </c>
      <c r="CN22">
        <v>1.07458576908034</v>
      </c>
      <c r="CO22">
        <v>0.91917450408939605</v>
      </c>
      <c r="CP22">
        <v>-7.6875016685205803E-3</v>
      </c>
      <c r="CQ22">
        <v>290</v>
      </c>
      <c r="CR22">
        <v>359.4</v>
      </c>
      <c r="CS22">
        <v>655</v>
      </c>
      <c r="CT22">
        <v>10056.9</v>
      </c>
      <c r="CU22">
        <v>360.52</v>
      </c>
      <c r="CV22">
        <v>-1.1200000000000001</v>
      </c>
      <c r="DJ22">
        <f t="shared" si="46"/>
        <v>799.98962500000005</v>
      </c>
      <c r="DK22">
        <f t="shared" si="47"/>
        <v>673.18384536438657</v>
      </c>
      <c r="DL22">
        <f t="shared" si="48"/>
        <v>0.8414907197882554</v>
      </c>
      <c r="DM22">
        <f t="shared" si="49"/>
        <v>0.16247708919133313</v>
      </c>
      <c r="DN22">
        <v>3</v>
      </c>
      <c r="DO22">
        <v>0.5</v>
      </c>
      <c r="DP22" t="s">
        <v>442</v>
      </c>
      <c r="DQ22">
        <v>2</v>
      </c>
      <c r="DR22" t="b">
        <v>1</v>
      </c>
      <c r="DS22">
        <v>1687803175.5</v>
      </c>
      <c r="DT22">
        <v>393.13062500000001</v>
      </c>
      <c r="DU22">
        <v>399.90968750000002</v>
      </c>
      <c r="DV22">
        <v>15.8898875</v>
      </c>
      <c r="DW22">
        <v>15.24899375</v>
      </c>
      <c r="DX22">
        <v>393.89462500000002</v>
      </c>
      <c r="DY22">
        <v>15.731887499999999</v>
      </c>
      <c r="DZ22">
        <v>500.11837500000001</v>
      </c>
      <c r="EA22">
        <v>100.89475</v>
      </c>
      <c r="EB22">
        <v>9.9990212499999995E-2</v>
      </c>
      <c r="EC22">
        <v>25.090643750000002</v>
      </c>
      <c r="ED22">
        <v>24.151524999999999</v>
      </c>
      <c r="EE22">
        <v>999.9</v>
      </c>
      <c r="EF22">
        <v>0</v>
      </c>
      <c r="EG22">
        <v>0</v>
      </c>
      <c r="EH22">
        <v>9995.7843749999993</v>
      </c>
      <c r="EI22">
        <v>0</v>
      </c>
      <c r="EJ22">
        <v>0.221023</v>
      </c>
      <c r="EK22">
        <v>-6.7184181250000004</v>
      </c>
      <c r="EL22">
        <v>399.544625</v>
      </c>
      <c r="EM22">
        <v>406.10237499999999</v>
      </c>
      <c r="EN22">
        <v>0.6522445</v>
      </c>
      <c r="EO22">
        <v>399.90968750000002</v>
      </c>
      <c r="EP22">
        <v>15.24899375</v>
      </c>
      <c r="EQ22">
        <v>1.6043518750000001</v>
      </c>
      <c r="ER22">
        <v>1.5385424999999999</v>
      </c>
      <c r="ES22">
        <v>14.000662500000001</v>
      </c>
      <c r="ET22">
        <v>13.356674999999999</v>
      </c>
      <c r="EU22">
        <v>799.98962500000005</v>
      </c>
      <c r="EV22">
        <v>0.94999325000000001</v>
      </c>
      <c r="EW22">
        <v>5.0006450000000001E-2</v>
      </c>
      <c r="EX22">
        <v>0</v>
      </c>
      <c r="EY22">
        <v>235.41650000000001</v>
      </c>
      <c r="EZ22">
        <v>4.9999900000000004</v>
      </c>
      <c r="FA22">
        <v>2139.48</v>
      </c>
      <c r="FB22">
        <v>6899.4856250000003</v>
      </c>
      <c r="FC22">
        <v>37.819875000000003</v>
      </c>
      <c r="FD22">
        <v>40.335625</v>
      </c>
      <c r="FE22">
        <v>39.375</v>
      </c>
      <c r="FF22">
        <v>40.121062500000001</v>
      </c>
      <c r="FG22">
        <v>40.546500000000002</v>
      </c>
      <c r="FH22">
        <v>755.23500000000001</v>
      </c>
      <c r="FI22">
        <v>39.751874999999998</v>
      </c>
      <c r="FJ22">
        <v>0</v>
      </c>
      <c r="FK22">
        <v>1366.2999999523199</v>
      </c>
      <c r="FL22">
        <v>0</v>
      </c>
      <c r="FM22">
        <v>235.4118</v>
      </c>
      <c r="FN22">
        <v>0.78561539239117895</v>
      </c>
      <c r="FO22">
        <v>30.258461807321599</v>
      </c>
      <c r="FP22">
        <v>2138.8103999999998</v>
      </c>
      <c r="FQ22">
        <v>15</v>
      </c>
      <c r="FR22">
        <v>1687803206</v>
      </c>
      <c r="FS22" t="s">
        <v>470</v>
      </c>
      <c r="FT22">
        <v>1687803203</v>
      </c>
      <c r="FU22">
        <v>1687803206</v>
      </c>
      <c r="FV22">
        <v>6</v>
      </c>
      <c r="FW22">
        <v>-5.8000000000000003E-2</v>
      </c>
      <c r="FX22">
        <v>3.0000000000000001E-3</v>
      </c>
      <c r="FY22">
        <v>-0.76400000000000001</v>
      </c>
      <c r="FZ22">
        <v>0.158</v>
      </c>
      <c r="GA22">
        <v>398</v>
      </c>
      <c r="GB22">
        <v>15</v>
      </c>
      <c r="GC22">
        <v>0.41</v>
      </c>
      <c r="GD22">
        <v>0.16</v>
      </c>
      <c r="GE22">
        <v>-4.5633460952381002</v>
      </c>
      <c r="GF22">
        <v>-40.668232519480497</v>
      </c>
      <c r="GG22">
        <v>4.5815850013278796</v>
      </c>
      <c r="GH22">
        <v>0</v>
      </c>
      <c r="GI22">
        <v>235.50947058823499</v>
      </c>
      <c r="GJ22">
        <v>-1.42878533069498</v>
      </c>
      <c r="GK22">
        <v>0.24696763723377099</v>
      </c>
      <c r="GL22">
        <v>0</v>
      </c>
      <c r="GM22">
        <v>0.65712966666666695</v>
      </c>
      <c r="GN22">
        <v>-5.0910233766233999E-2</v>
      </c>
      <c r="GO22">
        <v>7.9366061916457606E-3</v>
      </c>
      <c r="GP22">
        <v>1</v>
      </c>
      <c r="GQ22">
        <v>1</v>
      </c>
      <c r="GR22">
        <v>3</v>
      </c>
      <c r="GS22" t="s">
        <v>444</v>
      </c>
      <c r="GT22">
        <v>2.95106</v>
      </c>
      <c r="GU22">
        <v>2.7107700000000001</v>
      </c>
      <c r="GV22">
        <v>0.104652</v>
      </c>
      <c r="GW22">
        <v>0.10437399999999999</v>
      </c>
      <c r="GX22">
        <v>8.6351700000000003E-2</v>
      </c>
      <c r="GY22">
        <v>8.4551899999999999E-2</v>
      </c>
      <c r="GZ22">
        <v>27863.5</v>
      </c>
      <c r="HA22">
        <v>32135.599999999999</v>
      </c>
      <c r="HB22">
        <v>31017.5</v>
      </c>
      <c r="HC22">
        <v>34557.199999999997</v>
      </c>
      <c r="HD22">
        <v>38634.5</v>
      </c>
      <c r="HE22">
        <v>39168.800000000003</v>
      </c>
      <c r="HF22">
        <v>42643.8</v>
      </c>
      <c r="HG22">
        <v>42855.6</v>
      </c>
      <c r="HH22">
        <v>2.0756199999999998</v>
      </c>
      <c r="HI22">
        <v>2.2111000000000001</v>
      </c>
      <c r="HJ22">
        <v>0.11168</v>
      </c>
      <c r="HK22">
        <v>0</v>
      </c>
      <c r="HL22">
        <v>22.309000000000001</v>
      </c>
      <c r="HM22">
        <v>999.9</v>
      </c>
      <c r="HN22">
        <v>48.540999999999997</v>
      </c>
      <c r="HO22">
        <v>27.472999999999999</v>
      </c>
      <c r="HP22">
        <v>17.703700000000001</v>
      </c>
      <c r="HQ22">
        <v>60.3337</v>
      </c>
      <c r="HR22">
        <v>19.9038</v>
      </c>
      <c r="HS22">
        <v>1</v>
      </c>
      <c r="HT22">
        <v>-0.28861799999999999</v>
      </c>
      <c r="HU22">
        <v>-1.30505</v>
      </c>
      <c r="HV22">
        <v>20.293600000000001</v>
      </c>
      <c r="HW22">
        <v>5.2435</v>
      </c>
      <c r="HX22">
        <v>11.9861</v>
      </c>
      <c r="HY22">
        <v>4.9722999999999997</v>
      </c>
      <c r="HZ22">
        <v>3.2967499999999998</v>
      </c>
      <c r="IA22">
        <v>9999</v>
      </c>
      <c r="IB22">
        <v>9999</v>
      </c>
      <c r="IC22">
        <v>999.9</v>
      </c>
      <c r="ID22">
        <v>9999</v>
      </c>
      <c r="IE22">
        <v>4.9719499999999996</v>
      </c>
      <c r="IF22">
        <v>1.8541000000000001</v>
      </c>
      <c r="IG22">
        <v>1.8551599999999999</v>
      </c>
      <c r="IH22">
        <v>1.8593500000000001</v>
      </c>
      <c r="II22">
        <v>1.8537300000000001</v>
      </c>
      <c r="IJ22">
        <v>1.8582099999999999</v>
      </c>
      <c r="IK22">
        <v>1.8553500000000001</v>
      </c>
      <c r="IL22">
        <v>1.8539399999999999</v>
      </c>
      <c r="IM22">
        <v>0</v>
      </c>
      <c r="IN22">
        <v>0</v>
      </c>
      <c r="IO22">
        <v>0</v>
      </c>
      <c r="IP22">
        <v>0</v>
      </c>
      <c r="IQ22" t="s">
        <v>445</v>
      </c>
      <c r="IR22" t="s">
        <v>446</v>
      </c>
      <c r="IS22" t="s">
        <v>447</v>
      </c>
      <c r="IT22" t="s">
        <v>447</v>
      </c>
      <c r="IU22" t="s">
        <v>447</v>
      </c>
      <c r="IV22" t="s">
        <v>447</v>
      </c>
      <c r="IW22">
        <v>0</v>
      </c>
      <c r="IX22">
        <v>100</v>
      </c>
      <c r="IY22">
        <v>100</v>
      </c>
      <c r="IZ22">
        <v>-0.76400000000000001</v>
      </c>
      <c r="JA22">
        <v>0.158</v>
      </c>
      <c r="JB22">
        <v>-0.45092539693462302</v>
      </c>
      <c r="JC22">
        <v>-6.8838208586326796E-4</v>
      </c>
      <c r="JD22">
        <v>1.2146953680521199E-7</v>
      </c>
      <c r="JE22">
        <v>-3.3979593155360199E-13</v>
      </c>
      <c r="JF22">
        <v>3.5237289142656197E-2</v>
      </c>
      <c r="JG22">
        <v>-8.4016882464723192E-3</v>
      </c>
      <c r="JH22">
        <v>1.25164947178783E-3</v>
      </c>
      <c r="JI22">
        <v>-1.11680998025361E-5</v>
      </c>
      <c r="JJ22">
        <v>6</v>
      </c>
      <c r="JK22">
        <v>2124</v>
      </c>
      <c r="JL22">
        <v>0</v>
      </c>
      <c r="JM22">
        <v>22</v>
      </c>
      <c r="JN22">
        <v>22.5</v>
      </c>
      <c r="JO22">
        <v>22.4</v>
      </c>
      <c r="JP22">
        <v>0.83129900000000001</v>
      </c>
      <c r="JQ22">
        <v>2.3828100000000001</v>
      </c>
      <c r="JR22">
        <v>1.5966800000000001</v>
      </c>
      <c r="JS22">
        <v>2.32178</v>
      </c>
      <c r="JT22">
        <v>1.5905800000000001</v>
      </c>
      <c r="JU22">
        <v>2.5061</v>
      </c>
      <c r="JV22">
        <v>30.782</v>
      </c>
      <c r="JW22">
        <v>14.333399999999999</v>
      </c>
      <c r="JX22">
        <v>18</v>
      </c>
      <c r="JY22">
        <v>498.892</v>
      </c>
      <c r="JZ22">
        <v>569.09799999999996</v>
      </c>
      <c r="KA22">
        <v>24.998699999999999</v>
      </c>
      <c r="KB22">
        <v>23.452400000000001</v>
      </c>
      <c r="KC22">
        <v>30</v>
      </c>
      <c r="KD22">
        <v>23.430099999999999</v>
      </c>
      <c r="KE22">
        <v>23.402799999999999</v>
      </c>
      <c r="KF22">
        <v>16.674700000000001</v>
      </c>
      <c r="KG22">
        <v>0</v>
      </c>
      <c r="KH22">
        <v>24.989899999999999</v>
      </c>
      <c r="KI22">
        <v>25</v>
      </c>
      <c r="KJ22">
        <v>400</v>
      </c>
      <c r="KK22">
        <v>15.388</v>
      </c>
      <c r="KL22">
        <v>100.976</v>
      </c>
      <c r="KM22">
        <v>100.709</v>
      </c>
    </row>
    <row r="23" spans="1:299" x14ac:dyDescent="0.2">
      <c r="A23">
        <v>7</v>
      </c>
      <c r="B23">
        <v>1687805410</v>
      </c>
      <c r="C23">
        <v>10768.9000000954</v>
      </c>
      <c r="D23" t="s">
        <v>471</v>
      </c>
      <c r="E23" t="s">
        <v>472</v>
      </c>
      <c r="F23">
        <v>30</v>
      </c>
      <c r="G23" s="1">
        <v>18.899999999999999</v>
      </c>
      <c r="H23" t="s">
        <v>438</v>
      </c>
      <c r="I23" s="1">
        <v>200</v>
      </c>
      <c r="J23" s="1">
        <v>48</v>
      </c>
      <c r="K23">
        <v>1687805401.5</v>
      </c>
      <c r="L23">
        <f t="shared" si="0"/>
        <v>6.7727393742864051E-4</v>
      </c>
      <c r="M23">
        <f t="shared" si="1"/>
        <v>0.6772739374286405</v>
      </c>
      <c r="N23">
        <f t="shared" si="2"/>
        <v>7.4568815339840846</v>
      </c>
      <c r="O23">
        <f t="shared" si="3"/>
        <v>398.38925</v>
      </c>
      <c r="P23">
        <f t="shared" si="4"/>
        <v>104.35714766445696</v>
      </c>
      <c r="Q23">
        <f t="shared" si="5"/>
        <v>10.538506451233573</v>
      </c>
      <c r="R23">
        <f t="shared" si="6"/>
        <v>40.231338007880886</v>
      </c>
      <c r="S23">
        <f t="shared" si="7"/>
        <v>4.1718545523848613E-2</v>
      </c>
      <c r="T23">
        <f t="shared" si="8"/>
        <v>3.8313778191200001</v>
      </c>
      <c r="U23">
        <f t="shared" si="9"/>
        <v>4.1467817062091933E-2</v>
      </c>
      <c r="V23">
        <f t="shared" si="10"/>
        <v>2.5939786810820084E-2</v>
      </c>
      <c r="W23">
        <f t="shared" si="11"/>
        <v>129.98261095944733</v>
      </c>
      <c r="X23">
        <f t="shared" si="12"/>
        <v>26.404076675295585</v>
      </c>
      <c r="Y23">
        <f t="shared" si="13"/>
        <v>25.595524999999999</v>
      </c>
      <c r="Z23">
        <f t="shared" si="14"/>
        <v>3.2943376936341418</v>
      </c>
      <c r="AA23">
        <f t="shared" si="15"/>
        <v>50.11958183331776</v>
      </c>
      <c r="AB23">
        <f t="shared" si="16"/>
        <v>1.6856662181928532</v>
      </c>
      <c r="AC23">
        <f t="shared" si="17"/>
        <v>3.3632886718785047</v>
      </c>
      <c r="AD23">
        <f t="shared" si="18"/>
        <v>1.6086714754412885</v>
      </c>
      <c r="AE23">
        <f t="shared" si="19"/>
        <v>-29.867780640603048</v>
      </c>
      <c r="AF23">
        <f t="shared" si="20"/>
        <v>72.182718844754447</v>
      </c>
      <c r="AG23">
        <f t="shared" si="21"/>
        <v>4.0160737273834881</v>
      </c>
      <c r="AH23">
        <f t="shared" si="22"/>
        <v>176.31362289098223</v>
      </c>
      <c r="AI23">
        <f t="shared" si="23"/>
        <v>5.7027486964228098</v>
      </c>
      <c r="AJ23">
        <f t="shared" si="24"/>
        <v>0.64073314874124043</v>
      </c>
      <c r="AK23">
        <f t="shared" si="25"/>
        <v>7.4568815339840846</v>
      </c>
      <c r="AL23">
        <v>403.11773593072502</v>
      </c>
      <c r="AM23">
        <v>403.27852121212101</v>
      </c>
      <c r="AN23">
        <v>-0.86570601704839401</v>
      </c>
      <c r="AO23">
        <v>67.040062366560306</v>
      </c>
      <c r="AP23">
        <f t="shared" si="26"/>
        <v>0.6772739374286405</v>
      </c>
      <c r="AQ23">
        <v>16.315447649506002</v>
      </c>
      <c r="AR23">
        <v>16.714587878787899</v>
      </c>
      <c r="AS23">
        <v>5.4249997388583801E-5</v>
      </c>
      <c r="AT23">
        <v>77.674673824691993</v>
      </c>
      <c r="AU23">
        <v>0</v>
      </c>
      <c r="AV23">
        <v>0</v>
      </c>
      <c r="AW23">
        <f t="shared" si="27"/>
        <v>1</v>
      </c>
      <c r="AX23">
        <f t="shared" si="28"/>
        <v>0</v>
      </c>
      <c r="AY23">
        <f t="shared" si="29"/>
        <v>53570.174503488961</v>
      </c>
      <c r="AZ23" t="s">
        <v>439</v>
      </c>
      <c r="BA23">
        <v>10070.200000000001</v>
      </c>
      <c r="BB23">
        <v>138.84153846153799</v>
      </c>
      <c r="BC23">
        <v>472.31</v>
      </c>
      <c r="BD23">
        <f t="shared" si="30"/>
        <v>0.70603726691889235</v>
      </c>
      <c r="BE23">
        <v>-0.242176552167957</v>
      </c>
      <c r="BF23" t="s">
        <v>473</v>
      </c>
      <c r="BG23">
        <v>10066.799999999999</v>
      </c>
      <c r="BH23">
        <v>230.898576923077</v>
      </c>
      <c r="BI23">
        <v>412.82897122324903</v>
      </c>
      <c r="BJ23">
        <f t="shared" si="31"/>
        <v>0.44069192566862747</v>
      </c>
      <c r="BK23">
        <v>0.5</v>
      </c>
      <c r="BL23">
        <f t="shared" si="32"/>
        <v>673.19817448676031</v>
      </c>
      <c r="BM23">
        <f t="shared" si="33"/>
        <v>7.4568815339840846</v>
      </c>
      <c r="BN23">
        <f t="shared" si="34"/>
        <v>148.33649993558754</v>
      </c>
      <c r="BO23">
        <f t="shared" si="35"/>
        <v>1.1436540350130522E-2</v>
      </c>
      <c r="BP23">
        <f t="shared" si="36"/>
        <v>0.1440815275161125</v>
      </c>
      <c r="BQ23">
        <f t="shared" si="37"/>
        <v>133.19990962077748</v>
      </c>
      <c r="BR23" t="s">
        <v>441</v>
      </c>
      <c r="BS23">
        <v>0</v>
      </c>
      <c r="BT23">
        <f t="shared" si="38"/>
        <v>133.19990962077748</v>
      </c>
      <c r="BU23">
        <f t="shared" si="39"/>
        <v>0.67734844474191269</v>
      </c>
      <c r="BV23">
        <f t="shared" si="40"/>
        <v>0.65061332773347191</v>
      </c>
      <c r="BW23">
        <f t="shared" si="41"/>
        <v>0.1754032995899181</v>
      </c>
      <c r="BX23">
        <f t="shared" si="42"/>
        <v>0.66400999661323257</v>
      </c>
      <c r="BY23">
        <f t="shared" si="43"/>
        <v>0.17837077756119518</v>
      </c>
      <c r="BZ23">
        <f t="shared" si="44"/>
        <v>0.37532338919976427</v>
      </c>
      <c r="CA23">
        <f t="shared" si="45"/>
        <v>0.62467661080023573</v>
      </c>
      <c r="CB23">
        <v>435</v>
      </c>
      <c r="CC23">
        <v>290</v>
      </c>
      <c r="CD23">
        <v>385.04</v>
      </c>
      <c r="CE23">
        <v>285</v>
      </c>
      <c r="CF23">
        <v>10066.799999999999</v>
      </c>
      <c r="CG23">
        <v>385.02</v>
      </c>
      <c r="CH23">
        <v>0.02</v>
      </c>
      <c r="CI23">
        <v>300</v>
      </c>
      <c r="CJ23">
        <v>24.1</v>
      </c>
      <c r="CK23">
        <v>412.82897122324903</v>
      </c>
      <c r="CL23">
        <v>1.33622391831637</v>
      </c>
      <c r="CM23">
        <v>-27.9900642788052</v>
      </c>
      <c r="CN23">
        <v>1.1798682566680501</v>
      </c>
      <c r="CO23">
        <v>0.95260524921568601</v>
      </c>
      <c r="CP23">
        <v>-7.6868206896551702E-3</v>
      </c>
      <c r="CQ23">
        <v>290</v>
      </c>
      <c r="CR23">
        <v>383.56</v>
      </c>
      <c r="CS23">
        <v>645</v>
      </c>
      <c r="CT23">
        <v>10055.5</v>
      </c>
      <c r="CU23">
        <v>384.99</v>
      </c>
      <c r="CV23">
        <v>-1.43</v>
      </c>
      <c r="DJ23">
        <f t="shared" si="46"/>
        <v>800.00675000000001</v>
      </c>
      <c r="DK23">
        <f t="shared" si="47"/>
        <v>673.19817448676031</v>
      </c>
      <c r="DL23">
        <f t="shared" si="48"/>
        <v>0.84149061803136072</v>
      </c>
      <c r="DM23">
        <f t="shared" si="49"/>
        <v>0.16247689280052616</v>
      </c>
      <c r="DN23">
        <v>3</v>
      </c>
      <c r="DO23">
        <v>0.5</v>
      </c>
      <c r="DP23" t="s">
        <v>442</v>
      </c>
      <c r="DQ23">
        <v>2</v>
      </c>
      <c r="DR23" t="b">
        <v>1</v>
      </c>
      <c r="DS23">
        <v>1687805401.5</v>
      </c>
      <c r="DT23">
        <v>398.38925</v>
      </c>
      <c r="DU23">
        <v>401.96325000000002</v>
      </c>
      <c r="DV23">
        <v>16.692243749999999</v>
      </c>
      <c r="DW23">
        <v>16.314306250000001</v>
      </c>
      <c r="DX23">
        <v>399.06625000000003</v>
      </c>
      <c r="DY23">
        <v>16.516243750000001</v>
      </c>
      <c r="DZ23">
        <v>500.11275000000001</v>
      </c>
      <c r="EA23">
        <v>100.885125</v>
      </c>
      <c r="EB23">
        <v>9.9873987499999997E-2</v>
      </c>
      <c r="EC23">
        <v>25.944981250000001</v>
      </c>
      <c r="ED23">
        <v>25.595524999999999</v>
      </c>
      <c r="EE23">
        <v>999.9</v>
      </c>
      <c r="EF23">
        <v>0</v>
      </c>
      <c r="EG23">
        <v>0</v>
      </c>
      <c r="EH23">
        <v>10007.150625</v>
      </c>
      <c r="EI23">
        <v>0</v>
      </c>
      <c r="EJ23">
        <v>0.221023</v>
      </c>
      <c r="EK23">
        <v>-3.6606396874999998</v>
      </c>
      <c r="EL23">
        <v>405.07</v>
      </c>
      <c r="EM23">
        <v>408.62962499999998</v>
      </c>
      <c r="EN23">
        <v>0.39237375000000002</v>
      </c>
      <c r="EO23">
        <v>401.96325000000002</v>
      </c>
      <c r="EP23">
        <v>16.314306250000001</v>
      </c>
      <c r="EQ23">
        <v>1.6854543749999999</v>
      </c>
      <c r="ER23">
        <v>1.6458699999999999</v>
      </c>
      <c r="ES23">
        <v>14.76311875</v>
      </c>
      <c r="ET23">
        <v>14.39510625</v>
      </c>
      <c r="EU23">
        <v>800.00675000000001</v>
      </c>
      <c r="EV23">
        <v>0.94999699999999998</v>
      </c>
      <c r="EW23">
        <v>5.0002600000000001E-2</v>
      </c>
      <c r="EX23">
        <v>0</v>
      </c>
      <c r="EY23">
        <v>230.93356249999999</v>
      </c>
      <c r="EZ23">
        <v>4.9999900000000004</v>
      </c>
      <c r="FA23">
        <v>2343.84375</v>
      </c>
      <c r="FB23">
        <v>6899.6431249999996</v>
      </c>
      <c r="FC23">
        <v>38.5</v>
      </c>
      <c r="FD23">
        <v>40.875</v>
      </c>
      <c r="FE23">
        <v>39.936999999999998</v>
      </c>
      <c r="FF23">
        <v>40.558124999999997</v>
      </c>
      <c r="FG23">
        <v>41.183124999999997</v>
      </c>
      <c r="FH23">
        <v>755.25374999999997</v>
      </c>
      <c r="FI23">
        <v>39.75</v>
      </c>
      <c r="FJ23">
        <v>0</v>
      </c>
      <c r="FK23">
        <v>2224.0999999046298</v>
      </c>
      <c r="FL23">
        <v>0</v>
      </c>
      <c r="FM23">
        <v>230.898576923077</v>
      </c>
      <c r="FN23">
        <v>1.0690256464952499</v>
      </c>
      <c r="FO23">
        <v>8.1705983162828701</v>
      </c>
      <c r="FP23">
        <v>2343.4496153846198</v>
      </c>
      <c r="FQ23">
        <v>15</v>
      </c>
      <c r="FR23">
        <v>1687805437</v>
      </c>
      <c r="FS23" t="s">
        <v>474</v>
      </c>
      <c r="FT23">
        <v>1687805437</v>
      </c>
      <c r="FU23">
        <v>1687805431</v>
      </c>
      <c r="FV23">
        <v>7</v>
      </c>
      <c r="FW23">
        <v>8.5000000000000006E-2</v>
      </c>
      <c r="FX23">
        <v>-6.0000000000000001E-3</v>
      </c>
      <c r="FY23">
        <v>-0.67700000000000005</v>
      </c>
      <c r="FZ23">
        <v>0.17599999999999999</v>
      </c>
      <c r="GA23">
        <v>396</v>
      </c>
      <c r="GB23">
        <v>16</v>
      </c>
      <c r="GC23">
        <v>0.46</v>
      </c>
      <c r="GD23">
        <v>0.12</v>
      </c>
      <c r="GE23">
        <v>-3.8801845714285701</v>
      </c>
      <c r="GF23">
        <v>18.070076883116901</v>
      </c>
      <c r="GG23">
        <v>4.0317914635732004</v>
      </c>
      <c r="GH23">
        <v>0</v>
      </c>
      <c r="GI23">
        <v>230.92752941176499</v>
      </c>
      <c r="GJ23">
        <v>6.1084801415951302E-2</v>
      </c>
      <c r="GK23">
        <v>0.21441880888937201</v>
      </c>
      <c r="GL23">
        <v>1</v>
      </c>
      <c r="GM23">
        <v>0.39152976190476202</v>
      </c>
      <c r="GN23">
        <v>1.8100363636363699E-2</v>
      </c>
      <c r="GO23">
        <v>2.5371606909855098E-3</v>
      </c>
      <c r="GP23">
        <v>1</v>
      </c>
      <c r="GQ23">
        <v>2</v>
      </c>
      <c r="GR23">
        <v>3</v>
      </c>
      <c r="GS23" t="s">
        <v>462</v>
      </c>
      <c r="GT23">
        <v>2.9488500000000002</v>
      </c>
      <c r="GU23">
        <v>2.7108500000000002</v>
      </c>
      <c r="GV23">
        <v>0.103917</v>
      </c>
      <c r="GW23">
        <v>0.103616</v>
      </c>
      <c r="GX23">
        <v>8.8938600000000007E-2</v>
      </c>
      <c r="GY23">
        <v>8.8199799999999995E-2</v>
      </c>
      <c r="GZ23">
        <v>27765.9</v>
      </c>
      <c r="HA23">
        <v>32017.4</v>
      </c>
      <c r="HB23">
        <v>30896.9</v>
      </c>
      <c r="HC23">
        <v>34415.699999999997</v>
      </c>
      <c r="HD23">
        <v>38373.800000000003</v>
      </c>
      <c r="HE23">
        <v>38859.699999999997</v>
      </c>
      <c r="HF23">
        <v>42478.7</v>
      </c>
      <c r="HG23">
        <v>42689.2</v>
      </c>
      <c r="HH23">
        <v>2.0443500000000001</v>
      </c>
      <c r="HI23">
        <v>2.1495700000000002</v>
      </c>
      <c r="HJ23">
        <v>9.1113200000000005E-2</v>
      </c>
      <c r="HK23">
        <v>0</v>
      </c>
      <c r="HL23">
        <v>24.095199999999998</v>
      </c>
      <c r="HM23">
        <v>999.9</v>
      </c>
      <c r="HN23">
        <v>50.884999999999998</v>
      </c>
      <c r="HO23">
        <v>29.89</v>
      </c>
      <c r="HP23">
        <v>21.354700000000001</v>
      </c>
      <c r="HQ23">
        <v>59.736499999999999</v>
      </c>
      <c r="HR23">
        <v>18.798100000000002</v>
      </c>
      <c r="HS23">
        <v>1</v>
      </c>
      <c r="HT23">
        <v>-9.9987300000000001E-2</v>
      </c>
      <c r="HU23">
        <v>-0.32761699999999999</v>
      </c>
      <c r="HV23">
        <v>20.295400000000001</v>
      </c>
      <c r="HW23">
        <v>5.2439499999999999</v>
      </c>
      <c r="HX23">
        <v>11.986000000000001</v>
      </c>
      <c r="HY23">
        <v>4.9723499999999996</v>
      </c>
      <c r="HZ23">
        <v>3.2971300000000001</v>
      </c>
      <c r="IA23">
        <v>9999</v>
      </c>
      <c r="IB23">
        <v>9999</v>
      </c>
      <c r="IC23">
        <v>999.9</v>
      </c>
      <c r="ID23">
        <v>9999</v>
      </c>
      <c r="IE23">
        <v>4.9718900000000001</v>
      </c>
      <c r="IF23">
        <v>1.85425</v>
      </c>
      <c r="IG23">
        <v>1.8553200000000001</v>
      </c>
      <c r="IH23">
        <v>1.85944</v>
      </c>
      <c r="II23">
        <v>1.85379</v>
      </c>
      <c r="IJ23">
        <v>1.85823</v>
      </c>
      <c r="IK23">
        <v>1.85547</v>
      </c>
      <c r="IL23">
        <v>1.8539600000000001</v>
      </c>
      <c r="IM23">
        <v>0</v>
      </c>
      <c r="IN23">
        <v>0</v>
      </c>
      <c r="IO23">
        <v>0</v>
      </c>
      <c r="IP23">
        <v>0</v>
      </c>
      <c r="IQ23" t="s">
        <v>445</v>
      </c>
      <c r="IR23" t="s">
        <v>446</v>
      </c>
      <c r="IS23" t="s">
        <v>447</v>
      </c>
      <c r="IT23" t="s">
        <v>447</v>
      </c>
      <c r="IU23" t="s">
        <v>447</v>
      </c>
      <c r="IV23" t="s">
        <v>447</v>
      </c>
      <c r="IW23">
        <v>0</v>
      </c>
      <c r="IX23">
        <v>100</v>
      </c>
      <c r="IY23">
        <v>100</v>
      </c>
      <c r="IZ23">
        <v>-0.67700000000000005</v>
      </c>
      <c r="JA23">
        <v>0.17599999999999999</v>
      </c>
      <c r="JB23">
        <v>-0.50839745535763203</v>
      </c>
      <c r="JC23">
        <v>-6.8838208586326796E-4</v>
      </c>
      <c r="JD23">
        <v>1.2146953680521199E-7</v>
      </c>
      <c r="JE23">
        <v>-3.3979593155360199E-13</v>
      </c>
      <c r="JF23">
        <v>3.8090299600343699E-2</v>
      </c>
      <c r="JG23">
        <v>-8.4016882464723192E-3</v>
      </c>
      <c r="JH23">
        <v>1.25164947178783E-3</v>
      </c>
      <c r="JI23">
        <v>-1.11680998025361E-5</v>
      </c>
      <c r="JJ23">
        <v>6</v>
      </c>
      <c r="JK23">
        <v>2124</v>
      </c>
      <c r="JL23">
        <v>0</v>
      </c>
      <c r="JM23">
        <v>22</v>
      </c>
      <c r="JN23">
        <v>36.799999999999997</v>
      </c>
      <c r="JO23">
        <v>36.700000000000003</v>
      </c>
      <c r="JP23">
        <v>0.81054700000000002</v>
      </c>
      <c r="JQ23">
        <v>2.3901400000000002</v>
      </c>
      <c r="JR23">
        <v>1.5966800000000001</v>
      </c>
      <c r="JS23">
        <v>2.32056</v>
      </c>
      <c r="JT23">
        <v>1.5905800000000001</v>
      </c>
      <c r="JU23">
        <v>2.49512</v>
      </c>
      <c r="JV23">
        <v>34.646299999999997</v>
      </c>
      <c r="JW23">
        <v>14.079499999999999</v>
      </c>
      <c r="JX23">
        <v>18</v>
      </c>
      <c r="JY23">
        <v>503.92500000000001</v>
      </c>
      <c r="JZ23">
        <v>553.65700000000004</v>
      </c>
      <c r="KA23">
        <v>25</v>
      </c>
      <c r="KB23">
        <v>26.020099999999999</v>
      </c>
      <c r="KC23">
        <v>29.9999</v>
      </c>
      <c r="KD23">
        <v>26.063800000000001</v>
      </c>
      <c r="KE23">
        <v>26.052</v>
      </c>
      <c r="KF23">
        <v>16.284500000000001</v>
      </c>
      <c r="KG23">
        <v>22.613700000000001</v>
      </c>
      <c r="KH23">
        <v>29.4343</v>
      </c>
      <c r="KI23">
        <v>25</v>
      </c>
      <c r="KJ23">
        <v>400</v>
      </c>
      <c r="KK23">
        <v>16.341699999999999</v>
      </c>
      <c r="KL23">
        <v>100.58499999999999</v>
      </c>
      <c r="KM23">
        <v>100.30800000000001</v>
      </c>
    </row>
    <row r="24" spans="1:299" x14ac:dyDescent="0.2">
      <c r="A24">
        <v>8</v>
      </c>
      <c r="B24">
        <v>1687806890.0999999</v>
      </c>
      <c r="C24">
        <v>12249</v>
      </c>
      <c r="D24" t="s">
        <v>475</v>
      </c>
      <c r="E24" t="s">
        <v>476</v>
      </c>
      <c r="F24">
        <v>30</v>
      </c>
      <c r="G24" s="1">
        <v>20.2</v>
      </c>
      <c r="H24" t="s">
        <v>450</v>
      </c>
      <c r="I24" s="1">
        <v>50</v>
      </c>
      <c r="J24" s="1">
        <v>48</v>
      </c>
      <c r="K24">
        <v>1687806882.0999999</v>
      </c>
      <c r="L24">
        <f t="shared" si="0"/>
        <v>1.049908111573835E-3</v>
      </c>
      <c r="M24">
        <f t="shared" si="1"/>
        <v>1.0499081115738351</v>
      </c>
      <c r="N24">
        <f t="shared" si="2"/>
        <v>7.4027067052771489</v>
      </c>
      <c r="O24">
        <f t="shared" si="3"/>
        <v>392.46473333333302</v>
      </c>
      <c r="P24">
        <f t="shared" si="4"/>
        <v>199.06393368375123</v>
      </c>
      <c r="Q24">
        <f t="shared" si="5"/>
        <v>20.10185034055198</v>
      </c>
      <c r="R24">
        <f t="shared" si="6"/>
        <v>39.631826757451798</v>
      </c>
      <c r="S24">
        <f t="shared" si="7"/>
        <v>6.4321038781815748E-2</v>
      </c>
      <c r="T24">
        <f t="shared" si="8"/>
        <v>3.8284336096706229</v>
      </c>
      <c r="U24">
        <f t="shared" si="9"/>
        <v>6.3726666402884213E-2</v>
      </c>
      <c r="V24">
        <f t="shared" si="10"/>
        <v>3.9882110581328595E-2</v>
      </c>
      <c r="W24">
        <f t="shared" si="11"/>
        <v>129.98470814278357</v>
      </c>
      <c r="X24">
        <f t="shared" si="12"/>
        <v>26.486321798710453</v>
      </c>
      <c r="Y24">
        <f t="shared" si="13"/>
        <v>25.70468</v>
      </c>
      <c r="Z24">
        <f t="shared" si="14"/>
        <v>3.3157411372342733</v>
      </c>
      <c r="AA24">
        <f t="shared" si="15"/>
        <v>49.880327536489013</v>
      </c>
      <c r="AB24">
        <f t="shared" si="16"/>
        <v>1.6933092755635419</v>
      </c>
      <c r="AC24">
        <f t="shared" si="17"/>
        <v>3.3947436979535341</v>
      </c>
      <c r="AD24">
        <f t="shared" si="18"/>
        <v>1.6224318616707314</v>
      </c>
      <c r="AE24">
        <f t="shared" si="19"/>
        <v>-46.300947720406121</v>
      </c>
      <c r="AF24">
        <f t="shared" si="20"/>
        <v>82.07368060579239</v>
      </c>
      <c r="AG24">
        <f t="shared" si="21"/>
        <v>4.5760125345547076</v>
      </c>
      <c r="AH24">
        <f t="shared" si="22"/>
        <v>170.33345356272454</v>
      </c>
      <c r="AI24">
        <f t="shared" si="23"/>
        <v>8.1227193860605933</v>
      </c>
      <c r="AJ24">
        <f t="shared" si="24"/>
        <v>1.0273233883567667</v>
      </c>
      <c r="AK24">
        <f t="shared" si="25"/>
        <v>7.4027067052771489</v>
      </c>
      <c r="AL24">
        <v>406.116606462883</v>
      </c>
      <c r="AM24">
        <v>400.00984242424198</v>
      </c>
      <c r="AN24">
        <v>0.29314066971840003</v>
      </c>
      <c r="AO24">
        <v>67.040087767879797</v>
      </c>
      <c r="AP24">
        <f t="shared" si="26"/>
        <v>1.0499081115738351</v>
      </c>
      <c r="AQ24">
        <v>16.165448279704702</v>
      </c>
      <c r="AR24">
        <v>16.784634545454502</v>
      </c>
      <c r="AS24">
        <v>4.8326031603738504E-6</v>
      </c>
      <c r="AT24">
        <v>77.807377193447493</v>
      </c>
      <c r="AU24">
        <v>0</v>
      </c>
      <c r="AV24">
        <v>0</v>
      </c>
      <c r="AW24">
        <f t="shared" si="27"/>
        <v>1</v>
      </c>
      <c r="AX24">
        <f t="shared" si="28"/>
        <v>0</v>
      </c>
      <c r="AY24">
        <f t="shared" si="29"/>
        <v>53484.766446129332</v>
      </c>
      <c r="AZ24" t="s">
        <v>439</v>
      </c>
      <c r="BA24">
        <v>10070.200000000001</v>
      </c>
      <c r="BB24">
        <v>138.84153846153799</v>
      </c>
      <c r="BC24">
        <v>472.31</v>
      </c>
      <c r="BD24">
        <f t="shared" si="30"/>
        <v>0.70603726691889235</v>
      </c>
      <c r="BE24">
        <v>-0.242176552167957</v>
      </c>
      <c r="BF24" t="s">
        <v>477</v>
      </c>
      <c r="BG24">
        <v>10077.4</v>
      </c>
      <c r="BH24">
        <v>238.74292307692301</v>
      </c>
      <c r="BI24">
        <v>450.105992087044</v>
      </c>
      <c r="BJ24">
        <f t="shared" si="31"/>
        <v>0.46958510378872365</v>
      </c>
      <c r="BK24">
        <v>0.5</v>
      </c>
      <c r="BL24">
        <f t="shared" si="32"/>
        <v>673.20702349367025</v>
      </c>
      <c r="BM24">
        <f t="shared" si="33"/>
        <v>7.4027067052771489</v>
      </c>
      <c r="BN24">
        <f t="shared" si="34"/>
        <v>158.06399499928642</v>
      </c>
      <c r="BO24">
        <f t="shared" si="35"/>
        <v>1.1355917259703079E-2</v>
      </c>
      <c r="BP24">
        <f t="shared" si="36"/>
        <v>4.9330620572280819E-2</v>
      </c>
      <c r="BQ24">
        <f t="shared" si="37"/>
        <v>136.85692635004364</v>
      </c>
      <c r="BR24" t="s">
        <v>441</v>
      </c>
      <c r="BS24">
        <v>0</v>
      </c>
      <c r="BT24">
        <f t="shared" si="38"/>
        <v>136.85692635004364</v>
      </c>
      <c r="BU24">
        <f t="shared" si="39"/>
        <v>0.69594511347101218</v>
      </c>
      <c r="BV24">
        <f t="shared" si="40"/>
        <v>0.67474445139312411</v>
      </c>
      <c r="BW24">
        <f t="shared" si="41"/>
        <v>6.6191099909627821E-2</v>
      </c>
      <c r="BX24">
        <f t="shared" si="42"/>
        <v>0.679046600240514</v>
      </c>
      <c r="BY24">
        <f t="shared" si="43"/>
        <v>6.6585031191607927E-2</v>
      </c>
      <c r="BZ24">
        <f t="shared" si="44"/>
        <v>0.38679032031310229</v>
      </c>
      <c r="CA24">
        <f t="shared" si="45"/>
        <v>0.61320967968689777</v>
      </c>
      <c r="CB24">
        <v>436</v>
      </c>
      <c r="CC24">
        <v>290</v>
      </c>
      <c r="CD24">
        <v>418.59</v>
      </c>
      <c r="CE24">
        <v>205</v>
      </c>
      <c r="CF24">
        <v>10077.4</v>
      </c>
      <c r="CG24">
        <v>418.54</v>
      </c>
      <c r="CH24">
        <v>0.05</v>
      </c>
      <c r="CI24">
        <v>300</v>
      </c>
      <c r="CJ24">
        <v>24.1</v>
      </c>
      <c r="CK24">
        <v>450.105992087044</v>
      </c>
      <c r="CL24">
        <v>1.2715601428919701</v>
      </c>
      <c r="CM24">
        <v>-31.8138904696415</v>
      </c>
      <c r="CN24">
        <v>1.12313331302346</v>
      </c>
      <c r="CO24">
        <v>0.96627981162160803</v>
      </c>
      <c r="CP24">
        <v>-7.6888651835372596E-3</v>
      </c>
      <c r="CQ24">
        <v>290</v>
      </c>
      <c r="CR24">
        <v>416.59</v>
      </c>
      <c r="CS24">
        <v>635</v>
      </c>
      <c r="CT24">
        <v>10059.4</v>
      </c>
      <c r="CU24">
        <v>418.48</v>
      </c>
      <c r="CV24">
        <v>-1.89</v>
      </c>
      <c r="DJ24">
        <f t="shared" si="46"/>
        <v>800.01700000000005</v>
      </c>
      <c r="DK24">
        <f t="shared" si="47"/>
        <v>673.20702349367025</v>
      </c>
      <c r="DL24">
        <f t="shared" si="48"/>
        <v>0.84149089768551188</v>
      </c>
      <c r="DM24">
        <f t="shared" si="49"/>
        <v>0.16247743253303812</v>
      </c>
      <c r="DN24">
        <v>3</v>
      </c>
      <c r="DO24">
        <v>0.5</v>
      </c>
      <c r="DP24" t="s">
        <v>442</v>
      </c>
      <c r="DQ24">
        <v>2</v>
      </c>
      <c r="DR24" t="b">
        <v>1</v>
      </c>
      <c r="DS24">
        <v>1687806882.0999999</v>
      </c>
      <c r="DT24">
        <v>392.46473333333302</v>
      </c>
      <c r="DU24">
        <v>397.57900000000001</v>
      </c>
      <c r="DV24">
        <v>16.768446666666701</v>
      </c>
      <c r="DW24">
        <v>16.16254</v>
      </c>
      <c r="DX24">
        <v>393.14173333333298</v>
      </c>
      <c r="DY24">
        <v>16.594446666666698</v>
      </c>
      <c r="DZ24">
        <v>500.12493333333299</v>
      </c>
      <c r="EA24">
        <v>100.88186666666699</v>
      </c>
      <c r="EB24">
        <v>0.10001372</v>
      </c>
      <c r="EC24">
        <v>26.102326666666698</v>
      </c>
      <c r="ED24">
        <v>25.70468</v>
      </c>
      <c r="EE24">
        <v>999.9</v>
      </c>
      <c r="EF24">
        <v>0</v>
      </c>
      <c r="EG24">
        <v>0</v>
      </c>
      <c r="EH24">
        <v>9996.3353333333307</v>
      </c>
      <c r="EI24">
        <v>0</v>
      </c>
      <c r="EJ24">
        <v>0.221023</v>
      </c>
      <c r="EK24">
        <v>-5.11218533333333</v>
      </c>
      <c r="EL24">
        <v>399.16506666666697</v>
      </c>
      <c r="EM24">
        <v>404.11033333333302</v>
      </c>
      <c r="EN24">
        <v>0.61850033333333299</v>
      </c>
      <c r="EO24">
        <v>397.57900000000001</v>
      </c>
      <c r="EP24">
        <v>16.16254</v>
      </c>
      <c r="EQ24">
        <v>1.6929033333333301</v>
      </c>
      <c r="ER24">
        <v>1.6305080000000001</v>
      </c>
      <c r="ES24">
        <v>14.8315066666667</v>
      </c>
      <c r="ET24">
        <v>14.2501933333333</v>
      </c>
      <c r="EU24">
        <v>800.01700000000005</v>
      </c>
      <c r="EV24">
        <v>0.94998933333333302</v>
      </c>
      <c r="EW24">
        <v>5.00106066666667E-2</v>
      </c>
      <c r="EX24">
        <v>0</v>
      </c>
      <c r="EY24">
        <v>238.719666666667</v>
      </c>
      <c r="EZ24">
        <v>4.9999900000000004</v>
      </c>
      <c r="FA24">
        <v>2397.1793333333299</v>
      </c>
      <c r="FB24">
        <v>6899.7146666666704</v>
      </c>
      <c r="FC24">
        <v>37.916400000000003</v>
      </c>
      <c r="FD24">
        <v>41.3791333333333</v>
      </c>
      <c r="FE24">
        <v>39.5</v>
      </c>
      <c r="FF24">
        <v>41.061999999999998</v>
      </c>
      <c r="FG24">
        <v>40.811999999999998</v>
      </c>
      <c r="FH24">
        <v>755.256666666667</v>
      </c>
      <c r="FI24">
        <v>39.758000000000003</v>
      </c>
      <c r="FJ24">
        <v>0</v>
      </c>
      <c r="FK24">
        <v>1478.1999998092699</v>
      </c>
      <c r="FL24">
        <v>0</v>
      </c>
      <c r="FM24">
        <v>238.74292307692301</v>
      </c>
      <c r="FN24">
        <v>-2.0465641021254402</v>
      </c>
      <c r="FO24">
        <v>-101.53982907599701</v>
      </c>
      <c r="FP24">
        <v>2395.57230769231</v>
      </c>
      <c r="FQ24">
        <v>15</v>
      </c>
      <c r="FR24">
        <v>1687806932.0999999</v>
      </c>
      <c r="FS24" t="s">
        <v>478</v>
      </c>
      <c r="FT24">
        <v>1687805437</v>
      </c>
      <c r="FU24">
        <v>1687806911.0999999</v>
      </c>
      <c r="FV24">
        <v>8</v>
      </c>
      <c r="FW24">
        <v>8.5000000000000006E-2</v>
      </c>
      <c r="FX24">
        <v>1E-3</v>
      </c>
      <c r="FY24">
        <v>-0.67700000000000005</v>
      </c>
      <c r="FZ24">
        <v>0.17399999999999999</v>
      </c>
      <c r="GA24">
        <v>396</v>
      </c>
      <c r="GB24">
        <v>16</v>
      </c>
      <c r="GC24">
        <v>0.46</v>
      </c>
      <c r="GD24">
        <v>0.11</v>
      </c>
      <c r="GE24">
        <v>-3.1959913952380901</v>
      </c>
      <c r="GF24">
        <v>-34.070315135064902</v>
      </c>
      <c r="GG24">
        <v>3.6763326466031998</v>
      </c>
      <c r="GH24">
        <v>0</v>
      </c>
      <c r="GI24">
        <v>238.870117647059</v>
      </c>
      <c r="GJ24">
        <v>-2.4670129881352998</v>
      </c>
      <c r="GK24">
        <v>0.30939160077441902</v>
      </c>
      <c r="GL24">
        <v>0</v>
      </c>
      <c r="GM24">
        <v>0.62060666666666697</v>
      </c>
      <c r="GN24">
        <v>-3.8652935064934398E-2</v>
      </c>
      <c r="GO24">
        <v>4.0750691298060797E-3</v>
      </c>
      <c r="GP24">
        <v>1</v>
      </c>
      <c r="GQ24">
        <v>1</v>
      </c>
      <c r="GR24">
        <v>3</v>
      </c>
      <c r="GS24" t="s">
        <v>444</v>
      </c>
      <c r="GT24">
        <v>2.94977</v>
      </c>
      <c r="GU24">
        <v>2.7107899999999998</v>
      </c>
      <c r="GV24">
        <v>0.103642</v>
      </c>
      <c r="GW24">
        <v>0.104392</v>
      </c>
      <c r="GX24">
        <v>8.9456400000000005E-2</v>
      </c>
      <c r="GY24">
        <v>8.7834200000000001E-2</v>
      </c>
      <c r="GZ24">
        <v>27815.3</v>
      </c>
      <c r="HA24">
        <v>32040.799999999999</v>
      </c>
      <c r="HB24">
        <v>30938.1</v>
      </c>
      <c r="HC24">
        <v>34465.9</v>
      </c>
      <c r="HD24">
        <v>38403.300000000003</v>
      </c>
      <c r="HE24">
        <v>38930.1</v>
      </c>
      <c r="HF24">
        <v>42535.4</v>
      </c>
      <c r="HG24">
        <v>42749</v>
      </c>
      <c r="HH24">
        <v>2.0539700000000001</v>
      </c>
      <c r="HI24">
        <v>2.1642000000000001</v>
      </c>
      <c r="HJ24">
        <v>9.4167899999999999E-2</v>
      </c>
      <c r="HK24">
        <v>0</v>
      </c>
      <c r="HL24">
        <v>24.1464</v>
      </c>
      <c r="HM24">
        <v>999.9</v>
      </c>
      <c r="HN24">
        <v>44.768999999999998</v>
      </c>
      <c r="HO24">
        <v>30.474</v>
      </c>
      <c r="HP24">
        <v>19.427299999999999</v>
      </c>
      <c r="HQ24">
        <v>60.190199999999997</v>
      </c>
      <c r="HR24">
        <v>19.0946</v>
      </c>
      <c r="HS24">
        <v>1</v>
      </c>
      <c r="HT24">
        <v>-0.16809199999999999</v>
      </c>
      <c r="HU24">
        <v>-0.27377200000000002</v>
      </c>
      <c r="HV24">
        <v>20.294599999999999</v>
      </c>
      <c r="HW24">
        <v>5.2451400000000001</v>
      </c>
      <c r="HX24">
        <v>11.986000000000001</v>
      </c>
      <c r="HY24">
        <v>4.9725999999999999</v>
      </c>
      <c r="HZ24">
        <v>3.2970299999999999</v>
      </c>
      <c r="IA24">
        <v>9999</v>
      </c>
      <c r="IB24">
        <v>9999</v>
      </c>
      <c r="IC24">
        <v>999.9</v>
      </c>
      <c r="ID24">
        <v>9999</v>
      </c>
      <c r="IE24">
        <v>4.97187</v>
      </c>
      <c r="IF24">
        <v>1.85425</v>
      </c>
      <c r="IG24">
        <v>1.8553200000000001</v>
      </c>
      <c r="IH24">
        <v>1.8594900000000001</v>
      </c>
      <c r="II24">
        <v>1.85379</v>
      </c>
      <c r="IJ24">
        <v>1.85822</v>
      </c>
      <c r="IK24">
        <v>1.85547</v>
      </c>
      <c r="IL24">
        <v>1.8539600000000001</v>
      </c>
      <c r="IM24">
        <v>0</v>
      </c>
      <c r="IN24">
        <v>0</v>
      </c>
      <c r="IO24">
        <v>0</v>
      </c>
      <c r="IP24">
        <v>0</v>
      </c>
      <c r="IQ24" t="s">
        <v>445</v>
      </c>
      <c r="IR24" t="s">
        <v>446</v>
      </c>
      <c r="IS24" t="s">
        <v>447</v>
      </c>
      <c r="IT24" t="s">
        <v>447</v>
      </c>
      <c r="IU24" t="s">
        <v>447</v>
      </c>
      <c r="IV24" t="s">
        <v>447</v>
      </c>
      <c r="IW24">
        <v>0</v>
      </c>
      <c r="IX24">
        <v>100</v>
      </c>
      <c r="IY24">
        <v>100</v>
      </c>
      <c r="IZ24">
        <v>-0.67700000000000005</v>
      </c>
      <c r="JA24">
        <v>0.17399999999999999</v>
      </c>
      <c r="JB24">
        <v>-0.42310165763148699</v>
      </c>
      <c r="JC24">
        <v>-6.8838208586326796E-4</v>
      </c>
      <c r="JD24">
        <v>1.2146953680521199E-7</v>
      </c>
      <c r="JE24">
        <v>-3.3979593155360199E-13</v>
      </c>
      <c r="JF24">
        <v>3.23961991003913E-2</v>
      </c>
      <c r="JG24">
        <v>-8.4016882464723192E-3</v>
      </c>
      <c r="JH24">
        <v>1.25164947178783E-3</v>
      </c>
      <c r="JI24">
        <v>-1.11680998025361E-5</v>
      </c>
      <c r="JJ24">
        <v>6</v>
      </c>
      <c r="JK24">
        <v>2124</v>
      </c>
      <c r="JL24">
        <v>0</v>
      </c>
      <c r="JM24">
        <v>22</v>
      </c>
      <c r="JN24">
        <v>24.2</v>
      </c>
      <c r="JO24">
        <v>24.3</v>
      </c>
      <c r="JP24">
        <v>0.80932599999999999</v>
      </c>
      <c r="JQ24">
        <v>2.4145500000000002</v>
      </c>
      <c r="JR24">
        <v>1.5966800000000001</v>
      </c>
      <c r="JS24">
        <v>2.31934</v>
      </c>
      <c r="JT24">
        <v>1.5905800000000001</v>
      </c>
      <c r="JU24">
        <v>2.4426299999999999</v>
      </c>
      <c r="JV24">
        <v>34.829599999999999</v>
      </c>
      <c r="JW24">
        <v>13.8956</v>
      </c>
      <c r="JX24">
        <v>18</v>
      </c>
      <c r="JY24">
        <v>500.76299999999998</v>
      </c>
      <c r="JZ24">
        <v>553.15099999999995</v>
      </c>
      <c r="KA24">
        <v>24.999700000000001</v>
      </c>
      <c r="KB24">
        <v>25.195799999999998</v>
      </c>
      <c r="KC24">
        <v>30.000699999999998</v>
      </c>
      <c r="KD24">
        <v>25.0611</v>
      </c>
      <c r="KE24">
        <v>25.028099999999998</v>
      </c>
      <c r="KF24">
        <v>16.232700000000001</v>
      </c>
      <c r="KG24">
        <v>10.781700000000001</v>
      </c>
      <c r="KH24">
        <v>20.8324</v>
      </c>
      <c r="KI24">
        <v>25</v>
      </c>
      <c r="KJ24">
        <v>400</v>
      </c>
      <c r="KK24">
        <v>16.1769</v>
      </c>
      <c r="KL24">
        <v>100.71899999999999</v>
      </c>
      <c r="KM24">
        <v>100.45099999999999</v>
      </c>
    </row>
    <row r="25" spans="1:299" x14ac:dyDescent="0.2">
      <c r="A25">
        <v>9</v>
      </c>
      <c r="B25">
        <v>1687809053</v>
      </c>
      <c r="C25">
        <v>14411.9000000954</v>
      </c>
      <c r="D25" t="s">
        <v>479</v>
      </c>
      <c r="E25" t="s">
        <v>480</v>
      </c>
      <c r="F25">
        <v>30</v>
      </c>
      <c r="G25" s="1">
        <v>21</v>
      </c>
      <c r="H25" t="s">
        <v>438</v>
      </c>
      <c r="I25" s="1">
        <v>260</v>
      </c>
      <c r="J25" s="1">
        <v>46</v>
      </c>
      <c r="K25">
        <v>1687809044.5</v>
      </c>
      <c r="L25">
        <f t="shared" si="0"/>
        <v>8.2454450214788835E-4</v>
      </c>
      <c r="M25">
        <f t="shared" si="1"/>
        <v>0.82454450214788833</v>
      </c>
      <c r="N25">
        <f t="shared" si="2"/>
        <v>6.1145700756421046</v>
      </c>
      <c r="O25">
        <f t="shared" si="3"/>
        <v>395.90199999999999</v>
      </c>
      <c r="P25">
        <f t="shared" si="4"/>
        <v>194.97255650821171</v>
      </c>
      <c r="Q25">
        <f t="shared" si="5"/>
        <v>19.67967284231813</v>
      </c>
      <c r="R25">
        <f t="shared" si="6"/>
        <v>39.960607672963896</v>
      </c>
      <c r="S25">
        <f t="shared" si="7"/>
        <v>5.0950355265100049E-2</v>
      </c>
      <c r="T25">
        <f t="shared" si="8"/>
        <v>3.8295094130959386</v>
      </c>
      <c r="U25">
        <f t="shared" si="9"/>
        <v>5.0576737934396619E-2</v>
      </c>
      <c r="V25">
        <f t="shared" si="10"/>
        <v>3.1643800672826294E-2</v>
      </c>
      <c r="W25">
        <f t="shared" si="11"/>
        <v>129.98031148947669</v>
      </c>
      <c r="X25">
        <f t="shared" si="12"/>
        <v>26.505289868131531</v>
      </c>
      <c r="Y25">
        <f t="shared" si="13"/>
        <v>25.592087500000002</v>
      </c>
      <c r="Z25">
        <f t="shared" si="14"/>
        <v>3.2936656231633732</v>
      </c>
      <c r="AA25">
        <f t="shared" si="15"/>
        <v>49.823833464913051</v>
      </c>
      <c r="AB25">
        <f t="shared" si="16"/>
        <v>1.6887422427974494</v>
      </c>
      <c r="AC25">
        <f t="shared" si="17"/>
        <v>3.3894265562417951</v>
      </c>
      <c r="AD25">
        <f t="shared" si="18"/>
        <v>1.6049233803659237</v>
      </c>
      <c r="AE25">
        <f t="shared" si="19"/>
        <v>-36.362412544721877</v>
      </c>
      <c r="AF25">
        <f t="shared" si="20"/>
        <v>99.869466368292578</v>
      </c>
      <c r="AG25">
        <f t="shared" si="21"/>
        <v>5.5627673892233434</v>
      </c>
      <c r="AH25">
        <f t="shared" si="22"/>
        <v>199.05013270227073</v>
      </c>
      <c r="AI25">
        <f t="shared" si="23"/>
        <v>9.2057040330792521</v>
      </c>
      <c r="AJ25">
        <f t="shared" si="24"/>
        <v>0.85176621293491483</v>
      </c>
      <c r="AK25">
        <f t="shared" si="25"/>
        <v>6.1145700756421046</v>
      </c>
      <c r="AL25">
        <v>410.73833160585002</v>
      </c>
      <c r="AM25">
        <v>404.39568484848502</v>
      </c>
      <c r="AN25">
        <v>0.48124703253617201</v>
      </c>
      <c r="AO25">
        <v>67.040086125074893</v>
      </c>
      <c r="AP25">
        <f t="shared" si="26"/>
        <v>0.82454450214788833</v>
      </c>
      <c r="AQ25">
        <v>16.257944489925599</v>
      </c>
      <c r="AR25">
        <v>16.743981818181801</v>
      </c>
      <c r="AS25">
        <v>3.9890013075185201E-5</v>
      </c>
      <c r="AT25">
        <v>77.807105174386507</v>
      </c>
      <c r="AU25">
        <v>0</v>
      </c>
      <c r="AV25">
        <v>0</v>
      </c>
      <c r="AW25">
        <f t="shared" si="27"/>
        <v>1</v>
      </c>
      <c r="AX25">
        <f t="shared" si="28"/>
        <v>0</v>
      </c>
      <c r="AY25">
        <f t="shared" si="29"/>
        <v>53509.386466631368</v>
      </c>
      <c r="AZ25" t="s">
        <v>439</v>
      </c>
      <c r="BA25">
        <v>10070.200000000001</v>
      </c>
      <c r="BB25">
        <v>138.84153846153799</v>
      </c>
      <c r="BC25">
        <v>472.31</v>
      </c>
      <c r="BD25">
        <f t="shared" si="30"/>
        <v>0.70603726691889235</v>
      </c>
      <c r="BE25">
        <v>-0.242176552167957</v>
      </c>
      <c r="BF25" t="s">
        <v>481</v>
      </c>
      <c r="BG25">
        <v>10088.799999999999</v>
      </c>
      <c r="BH25">
        <v>228.27019999999999</v>
      </c>
      <c r="BI25">
        <v>381.04941786048602</v>
      </c>
      <c r="BJ25">
        <f t="shared" si="31"/>
        <v>0.40094331784656667</v>
      </c>
      <c r="BK25">
        <v>0.5</v>
      </c>
      <c r="BL25">
        <f t="shared" si="32"/>
        <v>673.18339888055789</v>
      </c>
      <c r="BM25">
        <f t="shared" si="33"/>
        <v>6.1145700756421046</v>
      </c>
      <c r="BN25">
        <f t="shared" si="34"/>
        <v>134.95419273319979</v>
      </c>
      <c r="BO25">
        <f t="shared" si="35"/>
        <v>9.4428154918566719E-3</v>
      </c>
      <c r="BP25">
        <f t="shared" si="36"/>
        <v>0.23949802272871418</v>
      </c>
      <c r="BQ25">
        <f t="shared" si="37"/>
        <v>129.70953414002216</v>
      </c>
      <c r="BR25" t="s">
        <v>441</v>
      </c>
      <c r="BS25">
        <v>0</v>
      </c>
      <c r="BT25">
        <f t="shared" si="38"/>
        <v>129.70953414002216</v>
      </c>
      <c r="BU25">
        <f t="shared" si="39"/>
        <v>0.65959918042044396</v>
      </c>
      <c r="BV25">
        <f t="shared" si="40"/>
        <v>0.60785902976864825</v>
      </c>
      <c r="BW25">
        <f t="shared" si="41"/>
        <v>0.26637611805470385</v>
      </c>
      <c r="BX25">
        <f t="shared" si="42"/>
        <v>0.63077724077191843</v>
      </c>
      <c r="BY25">
        <f t="shared" si="43"/>
        <v>0.27367080448472353</v>
      </c>
      <c r="BZ25">
        <f t="shared" si="44"/>
        <v>0.34540256053614199</v>
      </c>
      <c r="CA25">
        <f t="shared" si="45"/>
        <v>0.65459743946385807</v>
      </c>
      <c r="CB25">
        <v>437</v>
      </c>
      <c r="CC25">
        <v>290</v>
      </c>
      <c r="CD25">
        <v>352.86</v>
      </c>
      <c r="CE25">
        <v>155</v>
      </c>
      <c r="CF25">
        <v>10088.799999999999</v>
      </c>
      <c r="CG25">
        <v>351.76</v>
      </c>
      <c r="CH25">
        <v>1.1000000000000001</v>
      </c>
      <c r="CI25">
        <v>300</v>
      </c>
      <c r="CJ25">
        <v>24.1</v>
      </c>
      <c r="CK25">
        <v>381.04941786048602</v>
      </c>
      <c r="CL25">
        <v>1.26012310752041</v>
      </c>
      <c r="CM25">
        <v>-29.5538776569718</v>
      </c>
      <c r="CN25">
        <v>1.11368720279994</v>
      </c>
      <c r="CO25">
        <v>0.96175962953974203</v>
      </c>
      <c r="CP25">
        <v>-7.6929443826473896E-3</v>
      </c>
      <c r="CQ25">
        <v>290</v>
      </c>
      <c r="CR25">
        <v>347.35</v>
      </c>
      <c r="CS25">
        <v>615</v>
      </c>
      <c r="CT25">
        <v>10066.6</v>
      </c>
      <c r="CU25">
        <v>351.69</v>
      </c>
      <c r="CV25">
        <v>-4.34</v>
      </c>
      <c r="DJ25">
        <f t="shared" si="46"/>
        <v>799.98881249999999</v>
      </c>
      <c r="DK25">
        <f t="shared" si="47"/>
        <v>673.18339888055789</v>
      </c>
      <c r="DL25">
        <f t="shared" si="48"/>
        <v>0.84149101632662882</v>
      </c>
      <c r="DM25">
        <f t="shared" si="49"/>
        <v>0.16247766151039356</v>
      </c>
      <c r="DN25">
        <v>3</v>
      </c>
      <c r="DO25">
        <v>0.5</v>
      </c>
      <c r="DP25" t="s">
        <v>442</v>
      </c>
      <c r="DQ25">
        <v>2</v>
      </c>
      <c r="DR25" t="b">
        <v>1</v>
      </c>
      <c r="DS25">
        <v>1687809044.5</v>
      </c>
      <c r="DT25">
        <v>395.90199999999999</v>
      </c>
      <c r="DU25">
        <v>401.62593750000002</v>
      </c>
      <c r="DV25">
        <v>16.730887500000001</v>
      </c>
      <c r="DW25">
        <v>16.228537500000002</v>
      </c>
      <c r="DX25">
        <v>396.64</v>
      </c>
      <c r="DY25">
        <v>16.556887499999998</v>
      </c>
      <c r="DZ25">
        <v>500.1585</v>
      </c>
      <c r="EA25">
        <v>100.83556249999999</v>
      </c>
      <c r="EB25">
        <v>0.10004195</v>
      </c>
      <c r="EC25">
        <v>26.07581875</v>
      </c>
      <c r="ED25">
        <v>25.592087500000002</v>
      </c>
      <c r="EE25">
        <v>999.9</v>
      </c>
      <c r="EF25">
        <v>0</v>
      </c>
      <c r="EG25">
        <v>0</v>
      </c>
      <c r="EH25">
        <v>10004.996875000001</v>
      </c>
      <c r="EI25">
        <v>0</v>
      </c>
      <c r="EJ25">
        <v>0.221023</v>
      </c>
      <c r="EK25">
        <v>-5.6628393749999999</v>
      </c>
      <c r="EL25">
        <v>402.70568750000001</v>
      </c>
      <c r="EM25">
        <v>408.25118750000001</v>
      </c>
      <c r="EN25">
        <v>0.51536431250000003</v>
      </c>
      <c r="EO25">
        <v>401.62593750000002</v>
      </c>
      <c r="EP25">
        <v>16.228537500000002</v>
      </c>
      <c r="EQ25">
        <v>1.68838</v>
      </c>
      <c r="ER25">
        <v>1.6364125</v>
      </c>
      <c r="ES25">
        <v>14.790006249999999</v>
      </c>
      <c r="ET25">
        <v>14.30603125</v>
      </c>
      <c r="EU25">
        <v>799.98881249999999</v>
      </c>
      <c r="EV25">
        <v>0.94998899999999997</v>
      </c>
      <c r="EW25">
        <v>5.0010756250000003E-2</v>
      </c>
      <c r="EX25">
        <v>0</v>
      </c>
      <c r="EY25">
        <v>228.2494375</v>
      </c>
      <c r="EZ25">
        <v>4.9999900000000004</v>
      </c>
      <c r="FA25">
        <v>2416.7793750000001</v>
      </c>
      <c r="FB25">
        <v>6899.4681250000003</v>
      </c>
      <c r="FC25">
        <v>37.562125000000002</v>
      </c>
      <c r="FD25">
        <v>41.417625000000001</v>
      </c>
      <c r="FE25">
        <v>39.25</v>
      </c>
      <c r="FF25">
        <v>40.448812500000003</v>
      </c>
      <c r="FG25">
        <v>40.542625000000001</v>
      </c>
      <c r="FH25">
        <v>755.23125000000005</v>
      </c>
      <c r="FI25">
        <v>39.76</v>
      </c>
      <c r="FJ25">
        <v>0</v>
      </c>
      <c r="FK25">
        <v>2161.2999999523199</v>
      </c>
      <c r="FL25">
        <v>0</v>
      </c>
      <c r="FM25">
        <v>228.27019999999999</v>
      </c>
      <c r="FN25">
        <v>0.29861539189951303</v>
      </c>
      <c r="FO25">
        <v>33.406153778086399</v>
      </c>
      <c r="FP25">
        <v>2417.3027999999999</v>
      </c>
      <c r="FQ25">
        <v>15</v>
      </c>
      <c r="FR25">
        <v>1687809088</v>
      </c>
      <c r="FS25" t="s">
        <v>482</v>
      </c>
      <c r="FT25">
        <v>1687809088</v>
      </c>
      <c r="FU25">
        <v>1687809074</v>
      </c>
      <c r="FV25">
        <v>9</v>
      </c>
      <c r="FW25">
        <v>-0.06</v>
      </c>
      <c r="FX25">
        <v>-3.0000000000000001E-3</v>
      </c>
      <c r="FY25">
        <v>-0.73799999999999999</v>
      </c>
      <c r="FZ25">
        <v>0.17399999999999999</v>
      </c>
      <c r="GA25">
        <v>397</v>
      </c>
      <c r="GB25">
        <v>16</v>
      </c>
      <c r="GC25">
        <v>0.28000000000000003</v>
      </c>
      <c r="GD25">
        <v>0.19</v>
      </c>
      <c r="GE25">
        <v>-5.2356009523809499</v>
      </c>
      <c r="GF25">
        <v>-11.0194348051948</v>
      </c>
      <c r="GG25">
        <v>1.6249612454482201</v>
      </c>
      <c r="GH25">
        <v>0</v>
      </c>
      <c r="GI25">
        <v>228.18741176470601</v>
      </c>
      <c r="GJ25">
        <v>0.89466769315172301</v>
      </c>
      <c r="GK25">
        <v>0.213171860747456</v>
      </c>
      <c r="GL25">
        <v>1</v>
      </c>
      <c r="GM25">
        <v>0.52135433333333303</v>
      </c>
      <c r="GN25">
        <v>-0.18748363636363699</v>
      </c>
      <c r="GO25">
        <v>2.69630709928428E-2</v>
      </c>
      <c r="GP25">
        <v>0</v>
      </c>
      <c r="GQ25">
        <v>1</v>
      </c>
      <c r="GR25">
        <v>3</v>
      </c>
      <c r="GS25" t="s">
        <v>444</v>
      </c>
      <c r="GT25">
        <v>2.9481899999999999</v>
      </c>
      <c r="GU25">
        <v>2.7108400000000001</v>
      </c>
      <c r="GV25">
        <v>0.10419299999999999</v>
      </c>
      <c r="GW25">
        <v>0.104322</v>
      </c>
      <c r="GX25">
        <v>8.8985700000000001E-2</v>
      </c>
      <c r="GY25">
        <v>8.7931400000000007E-2</v>
      </c>
      <c r="GZ25">
        <v>27733.599999999999</v>
      </c>
      <c r="HA25">
        <v>31966.7</v>
      </c>
      <c r="HB25">
        <v>30872.1</v>
      </c>
      <c r="HC25">
        <v>34390</v>
      </c>
      <c r="HD25">
        <v>38343.800000000003</v>
      </c>
      <c r="HE25">
        <v>38844.300000000003</v>
      </c>
      <c r="HF25">
        <v>42447.9</v>
      </c>
      <c r="HG25">
        <v>42659.9</v>
      </c>
      <c r="HH25">
        <v>2.0384799999999998</v>
      </c>
      <c r="HI25">
        <v>2.1194700000000002</v>
      </c>
      <c r="HJ25">
        <v>7.8648300000000004E-2</v>
      </c>
      <c r="HK25">
        <v>0</v>
      </c>
      <c r="HL25">
        <v>24.2517</v>
      </c>
      <c r="HM25">
        <v>999.9</v>
      </c>
      <c r="HN25">
        <v>40.606000000000002</v>
      </c>
      <c r="HO25">
        <v>33.435000000000002</v>
      </c>
      <c r="HP25">
        <v>20.847999999999999</v>
      </c>
      <c r="HQ25">
        <v>60.430100000000003</v>
      </c>
      <c r="HR25">
        <v>19.899799999999999</v>
      </c>
      <c r="HS25">
        <v>1</v>
      </c>
      <c r="HT25">
        <v>-7.0739300000000005E-2</v>
      </c>
      <c r="HU25">
        <v>-0.37286999999999998</v>
      </c>
      <c r="HV25">
        <v>20.2927</v>
      </c>
      <c r="HW25">
        <v>5.2469400000000004</v>
      </c>
      <c r="HX25">
        <v>11.986000000000001</v>
      </c>
      <c r="HY25">
        <v>4.9726499999999998</v>
      </c>
      <c r="HZ25">
        <v>3.2970000000000002</v>
      </c>
      <c r="IA25">
        <v>9999</v>
      </c>
      <c r="IB25">
        <v>9999</v>
      </c>
      <c r="IC25">
        <v>999.9</v>
      </c>
      <c r="ID25">
        <v>9999</v>
      </c>
      <c r="IE25">
        <v>4.9718400000000003</v>
      </c>
      <c r="IF25">
        <v>1.8544</v>
      </c>
      <c r="IG25">
        <v>1.85547</v>
      </c>
      <c r="IH25">
        <v>1.8595900000000001</v>
      </c>
      <c r="II25">
        <v>1.8539399999999999</v>
      </c>
      <c r="IJ25">
        <v>1.8583700000000001</v>
      </c>
      <c r="IK25">
        <v>1.85561</v>
      </c>
      <c r="IL25">
        <v>1.8540399999999999</v>
      </c>
      <c r="IM25">
        <v>0</v>
      </c>
      <c r="IN25">
        <v>0</v>
      </c>
      <c r="IO25">
        <v>0</v>
      </c>
      <c r="IP25">
        <v>0</v>
      </c>
      <c r="IQ25" t="s">
        <v>445</v>
      </c>
      <c r="IR25" t="s">
        <v>446</v>
      </c>
      <c r="IS25" t="s">
        <v>447</v>
      </c>
      <c r="IT25" t="s">
        <v>447</v>
      </c>
      <c r="IU25" t="s">
        <v>447</v>
      </c>
      <c r="IV25" t="s">
        <v>447</v>
      </c>
      <c r="IW25">
        <v>0</v>
      </c>
      <c r="IX25">
        <v>100</v>
      </c>
      <c r="IY25">
        <v>100</v>
      </c>
      <c r="IZ25">
        <v>-0.73799999999999999</v>
      </c>
      <c r="JA25">
        <v>0.17399999999999999</v>
      </c>
      <c r="JB25">
        <v>-0.42310165763148699</v>
      </c>
      <c r="JC25">
        <v>-6.8838208586326796E-4</v>
      </c>
      <c r="JD25">
        <v>1.2146953680521199E-7</v>
      </c>
      <c r="JE25">
        <v>-3.3979593155360199E-13</v>
      </c>
      <c r="JF25">
        <v>3.3702776513635603E-2</v>
      </c>
      <c r="JG25">
        <v>-8.4016882464723192E-3</v>
      </c>
      <c r="JH25">
        <v>1.25164947178783E-3</v>
      </c>
      <c r="JI25">
        <v>-1.11680998025361E-5</v>
      </c>
      <c r="JJ25">
        <v>6</v>
      </c>
      <c r="JK25">
        <v>2124</v>
      </c>
      <c r="JL25">
        <v>0</v>
      </c>
      <c r="JM25">
        <v>22</v>
      </c>
      <c r="JN25">
        <v>60.3</v>
      </c>
      <c r="JO25">
        <v>35.700000000000003</v>
      </c>
      <c r="JP25">
        <v>0.79711900000000002</v>
      </c>
      <c r="JQ25">
        <v>2.4194300000000002</v>
      </c>
      <c r="JR25">
        <v>1.5966800000000001</v>
      </c>
      <c r="JS25">
        <v>2.32056</v>
      </c>
      <c r="JT25">
        <v>1.5905800000000001</v>
      </c>
      <c r="JU25">
        <v>2.5280800000000001</v>
      </c>
      <c r="JV25">
        <v>38.5259</v>
      </c>
      <c r="JW25">
        <v>13.475300000000001</v>
      </c>
      <c r="JX25">
        <v>18</v>
      </c>
      <c r="JY25">
        <v>502.584</v>
      </c>
      <c r="JZ25">
        <v>534.58000000000004</v>
      </c>
      <c r="KA25">
        <v>24.9984</v>
      </c>
      <c r="KB25">
        <v>26.333500000000001</v>
      </c>
      <c r="KC25">
        <v>30.000399999999999</v>
      </c>
      <c r="KD25">
        <v>26.322800000000001</v>
      </c>
      <c r="KE25">
        <v>26.302700000000002</v>
      </c>
      <c r="KF25">
        <v>16.019500000000001</v>
      </c>
      <c r="KG25">
        <v>16.101299999999998</v>
      </c>
      <c r="KH25">
        <v>7.0466300000000004</v>
      </c>
      <c r="KI25">
        <v>25</v>
      </c>
      <c r="KJ25">
        <v>400</v>
      </c>
      <c r="KK25">
        <v>16.342400000000001</v>
      </c>
      <c r="KL25">
        <v>100.509</v>
      </c>
      <c r="KM25">
        <v>100.23699999999999</v>
      </c>
    </row>
    <row r="26" spans="1:299" x14ac:dyDescent="0.2">
      <c r="A26">
        <v>10</v>
      </c>
      <c r="B26">
        <v>1687810544.0999999</v>
      </c>
      <c r="C26">
        <v>15903</v>
      </c>
      <c r="D26" t="s">
        <v>483</v>
      </c>
      <c r="E26" t="s">
        <v>484</v>
      </c>
      <c r="F26">
        <v>30</v>
      </c>
      <c r="G26" s="1">
        <v>20.6</v>
      </c>
      <c r="H26" t="s">
        <v>450</v>
      </c>
      <c r="I26" s="1">
        <v>140</v>
      </c>
      <c r="J26" s="1">
        <v>46</v>
      </c>
      <c r="K26">
        <v>1687810535.5999999</v>
      </c>
      <c r="L26">
        <f t="shared" si="0"/>
        <v>1.3918275508055986E-3</v>
      </c>
      <c r="M26">
        <f t="shared" si="1"/>
        <v>1.3918275508055986</v>
      </c>
      <c r="N26">
        <f t="shared" si="2"/>
        <v>4.4231110398345699</v>
      </c>
      <c r="O26">
        <f t="shared" si="3"/>
        <v>397.07650000000001</v>
      </c>
      <c r="P26">
        <f t="shared" si="4"/>
        <v>297.8467069732165</v>
      </c>
      <c r="Q26">
        <f t="shared" si="5"/>
        <v>30.064404837842879</v>
      </c>
      <c r="R26">
        <f t="shared" si="6"/>
        <v>40.080579600523215</v>
      </c>
      <c r="S26">
        <f t="shared" si="7"/>
        <v>7.9901273712025905E-2</v>
      </c>
      <c r="T26">
        <f t="shared" si="8"/>
        <v>3.8305027561416178</v>
      </c>
      <c r="U26">
        <f t="shared" si="9"/>
        <v>7.8986780010133248E-2</v>
      </c>
      <c r="V26">
        <f t="shared" si="10"/>
        <v>4.9448028890778088E-2</v>
      </c>
      <c r="W26">
        <f t="shared" si="11"/>
        <v>129.98113258743754</v>
      </c>
      <c r="X26">
        <f t="shared" si="12"/>
        <v>27.170982231846164</v>
      </c>
      <c r="Y26">
        <f t="shared" si="13"/>
        <v>26.661549999999998</v>
      </c>
      <c r="Z26">
        <f t="shared" si="14"/>
        <v>3.508627396790494</v>
      </c>
      <c r="AA26">
        <f t="shared" si="15"/>
        <v>50.056087095921896</v>
      </c>
      <c r="AB26">
        <f t="shared" si="16"/>
        <v>1.7765410696286832</v>
      </c>
      <c r="AC26">
        <f t="shared" si="17"/>
        <v>3.5491009639333542</v>
      </c>
      <c r="AD26">
        <f t="shared" si="18"/>
        <v>1.7320863271618108</v>
      </c>
      <c r="AE26">
        <f t="shared" si="19"/>
        <v>-61.379594990526897</v>
      </c>
      <c r="AF26">
        <f t="shared" si="20"/>
        <v>40.255265027936034</v>
      </c>
      <c r="AG26">
        <f t="shared" si="21"/>
        <v>2.2625330221765902</v>
      </c>
      <c r="AH26">
        <f t="shared" si="22"/>
        <v>111.11933564702328</v>
      </c>
      <c r="AI26">
        <f t="shared" si="23"/>
        <v>7.2073987768560404</v>
      </c>
      <c r="AJ26">
        <f t="shared" si="24"/>
        <v>1.3255813140255817</v>
      </c>
      <c r="AK26">
        <f t="shared" si="25"/>
        <v>4.4231110398345699</v>
      </c>
      <c r="AL26">
        <v>410.99738954081698</v>
      </c>
      <c r="AM26">
        <v>406.56927272727199</v>
      </c>
      <c r="AN26">
        <v>0.31914653886500899</v>
      </c>
      <c r="AO26">
        <v>67.040051925724299</v>
      </c>
      <c r="AP26">
        <f t="shared" si="26"/>
        <v>1.3918275508055986</v>
      </c>
      <c r="AQ26">
        <v>16.815100039766602</v>
      </c>
      <c r="AR26">
        <v>17.635245454545501</v>
      </c>
      <c r="AS26">
        <v>2.1350647420613801E-6</v>
      </c>
      <c r="AT26">
        <v>77.684414285631604</v>
      </c>
      <c r="AU26">
        <v>0</v>
      </c>
      <c r="AV26">
        <v>0</v>
      </c>
      <c r="AW26">
        <f t="shared" si="27"/>
        <v>1</v>
      </c>
      <c r="AX26">
        <f t="shared" si="28"/>
        <v>0</v>
      </c>
      <c r="AY26">
        <f t="shared" si="29"/>
        <v>53389.388929708308</v>
      </c>
      <c r="AZ26" t="s">
        <v>439</v>
      </c>
      <c r="BA26">
        <v>10070.200000000001</v>
      </c>
      <c r="BB26">
        <v>138.84153846153799</v>
      </c>
      <c r="BC26">
        <v>472.31</v>
      </c>
      <c r="BD26">
        <f t="shared" si="30"/>
        <v>0.70603726691889235</v>
      </c>
      <c r="BE26">
        <v>-0.242176552167957</v>
      </c>
      <c r="BF26" t="s">
        <v>485</v>
      </c>
      <c r="BG26">
        <v>10064.9</v>
      </c>
      <c r="BH26">
        <v>233.94720000000001</v>
      </c>
      <c r="BI26">
        <v>371.62993495652103</v>
      </c>
      <c r="BJ26">
        <f t="shared" si="31"/>
        <v>0.3704834352825459</v>
      </c>
      <c r="BK26">
        <v>0.5</v>
      </c>
      <c r="BL26">
        <f t="shared" si="32"/>
        <v>673.19045074478618</v>
      </c>
      <c r="BM26">
        <f t="shared" si="33"/>
        <v>4.4231110398345699</v>
      </c>
      <c r="BN26">
        <f t="shared" si="34"/>
        <v>124.70295539566695</v>
      </c>
      <c r="BO26">
        <f t="shared" si="35"/>
        <v>6.9301155220503688E-3</v>
      </c>
      <c r="BP26">
        <f t="shared" si="36"/>
        <v>0.27091484181772946</v>
      </c>
      <c r="BQ26">
        <f t="shared" si="37"/>
        <v>128.59998158876704</v>
      </c>
      <c r="BR26" t="s">
        <v>441</v>
      </c>
      <c r="BS26">
        <v>0</v>
      </c>
      <c r="BT26">
        <f t="shared" si="38"/>
        <v>128.59998158876704</v>
      </c>
      <c r="BU26">
        <f t="shared" si="39"/>
        <v>0.65395688158486842</v>
      </c>
      <c r="BV26">
        <f t="shared" si="40"/>
        <v>0.56652578436773549</v>
      </c>
      <c r="BW26">
        <f t="shared" si="41"/>
        <v>0.29292153167039775</v>
      </c>
      <c r="BX26">
        <f t="shared" si="42"/>
        <v>0.59145016259213889</v>
      </c>
      <c r="BY26">
        <f t="shared" si="43"/>
        <v>0.30191780229827403</v>
      </c>
      <c r="BZ26">
        <f t="shared" si="44"/>
        <v>0.31141730031072218</v>
      </c>
      <c r="CA26">
        <f t="shared" si="45"/>
        <v>0.68858269968927788</v>
      </c>
      <c r="CB26">
        <v>438</v>
      </c>
      <c r="CC26">
        <v>290</v>
      </c>
      <c r="CD26">
        <v>355.24</v>
      </c>
      <c r="CE26">
        <v>205</v>
      </c>
      <c r="CF26">
        <v>10064.9</v>
      </c>
      <c r="CG26">
        <v>354.94</v>
      </c>
      <c r="CH26">
        <v>0.3</v>
      </c>
      <c r="CI26">
        <v>300</v>
      </c>
      <c r="CJ26">
        <v>24.1</v>
      </c>
      <c r="CK26">
        <v>371.62993495652103</v>
      </c>
      <c r="CL26">
        <v>0.94558635937553603</v>
      </c>
      <c r="CM26">
        <v>-16.796955578451701</v>
      </c>
      <c r="CN26">
        <v>0.83408692407316198</v>
      </c>
      <c r="CO26">
        <v>0.93541608842986601</v>
      </c>
      <c r="CP26">
        <v>-7.6804647385984399E-3</v>
      </c>
      <c r="CQ26">
        <v>290</v>
      </c>
      <c r="CR26">
        <v>354.47</v>
      </c>
      <c r="CS26">
        <v>645</v>
      </c>
      <c r="CT26">
        <v>10045</v>
      </c>
      <c r="CU26">
        <v>354.91</v>
      </c>
      <c r="CV26">
        <v>-0.44</v>
      </c>
      <c r="DJ26">
        <f t="shared" si="46"/>
        <v>799.99756249999996</v>
      </c>
      <c r="DK26">
        <f t="shared" si="47"/>
        <v>673.19045074478618</v>
      </c>
      <c r="DL26">
        <f t="shared" si="48"/>
        <v>0.84149062734773794</v>
      </c>
      <c r="DM26">
        <f t="shared" si="49"/>
        <v>0.16247691078113446</v>
      </c>
      <c r="DN26">
        <v>3</v>
      </c>
      <c r="DO26">
        <v>0.5</v>
      </c>
      <c r="DP26" t="s">
        <v>442</v>
      </c>
      <c r="DQ26">
        <v>2</v>
      </c>
      <c r="DR26" t="b">
        <v>1</v>
      </c>
      <c r="DS26">
        <v>1687810535.5999999</v>
      </c>
      <c r="DT26">
        <v>397.07650000000001</v>
      </c>
      <c r="DU26">
        <v>401.71556249999998</v>
      </c>
      <c r="DV26">
        <v>17.600112500000002</v>
      </c>
      <c r="DW26">
        <v>16.818962500000001</v>
      </c>
      <c r="DX26">
        <v>397.81450000000001</v>
      </c>
      <c r="DY26">
        <v>17.426112499999999</v>
      </c>
      <c r="DZ26">
        <v>500.12837500000001</v>
      </c>
      <c r="EA26">
        <v>100.83918749999999</v>
      </c>
      <c r="EB26">
        <v>0.10000079375</v>
      </c>
      <c r="EC26">
        <v>26.856481250000002</v>
      </c>
      <c r="ED26">
        <v>26.661549999999998</v>
      </c>
      <c r="EE26">
        <v>999.9</v>
      </c>
      <c r="EF26">
        <v>0</v>
      </c>
      <c r="EG26">
        <v>0</v>
      </c>
      <c r="EH26">
        <v>10008.396875</v>
      </c>
      <c r="EI26">
        <v>0</v>
      </c>
      <c r="EJ26">
        <v>0.221023</v>
      </c>
      <c r="EK26">
        <v>-4.6384741875</v>
      </c>
      <c r="EL26">
        <v>404.20362499999999</v>
      </c>
      <c r="EM26">
        <v>408.587625</v>
      </c>
      <c r="EN26">
        <v>0.81218400000000002</v>
      </c>
      <c r="EO26">
        <v>401.71556249999998</v>
      </c>
      <c r="EP26">
        <v>16.818962500000001</v>
      </c>
      <c r="EQ26">
        <v>1.777911875</v>
      </c>
      <c r="ER26">
        <v>1.69601</v>
      </c>
      <c r="ES26">
        <v>15.5939125</v>
      </c>
      <c r="ET26">
        <v>14.8599625</v>
      </c>
      <c r="EU26">
        <v>799.99756249999996</v>
      </c>
      <c r="EV26">
        <v>0.95000137500000004</v>
      </c>
      <c r="EW26">
        <v>4.9998306249999999E-2</v>
      </c>
      <c r="EX26">
        <v>0</v>
      </c>
      <c r="EY26">
        <v>233.986875</v>
      </c>
      <c r="EZ26">
        <v>4.9999900000000004</v>
      </c>
      <c r="FA26">
        <v>2457.8375000000001</v>
      </c>
      <c r="FB26">
        <v>6899.5731249999999</v>
      </c>
      <c r="FC26">
        <v>39.909875</v>
      </c>
      <c r="FD26">
        <v>43.375</v>
      </c>
      <c r="FE26">
        <v>41.542625000000001</v>
      </c>
      <c r="FF26">
        <v>42.944875000000003</v>
      </c>
      <c r="FG26">
        <v>42.746062500000001</v>
      </c>
      <c r="FH26">
        <v>755.24874999999997</v>
      </c>
      <c r="FI26">
        <v>39.75</v>
      </c>
      <c r="FJ26">
        <v>0</v>
      </c>
      <c r="FK26">
        <v>1489.0999999046301</v>
      </c>
      <c r="FL26">
        <v>0</v>
      </c>
      <c r="FM26">
        <v>233.94720000000001</v>
      </c>
      <c r="FN26">
        <v>-1.55361538771985</v>
      </c>
      <c r="FO26">
        <v>-252.35923127565201</v>
      </c>
      <c r="FP26">
        <v>2455.3359999999998</v>
      </c>
      <c r="FQ26">
        <v>15</v>
      </c>
      <c r="FR26">
        <v>1687810586.0999999</v>
      </c>
      <c r="FS26" t="s">
        <v>486</v>
      </c>
      <c r="FT26">
        <v>1687809088</v>
      </c>
      <c r="FU26">
        <v>1687810571.0999999</v>
      </c>
      <c r="FV26">
        <v>10</v>
      </c>
      <c r="FW26">
        <v>-0.06</v>
      </c>
      <c r="FX26">
        <v>-1.2E-2</v>
      </c>
      <c r="FY26">
        <v>-0.73799999999999999</v>
      </c>
      <c r="FZ26">
        <v>0.17399999999999999</v>
      </c>
      <c r="GA26">
        <v>397</v>
      </c>
      <c r="GB26">
        <v>17</v>
      </c>
      <c r="GC26">
        <v>0.28000000000000003</v>
      </c>
      <c r="GD26">
        <v>0.08</v>
      </c>
      <c r="GE26">
        <v>-5.24214604761905</v>
      </c>
      <c r="GF26">
        <v>-4.2688464155844104</v>
      </c>
      <c r="GG26">
        <v>3.8111641712699602</v>
      </c>
      <c r="GH26">
        <v>0</v>
      </c>
      <c r="GI26">
        <v>234.05832352941201</v>
      </c>
      <c r="GJ26">
        <v>-1.7503896143715001</v>
      </c>
      <c r="GK26">
        <v>0.25925296760321498</v>
      </c>
      <c r="GL26">
        <v>0</v>
      </c>
      <c r="GM26">
        <v>0.80768061904761901</v>
      </c>
      <c r="GN26">
        <v>8.2118025974025205E-2</v>
      </c>
      <c r="GO26">
        <v>8.6022110362405108E-3</v>
      </c>
      <c r="GP26">
        <v>1</v>
      </c>
      <c r="GQ26">
        <v>1</v>
      </c>
      <c r="GR26">
        <v>3</v>
      </c>
      <c r="GS26" t="s">
        <v>444</v>
      </c>
      <c r="GT26">
        <v>2.9466199999999998</v>
      </c>
      <c r="GU26">
        <v>2.7105600000000001</v>
      </c>
      <c r="GV26">
        <v>0.1037</v>
      </c>
      <c r="GW26">
        <v>0.102324</v>
      </c>
      <c r="GX26">
        <v>9.2017699999999994E-2</v>
      </c>
      <c r="GY26">
        <v>8.9673699999999995E-2</v>
      </c>
      <c r="GZ26">
        <v>27664.2</v>
      </c>
      <c r="HA26">
        <v>31938.3</v>
      </c>
      <c r="HB26">
        <v>30786.9</v>
      </c>
      <c r="HC26">
        <v>34292.800000000003</v>
      </c>
      <c r="HD26">
        <v>38109.800000000003</v>
      </c>
      <c r="HE26">
        <v>38665.300000000003</v>
      </c>
      <c r="HF26">
        <v>42331.4</v>
      </c>
      <c r="HG26">
        <v>42545.7</v>
      </c>
      <c r="HH26">
        <v>2.0174699999999999</v>
      </c>
      <c r="HI26">
        <v>2.0790199999999999</v>
      </c>
      <c r="HJ26">
        <v>7.4826199999999995E-2</v>
      </c>
      <c r="HK26">
        <v>0</v>
      </c>
      <c r="HL26">
        <v>25.459499999999998</v>
      </c>
      <c r="HM26">
        <v>999.9</v>
      </c>
      <c r="HN26">
        <v>34.482999999999997</v>
      </c>
      <c r="HO26">
        <v>36.517000000000003</v>
      </c>
      <c r="HP26">
        <v>20.996400000000001</v>
      </c>
      <c r="HQ26">
        <v>60.299300000000002</v>
      </c>
      <c r="HR26">
        <v>19.326899999999998</v>
      </c>
      <c r="HS26">
        <v>1</v>
      </c>
      <c r="HT26">
        <v>6.0528499999999999E-2</v>
      </c>
      <c r="HU26">
        <v>0.55434099999999997</v>
      </c>
      <c r="HV26">
        <v>20.288</v>
      </c>
      <c r="HW26">
        <v>5.2416999999999998</v>
      </c>
      <c r="HX26">
        <v>11.9863</v>
      </c>
      <c r="HY26">
        <v>4.9707499999999998</v>
      </c>
      <c r="HZ26">
        <v>3.2970000000000002</v>
      </c>
      <c r="IA26">
        <v>9999</v>
      </c>
      <c r="IB26">
        <v>9999</v>
      </c>
      <c r="IC26">
        <v>999.9</v>
      </c>
      <c r="ID26">
        <v>9999</v>
      </c>
      <c r="IE26">
        <v>4.9717900000000004</v>
      </c>
      <c r="IF26">
        <v>1.8545499999999999</v>
      </c>
      <c r="IG26">
        <v>1.85561</v>
      </c>
      <c r="IH26">
        <v>1.8596600000000001</v>
      </c>
      <c r="II26">
        <v>1.8539399999999999</v>
      </c>
      <c r="IJ26">
        <v>1.8583700000000001</v>
      </c>
      <c r="IK26">
        <v>1.85565</v>
      </c>
      <c r="IL26">
        <v>1.85409</v>
      </c>
      <c r="IM26">
        <v>0</v>
      </c>
      <c r="IN26">
        <v>0</v>
      </c>
      <c r="IO26">
        <v>0</v>
      </c>
      <c r="IP26">
        <v>0</v>
      </c>
      <c r="IQ26" t="s">
        <v>445</v>
      </c>
      <c r="IR26" t="s">
        <v>446</v>
      </c>
      <c r="IS26" t="s">
        <v>447</v>
      </c>
      <c r="IT26" t="s">
        <v>447</v>
      </c>
      <c r="IU26" t="s">
        <v>447</v>
      </c>
      <c r="IV26" t="s">
        <v>447</v>
      </c>
      <c r="IW26">
        <v>0</v>
      </c>
      <c r="IX26">
        <v>100</v>
      </c>
      <c r="IY26">
        <v>100</v>
      </c>
      <c r="IZ26">
        <v>-0.73799999999999999</v>
      </c>
      <c r="JA26">
        <v>0.17399999999999999</v>
      </c>
      <c r="JB26">
        <v>-0.48275527481318498</v>
      </c>
      <c r="JC26">
        <v>-6.8838208586326796E-4</v>
      </c>
      <c r="JD26">
        <v>1.2146953680521199E-7</v>
      </c>
      <c r="JE26">
        <v>-3.3979593155360199E-13</v>
      </c>
      <c r="JF26">
        <v>3.0461719696159899E-2</v>
      </c>
      <c r="JG26">
        <v>-8.4016882464723192E-3</v>
      </c>
      <c r="JH26">
        <v>1.25164947178783E-3</v>
      </c>
      <c r="JI26">
        <v>-1.11680998025361E-5</v>
      </c>
      <c r="JJ26">
        <v>6</v>
      </c>
      <c r="JK26">
        <v>2124</v>
      </c>
      <c r="JL26">
        <v>0</v>
      </c>
      <c r="JM26">
        <v>22</v>
      </c>
      <c r="JN26">
        <v>24.3</v>
      </c>
      <c r="JO26">
        <v>24.5</v>
      </c>
      <c r="JP26">
        <v>0.79101600000000005</v>
      </c>
      <c r="JQ26">
        <v>2.4499499999999999</v>
      </c>
      <c r="JR26">
        <v>1.5966800000000001</v>
      </c>
      <c r="JS26">
        <v>2.31812</v>
      </c>
      <c r="JT26">
        <v>1.5905800000000001</v>
      </c>
      <c r="JU26">
        <v>2.51709</v>
      </c>
      <c r="JV26">
        <v>41.456200000000003</v>
      </c>
      <c r="JW26">
        <v>13.1601</v>
      </c>
      <c r="JX26">
        <v>18</v>
      </c>
      <c r="JY26">
        <v>503.90100000000001</v>
      </c>
      <c r="JZ26">
        <v>522.25300000000004</v>
      </c>
      <c r="KA26">
        <v>25.002300000000002</v>
      </c>
      <c r="KB26">
        <v>28.08</v>
      </c>
      <c r="KC26">
        <v>30.0001</v>
      </c>
      <c r="KD26">
        <v>27.961500000000001</v>
      </c>
      <c r="KE26">
        <v>27.9192</v>
      </c>
      <c r="KF26">
        <v>15.87</v>
      </c>
      <c r="KG26">
        <v>7.6220100000000004</v>
      </c>
      <c r="KH26">
        <v>0</v>
      </c>
      <c r="KI26">
        <v>25</v>
      </c>
      <c r="KJ26">
        <v>400</v>
      </c>
      <c r="KK26">
        <v>16.830400000000001</v>
      </c>
      <c r="KL26">
        <v>100.232</v>
      </c>
      <c r="KM26">
        <v>99.961699999999993</v>
      </c>
    </row>
    <row r="27" spans="1:299" x14ac:dyDescent="0.2">
      <c r="A27">
        <v>11</v>
      </c>
      <c r="B27">
        <v>1687812592</v>
      </c>
      <c r="C27">
        <v>17950.9000000954</v>
      </c>
      <c r="D27" t="s">
        <v>487</v>
      </c>
      <c r="E27" t="s">
        <v>488</v>
      </c>
      <c r="F27">
        <v>30</v>
      </c>
      <c r="G27" s="1">
        <v>23.9</v>
      </c>
      <c r="H27" t="s">
        <v>438</v>
      </c>
      <c r="I27" s="1">
        <v>340</v>
      </c>
      <c r="J27" s="1">
        <v>46</v>
      </c>
      <c r="K27">
        <v>1687812584</v>
      </c>
      <c r="L27">
        <f t="shared" si="0"/>
        <v>4.3937786582398344E-4</v>
      </c>
      <c r="M27">
        <f t="shared" si="1"/>
        <v>0.43937786582398342</v>
      </c>
      <c r="N27">
        <f t="shared" si="2"/>
        <v>3.6437233374737308</v>
      </c>
      <c r="O27">
        <f t="shared" si="3"/>
        <v>397.546066666667</v>
      </c>
      <c r="P27">
        <f t="shared" si="4"/>
        <v>157.70858548909013</v>
      </c>
      <c r="Q27">
        <f t="shared" si="5"/>
        <v>15.913138155469428</v>
      </c>
      <c r="R27">
        <f t="shared" si="6"/>
        <v>40.113259924379719</v>
      </c>
      <c r="S27">
        <f t="shared" si="7"/>
        <v>2.5200417733172577E-2</v>
      </c>
      <c r="T27">
        <f t="shared" si="8"/>
        <v>3.8258474299449947</v>
      </c>
      <c r="U27">
        <f t="shared" si="9"/>
        <v>2.5108562764238989E-2</v>
      </c>
      <c r="V27">
        <f t="shared" si="10"/>
        <v>1.570107649984908E-2</v>
      </c>
      <c r="W27">
        <f t="shared" si="11"/>
        <v>129.98362831053691</v>
      </c>
      <c r="X27">
        <f t="shared" si="12"/>
        <v>27.091058325018114</v>
      </c>
      <c r="Y27">
        <f t="shared" si="13"/>
        <v>26.4743733333333</v>
      </c>
      <c r="Z27">
        <f t="shared" si="14"/>
        <v>3.4701437561309354</v>
      </c>
      <c r="AA27">
        <f t="shared" si="15"/>
        <v>50.110791772129957</v>
      </c>
      <c r="AB27">
        <f t="shared" si="16"/>
        <v>1.7501191750872624</v>
      </c>
      <c r="AC27">
        <f t="shared" si="17"/>
        <v>3.4924995458974637</v>
      </c>
      <c r="AD27">
        <f t="shared" si="18"/>
        <v>1.720024581043673</v>
      </c>
      <c r="AE27">
        <f t="shared" si="19"/>
        <v>-19.376563882837669</v>
      </c>
      <c r="AF27">
        <f t="shared" si="20"/>
        <v>22.472615020078532</v>
      </c>
      <c r="AG27">
        <f t="shared" si="21"/>
        <v>1.2616914628709059</v>
      </c>
      <c r="AH27">
        <f t="shared" si="22"/>
        <v>134.34137091064869</v>
      </c>
      <c r="AI27">
        <f t="shared" si="23"/>
        <v>3.6544228114964379</v>
      </c>
      <c r="AJ27">
        <f t="shared" si="24"/>
        <v>0.4583195132327203</v>
      </c>
      <c r="AK27">
        <f t="shared" si="25"/>
        <v>3.6437233374737308</v>
      </c>
      <c r="AL27">
        <v>407.00942788000498</v>
      </c>
      <c r="AM27">
        <v>404.549509090909</v>
      </c>
      <c r="AN27">
        <v>4.3580728012565302E-2</v>
      </c>
      <c r="AO27">
        <v>67.048132808867194</v>
      </c>
      <c r="AP27">
        <f t="shared" si="26"/>
        <v>0.43937786582398342</v>
      </c>
      <c r="AQ27">
        <v>17.074091468132799</v>
      </c>
      <c r="AR27">
        <v>17.334127272727301</v>
      </c>
      <c r="AS27">
        <v>-1.66570131606263E-4</v>
      </c>
      <c r="AT27">
        <v>78.021158435281194</v>
      </c>
      <c r="AU27">
        <v>0</v>
      </c>
      <c r="AV27">
        <v>0</v>
      </c>
      <c r="AW27">
        <f t="shared" si="27"/>
        <v>1</v>
      </c>
      <c r="AX27">
        <f t="shared" si="28"/>
        <v>0</v>
      </c>
      <c r="AY27">
        <f t="shared" si="29"/>
        <v>53347.064146319637</v>
      </c>
      <c r="AZ27" t="s">
        <v>439</v>
      </c>
      <c r="BA27">
        <v>10070.200000000001</v>
      </c>
      <c r="BB27">
        <v>138.84153846153799</v>
      </c>
      <c r="BC27">
        <v>472.31</v>
      </c>
      <c r="BD27">
        <f t="shared" si="30"/>
        <v>0.70603726691889235</v>
      </c>
      <c r="BE27">
        <v>-0.242176552167957</v>
      </c>
      <c r="BF27" t="s">
        <v>489</v>
      </c>
      <c r="BG27">
        <v>10067.5</v>
      </c>
      <c r="BH27">
        <v>218.18323076923099</v>
      </c>
      <c r="BI27">
        <v>396.47236805191199</v>
      </c>
      <c r="BJ27">
        <f t="shared" si="31"/>
        <v>0.44968868362431946</v>
      </c>
      <c r="BK27">
        <v>0.5</v>
      </c>
      <c r="BL27">
        <f t="shared" si="32"/>
        <v>673.20197064794695</v>
      </c>
      <c r="BM27">
        <f t="shared" si="33"/>
        <v>3.6437233374737308</v>
      </c>
      <c r="BN27">
        <f t="shared" si="34"/>
        <v>151.36565399698651</v>
      </c>
      <c r="BO27">
        <f t="shared" si="35"/>
        <v>5.7722645789369366E-3</v>
      </c>
      <c r="BP27">
        <f t="shared" si="36"/>
        <v>0.1912810023072232</v>
      </c>
      <c r="BQ27">
        <f t="shared" si="37"/>
        <v>131.45016331422303</v>
      </c>
      <c r="BR27" t="s">
        <v>441</v>
      </c>
      <c r="BS27">
        <v>0</v>
      </c>
      <c r="BT27">
        <f t="shared" si="38"/>
        <v>131.45016331422303</v>
      </c>
      <c r="BU27">
        <f t="shared" si="39"/>
        <v>0.66845063135140947</v>
      </c>
      <c r="BV27">
        <f t="shared" si="40"/>
        <v>0.67273282802528278</v>
      </c>
      <c r="BW27">
        <f t="shared" si="41"/>
        <v>0.22248919874358578</v>
      </c>
      <c r="BX27">
        <f t="shared" si="42"/>
        <v>0.69203339354282978</v>
      </c>
      <c r="BY27">
        <f t="shared" si="43"/>
        <v>0.2274207029900516</v>
      </c>
      <c r="BZ27">
        <f t="shared" si="44"/>
        <v>0.40530539308171887</v>
      </c>
      <c r="CA27">
        <f t="shared" si="45"/>
        <v>0.59469460691828113</v>
      </c>
      <c r="CB27">
        <v>439</v>
      </c>
      <c r="CC27">
        <v>290</v>
      </c>
      <c r="CD27">
        <v>360.01</v>
      </c>
      <c r="CE27">
        <v>225</v>
      </c>
      <c r="CF27">
        <v>10067.5</v>
      </c>
      <c r="CG27">
        <v>359.4</v>
      </c>
      <c r="CH27">
        <v>0.61</v>
      </c>
      <c r="CI27">
        <v>300</v>
      </c>
      <c r="CJ27">
        <v>24.1</v>
      </c>
      <c r="CK27">
        <v>396.47236805191199</v>
      </c>
      <c r="CL27">
        <v>1.0731564955472701</v>
      </c>
      <c r="CM27">
        <v>-37.319471946589097</v>
      </c>
      <c r="CN27">
        <v>0.94712110491683199</v>
      </c>
      <c r="CO27">
        <v>0.98228522296832499</v>
      </c>
      <c r="CP27">
        <v>-7.6832958843159101E-3</v>
      </c>
      <c r="CQ27">
        <v>290</v>
      </c>
      <c r="CR27">
        <v>353.98</v>
      </c>
      <c r="CS27">
        <v>615</v>
      </c>
      <c r="CT27">
        <v>10052.4</v>
      </c>
      <c r="CU27">
        <v>359.35</v>
      </c>
      <c r="CV27">
        <v>-5.37</v>
      </c>
      <c r="DJ27">
        <f t="shared" si="46"/>
        <v>800.01106666666703</v>
      </c>
      <c r="DK27">
        <f t="shared" si="47"/>
        <v>673.20197064794695</v>
      </c>
      <c r="DL27">
        <f t="shared" si="48"/>
        <v>0.84149082268688613</v>
      </c>
      <c r="DM27">
        <f t="shared" si="49"/>
        <v>0.16247728778569004</v>
      </c>
      <c r="DN27">
        <v>3</v>
      </c>
      <c r="DO27">
        <v>0.5</v>
      </c>
      <c r="DP27" t="s">
        <v>442</v>
      </c>
      <c r="DQ27">
        <v>2</v>
      </c>
      <c r="DR27" t="b">
        <v>1</v>
      </c>
      <c r="DS27">
        <v>1687812584</v>
      </c>
      <c r="DT27">
        <v>397.546066666667</v>
      </c>
      <c r="DU27">
        <v>399.84739999999999</v>
      </c>
      <c r="DV27">
        <v>17.344713333333299</v>
      </c>
      <c r="DW27">
        <v>17.074566666666701</v>
      </c>
      <c r="DX27">
        <v>398.18206666666703</v>
      </c>
      <c r="DY27">
        <v>17.152713333333299</v>
      </c>
      <c r="DZ27">
        <v>500.13953333333302</v>
      </c>
      <c r="EA27">
        <v>100.8022</v>
      </c>
      <c r="EB27">
        <v>9.9967793333333305E-2</v>
      </c>
      <c r="EC27">
        <v>26.5833266666667</v>
      </c>
      <c r="ED27">
        <v>26.4743733333333</v>
      </c>
      <c r="EE27">
        <v>999.9</v>
      </c>
      <c r="EF27">
        <v>0</v>
      </c>
      <c r="EG27">
        <v>0</v>
      </c>
      <c r="EH27">
        <v>9994.4486666666708</v>
      </c>
      <c r="EI27">
        <v>0</v>
      </c>
      <c r="EJ27">
        <v>0.221023</v>
      </c>
      <c r="EK27">
        <v>-2.4029606666666701</v>
      </c>
      <c r="EL27">
        <v>404.45726666666701</v>
      </c>
      <c r="EM27">
        <v>406.793133333333</v>
      </c>
      <c r="EN27">
        <v>0.26458280000000001</v>
      </c>
      <c r="EO27">
        <v>399.84739999999999</v>
      </c>
      <c r="EP27">
        <v>17.074566666666701</v>
      </c>
      <c r="EQ27">
        <v>1.74782333333333</v>
      </c>
      <c r="ER27">
        <v>1.7211513333333299</v>
      </c>
      <c r="ES27">
        <v>15.3278</v>
      </c>
      <c r="ET27">
        <v>15.0885266666667</v>
      </c>
      <c r="EU27">
        <v>800.01106666666703</v>
      </c>
      <c r="EV27">
        <v>0.9499978</v>
      </c>
      <c r="EW27">
        <v>5.0002306666666697E-2</v>
      </c>
      <c r="EX27">
        <v>0</v>
      </c>
      <c r="EY27">
        <v>218.173133333333</v>
      </c>
      <c r="EZ27">
        <v>4.9999900000000004</v>
      </c>
      <c r="FA27">
        <v>2628.9106666666698</v>
      </c>
      <c r="FB27">
        <v>6899.6806666666698</v>
      </c>
      <c r="FC27">
        <v>38.686999999999998</v>
      </c>
      <c r="FD27">
        <v>42.399799999999999</v>
      </c>
      <c r="FE27">
        <v>40.311999999999998</v>
      </c>
      <c r="FF27">
        <v>41.561999999999998</v>
      </c>
      <c r="FG27">
        <v>41.549599999999998</v>
      </c>
      <c r="FH27">
        <v>755.25866666666695</v>
      </c>
      <c r="FI27">
        <v>39.756</v>
      </c>
      <c r="FJ27">
        <v>0</v>
      </c>
      <c r="FK27">
        <v>2046</v>
      </c>
      <c r="FL27">
        <v>0</v>
      </c>
      <c r="FM27">
        <v>218.18323076923099</v>
      </c>
      <c r="FN27">
        <v>0.55993162933119101</v>
      </c>
      <c r="FO27">
        <v>-59.642735479876599</v>
      </c>
      <c r="FP27">
        <v>2628.5380769230801</v>
      </c>
      <c r="FQ27">
        <v>15</v>
      </c>
      <c r="FR27">
        <v>1687812614</v>
      </c>
      <c r="FS27" t="s">
        <v>490</v>
      </c>
      <c r="FT27">
        <v>1687812614</v>
      </c>
      <c r="FU27">
        <v>1687812613</v>
      </c>
      <c r="FV27">
        <v>11</v>
      </c>
      <c r="FW27">
        <v>0.10299999999999999</v>
      </c>
      <c r="FX27">
        <v>1.2999999999999999E-2</v>
      </c>
      <c r="FY27">
        <v>-0.63600000000000001</v>
      </c>
      <c r="FZ27">
        <v>0.192</v>
      </c>
      <c r="GA27">
        <v>400</v>
      </c>
      <c r="GB27">
        <v>17</v>
      </c>
      <c r="GC27">
        <v>0.38</v>
      </c>
      <c r="GD27">
        <v>0.12</v>
      </c>
      <c r="GE27">
        <v>-2.5321380952380901</v>
      </c>
      <c r="GF27">
        <v>1.01088</v>
      </c>
      <c r="GG27">
        <v>0.30386365032173202</v>
      </c>
      <c r="GH27">
        <v>0</v>
      </c>
      <c r="GI27">
        <v>218.17391176470599</v>
      </c>
      <c r="GJ27">
        <v>0.305622613815626</v>
      </c>
      <c r="GK27">
        <v>0.143795681774124</v>
      </c>
      <c r="GL27">
        <v>1</v>
      </c>
      <c r="GM27">
        <v>0.26437052380952403</v>
      </c>
      <c r="GN27">
        <v>1.6533506493503201E-3</v>
      </c>
      <c r="GO27">
        <v>1.93272606930132E-3</v>
      </c>
      <c r="GP27">
        <v>1</v>
      </c>
      <c r="GQ27">
        <v>2</v>
      </c>
      <c r="GR27">
        <v>3</v>
      </c>
      <c r="GS27" t="s">
        <v>462</v>
      </c>
      <c r="GT27">
        <v>2.9480599999999999</v>
      </c>
      <c r="GU27">
        <v>2.71082</v>
      </c>
      <c r="GV27">
        <v>0.103952</v>
      </c>
      <c r="GW27">
        <v>0.103936</v>
      </c>
      <c r="GX27">
        <v>9.1199699999999995E-2</v>
      </c>
      <c r="GY27">
        <v>9.0953400000000004E-2</v>
      </c>
      <c r="GZ27">
        <v>27732</v>
      </c>
      <c r="HA27">
        <v>31968.7</v>
      </c>
      <c r="HB27">
        <v>30863.4</v>
      </c>
      <c r="HC27">
        <v>34378.800000000003</v>
      </c>
      <c r="HD27">
        <v>38238.5</v>
      </c>
      <c r="HE27">
        <v>38704.6</v>
      </c>
      <c r="HF27">
        <v>42435.4</v>
      </c>
      <c r="HG27">
        <v>42648.2</v>
      </c>
      <c r="HH27">
        <v>2.0390299999999999</v>
      </c>
      <c r="HI27">
        <v>2.0693800000000002</v>
      </c>
      <c r="HJ27">
        <v>7.2144E-2</v>
      </c>
      <c r="HK27">
        <v>0</v>
      </c>
      <c r="HL27">
        <v>25.265799999999999</v>
      </c>
      <c r="HM27">
        <v>999.9</v>
      </c>
      <c r="HN27">
        <v>34.134999999999998</v>
      </c>
      <c r="HO27">
        <v>39.055</v>
      </c>
      <c r="HP27">
        <v>23.863800000000001</v>
      </c>
      <c r="HQ27">
        <v>60.249200000000002</v>
      </c>
      <c r="HR27">
        <v>20.801300000000001</v>
      </c>
      <c r="HS27">
        <v>1</v>
      </c>
      <c r="HT27">
        <v>-5.5309999999999998E-2</v>
      </c>
      <c r="HU27">
        <v>0.172538</v>
      </c>
      <c r="HV27">
        <v>20.290299999999998</v>
      </c>
      <c r="HW27">
        <v>5.2452899999999998</v>
      </c>
      <c r="HX27">
        <v>11.986000000000001</v>
      </c>
      <c r="HY27">
        <v>4.9718999999999998</v>
      </c>
      <c r="HZ27">
        <v>3.2970000000000002</v>
      </c>
      <c r="IA27">
        <v>9999</v>
      </c>
      <c r="IB27">
        <v>9999</v>
      </c>
      <c r="IC27">
        <v>999.9</v>
      </c>
      <c r="ID27">
        <v>9999</v>
      </c>
      <c r="IE27">
        <v>4.9718499999999999</v>
      </c>
      <c r="IF27">
        <v>1.85456</v>
      </c>
      <c r="IG27">
        <v>1.85562</v>
      </c>
      <c r="IH27">
        <v>1.8597399999999999</v>
      </c>
      <c r="II27">
        <v>1.8539399999999999</v>
      </c>
      <c r="IJ27">
        <v>1.85842</v>
      </c>
      <c r="IK27">
        <v>1.8557399999999999</v>
      </c>
      <c r="IL27">
        <v>1.8541000000000001</v>
      </c>
      <c r="IM27">
        <v>0</v>
      </c>
      <c r="IN27">
        <v>0</v>
      </c>
      <c r="IO27">
        <v>0</v>
      </c>
      <c r="IP27">
        <v>0</v>
      </c>
      <c r="IQ27" t="s">
        <v>445</v>
      </c>
      <c r="IR27" t="s">
        <v>446</v>
      </c>
      <c r="IS27" t="s">
        <v>447</v>
      </c>
      <c r="IT27" t="s">
        <v>447</v>
      </c>
      <c r="IU27" t="s">
        <v>447</v>
      </c>
      <c r="IV27" t="s">
        <v>447</v>
      </c>
      <c r="IW27">
        <v>0</v>
      </c>
      <c r="IX27">
        <v>100</v>
      </c>
      <c r="IY27">
        <v>100</v>
      </c>
      <c r="IZ27">
        <v>-0.63600000000000001</v>
      </c>
      <c r="JA27">
        <v>0.192</v>
      </c>
      <c r="JB27">
        <v>-0.48275527481318498</v>
      </c>
      <c r="JC27">
        <v>-6.8838208586326796E-4</v>
      </c>
      <c r="JD27">
        <v>1.2146953680521199E-7</v>
      </c>
      <c r="JE27">
        <v>-3.3979593155360199E-13</v>
      </c>
      <c r="JF27">
        <v>1.8634655260133401E-2</v>
      </c>
      <c r="JG27">
        <v>-8.4016882464723192E-3</v>
      </c>
      <c r="JH27">
        <v>1.25164947178783E-3</v>
      </c>
      <c r="JI27">
        <v>-1.11680998025361E-5</v>
      </c>
      <c r="JJ27">
        <v>6</v>
      </c>
      <c r="JK27">
        <v>2124</v>
      </c>
      <c r="JL27">
        <v>0</v>
      </c>
      <c r="JM27">
        <v>22</v>
      </c>
      <c r="JN27">
        <v>58.4</v>
      </c>
      <c r="JO27">
        <v>33.700000000000003</v>
      </c>
      <c r="JP27">
        <v>0.79101600000000005</v>
      </c>
      <c r="JQ27">
        <v>2.4462899999999999</v>
      </c>
      <c r="JR27">
        <v>1.5966800000000001</v>
      </c>
      <c r="JS27">
        <v>2.3156699999999999</v>
      </c>
      <c r="JT27">
        <v>1.5905800000000001</v>
      </c>
      <c r="JU27">
        <v>2.5109900000000001</v>
      </c>
      <c r="JV27">
        <v>43.809199999999997</v>
      </c>
      <c r="JW27">
        <v>15.6205</v>
      </c>
      <c r="JX27">
        <v>18</v>
      </c>
      <c r="JY27">
        <v>505.209</v>
      </c>
      <c r="JZ27">
        <v>502.291</v>
      </c>
      <c r="KA27">
        <v>24.998799999999999</v>
      </c>
      <c r="KB27">
        <v>26.601800000000001</v>
      </c>
      <c r="KC27">
        <v>30.0001</v>
      </c>
      <c r="KD27">
        <v>26.575800000000001</v>
      </c>
      <c r="KE27">
        <v>26.556999999999999</v>
      </c>
      <c r="KF27">
        <v>15.8743</v>
      </c>
      <c r="KG27">
        <v>23.169499999999999</v>
      </c>
      <c r="KH27">
        <v>0</v>
      </c>
      <c r="KI27">
        <v>25</v>
      </c>
      <c r="KJ27">
        <v>400</v>
      </c>
      <c r="KK27">
        <v>17.112400000000001</v>
      </c>
      <c r="KL27">
        <v>100.48</v>
      </c>
      <c r="KM27">
        <v>100.20699999999999</v>
      </c>
    </row>
    <row r="28" spans="1:299" x14ac:dyDescent="0.2">
      <c r="A28">
        <v>12</v>
      </c>
      <c r="B28">
        <v>1687813929.0999999</v>
      </c>
      <c r="C28">
        <v>19288</v>
      </c>
      <c r="D28" t="s">
        <v>491</v>
      </c>
      <c r="E28" t="s">
        <v>492</v>
      </c>
      <c r="F28">
        <v>30</v>
      </c>
      <c r="G28" s="1">
        <v>21.5</v>
      </c>
      <c r="H28" t="s">
        <v>450</v>
      </c>
      <c r="I28" s="1">
        <v>60</v>
      </c>
      <c r="J28" s="1">
        <v>46</v>
      </c>
      <c r="K28">
        <v>1687813920.5999999</v>
      </c>
      <c r="L28">
        <f t="shared" si="0"/>
        <v>8.2031950274409529E-4</v>
      </c>
      <c r="M28">
        <f t="shared" si="1"/>
        <v>0.82031950274409526</v>
      </c>
      <c r="N28">
        <f t="shared" si="2"/>
        <v>5.8103336442185052</v>
      </c>
      <c r="O28">
        <f t="shared" si="3"/>
        <v>396.24781250000001</v>
      </c>
      <c r="P28">
        <f t="shared" si="4"/>
        <v>178.96966814546991</v>
      </c>
      <c r="Q28">
        <f t="shared" si="5"/>
        <v>18.056277127730695</v>
      </c>
      <c r="R28">
        <f t="shared" si="6"/>
        <v>39.977502265588086</v>
      </c>
      <c r="S28">
        <f t="shared" si="7"/>
        <v>4.477137309598591E-2</v>
      </c>
      <c r="T28">
        <f t="shared" si="8"/>
        <v>3.8266684785446001</v>
      </c>
      <c r="U28">
        <f t="shared" si="9"/>
        <v>4.4482391306298115E-2</v>
      </c>
      <c r="V28">
        <f t="shared" si="10"/>
        <v>2.7827302746102664E-2</v>
      </c>
      <c r="W28">
        <f t="shared" si="11"/>
        <v>129.97729961879773</v>
      </c>
      <c r="X28">
        <f t="shared" si="12"/>
        <v>27.705495786111808</v>
      </c>
      <c r="Y28">
        <f t="shared" si="13"/>
        <v>27.142118750000002</v>
      </c>
      <c r="Z28">
        <f t="shared" si="14"/>
        <v>3.6091439513755703</v>
      </c>
      <c r="AA28">
        <f t="shared" si="15"/>
        <v>49.443022560604518</v>
      </c>
      <c r="AB28">
        <f t="shared" si="16"/>
        <v>1.7984457903038962</v>
      </c>
      <c r="AC28">
        <f t="shared" si="17"/>
        <v>3.6374106945008484</v>
      </c>
      <c r="AD28">
        <f t="shared" si="18"/>
        <v>1.8106981610716741</v>
      </c>
      <c r="AE28">
        <f t="shared" si="19"/>
        <v>-36.176090071014599</v>
      </c>
      <c r="AF28">
        <f t="shared" si="20"/>
        <v>27.446082060696849</v>
      </c>
      <c r="AG28">
        <f t="shared" si="21"/>
        <v>1.5511017864383423</v>
      </c>
      <c r="AH28">
        <f t="shared" si="22"/>
        <v>122.79839339491834</v>
      </c>
      <c r="AI28">
        <f t="shared" si="23"/>
        <v>4.6133477435724144</v>
      </c>
      <c r="AJ28">
        <f t="shared" si="24"/>
        <v>0.75238976117637313</v>
      </c>
      <c r="AK28">
        <f t="shared" si="25"/>
        <v>5.8103336442185052</v>
      </c>
      <c r="AL28">
        <v>405.11721148727901</v>
      </c>
      <c r="AM28">
        <v>402.809818181818</v>
      </c>
      <c r="AN28">
        <v>-0.22915536231735001</v>
      </c>
      <c r="AO28">
        <v>67.044756498802798</v>
      </c>
      <c r="AP28">
        <f t="shared" si="26"/>
        <v>0.82031950274409526</v>
      </c>
      <c r="AQ28">
        <v>17.3847228693399</v>
      </c>
      <c r="AR28">
        <v>17.867808484848499</v>
      </c>
      <c r="AS28">
        <v>3.1269082999946402E-5</v>
      </c>
      <c r="AT28">
        <v>77.9785398619548</v>
      </c>
      <c r="AU28">
        <v>0</v>
      </c>
      <c r="AV28">
        <v>0</v>
      </c>
      <c r="AW28">
        <f t="shared" si="27"/>
        <v>1</v>
      </c>
      <c r="AX28">
        <f t="shared" si="28"/>
        <v>0</v>
      </c>
      <c r="AY28">
        <f t="shared" si="29"/>
        <v>53239.763682458026</v>
      </c>
      <c r="AZ28" t="s">
        <v>439</v>
      </c>
      <c r="BA28">
        <v>10070.200000000001</v>
      </c>
      <c r="BB28">
        <v>138.84153846153799</v>
      </c>
      <c r="BC28">
        <v>472.31</v>
      </c>
      <c r="BD28">
        <f t="shared" si="30"/>
        <v>0.70603726691889235</v>
      </c>
      <c r="BE28">
        <v>-0.242176552167957</v>
      </c>
      <c r="BF28" t="s">
        <v>493</v>
      </c>
      <c r="BG28">
        <v>10074.299999999999</v>
      </c>
      <c r="BH28">
        <v>225.803423076923</v>
      </c>
      <c r="BI28">
        <v>436.66155502286102</v>
      </c>
      <c r="BJ28">
        <f t="shared" si="31"/>
        <v>0.48288687089684079</v>
      </c>
      <c r="BK28">
        <v>0.5</v>
      </c>
      <c r="BL28">
        <f t="shared" si="32"/>
        <v>673.17260866258948</v>
      </c>
      <c r="BM28">
        <f t="shared" si="33"/>
        <v>5.8103336442185052</v>
      </c>
      <c r="BN28">
        <f t="shared" si="34"/>
        <v>162.53310728527069</v>
      </c>
      <c r="BO28">
        <f t="shared" si="35"/>
        <v>8.9910226864565249E-3</v>
      </c>
      <c r="BP28">
        <f t="shared" si="36"/>
        <v>8.1638615919078644E-2</v>
      </c>
      <c r="BQ28">
        <f t="shared" si="37"/>
        <v>135.58761062499593</v>
      </c>
      <c r="BR28" t="s">
        <v>441</v>
      </c>
      <c r="BS28">
        <v>0</v>
      </c>
      <c r="BT28">
        <f t="shared" si="38"/>
        <v>135.58761062499593</v>
      </c>
      <c r="BU28">
        <f t="shared" si="39"/>
        <v>0.68949038662701279</v>
      </c>
      <c r="BV28">
        <f t="shared" si="40"/>
        <v>0.70035330479243296</v>
      </c>
      <c r="BW28">
        <f t="shared" si="41"/>
        <v>0.1058689475425339</v>
      </c>
      <c r="BX28">
        <f t="shared" si="42"/>
        <v>0.70800523880342003</v>
      </c>
      <c r="BY28">
        <f t="shared" si="43"/>
        <v>0.10690199850586864</v>
      </c>
      <c r="BZ28">
        <f t="shared" si="44"/>
        <v>0.42053937843881289</v>
      </c>
      <c r="CA28">
        <f t="shared" si="45"/>
        <v>0.57946062156118705</v>
      </c>
      <c r="CB28">
        <v>440</v>
      </c>
      <c r="CC28">
        <v>290</v>
      </c>
      <c r="CD28">
        <v>393.6</v>
      </c>
      <c r="CE28">
        <v>125</v>
      </c>
      <c r="CF28">
        <v>10074.299999999999</v>
      </c>
      <c r="CG28">
        <v>393.48</v>
      </c>
      <c r="CH28">
        <v>0.12</v>
      </c>
      <c r="CI28">
        <v>300</v>
      </c>
      <c r="CJ28">
        <v>24.1</v>
      </c>
      <c r="CK28">
        <v>436.66155502286102</v>
      </c>
      <c r="CL28">
        <v>1.20238480026071</v>
      </c>
      <c r="CM28">
        <v>-43.504422287399699</v>
      </c>
      <c r="CN28">
        <v>1.06045599336408</v>
      </c>
      <c r="CO28">
        <v>0.98363520439807195</v>
      </c>
      <c r="CP28">
        <v>-7.6802803114571798E-3</v>
      </c>
      <c r="CQ28">
        <v>290</v>
      </c>
      <c r="CR28">
        <v>387.29</v>
      </c>
      <c r="CS28">
        <v>615</v>
      </c>
      <c r="CT28">
        <v>10045.4</v>
      </c>
      <c r="CU28">
        <v>393.35</v>
      </c>
      <c r="CV28">
        <v>-6.06</v>
      </c>
      <c r="DJ28">
        <f t="shared" si="46"/>
        <v>799.97662500000001</v>
      </c>
      <c r="DK28">
        <f t="shared" si="47"/>
        <v>673.17260866258948</v>
      </c>
      <c r="DL28">
        <f t="shared" si="48"/>
        <v>0.84149034812434609</v>
      </c>
      <c r="DM28">
        <f t="shared" si="49"/>
        <v>0.16247637187998804</v>
      </c>
      <c r="DN28">
        <v>3</v>
      </c>
      <c r="DO28">
        <v>0.5</v>
      </c>
      <c r="DP28" t="s">
        <v>442</v>
      </c>
      <c r="DQ28">
        <v>2</v>
      </c>
      <c r="DR28" t="b">
        <v>1</v>
      </c>
      <c r="DS28">
        <v>1687813920.5999999</v>
      </c>
      <c r="DT28">
        <v>396.24781250000001</v>
      </c>
      <c r="DU28">
        <v>399.19400000000002</v>
      </c>
      <c r="DV28">
        <v>17.825781249999999</v>
      </c>
      <c r="DW28">
        <v>17.3825</v>
      </c>
      <c r="DX28">
        <v>396.95081249999998</v>
      </c>
      <c r="DY28">
        <v>17.645781249999999</v>
      </c>
      <c r="DZ28">
        <v>500.11893750000002</v>
      </c>
      <c r="EA28">
        <v>100.7901875</v>
      </c>
      <c r="EB28">
        <v>9.9965087499999994E-2</v>
      </c>
      <c r="EC28">
        <v>27.275156249999998</v>
      </c>
      <c r="ED28">
        <v>27.142118750000002</v>
      </c>
      <c r="EE28">
        <v>999.9</v>
      </c>
      <c r="EF28">
        <v>0</v>
      </c>
      <c r="EG28">
        <v>0</v>
      </c>
      <c r="EH28">
        <v>9998.7468750000007</v>
      </c>
      <c r="EI28">
        <v>0</v>
      </c>
      <c r="EJ28">
        <v>0.221023</v>
      </c>
      <c r="EK28">
        <v>-2.8769312500000002</v>
      </c>
      <c r="EL28">
        <v>403.52268750000002</v>
      </c>
      <c r="EM28">
        <v>406.25562500000001</v>
      </c>
      <c r="EN28">
        <v>0.47476431250000001</v>
      </c>
      <c r="EO28">
        <v>399.19400000000002</v>
      </c>
      <c r="EP28">
        <v>17.3825</v>
      </c>
      <c r="EQ28">
        <v>1.799836875</v>
      </c>
      <c r="ER28">
        <v>1.7519849999999999</v>
      </c>
      <c r="ES28">
        <v>15.78538125</v>
      </c>
      <c r="ET28">
        <v>15.364856250000001</v>
      </c>
      <c r="EU28">
        <v>799.97662500000001</v>
      </c>
      <c r="EV28">
        <v>0.95000606249999997</v>
      </c>
      <c r="EW28">
        <v>4.9993487500000003E-2</v>
      </c>
      <c r="EX28">
        <v>0</v>
      </c>
      <c r="EY28">
        <v>225.77375000000001</v>
      </c>
      <c r="EZ28">
        <v>4.9999900000000004</v>
      </c>
      <c r="FA28">
        <v>2394.6462499999998</v>
      </c>
      <c r="FB28">
        <v>6899.4049999999997</v>
      </c>
      <c r="FC28">
        <v>40.625</v>
      </c>
      <c r="FD28">
        <v>44.28875</v>
      </c>
      <c r="FE28">
        <v>42.265500000000003</v>
      </c>
      <c r="FF28">
        <v>43.761625000000002</v>
      </c>
      <c r="FG28">
        <v>43.452750000000002</v>
      </c>
      <c r="FH28">
        <v>755.23125000000005</v>
      </c>
      <c r="FI28">
        <v>39.741250000000001</v>
      </c>
      <c r="FJ28">
        <v>0</v>
      </c>
      <c r="FK28">
        <v>1335.4000000953699</v>
      </c>
      <c r="FL28">
        <v>0</v>
      </c>
      <c r="FM28">
        <v>225.803423076923</v>
      </c>
      <c r="FN28">
        <v>0.71094016824129802</v>
      </c>
      <c r="FO28">
        <v>-147.51589768764299</v>
      </c>
      <c r="FP28">
        <v>2392.84846153846</v>
      </c>
      <c r="FQ28">
        <v>15</v>
      </c>
      <c r="FR28">
        <v>1687813968.0999999</v>
      </c>
      <c r="FS28" t="s">
        <v>494</v>
      </c>
      <c r="FT28">
        <v>1687813968.0999999</v>
      </c>
      <c r="FU28">
        <v>1687813950.0999999</v>
      </c>
      <c r="FV28">
        <v>12</v>
      </c>
      <c r="FW28">
        <v>-6.6000000000000003E-2</v>
      </c>
      <c r="FX28">
        <v>-0.02</v>
      </c>
      <c r="FY28">
        <v>-0.70299999999999996</v>
      </c>
      <c r="FZ28">
        <v>0.18</v>
      </c>
      <c r="GA28">
        <v>402</v>
      </c>
      <c r="GB28">
        <v>17</v>
      </c>
      <c r="GC28">
        <v>1.46</v>
      </c>
      <c r="GD28">
        <v>0.2</v>
      </c>
      <c r="GE28">
        <v>-2.25065633333333</v>
      </c>
      <c r="GF28">
        <v>-7.4433542337662297</v>
      </c>
      <c r="GG28">
        <v>1.62677317969283</v>
      </c>
      <c r="GH28">
        <v>0</v>
      </c>
      <c r="GI28">
        <v>225.750058823529</v>
      </c>
      <c r="GJ28">
        <v>0.60290297810823901</v>
      </c>
      <c r="GK28">
        <v>0.18266297174215201</v>
      </c>
      <c r="GL28">
        <v>1</v>
      </c>
      <c r="GM28">
        <v>0.47477276190476198</v>
      </c>
      <c r="GN28">
        <v>8.6148311688320298E-3</v>
      </c>
      <c r="GO28">
        <v>3.7242444539576699E-3</v>
      </c>
      <c r="GP28">
        <v>1</v>
      </c>
      <c r="GQ28">
        <v>2</v>
      </c>
      <c r="GR28">
        <v>3</v>
      </c>
      <c r="GS28" t="s">
        <v>462</v>
      </c>
      <c r="GT28">
        <v>2.9458899999999999</v>
      </c>
      <c r="GU28">
        <v>2.71068</v>
      </c>
      <c r="GV28">
        <v>0.103063</v>
      </c>
      <c r="GW28">
        <v>0.103338</v>
      </c>
      <c r="GX28">
        <v>9.2705200000000001E-2</v>
      </c>
      <c r="GY28">
        <v>9.1707499999999997E-2</v>
      </c>
      <c r="GZ28">
        <v>27650.799999999999</v>
      </c>
      <c r="HA28">
        <v>31861.3</v>
      </c>
      <c r="HB28">
        <v>30753.5</v>
      </c>
      <c r="HC28">
        <v>34252.400000000001</v>
      </c>
      <c r="HD28">
        <v>38040.400000000001</v>
      </c>
      <c r="HE28">
        <v>38535.9</v>
      </c>
      <c r="HF28">
        <v>42286.9</v>
      </c>
      <c r="HG28">
        <v>42498.6</v>
      </c>
      <c r="HH28">
        <v>2.0137800000000001</v>
      </c>
      <c r="HI28">
        <v>2.0380500000000001</v>
      </c>
      <c r="HJ28">
        <v>6.9927400000000001E-2</v>
      </c>
      <c r="HK28">
        <v>0</v>
      </c>
      <c r="HL28">
        <v>26.005099999999999</v>
      </c>
      <c r="HM28">
        <v>999.9</v>
      </c>
      <c r="HN28">
        <v>29.844000000000001</v>
      </c>
      <c r="HO28">
        <v>39.962000000000003</v>
      </c>
      <c r="HP28">
        <v>21.907499999999999</v>
      </c>
      <c r="HQ28">
        <v>60.444699999999997</v>
      </c>
      <c r="HR28">
        <v>20.0441</v>
      </c>
      <c r="HS28">
        <v>1</v>
      </c>
      <c r="HT28">
        <v>0.107767</v>
      </c>
      <c r="HU28">
        <v>0.98347200000000001</v>
      </c>
      <c r="HV28">
        <v>20.284099999999999</v>
      </c>
      <c r="HW28">
        <v>5.2433500000000004</v>
      </c>
      <c r="HX28">
        <v>11.9863</v>
      </c>
      <c r="HY28">
        <v>4.97105</v>
      </c>
      <c r="HZ28">
        <v>3.2970000000000002</v>
      </c>
      <c r="IA28">
        <v>9999</v>
      </c>
      <c r="IB28">
        <v>9999</v>
      </c>
      <c r="IC28">
        <v>999.9</v>
      </c>
      <c r="ID28">
        <v>9999</v>
      </c>
      <c r="IE28">
        <v>4.9718499999999999</v>
      </c>
      <c r="IF28">
        <v>1.8545499999999999</v>
      </c>
      <c r="IG28">
        <v>1.85562</v>
      </c>
      <c r="IH28">
        <v>1.8597399999999999</v>
      </c>
      <c r="II28">
        <v>1.8539399999999999</v>
      </c>
      <c r="IJ28">
        <v>1.8583700000000001</v>
      </c>
      <c r="IK28">
        <v>1.85565</v>
      </c>
      <c r="IL28">
        <v>1.8540700000000001</v>
      </c>
      <c r="IM28">
        <v>0</v>
      </c>
      <c r="IN28">
        <v>0</v>
      </c>
      <c r="IO28">
        <v>0</v>
      </c>
      <c r="IP28">
        <v>0</v>
      </c>
      <c r="IQ28" t="s">
        <v>445</v>
      </c>
      <c r="IR28" t="s">
        <v>446</v>
      </c>
      <c r="IS28" t="s">
        <v>447</v>
      </c>
      <c r="IT28" t="s">
        <v>447</v>
      </c>
      <c r="IU28" t="s">
        <v>447</v>
      </c>
      <c r="IV28" t="s">
        <v>447</v>
      </c>
      <c r="IW28">
        <v>0</v>
      </c>
      <c r="IX28">
        <v>100</v>
      </c>
      <c r="IY28">
        <v>100</v>
      </c>
      <c r="IZ28">
        <v>-0.70299999999999996</v>
      </c>
      <c r="JA28">
        <v>0.18</v>
      </c>
      <c r="JB28">
        <v>-0.37968195643299402</v>
      </c>
      <c r="JC28">
        <v>-6.8838208586326796E-4</v>
      </c>
      <c r="JD28">
        <v>1.2146953680521199E-7</v>
      </c>
      <c r="JE28">
        <v>-3.3979593155360199E-13</v>
      </c>
      <c r="JF28">
        <v>3.1375771017617703E-2</v>
      </c>
      <c r="JG28">
        <v>-8.4016882464723192E-3</v>
      </c>
      <c r="JH28">
        <v>1.25164947178783E-3</v>
      </c>
      <c r="JI28">
        <v>-1.11680998025361E-5</v>
      </c>
      <c r="JJ28">
        <v>6</v>
      </c>
      <c r="JK28">
        <v>2124</v>
      </c>
      <c r="JL28">
        <v>0</v>
      </c>
      <c r="JM28">
        <v>22</v>
      </c>
      <c r="JN28">
        <v>21.9</v>
      </c>
      <c r="JO28">
        <v>21.9</v>
      </c>
      <c r="JP28">
        <v>0.76293900000000003</v>
      </c>
      <c r="JQ28">
        <v>2.4658199999999999</v>
      </c>
      <c r="JR28">
        <v>1.5966800000000001</v>
      </c>
      <c r="JS28">
        <v>2.3107899999999999</v>
      </c>
      <c r="JT28">
        <v>1.5905800000000001</v>
      </c>
      <c r="JU28">
        <v>2.36694</v>
      </c>
      <c r="JV28">
        <v>44.306399999999996</v>
      </c>
      <c r="JW28">
        <v>15.121499999999999</v>
      </c>
      <c r="JX28">
        <v>18</v>
      </c>
      <c r="JY28">
        <v>506.673</v>
      </c>
      <c r="JZ28">
        <v>499.41699999999997</v>
      </c>
      <c r="KA28">
        <v>24.998899999999999</v>
      </c>
      <c r="KB28">
        <v>28.721499999999999</v>
      </c>
      <c r="KC28">
        <v>30.000499999999999</v>
      </c>
      <c r="KD28">
        <v>28.5488</v>
      </c>
      <c r="KE28">
        <v>28.5015</v>
      </c>
      <c r="KF28">
        <v>15.299099999999999</v>
      </c>
      <c r="KG28">
        <v>0</v>
      </c>
      <c r="KH28">
        <v>11.2475</v>
      </c>
      <c r="KI28">
        <v>25</v>
      </c>
      <c r="KJ28">
        <v>400</v>
      </c>
      <c r="KK28">
        <v>18.441199999999998</v>
      </c>
      <c r="KL28">
        <v>100.125</v>
      </c>
      <c r="KM28">
        <v>99.847899999999996</v>
      </c>
    </row>
    <row r="29" spans="1:299" x14ac:dyDescent="0.2">
      <c r="A29">
        <v>13</v>
      </c>
      <c r="B29">
        <v>1687816265.0999999</v>
      </c>
      <c r="C29">
        <v>21624</v>
      </c>
      <c r="D29" t="s">
        <v>495</v>
      </c>
      <c r="E29" t="s">
        <v>496</v>
      </c>
      <c r="F29">
        <v>30</v>
      </c>
      <c r="G29" s="1">
        <v>23.6</v>
      </c>
      <c r="H29" t="s">
        <v>438</v>
      </c>
      <c r="I29" s="1">
        <v>160</v>
      </c>
      <c r="J29" s="1">
        <v>49</v>
      </c>
      <c r="K29">
        <v>1687816257.0999999</v>
      </c>
      <c r="L29">
        <f t="shared" si="0"/>
        <v>6.1256956161982658E-4</v>
      </c>
      <c r="M29">
        <f t="shared" si="1"/>
        <v>0.61256956161982656</v>
      </c>
      <c r="N29">
        <f t="shared" si="2"/>
        <v>6.1274707256522225</v>
      </c>
      <c r="O29">
        <f t="shared" si="3"/>
        <v>396.88679999999999</v>
      </c>
      <c r="P29">
        <f t="shared" si="4"/>
        <v>131.54440431022203</v>
      </c>
      <c r="Q29">
        <f t="shared" si="5"/>
        <v>13.262190247735301</v>
      </c>
      <c r="R29">
        <f t="shared" si="6"/>
        <v>40.013775394061732</v>
      </c>
      <c r="S29">
        <f t="shared" si="7"/>
        <v>3.810387213814765E-2</v>
      </c>
      <c r="T29">
        <f t="shared" si="8"/>
        <v>3.8257208132301272</v>
      </c>
      <c r="U29">
        <f t="shared" si="9"/>
        <v>3.7894284529232221E-2</v>
      </c>
      <c r="V29">
        <f t="shared" si="10"/>
        <v>2.3702662158031417E-2</v>
      </c>
      <c r="W29">
        <f t="shared" si="11"/>
        <v>129.9807617252057</v>
      </c>
      <c r="X29">
        <f t="shared" si="12"/>
        <v>26.438214864139923</v>
      </c>
      <c r="Y29">
        <f t="shared" si="13"/>
        <v>25.485479999999999</v>
      </c>
      <c r="Z29">
        <f t="shared" si="14"/>
        <v>3.2728820108812839</v>
      </c>
      <c r="AA29">
        <f t="shared" si="15"/>
        <v>49.985142354146888</v>
      </c>
      <c r="AB29">
        <f t="shared" si="16"/>
        <v>1.6831764465859398</v>
      </c>
      <c r="AC29">
        <f t="shared" si="17"/>
        <v>3.3673535120907769</v>
      </c>
      <c r="AD29">
        <f t="shared" si="18"/>
        <v>1.5897055642953442</v>
      </c>
      <c r="AE29">
        <f t="shared" si="19"/>
        <v>-27.014317667434351</v>
      </c>
      <c r="AF29">
        <f t="shared" si="20"/>
        <v>98.981834820802575</v>
      </c>
      <c r="AG29">
        <f t="shared" si="21"/>
        <v>5.5127755885049856</v>
      </c>
      <c r="AH29">
        <f t="shared" si="22"/>
        <v>207.4610544670789</v>
      </c>
      <c r="AI29">
        <f t="shared" si="23"/>
        <v>4.503442418221673</v>
      </c>
      <c r="AJ29">
        <f t="shared" si="24"/>
        <v>0.63097552898943243</v>
      </c>
      <c r="AK29">
        <f t="shared" si="25"/>
        <v>6.1274707256522225</v>
      </c>
      <c r="AL29">
        <v>405.39494875365602</v>
      </c>
      <c r="AM29">
        <v>402.73517575757597</v>
      </c>
      <c r="AN29">
        <v>-0.19830009196051099</v>
      </c>
      <c r="AO29">
        <v>67.045086328235001</v>
      </c>
      <c r="AP29">
        <f t="shared" si="26"/>
        <v>0.61256956161982656</v>
      </c>
      <c r="AQ29">
        <v>16.325823285552602</v>
      </c>
      <c r="AR29">
        <v>16.686966666666699</v>
      </c>
      <c r="AS29">
        <v>2.4854567680098001E-5</v>
      </c>
      <c r="AT29">
        <v>77.983345415535496</v>
      </c>
      <c r="AU29">
        <v>0</v>
      </c>
      <c r="AV29">
        <v>0</v>
      </c>
      <c r="AW29">
        <f t="shared" si="27"/>
        <v>1</v>
      </c>
      <c r="AX29">
        <f t="shared" si="28"/>
        <v>0</v>
      </c>
      <c r="AY29">
        <f t="shared" si="29"/>
        <v>53453.071649672434</v>
      </c>
      <c r="AZ29" t="s">
        <v>439</v>
      </c>
      <c r="BA29">
        <v>10070.200000000001</v>
      </c>
      <c r="BB29">
        <v>138.84153846153799</v>
      </c>
      <c r="BC29">
        <v>472.31</v>
      </c>
      <c r="BD29">
        <f t="shared" si="30"/>
        <v>0.70603726691889235</v>
      </c>
      <c r="BE29">
        <v>-0.242176552167957</v>
      </c>
      <c r="BF29" t="s">
        <v>497</v>
      </c>
      <c r="BG29">
        <v>10071.1</v>
      </c>
      <c r="BH29">
        <v>240.04347999999999</v>
      </c>
      <c r="BI29">
        <v>378.93727103930399</v>
      </c>
      <c r="BJ29">
        <f t="shared" si="31"/>
        <v>0.36653504855398011</v>
      </c>
      <c r="BK29">
        <v>0.5</v>
      </c>
      <c r="BL29">
        <f t="shared" si="32"/>
        <v>673.18851994052136</v>
      </c>
      <c r="BM29">
        <f t="shared" si="33"/>
        <v>6.1274707256522225</v>
      </c>
      <c r="BN29">
        <f t="shared" si="34"/>
        <v>123.37359342119051</v>
      </c>
      <c r="BO29">
        <f t="shared" si="35"/>
        <v>9.4619071614337105E-3</v>
      </c>
      <c r="BP29">
        <f t="shared" si="36"/>
        <v>0.24640682270341055</v>
      </c>
      <c r="BQ29">
        <f t="shared" si="37"/>
        <v>129.46389585896503</v>
      </c>
      <c r="BR29" t="s">
        <v>441</v>
      </c>
      <c r="BS29">
        <v>0</v>
      </c>
      <c r="BT29">
        <f t="shared" si="38"/>
        <v>129.46389585896503</v>
      </c>
      <c r="BU29">
        <f t="shared" si="39"/>
        <v>0.65835006014613739</v>
      </c>
      <c r="BV29">
        <f t="shared" si="40"/>
        <v>0.55674795331926963</v>
      </c>
      <c r="BW29">
        <f t="shared" si="41"/>
        <v>0.27234589465332154</v>
      </c>
      <c r="BX29">
        <f t="shared" si="42"/>
        <v>0.5784933765714344</v>
      </c>
      <c r="BY29">
        <f t="shared" si="43"/>
        <v>0.28000467729367706</v>
      </c>
      <c r="BZ29">
        <f t="shared" si="44"/>
        <v>0.30027376310415865</v>
      </c>
      <c r="CA29">
        <f t="shared" si="45"/>
        <v>0.69972623689584135</v>
      </c>
      <c r="CB29">
        <v>441</v>
      </c>
      <c r="CC29">
        <v>290</v>
      </c>
      <c r="CD29">
        <v>362.17</v>
      </c>
      <c r="CE29">
        <v>205</v>
      </c>
      <c r="CF29">
        <v>10071.1</v>
      </c>
      <c r="CG29">
        <v>360.96</v>
      </c>
      <c r="CH29">
        <v>1.21</v>
      </c>
      <c r="CI29">
        <v>300</v>
      </c>
      <c r="CJ29">
        <v>24.1</v>
      </c>
      <c r="CK29">
        <v>378.93727103930399</v>
      </c>
      <c r="CL29">
        <v>1.0439534341332299</v>
      </c>
      <c r="CM29">
        <v>-18.105539123109299</v>
      </c>
      <c r="CN29">
        <v>0.92145918584809094</v>
      </c>
      <c r="CO29">
        <v>0.93237925972972402</v>
      </c>
      <c r="CP29">
        <v>-7.6847494994438399E-3</v>
      </c>
      <c r="CQ29">
        <v>290</v>
      </c>
      <c r="CR29">
        <v>360.27</v>
      </c>
      <c r="CS29">
        <v>625</v>
      </c>
      <c r="CT29">
        <v>10052.9</v>
      </c>
      <c r="CU29">
        <v>360.93</v>
      </c>
      <c r="CV29">
        <v>-0.66</v>
      </c>
      <c r="DJ29">
        <f t="shared" si="46"/>
        <v>799.99526666666702</v>
      </c>
      <c r="DK29">
        <f t="shared" si="47"/>
        <v>673.18851994052136</v>
      </c>
      <c r="DL29">
        <f t="shared" si="48"/>
        <v>0.84149062874520475</v>
      </c>
      <c r="DM29">
        <f t="shared" si="49"/>
        <v>0.16247691347824511</v>
      </c>
      <c r="DN29">
        <v>3</v>
      </c>
      <c r="DO29">
        <v>0.5</v>
      </c>
      <c r="DP29" t="s">
        <v>442</v>
      </c>
      <c r="DQ29">
        <v>2</v>
      </c>
      <c r="DR29" t="b">
        <v>1</v>
      </c>
      <c r="DS29">
        <v>1687816257.0999999</v>
      </c>
      <c r="DT29">
        <v>396.88679999999999</v>
      </c>
      <c r="DU29">
        <v>399.73826666666702</v>
      </c>
      <c r="DV29">
        <v>16.6950133333333</v>
      </c>
      <c r="DW29">
        <v>16.322859999999999</v>
      </c>
      <c r="DX29">
        <v>397.52780000000001</v>
      </c>
      <c r="DY29">
        <v>16.522013333333302</v>
      </c>
      <c r="DZ29">
        <v>500.14980000000003</v>
      </c>
      <c r="EA29">
        <v>100.719133333333</v>
      </c>
      <c r="EB29">
        <v>9.9980313333333404E-2</v>
      </c>
      <c r="EC29">
        <v>25.965386666666699</v>
      </c>
      <c r="ED29">
        <v>25.485479999999999</v>
      </c>
      <c r="EE29">
        <v>999.9</v>
      </c>
      <c r="EF29">
        <v>0</v>
      </c>
      <c r="EG29">
        <v>0</v>
      </c>
      <c r="EH29">
        <v>10002.212</v>
      </c>
      <c r="EI29">
        <v>0</v>
      </c>
      <c r="EJ29">
        <v>0.221023</v>
      </c>
      <c r="EK29">
        <v>-2.9102786666666698</v>
      </c>
      <c r="EL29">
        <v>403.56180000000001</v>
      </c>
      <c r="EM29">
        <v>406.371266666667</v>
      </c>
      <c r="EN29">
        <v>0.36282819999999999</v>
      </c>
      <c r="EO29">
        <v>399.73826666666702</v>
      </c>
      <c r="EP29">
        <v>16.322859999999999</v>
      </c>
      <c r="EQ29">
        <v>1.68056933333333</v>
      </c>
      <c r="ER29">
        <v>1.644026</v>
      </c>
      <c r="ES29">
        <v>14.718113333333299</v>
      </c>
      <c r="ET29">
        <v>14.37776</v>
      </c>
      <c r="EU29">
        <v>799.99526666666702</v>
      </c>
      <c r="EV29">
        <v>0.95000346666666702</v>
      </c>
      <c r="EW29">
        <v>4.9996413333333302E-2</v>
      </c>
      <c r="EX29">
        <v>0</v>
      </c>
      <c r="EY29">
        <v>240.040533333333</v>
      </c>
      <c r="EZ29">
        <v>4.9999900000000004</v>
      </c>
      <c r="FA29">
        <v>2822.65266666667</v>
      </c>
      <c r="FB29">
        <v>6899.558</v>
      </c>
      <c r="FC29">
        <v>39.316200000000002</v>
      </c>
      <c r="FD29">
        <v>42.811999999999998</v>
      </c>
      <c r="FE29">
        <v>41.061999999999998</v>
      </c>
      <c r="FF29">
        <v>41.574599999999997</v>
      </c>
      <c r="FG29">
        <v>42.057866666666698</v>
      </c>
      <c r="FH29">
        <v>755.24800000000005</v>
      </c>
      <c r="FI29">
        <v>39.75</v>
      </c>
      <c r="FJ29">
        <v>0</v>
      </c>
      <c r="FK29">
        <v>2334.3000001907299</v>
      </c>
      <c r="FL29">
        <v>0</v>
      </c>
      <c r="FM29">
        <v>240.04347999999999</v>
      </c>
      <c r="FN29">
        <v>1.0066923094333</v>
      </c>
      <c r="FO29">
        <v>6.10846137313104</v>
      </c>
      <c r="FP29">
        <v>2822.6412</v>
      </c>
      <c r="FQ29">
        <v>15</v>
      </c>
      <c r="FR29">
        <v>1687816294.0999999</v>
      </c>
      <c r="FS29" t="s">
        <v>498</v>
      </c>
      <c r="FT29">
        <v>1687816294.0999999</v>
      </c>
      <c r="FU29">
        <v>1687816287.0999999</v>
      </c>
      <c r="FV29">
        <v>13</v>
      </c>
      <c r="FW29">
        <v>6.2E-2</v>
      </c>
      <c r="FX29">
        <v>1.7000000000000001E-2</v>
      </c>
      <c r="FY29">
        <v>-0.64100000000000001</v>
      </c>
      <c r="FZ29">
        <v>0.17299999999999999</v>
      </c>
      <c r="GA29">
        <v>400</v>
      </c>
      <c r="GB29">
        <v>16</v>
      </c>
      <c r="GC29">
        <v>0.44</v>
      </c>
      <c r="GD29">
        <v>0.2</v>
      </c>
      <c r="GE29">
        <v>-3.5642304999999999</v>
      </c>
      <c r="GF29">
        <v>10.519894285714299</v>
      </c>
      <c r="GG29">
        <v>1.2712898993403301</v>
      </c>
      <c r="GH29">
        <v>0</v>
      </c>
      <c r="GI29">
        <v>239.998147058824</v>
      </c>
      <c r="GJ29">
        <v>1.1560427800724</v>
      </c>
      <c r="GK29">
        <v>0.223240457585791</v>
      </c>
      <c r="GL29">
        <v>0</v>
      </c>
      <c r="GM29">
        <v>0.36001695</v>
      </c>
      <c r="GN29">
        <v>2.3151924812029899E-2</v>
      </c>
      <c r="GO29">
        <v>8.0274495854848003E-3</v>
      </c>
      <c r="GP29">
        <v>1</v>
      </c>
      <c r="GQ29">
        <v>1</v>
      </c>
      <c r="GR29">
        <v>3</v>
      </c>
      <c r="GS29" t="s">
        <v>444</v>
      </c>
      <c r="GT29">
        <v>2.9471599999999998</v>
      </c>
      <c r="GU29">
        <v>2.7107100000000002</v>
      </c>
      <c r="GV29">
        <v>0.10331600000000001</v>
      </c>
      <c r="GW29">
        <v>0.103631</v>
      </c>
      <c r="GX29">
        <v>8.8476600000000002E-2</v>
      </c>
      <c r="GY29">
        <v>8.7805599999999998E-2</v>
      </c>
      <c r="GZ29">
        <v>27702.6</v>
      </c>
      <c r="HA29">
        <v>31923.200000000001</v>
      </c>
      <c r="HB29">
        <v>30813.1</v>
      </c>
      <c r="HC29">
        <v>34322.9</v>
      </c>
      <c r="HD29">
        <v>38293</v>
      </c>
      <c r="HE29">
        <v>38778.9</v>
      </c>
      <c r="HF29">
        <v>42368.4</v>
      </c>
      <c r="HG29">
        <v>42582.8</v>
      </c>
      <c r="HH29">
        <v>2.0288499999999998</v>
      </c>
      <c r="HI29">
        <v>2.0629</v>
      </c>
      <c r="HJ29">
        <v>9.4734100000000002E-2</v>
      </c>
      <c r="HK29">
        <v>0</v>
      </c>
      <c r="HL29">
        <v>23.921299999999999</v>
      </c>
      <c r="HM29">
        <v>999.9</v>
      </c>
      <c r="HN29">
        <v>31.12</v>
      </c>
      <c r="HO29">
        <v>38.058</v>
      </c>
      <c r="HP29">
        <v>20.6342</v>
      </c>
      <c r="HQ29">
        <v>59.753700000000002</v>
      </c>
      <c r="HR29">
        <v>20.304500000000001</v>
      </c>
      <c r="HS29">
        <v>1</v>
      </c>
      <c r="HT29">
        <v>1.4593500000000001E-2</v>
      </c>
      <c r="HU29">
        <v>-0.27524500000000002</v>
      </c>
      <c r="HV29">
        <v>20.291499999999999</v>
      </c>
      <c r="HW29">
        <v>5.2452899999999998</v>
      </c>
      <c r="HX29">
        <v>11.986599999999999</v>
      </c>
      <c r="HY29">
        <v>4.9717500000000001</v>
      </c>
      <c r="HZ29">
        <v>3.2970000000000002</v>
      </c>
      <c r="IA29">
        <v>9999</v>
      </c>
      <c r="IB29">
        <v>9999</v>
      </c>
      <c r="IC29">
        <v>999.9</v>
      </c>
      <c r="ID29">
        <v>9999</v>
      </c>
      <c r="IE29">
        <v>4.9718799999999996</v>
      </c>
      <c r="IF29">
        <v>1.8544</v>
      </c>
      <c r="IG29">
        <v>1.85547</v>
      </c>
      <c r="IH29">
        <v>1.8595900000000001</v>
      </c>
      <c r="II29">
        <v>1.85382</v>
      </c>
      <c r="IJ29">
        <v>1.8583400000000001</v>
      </c>
      <c r="IK29">
        <v>1.8555999999999999</v>
      </c>
      <c r="IL29">
        <v>1.8539600000000001</v>
      </c>
      <c r="IM29">
        <v>0</v>
      </c>
      <c r="IN29">
        <v>0</v>
      </c>
      <c r="IO29">
        <v>0</v>
      </c>
      <c r="IP29">
        <v>0</v>
      </c>
      <c r="IQ29" t="s">
        <v>445</v>
      </c>
      <c r="IR29" t="s">
        <v>446</v>
      </c>
      <c r="IS29" t="s">
        <v>447</v>
      </c>
      <c r="IT29" t="s">
        <v>447</v>
      </c>
      <c r="IU29" t="s">
        <v>447</v>
      </c>
      <c r="IV29" t="s">
        <v>447</v>
      </c>
      <c r="IW29">
        <v>0</v>
      </c>
      <c r="IX29">
        <v>100</v>
      </c>
      <c r="IY29">
        <v>100</v>
      </c>
      <c r="IZ29">
        <v>-0.64100000000000001</v>
      </c>
      <c r="JA29">
        <v>0.17299999999999999</v>
      </c>
      <c r="JB29">
        <v>-0.44548953960822701</v>
      </c>
      <c r="JC29">
        <v>-6.8838208586326796E-4</v>
      </c>
      <c r="JD29">
        <v>1.2146953680521199E-7</v>
      </c>
      <c r="JE29">
        <v>-3.3979593155360199E-13</v>
      </c>
      <c r="JF29">
        <v>1.11978480006313E-2</v>
      </c>
      <c r="JG29">
        <v>-8.4016882464723192E-3</v>
      </c>
      <c r="JH29">
        <v>1.25164947178783E-3</v>
      </c>
      <c r="JI29">
        <v>-1.11680998025361E-5</v>
      </c>
      <c r="JJ29">
        <v>6</v>
      </c>
      <c r="JK29">
        <v>2124</v>
      </c>
      <c r="JL29">
        <v>0</v>
      </c>
      <c r="JM29">
        <v>22</v>
      </c>
      <c r="JN29">
        <v>38.299999999999997</v>
      </c>
      <c r="JO29">
        <v>38.6</v>
      </c>
      <c r="JP29">
        <v>0.71167000000000002</v>
      </c>
      <c r="JQ29">
        <v>2.4645999999999999</v>
      </c>
      <c r="JR29">
        <v>1.5966800000000001</v>
      </c>
      <c r="JS29">
        <v>2.3083499999999999</v>
      </c>
      <c r="JT29">
        <v>1.5905800000000001</v>
      </c>
      <c r="JU29">
        <v>2.3547400000000001</v>
      </c>
      <c r="JV29">
        <v>40.783700000000003</v>
      </c>
      <c r="JW29">
        <v>14.350899999999999</v>
      </c>
      <c r="JX29">
        <v>18</v>
      </c>
      <c r="JY29">
        <v>507.39499999999998</v>
      </c>
      <c r="JZ29">
        <v>507.327</v>
      </c>
      <c r="KA29">
        <v>24.999300000000002</v>
      </c>
      <c r="KB29">
        <v>27.423500000000001</v>
      </c>
      <c r="KC29">
        <v>29.999600000000001</v>
      </c>
      <c r="KD29">
        <v>27.539300000000001</v>
      </c>
      <c r="KE29">
        <v>27.537199999999999</v>
      </c>
      <c r="KF29">
        <v>14.261900000000001</v>
      </c>
      <c r="KG29">
        <v>11.349399999999999</v>
      </c>
      <c r="KH29">
        <v>10.5639</v>
      </c>
      <c r="KI29">
        <v>25</v>
      </c>
      <c r="KJ29">
        <v>400</v>
      </c>
      <c r="KK29">
        <v>16.398800000000001</v>
      </c>
      <c r="KL29">
        <v>100.319</v>
      </c>
      <c r="KM29">
        <v>100.04900000000001</v>
      </c>
    </row>
    <row r="30" spans="1:299" x14ac:dyDescent="0.2">
      <c r="A30">
        <v>14</v>
      </c>
      <c r="B30">
        <v>1687817613</v>
      </c>
      <c r="C30">
        <v>22971.9000000954</v>
      </c>
      <c r="D30" t="s">
        <v>499</v>
      </c>
      <c r="E30" t="s">
        <v>500</v>
      </c>
      <c r="F30">
        <v>30</v>
      </c>
      <c r="G30" s="1">
        <v>23.3</v>
      </c>
      <c r="H30" t="s">
        <v>450</v>
      </c>
      <c r="I30" s="1">
        <v>40</v>
      </c>
      <c r="J30" s="1">
        <v>49</v>
      </c>
      <c r="K30">
        <v>1687817604.5</v>
      </c>
      <c r="L30">
        <f t="shared" si="0"/>
        <v>1.5239452281609516E-3</v>
      </c>
      <c r="M30">
        <f t="shared" si="1"/>
        <v>1.5239452281609516</v>
      </c>
      <c r="N30">
        <f t="shared" si="2"/>
        <v>7.188107967039068</v>
      </c>
      <c r="O30">
        <f t="shared" si="3"/>
        <v>395.49787500000002</v>
      </c>
      <c r="P30">
        <f t="shared" si="4"/>
        <v>252.47332649630479</v>
      </c>
      <c r="Q30">
        <f t="shared" si="5"/>
        <v>25.455628851465068</v>
      </c>
      <c r="R30">
        <f t="shared" si="6"/>
        <v>39.87608218759884</v>
      </c>
      <c r="S30">
        <f t="shared" si="7"/>
        <v>8.6863564137429558E-2</v>
      </c>
      <c r="T30">
        <f t="shared" si="8"/>
        <v>3.8247430085725687</v>
      </c>
      <c r="U30">
        <f t="shared" si="9"/>
        <v>8.5782313362165963E-2</v>
      </c>
      <c r="V30">
        <f t="shared" si="10"/>
        <v>5.3709970474709122E-2</v>
      </c>
      <c r="W30">
        <f t="shared" si="11"/>
        <v>129.97991968363178</v>
      </c>
      <c r="X30">
        <f t="shared" si="12"/>
        <v>27.749339172093698</v>
      </c>
      <c r="Y30">
        <f t="shared" si="13"/>
        <v>26.898881249999999</v>
      </c>
      <c r="Z30">
        <f t="shared" si="14"/>
        <v>3.55795824543168</v>
      </c>
      <c r="AA30">
        <f t="shared" si="15"/>
        <v>49.343561745540555</v>
      </c>
      <c r="AB30">
        <f t="shared" si="16"/>
        <v>1.8144968891769868</v>
      </c>
      <c r="AC30">
        <f t="shared" si="17"/>
        <v>3.6772718161979312</v>
      </c>
      <c r="AD30">
        <f t="shared" si="18"/>
        <v>1.7434613562546932</v>
      </c>
      <c r="AE30">
        <f t="shared" si="19"/>
        <v>-67.205984561897964</v>
      </c>
      <c r="AF30">
        <f t="shared" si="20"/>
        <v>115.95760292186257</v>
      </c>
      <c r="AG30">
        <f t="shared" si="21"/>
        <v>6.5547189651617863</v>
      </c>
      <c r="AH30">
        <f t="shared" si="22"/>
        <v>185.28625700875818</v>
      </c>
      <c r="AI30">
        <f t="shared" si="23"/>
        <v>6.7751865374484499</v>
      </c>
      <c r="AJ30">
        <f t="shared" si="24"/>
        <v>1.4489531797536337</v>
      </c>
      <c r="AK30">
        <f t="shared" si="25"/>
        <v>7.188107967039068</v>
      </c>
      <c r="AL30">
        <v>406.66128446886398</v>
      </c>
      <c r="AM30">
        <v>402.51373939393898</v>
      </c>
      <c r="AN30">
        <v>-4.4327296364493098E-2</v>
      </c>
      <c r="AO30">
        <v>67.0421116181614</v>
      </c>
      <c r="AP30">
        <f t="shared" si="26"/>
        <v>1.5239452281609516</v>
      </c>
      <c r="AQ30">
        <v>17.1713265349217</v>
      </c>
      <c r="AR30">
        <v>18.066199393939399</v>
      </c>
      <c r="AS30">
        <v>4.3903948342740402E-4</v>
      </c>
      <c r="AT30">
        <v>77.923977841408004</v>
      </c>
      <c r="AU30">
        <v>0</v>
      </c>
      <c r="AV30">
        <v>0</v>
      </c>
      <c r="AW30">
        <f t="shared" si="27"/>
        <v>1</v>
      </c>
      <c r="AX30">
        <f t="shared" si="28"/>
        <v>0</v>
      </c>
      <c r="AY30">
        <f t="shared" si="29"/>
        <v>53168.200716280466</v>
      </c>
      <c r="AZ30" t="s">
        <v>439</v>
      </c>
      <c r="BA30">
        <v>10070.200000000001</v>
      </c>
      <c r="BB30">
        <v>138.84153846153799</v>
      </c>
      <c r="BC30">
        <v>472.31</v>
      </c>
      <c r="BD30">
        <f t="shared" si="30"/>
        <v>0.70603726691889235</v>
      </c>
      <c r="BE30">
        <v>-0.242176552167957</v>
      </c>
      <c r="BF30" t="s">
        <v>501</v>
      </c>
      <c r="BG30">
        <v>10052.4</v>
      </c>
      <c r="BH30">
        <v>240.606346153846</v>
      </c>
      <c r="BI30">
        <v>377.46952360246399</v>
      </c>
      <c r="BJ30">
        <f t="shared" si="31"/>
        <v>0.36258073537284263</v>
      </c>
      <c r="BK30">
        <v>0.5</v>
      </c>
      <c r="BL30">
        <f t="shared" si="32"/>
        <v>673.18130260809949</v>
      </c>
      <c r="BM30">
        <f t="shared" si="33"/>
        <v>7.188107967039068</v>
      </c>
      <c r="BN30">
        <f t="shared" si="34"/>
        <v>122.04128586944641</v>
      </c>
      <c r="BO30">
        <f t="shared" si="35"/>
        <v>1.1037568171338018E-2</v>
      </c>
      <c r="BP30">
        <f t="shared" si="36"/>
        <v>0.2512533342888319</v>
      </c>
      <c r="BQ30">
        <f t="shared" si="37"/>
        <v>129.29213551743757</v>
      </c>
      <c r="BR30" t="s">
        <v>441</v>
      </c>
      <c r="BS30">
        <v>0</v>
      </c>
      <c r="BT30">
        <f t="shared" si="38"/>
        <v>129.29213551743757</v>
      </c>
      <c r="BU30">
        <f t="shared" si="39"/>
        <v>0.6574766241165394</v>
      </c>
      <c r="BV30">
        <f t="shared" si="40"/>
        <v>0.5514731962676962</v>
      </c>
      <c r="BW30">
        <f t="shared" si="41"/>
        <v>0.27648844628136643</v>
      </c>
      <c r="BX30">
        <f t="shared" si="42"/>
        <v>0.57354202344620642</v>
      </c>
      <c r="BY30">
        <f t="shared" si="43"/>
        <v>0.28440613532082759</v>
      </c>
      <c r="BZ30">
        <f t="shared" si="44"/>
        <v>0.29633942897119919</v>
      </c>
      <c r="CA30">
        <f t="shared" si="45"/>
        <v>0.70366057102880086</v>
      </c>
      <c r="CB30">
        <v>442</v>
      </c>
      <c r="CC30">
        <v>290</v>
      </c>
      <c r="CD30">
        <v>362.13</v>
      </c>
      <c r="CE30">
        <v>275</v>
      </c>
      <c r="CF30">
        <v>10052.4</v>
      </c>
      <c r="CG30">
        <v>361.92</v>
      </c>
      <c r="CH30">
        <v>0.21</v>
      </c>
      <c r="CI30">
        <v>300</v>
      </c>
      <c r="CJ30">
        <v>24.1</v>
      </c>
      <c r="CK30">
        <v>377.46952360246399</v>
      </c>
      <c r="CL30">
        <v>1.1150275521903901</v>
      </c>
      <c r="CM30">
        <v>-15.6314062463273</v>
      </c>
      <c r="CN30">
        <v>0.98298931371396603</v>
      </c>
      <c r="CO30">
        <v>0.90030999955634605</v>
      </c>
      <c r="CP30">
        <v>-7.6772620689655102E-3</v>
      </c>
      <c r="CQ30">
        <v>290</v>
      </c>
      <c r="CR30">
        <v>362.37</v>
      </c>
      <c r="CS30">
        <v>665</v>
      </c>
      <c r="CT30">
        <v>10038.1</v>
      </c>
      <c r="CU30">
        <v>361.9</v>
      </c>
      <c r="CV30">
        <v>0.47</v>
      </c>
      <c r="DJ30">
        <f t="shared" si="46"/>
        <v>799.98631250000005</v>
      </c>
      <c r="DK30">
        <f t="shared" si="47"/>
        <v>673.18130260809949</v>
      </c>
      <c r="DL30">
        <f t="shared" si="48"/>
        <v>0.84149102564564116</v>
      </c>
      <c r="DM30">
        <f t="shared" si="49"/>
        <v>0.16247767949608735</v>
      </c>
      <c r="DN30">
        <v>3</v>
      </c>
      <c r="DO30">
        <v>0.5</v>
      </c>
      <c r="DP30" t="s">
        <v>442</v>
      </c>
      <c r="DQ30">
        <v>2</v>
      </c>
      <c r="DR30" t="b">
        <v>1</v>
      </c>
      <c r="DS30">
        <v>1687817604.5</v>
      </c>
      <c r="DT30">
        <v>395.49787500000002</v>
      </c>
      <c r="DU30">
        <v>399.90575000000001</v>
      </c>
      <c r="DV30">
        <v>17.996493749999999</v>
      </c>
      <c r="DW30">
        <v>17.142975</v>
      </c>
      <c r="DX30">
        <v>396.12987500000003</v>
      </c>
      <c r="DY30">
        <v>17.821493749999998</v>
      </c>
      <c r="DZ30">
        <v>500.12156249999998</v>
      </c>
      <c r="EA30">
        <v>100.72506250000001</v>
      </c>
      <c r="EB30">
        <v>9.996010625E-2</v>
      </c>
      <c r="EC30">
        <v>27.461237499999999</v>
      </c>
      <c r="ED30">
        <v>26.898881249999999</v>
      </c>
      <c r="EE30">
        <v>999.9</v>
      </c>
      <c r="EF30">
        <v>0</v>
      </c>
      <c r="EG30">
        <v>0</v>
      </c>
      <c r="EH30">
        <v>9997.9212499999994</v>
      </c>
      <c r="EI30">
        <v>0</v>
      </c>
      <c r="EJ30">
        <v>0.221023</v>
      </c>
      <c r="EK30">
        <v>-4.4134306250000002</v>
      </c>
      <c r="EL30">
        <v>402.75593750000002</v>
      </c>
      <c r="EM30">
        <v>406.88093750000002</v>
      </c>
      <c r="EN30">
        <v>0.89160675</v>
      </c>
      <c r="EO30">
        <v>399.90575000000001</v>
      </c>
      <c r="EP30">
        <v>17.142975</v>
      </c>
      <c r="EQ30">
        <v>1.816535</v>
      </c>
      <c r="ER30">
        <v>1.7267287499999999</v>
      </c>
      <c r="ES30">
        <v>15.9298</v>
      </c>
      <c r="ET30">
        <v>15.13880625</v>
      </c>
      <c r="EU30">
        <v>799.98631250000005</v>
      </c>
      <c r="EV30">
        <v>0.94998793749999999</v>
      </c>
      <c r="EW30">
        <v>5.0012337499999997E-2</v>
      </c>
      <c r="EX30">
        <v>0</v>
      </c>
      <c r="EY30">
        <v>240.58699999999999</v>
      </c>
      <c r="EZ30">
        <v>4.9999900000000004</v>
      </c>
      <c r="FA30">
        <v>2476.714375</v>
      </c>
      <c r="FB30">
        <v>6899.4437500000004</v>
      </c>
      <c r="FC30">
        <v>40.980312499999997</v>
      </c>
      <c r="FD30">
        <v>44.808124999999997</v>
      </c>
      <c r="FE30">
        <v>42.746062500000001</v>
      </c>
      <c r="FF30">
        <v>43.890500000000003</v>
      </c>
      <c r="FG30">
        <v>43.734250000000003</v>
      </c>
      <c r="FH30">
        <v>755.22625000000005</v>
      </c>
      <c r="FI30">
        <v>39.76</v>
      </c>
      <c r="FJ30">
        <v>0</v>
      </c>
      <c r="FK30">
        <v>1346.0999999046301</v>
      </c>
      <c r="FL30">
        <v>0</v>
      </c>
      <c r="FM30">
        <v>240.606346153846</v>
      </c>
      <c r="FN30">
        <v>0.74676922954031</v>
      </c>
      <c r="FO30">
        <v>-309.90222072192199</v>
      </c>
      <c r="FP30">
        <v>2470.26923076923</v>
      </c>
      <c r="FQ30">
        <v>15</v>
      </c>
      <c r="FR30">
        <v>1687817645</v>
      </c>
      <c r="FS30" t="s">
        <v>502</v>
      </c>
      <c r="FT30">
        <v>1687817645</v>
      </c>
      <c r="FU30">
        <v>1687817636</v>
      </c>
      <c r="FV30">
        <v>14</v>
      </c>
      <c r="FW30">
        <v>8.0000000000000002E-3</v>
      </c>
      <c r="FX30">
        <v>-1.9E-2</v>
      </c>
      <c r="FY30">
        <v>-0.63200000000000001</v>
      </c>
      <c r="FZ30">
        <v>0.17499999999999999</v>
      </c>
      <c r="GA30">
        <v>400</v>
      </c>
      <c r="GB30">
        <v>17</v>
      </c>
      <c r="GC30">
        <v>0.8</v>
      </c>
      <c r="GD30">
        <v>0.09</v>
      </c>
      <c r="GE30">
        <v>-4.5340661904761896</v>
      </c>
      <c r="GF30">
        <v>2.6291516883116901</v>
      </c>
      <c r="GG30">
        <v>0.40711749651229701</v>
      </c>
      <c r="GH30">
        <v>0</v>
      </c>
      <c r="GI30">
        <v>240.611441176471</v>
      </c>
      <c r="GJ30">
        <v>-0.154942698644496</v>
      </c>
      <c r="GK30">
        <v>0.15271064356304601</v>
      </c>
      <c r="GL30">
        <v>1</v>
      </c>
      <c r="GM30">
        <v>0.90265447619047601</v>
      </c>
      <c r="GN30">
        <v>-0.18242111688311599</v>
      </c>
      <c r="GO30">
        <v>1.8970565542738502E-2</v>
      </c>
      <c r="GP30">
        <v>0</v>
      </c>
      <c r="GQ30">
        <v>1</v>
      </c>
      <c r="GR30">
        <v>3</v>
      </c>
      <c r="GS30" t="s">
        <v>444</v>
      </c>
      <c r="GT30">
        <v>2.9451000000000001</v>
      </c>
      <c r="GU30">
        <v>2.7103600000000001</v>
      </c>
      <c r="GV30">
        <v>0.10273599999999999</v>
      </c>
      <c r="GW30">
        <v>0.10317</v>
      </c>
      <c r="GX30">
        <v>9.3289499999999997E-2</v>
      </c>
      <c r="GY30">
        <v>9.0798500000000004E-2</v>
      </c>
      <c r="GZ30">
        <v>27636.400000000001</v>
      </c>
      <c r="HA30">
        <v>31836.3</v>
      </c>
      <c r="HB30">
        <v>30728.9</v>
      </c>
      <c r="HC30">
        <v>34222.1</v>
      </c>
      <c r="HD30">
        <v>37983.800000000003</v>
      </c>
      <c r="HE30">
        <v>38542.5</v>
      </c>
      <c r="HF30">
        <v>42251.5</v>
      </c>
      <c r="HG30">
        <v>42463.7</v>
      </c>
      <c r="HH30">
        <v>2.0098699999999998</v>
      </c>
      <c r="HI30">
        <v>2.0360800000000001</v>
      </c>
      <c r="HJ30">
        <v>4.14997E-2</v>
      </c>
      <c r="HK30">
        <v>0</v>
      </c>
      <c r="HL30">
        <v>26.252400000000002</v>
      </c>
      <c r="HM30">
        <v>999.9</v>
      </c>
      <c r="HN30">
        <v>30.594999999999999</v>
      </c>
      <c r="HO30">
        <v>38.965000000000003</v>
      </c>
      <c r="HP30">
        <v>21.300599999999999</v>
      </c>
      <c r="HQ30">
        <v>60.553699999999999</v>
      </c>
      <c r="HR30">
        <v>19.475200000000001</v>
      </c>
      <c r="HS30">
        <v>1</v>
      </c>
      <c r="HT30">
        <v>0.14544199999999999</v>
      </c>
      <c r="HU30">
        <v>1.25499</v>
      </c>
      <c r="HV30">
        <v>20.2804</v>
      </c>
      <c r="HW30">
        <v>5.2381099999999998</v>
      </c>
      <c r="HX30">
        <v>11.9863</v>
      </c>
      <c r="HY30">
        <v>4.9701500000000003</v>
      </c>
      <c r="HZ30">
        <v>3.2962500000000001</v>
      </c>
      <c r="IA30">
        <v>9999</v>
      </c>
      <c r="IB30">
        <v>9999</v>
      </c>
      <c r="IC30">
        <v>999.9</v>
      </c>
      <c r="ID30">
        <v>9999</v>
      </c>
      <c r="IE30">
        <v>4.9718400000000003</v>
      </c>
      <c r="IF30">
        <v>1.8545499999999999</v>
      </c>
      <c r="IG30">
        <v>1.85562</v>
      </c>
      <c r="IH30">
        <v>1.85964</v>
      </c>
      <c r="II30">
        <v>1.8539399999999999</v>
      </c>
      <c r="IJ30">
        <v>1.8583700000000001</v>
      </c>
      <c r="IK30">
        <v>1.85562</v>
      </c>
      <c r="IL30">
        <v>1.85409</v>
      </c>
      <c r="IM30">
        <v>0</v>
      </c>
      <c r="IN30">
        <v>0</v>
      </c>
      <c r="IO30">
        <v>0</v>
      </c>
      <c r="IP30">
        <v>0</v>
      </c>
      <c r="IQ30" t="s">
        <v>445</v>
      </c>
      <c r="IR30" t="s">
        <v>446</v>
      </c>
      <c r="IS30" t="s">
        <v>447</v>
      </c>
      <c r="IT30" t="s">
        <v>447</v>
      </c>
      <c r="IU30" t="s">
        <v>447</v>
      </c>
      <c r="IV30" t="s">
        <v>447</v>
      </c>
      <c r="IW30">
        <v>0</v>
      </c>
      <c r="IX30">
        <v>100</v>
      </c>
      <c r="IY30">
        <v>100</v>
      </c>
      <c r="IZ30">
        <v>-0.63200000000000001</v>
      </c>
      <c r="JA30">
        <v>0.17499999999999999</v>
      </c>
      <c r="JB30">
        <v>-0.38383061983371902</v>
      </c>
      <c r="JC30">
        <v>-6.8838208586326796E-4</v>
      </c>
      <c r="JD30">
        <v>1.2146953680521199E-7</v>
      </c>
      <c r="JE30">
        <v>-3.3979593155360199E-13</v>
      </c>
      <c r="JF30">
        <v>2.8487592433951901E-2</v>
      </c>
      <c r="JG30">
        <v>-8.4016882464723192E-3</v>
      </c>
      <c r="JH30">
        <v>1.25164947178783E-3</v>
      </c>
      <c r="JI30">
        <v>-1.11680998025361E-5</v>
      </c>
      <c r="JJ30">
        <v>6</v>
      </c>
      <c r="JK30">
        <v>2124</v>
      </c>
      <c r="JL30">
        <v>0</v>
      </c>
      <c r="JM30">
        <v>22</v>
      </c>
      <c r="JN30">
        <v>22</v>
      </c>
      <c r="JO30">
        <v>22.1</v>
      </c>
      <c r="JP30">
        <v>0.71289100000000005</v>
      </c>
      <c r="JQ30">
        <v>2.4609399999999999</v>
      </c>
      <c r="JR30">
        <v>1.5966800000000001</v>
      </c>
      <c r="JS30">
        <v>2.3132299999999999</v>
      </c>
      <c r="JT30">
        <v>1.5905800000000001</v>
      </c>
      <c r="JU30">
        <v>2.4523899999999998</v>
      </c>
      <c r="JV30">
        <v>43.809199999999997</v>
      </c>
      <c r="JW30">
        <v>13.9131</v>
      </c>
      <c r="JX30">
        <v>18</v>
      </c>
      <c r="JY30">
        <v>509.04599999999999</v>
      </c>
      <c r="JZ30">
        <v>503.33</v>
      </c>
      <c r="KA30">
        <v>25.004999999999999</v>
      </c>
      <c r="KB30">
        <v>29.242000000000001</v>
      </c>
      <c r="KC30">
        <v>30.000499999999999</v>
      </c>
      <c r="KD30">
        <v>29.11</v>
      </c>
      <c r="KE30">
        <v>29.0701</v>
      </c>
      <c r="KF30">
        <v>14.304</v>
      </c>
      <c r="KG30">
        <v>7.0766999999999998</v>
      </c>
      <c r="KH30">
        <v>13.3116</v>
      </c>
      <c r="KI30">
        <v>25</v>
      </c>
      <c r="KJ30">
        <v>400</v>
      </c>
      <c r="KK30">
        <v>17.297599999999999</v>
      </c>
      <c r="KL30">
        <v>100.04300000000001</v>
      </c>
      <c r="KM30">
        <v>99.762900000000002</v>
      </c>
    </row>
    <row r="31" spans="1:299" x14ac:dyDescent="0.2">
      <c r="A31">
        <v>15</v>
      </c>
      <c r="B31">
        <v>1687819835.0999999</v>
      </c>
      <c r="C31">
        <v>25194</v>
      </c>
      <c r="D31" t="s">
        <v>503</v>
      </c>
      <c r="E31" t="s">
        <v>504</v>
      </c>
      <c r="F31">
        <v>30</v>
      </c>
      <c r="G31" s="1">
        <v>24.6</v>
      </c>
      <c r="H31" t="s">
        <v>438</v>
      </c>
      <c r="I31" s="1">
        <v>180</v>
      </c>
      <c r="J31" s="1">
        <v>61</v>
      </c>
      <c r="K31">
        <v>1687819827.0999999</v>
      </c>
      <c r="L31">
        <f t="shared" si="0"/>
        <v>3.7669773725436292E-4</v>
      </c>
      <c r="M31">
        <f t="shared" si="1"/>
        <v>0.3766977372543629</v>
      </c>
      <c r="N31">
        <f t="shared" si="2"/>
        <v>3.6312385687678566</v>
      </c>
      <c r="O31">
        <f t="shared" si="3"/>
        <v>397.71353333333298</v>
      </c>
      <c r="P31">
        <f t="shared" si="4"/>
        <v>126.48336232773266</v>
      </c>
      <c r="Q31">
        <f t="shared" si="5"/>
        <v>12.74187690556894</v>
      </c>
      <c r="R31">
        <f t="shared" si="6"/>
        <v>40.065482069344831</v>
      </c>
      <c r="S31">
        <f t="shared" si="7"/>
        <v>2.2063675843989723E-2</v>
      </c>
      <c r="T31">
        <f t="shared" si="8"/>
        <v>3.8227297342937323</v>
      </c>
      <c r="U31">
        <f t="shared" si="9"/>
        <v>2.1993172694439941E-2</v>
      </c>
      <c r="V31">
        <f t="shared" si="10"/>
        <v>1.3752048480353182E-2</v>
      </c>
      <c r="W31">
        <f t="shared" si="11"/>
        <v>129.98220867387033</v>
      </c>
      <c r="X31">
        <f t="shared" si="12"/>
        <v>26.487466704508712</v>
      </c>
      <c r="Y31">
        <f t="shared" si="13"/>
        <v>26.00262</v>
      </c>
      <c r="Z31">
        <f t="shared" si="14"/>
        <v>3.3747815990892827</v>
      </c>
      <c r="AA31">
        <f t="shared" si="15"/>
        <v>50.265261537218954</v>
      </c>
      <c r="AB31">
        <f t="shared" si="16"/>
        <v>1.692718586491742</v>
      </c>
      <c r="AC31">
        <f t="shared" si="17"/>
        <v>3.3675714295017984</v>
      </c>
      <c r="AD31">
        <f t="shared" si="18"/>
        <v>1.6820630125975407</v>
      </c>
      <c r="AE31">
        <f t="shared" si="19"/>
        <v>-16.612370212917405</v>
      </c>
      <c r="AF31">
        <f t="shared" si="20"/>
        <v>-7.4481289364296277</v>
      </c>
      <c r="AG31">
        <f t="shared" si="21"/>
        <v>-0.41622775954334135</v>
      </c>
      <c r="AH31">
        <f t="shared" si="22"/>
        <v>105.50548176497996</v>
      </c>
      <c r="AI31">
        <f t="shared" si="23"/>
        <v>2.0632924028480293</v>
      </c>
      <c r="AJ31">
        <f t="shared" si="24"/>
        <v>0.46054165246595946</v>
      </c>
      <c r="AK31">
        <f t="shared" si="25"/>
        <v>3.6312385687678566</v>
      </c>
      <c r="AL31">
        <v>404.16198841257301</v>
      </c>
      <c r="AM31">
        <v>403.169581818182</v>
      </c>
      <c r="AN31">
        <v>-0.22532918844330499</v>
      </c>
      <c r="AO31">
        <v>67.043558690660007</v>
      </c>
      <c r="AP31">
        <f t="shared" si="26"/>
        <v>0.3766977372543629</v>
      </c>
      <c r="AQ31">
        <v>16.499768655458698</v>
      </c>
      <c r="AR31">
        <v>16.754524848484799</v>
      </c>
      <c r="AS31">
        <v>-5.1648958127400299E-3</v>
      </c>
      <c r="AT31">
        <v>77.957374163586394</v>
      </c>
      <c r="AU31">
        <v>0</v>
      </c>
      <c r="AV31">
        <v>0</v>
      </c>
      <c r="AW31">
        <f t="shared" si="27"/>
        <v>1</v>
      </c>
      <c r="AX31">
        <f t="shared" si="28"/>
        <v>0</v>
      </c>
      <c r="AY31">
        <f t="shared" si="29"/>
        <v>53393.113420330279</v>
      </c>
      <c r="AZ31" t="s">
        <v>439</v>
      </c>
      <c r="BA31">
        <v>10070.200000000001</v>
      </c>
      <c r="BB31">
        <v>138.84153846153799</v>
      </c>
      <c r="BC31">
        <v>472.31</v>
      </c>
      <c r="BD31">
        <f t="shared" si="30"/>
        <v>0.70603726691889235</v>
      </c>
      <c r="BE31">
        <v>-0.242176552167957</v>
      </c>
      <c r="BF31" t="s">
        <v>505</v>
      </c>
      <c r="BG31">
        <v>10073.700000000001</v>
      </c>
      <c r="BH31">
        <v>227.76380769230801</v>
      </c>
      <c r="BI31">
        <v>342.65323204344901</v>
      </c>
      <c r="BJ31">
        <f t="shared" si="31"/>
        <v>0.33529356681092926</v>
      </c>
      <c r="BK31">
        <v>0.5</v>
      </c>
      <c r="BL31">
        <f t="shared" si="32"/>
        <v>673.1960854061507</v>
      </c>
      <c r="BM31">
        <f t="shared" si="33"/>
        <v>3.6312385687678566</v>
      </c>
      <c r="BN31">
        <f t="shared" si="34"/>
        <v>112.85915831949161</v>
      </c>
      <c r="BO31">
        <f t="shared" si="35"/>
        <v>5.7537695255594299E-3</v>
      </c>
      <c r="BP31">
        <f t="shared" si="36"/>
        <v>0.37839061719432521</v>
      </c>
      <c r="BQ31">
        <f t="shared" si="37"/>
        <v>124.94370752719341</v>
      </c>
      <c r="BR31" t="s">
        <v>441</v>
      </c>
      <c r="BS31">
        <v>0</v>
      </c>
      <c r="BT31">
        <f t="shared" si="38"/>
        <v>124.94370752719341</v>
      </c>
      <c r="BU31">
        <f t="shared" si="39"/>
        <v>0.63536398947099282</v>
      </c>
      <c r="BV31">
        <f t="shared" si="40"/>
        <v>0.52771887039127963</v>
      </c>
      <c r="BW31">
        <f t="shared" si="41"/>
        <v>0.37325661921183995</v>
      </c>
      <c r="BX31">
        <f t="shared" si="42"/>
        <v>0.56370379114173574</v>
      </c>
      <c r="BY31">
        <f t="shared" si="43"/>
        <v>0.38881268518881051</v>
      </c>
      <c r="BZ31">
        <f t="shared" si="44"/>
        <v>0.28948915486969035</v>
      </c>
      <c r="CA31">
        <f t="shared" si="45"/>
        <v>0.71051084513030971</v>
      </c>
      <c r="CB31">
        <v>443</v>
      </c>
      <c r="CC31">
        <v>290</v>
      </c>
      <c r="CD31">
        <v>327.82</v>
      </c>
      <c r="CE31">
        <v>275</v>
      </c>
      <c r="CF31">
        <v>10073.700000000001</v>
      </c>
      <c r="CG31">
        <v>327.39999999999998</v>
      </c>
      <c r="CH31">
        <v>0.42</v>
      </c>
      <c r="CI31">
        <v>300</v>
      </c>
      <c r="CJ31">
        <v>24.1</v>
      </c>
      <c r="CK31">
        <v>342.65323204344901</v>
      </c>
      <c r="CL31">
        <v>1.1575017293641701</v>
      </c>
      <c r="CM31">
        <v>-15.3680308261264</v>
      </c>
      <c r="CN31">
        <v>1.02270585023184</v>
      </c>
      <c r="CO31">
        <v>0.88967940325694395</v>
      </c>
      <c r="CP31">
        <v>-7.6909005561735296E-3</v>
      </c>
      <c r="CQ31">
        <v>290</v>
      </c>
      <c r="CR31">
        <v>326.93</v>
      </c>
      <c r="CS31">
        <v>665</v>
      </c>
      <c r="CT31">
        <v>10060.9</v>
      </c>
      <c r="CU31">
        <v>327.38</v>
      </c>
      <c r="CV31">
        <v>-0.45</v>
      </c>
      <c r="DJ31">
        <f t="shared" si="46"/>
        <v>800.00426666666704</v>
      </c>
      <c r="DK31">
        <f t="shared" si="47"/>
        <v>673.1960854061507</v>
      </c>
      <c r="DL31">
        <f t="shared" si="48"/>
        <v>0.84149061880772102</v>
      </c>
      <c r="DM31">
        <f t="shared" si="49"/>
        <v>0.16247689429890158</v>
      </c>
      <c r="DN31">
        <v>3</v>
      </c>
      <c r="DO31">
        <v>0.5</v>
      </c>
      <c r="DP31" t="s">
        <v>442</v>
      </c>
      <c r="DQ31">
        <v>2</v>
      </c>
      <c r="DR31" t="b">
        <v>1</v>
      </c>
      <c r="DS31">
        <v>1687819827.0999999</v>
      </c>
      <c r="DT31">
        <v>397.71353333333298</v>
      </c>
      <c r="DU31">
        <v>399.06106666666699</v>
      </c>
      <c r="DV31">
        <v>16.80292</v>
      </c>
      <c r="DW31">
        <v>16.531306666666701</v>
      </c>
      <c r="DX31">
        <v>398.26453333333302</v>
      </c>
      <c r="DY31">
        <v>16.621919999999999</v>
      </c>
      <c r="DZ31">
        <v>500.12626666666699</v>
      </c>
      <c r="EA31">
        <v>100.6396</v>
      </c>
      <c r="EB31">
        <v>9.9949226666666696E-2</v>
      </c>
      <c r="EC31">
        <v>25.966480000000001</v>
      </c>
      <c r="ED31">
        <v>26.00262</v>
      </c>
      <c r="EE31">
        <v>999.9</v>
      </c>
      <c r="EF31">
        <v>0</v>
      </c>
      <c r="EG31">
        <v>0</v>
      </c>
      <c r="EH31">
        <v>9998.7846666666701</v>
      </c>
      <c r="EI31">
        <v>0</v>
      </c>
      <c r="EJ31">
        <v>0.221023</v>
      </c>
      <c r="EK31">
        <v>-1.4271402666666699</v>
      </c>
      <c r="EL31">
        <v>404.42306666666701</v>
      </c>
      <c r="EM31">
        <v>405.76906666666702</v>
      </c>
      <c r="EN31">
        <v>0.25517913333333297</v>
      </c>
      <c r="EO31">
        <v>399.06106666666699</v>
      </c>
      <c r="EP31">
        <v>16.531306666666701</v>
      </c>
      <c r="EQ31">
        <v>1.6893866666666699</v>
      </c>
      <c r="ER31">
        <v>1.66370533333333</v>
      </c>
      <c r="ES31">
        <v>14.7992333333333</v>
      </c>
      <c r="ET31">
        <v>14.561833333333301</v>
      </c>
      <c r="EU31">
        <v>800.00426666666704</v>
      </c>
      <c r="EV31">
        <v>0.95</v>
      </c>
      <c r="EW31">
        <v>5.0000200000000002E-2</v>
      </c>
      <c r="EX31">
        <v>0</v>
      </c>
      <c r="EY31">
        <v>227.754866666667</v>
      </c>
      <c r="EZ31">
        <v>4.9999900000000004</v>
      </c>
      <c r="FA31">
        <v>2400.2733333333299</v>
      </c>
      <c r="FB31">
        <v>6899.6260000000002</v>
      </c>
      <c r="FC31">
        <v>37.811999999999998</v>
      </c>
      <c r="FD31">
        <v>40.337200000000003</v>
      </c>
      <c r="FE31">
        <v>39.370800000000003</v>
      </c>
      <c r="FF31">
        <v>39.832999999999998</v>
      </c>
      <c r="FG31">
        <v>40.561999999999998</v>
      </c>
      <c r="FH31">
        <v>755.25333333333299</v>
      </c>
      <c r="FI31">
        <v>39.75</v>
      </c>
      <c r="FJ31">
        <v>0</v>
      </c>
      <c r="FK31">
        <v>2220.0999999046298</v>
      </c>
      <c r="FL31">
        <v>0</v>
      </c>
      <c r="FM31">
        <v>227.76380769230801</v>
      </c>
      <c r="FN31">
        <v>0.252410252342815</v>
      </c>
      <c r="FO31">
        <v>-35.449230833040602</v>
      </c>
      <c r="FP31">
        <v>2400.1296153846201</v>
      </c>
      <c r="FQ31">
        <v>15</v>
      </c>
      <c r="FR31">
        <v>1687819877.0999999</v>
      </c>
      <c r="FS31" t="s">
        <v>506</v>
      </c>
      <c r="FT31">
        <v>1687819877.0999999</v>
      </c>
      <c r="FU31">
        <v>1687819856.0999999</v>
      </c>
      <c r="FV31">
        <v>15</v>
      </c>
      <c r="FW31">
        <v>8.8999999999999996E-2</v>
      </c>
      <c r="FX31">
        <v>2.4E-2</v>
      </c>
      <c r="FY31">
        <v>-0.55100000000000005</v>
      </c>
      <c r="FZ31">
        <v>0.18099999999999999</v>
      </c>
      <c r="GA31">
        <v>413</v>
      </c>
      <c r="GB31">
        <v>17</v>
      </c>
      <c r="GC31">
        <v>2.57</v>
      </c>
      <c r="GD31">
        <v>0.11</v>
      </c>
      <c r="GE31">
        <v>-1.3352767523809499</v>
      </c>
      <c r="GF31">
        <v>0.31655409350649499</v>
      </c>
      <c r="GG31">
        <v>1.3528330377742499</v>
      </c>
      <c r="GH31">
        <v>1</v>
      </c>
      <c r="GI31">
        <v>227.76332352941199</v>
      </c>
      <c r="GJ31">
        <v>8.8449195537475295E-2</v>
      </c>
      <c r="GK31">
        <v>0.14497316599333801</v>
      </c>
      <c r="GL31">
        <v>1</v>
      </c>
      <c r="GM31">
        <v>0.249607142857143</v>
      </c>
      <c r="GN31">
        <v>0.108566493506494</v>
      </c>
      <c r="GO31">
        <v>1.41974698224911E-2</v>
      </c>
      <c r="GP31">
        <v>0</v>
      </c>
      <c r="GQ31">
        <v>2</v>
      </c>
      <c r="GR31">
        <v>3</v>
      </c>
      <c r="GS31" t="s">
        <v>462</v>
      </c>
      <c r="GT31">
        <v>2.9479199999999999</v>
      </c>
      <c r="GU31">
        <v>2.7109000000000001</v>
      </c>
      <c r="GV31">
        <v>0.10349899999999999</v>
      </c>
      <c r="GW31">
        <v>0.10323400000000001</v>
      </c>
      <c r="GX31">
        <v>8.8797000000000001E-2</v>
      </c>
      <c r="GY31">
        <v>8.8535900000000001E-2</v>
      </c>
      <c r="GZ31">
        <v>27724.6</v>
      </c>
      <c r="HA31">
        <v>31969.3</v>
      </c>
      <c r="HB31">
        <v>30840.799999999999</v>
      </c>
      <c r="HC31">
        <v>34353.800000000003</v>
      </c>
      <c r="HD31">
        <v>38312.9</v>
      </c>
      <c r="HE31">
        <v>38782.400000000001</v>
      </c>
      <c r="HF31">
        <v>42405.1</v>
      </c>
      <c r="HG31">
        <v>42620.5</v>
      </c>
      <c r="HH31">
        <v>2.0377999999999998</v>
      </c>
      <c r="HI31">
        <v>2.0618699999999999</v>
      </c>
      <c r="HJ31">
        <v>7.8879299999999999E-2</v>
      </c>
      <c r="HK31">
        <v>0</v>
      </c>
      <c r="HL31">
        <v>24.706399999999999</v>
      </c>
      <c r="HM31">
        <v>999.9</v>
      </c>
      <c r="HN31">
        <v>31.913</v>
      </c>
      <c r="HO31">
        <v>38.722999999999999</v>
      </c>
      <c r="HP31">
        <v>21.953399999999998</v>
      </c>
      <c r="HQ31">
        <v>60.432899999999997</v>
      </c>
      <c r="HR31">
        <v>20.929500000000001</v>
      </c>
      <c r="HS31">
        <v>1</v>
      </c>
      <c r="HT31">
        <v>-3.1681899999999999E-2</v>
      </c>
      <c r="HU31">
        <v>-0.24635099999999999</v>
      </c>
      <c r="HV31">
        <v>20.291699999999999</v>
      </c>
      <c r="HW31">
        <v>5.2460399999999998</v>
      </c>
      <c r="HX31">
        <v>11.9863</v>
      </c>
      <c r="HY31">
        <v>4.9715999999999996</v>
      </c>
      <c r="HZ31">
        <v>3.2970000000000002</v>
      </c>
      <c r="IA31">
        <v>9999</v>
      </c>
      <c r="IB31">
        <v>9999</v>
      </c>
      <c r="IC31">
        <v>999.9</v>
      </c>
      <c r="ID31">
        <v>9999</v>
      </c>
      <c r="IE31">
        <v>4.9718200000000001</v>
      </c>
      <c r="IF31">
        <v>1.85442</v>
      </c>
      <c r="IG31">
        <v>1.85547</v>
      </c>
      <c r="IH31">
        <v>1.8595900000000001</v>
      </c>
      <c r="II31">
        <v>1.85382</v>
      </c>
      <c r="IJ31">
        <v>1.8583400000000001</v>
      </c>
      <c r="IK31">
        <v>1.85561</v>
      </c>
      <c r="IL31">
        <v>1.8539399999999999</v>
      </c>
      <c r="IM31">
        <v>0</v>
      </c>
      <c r="IN31">
        <v>0</v>
      </c>
      <c r="IO31">
        <v>0</v>
      </c>
      <c r="IP31">
        <v>0</v>
      </c>
      <c r="IQ31" t="s">
        <v>445</v>
      </c>
      <c r="IR31" t="s">
        <v>446</v>
      </c>
      <c r="IS31" t="s">
        <v>447</v>
      </c>
      <c r="IT31" t="s">
        <v>447</v>
      </c>
      <c r="IU31" t="s">
        <v>447</v>
      </c>
      <c r="IV31" t="s">
        <v>447</v>
      </c>
      <c r="IW31">
        <v>0</v>
      </c>
      <c r="IX31">
        <v>100</v>
      </c>
      <c r="IY31">
        <v>100</v>
      </c>
      <c r="IZ31">
        <v>-0.55100000000000005</v>
      </c>
      <c r="JA31">
        <v>0.18099999999999999</v>
      </c>
      <c r="JB31">
        <v>-0.37551956703415801</v>
      </c>
      <c r="JC31">
        <v>-6.8838208586326796E-4</v>
      </c>
      <c r="JD31">
        <v>1.2146953680521199E-7</v>
      </c>
      <c r="JE31">
        <v>-3.3979593155360199E-13</v>
      </c>
      <c r="JF31">
        <v>9.6977882401434994E-3</v>
      </c>
      <c r="JG31">
        <v>-8.4016882464723192E-3</v>
      </c>
      <c r="JH31">
        <v>1.25164947178783E-3</v>
      </c>
      <c r="JI31">
        <v>-1.11680998025361E-5</v>
      </c>
      <c r="JJ31">
        <v>6</v>
      </c>
      <c r="JK31">
        <v>2124</v>
      </c>
      <c r="JL31">
        <v>0</v>
      </c>
      <c r="JM31">
        <v>22</v>
      </c>
      <c r="JN31">
        <v>36.5</v>
      </c>
      <c r="JO31">
        <v>36.700000000000003</v>
      </c>
      <c r="JP31">
        <v>0.631104</v>
      </c>
      <c r="JQ31">
        <v>2.4706999999999999</v>
      </c>
      <c r="JR31">
        <v>1.5966800000000001</v>
      </c>
      <c r="JS31">
        <v>2.3144499999999999</v>
      </c>
      <c r="JT31">
        <v>1.5905800000000001</v>
      </c>
      <c r="JU31">
        <v>2.5390600000000001</v>
      </c>
      <c r="JV31">
        <v>41.927500000000002</v>
      </c>
      <c r="JW31">
        <v>13.361499999999999</v>
      </c>
      <c r="JX31">
        <v>18</v>
      </c>
      <c r="JY31">
        <v>507.40899999999999</v>
      </c>
      <c r="JZ31">
        <v>500.41199999999998</v>
      </c>
      <c r="KA31">
        <v>25</v>
      </c>
      <c r="KB31">
        <v>26.828299999999999</v>
      </c>
      <c r="KC31">
        <v>29.999400000000001</v>
      </c>
      <c r="KD31">
        <v>26.905899999999999</v>
      </c>
      <c r="KE31">
        <v>26.889600000000002</v>
      </c>
      <c r="KF31">
        <v>12.658099999999999</v>
      </c>
      <c r="KG31">
        <v>20.989699999999999</v>
      </c>
      <c r="KH31">
        <v>2.5089399999999999</v>
      </c>
      <c r="KI31">
        <v>25</v>
      </c>
      <c r="KJ31">
        <v>400</v>
      </c>
      <c r="KK31">
        <v>16.4802</v>
      </c>
      <c r="KL31">
        <v>100.407</v>
      </c>
      <c r="KM31">
        <v>100.13800000000001</v>
      </c>
    </row>
    <row r="32" spans="1:299" x14ac:dyDescent="0.2">
      <c r="A32">
        <v>16</v>
      </c>
      <c r="B32">
        <v>1687821263</v>
      </c>
      <c r="C32">
        <v>26621.9000000954</v>
      </c>
      <c r="D32" t="s">
        <v>507</v>
      </c>
      <c r="E32" t="s">
        <v>508</v>
      </c>
      <c r="F32">
        <v>30</v>
      </c>
      <c r="G32" s="1">
        <v>24</v>
      </c>
      <c r="H32" t="s">
        <v>450</v>
      </c>
      <c r="I32" s="1">
        <v>60</v>
      </c>
      <c r="J32" s="1">
        <v>61</v>
      </c>
      <c r="K32">
        <v>1687821255</v>
      </c>
      <c r="L32">
        <f t="shared" si="0"/>
        <v>1.1442329284670003E-3</v>
      </c>
      <c r="M32">
        <f t="shared" si="1"/>
        <v>1.1442329284670003</v>
      </c>
      <c r="N32">
        <f t="shared" si="2"/>
        <v>6.4531029071982751</v>
      </c>
      <c r="O32">
        <f t="shared" si="3"/>
        <v>395.65199999999999</v>
      </c>
      <c r="P32">
        <f t="shared" si="4"/>
        <v>216.66831796415599</v>
      </c>
      <c r="Q32">
        <f t="shared" si="5"/>
        <v>21.832003210461114</v>
      </c>
      <c r="R32">
        <f t="shared" si="6"/>
        <v>39.866814933479787</v>
      </c>
      <c r="S32">
        <f t="shared" si="7"/>
        <v>6.1281623675483975E-2</v>
      </c>
      <c r="T32">
        <f t="shared" si="8"/>
        <v>3.8238204884107008</v>
      </c>
      <c r="U32">
        <f t="shared" si="9"/>
        <v>6.0741197528870965E-2</v>
      </c>
      <c r="V32">
        <f t="shared" si="10"/>
        <v>3.8011406208124508E-2</v>
      </c>
      <c r="W32">
        <f t="shared" si="11"/>
        <v>129.98279291489669</v>
      </c>
      <c r="X32">
        <f t="shared" si="12"/>
        <v>27.699109184667293</v>
      </c>
      <c r="Y32">
        <f t="shared" si="13"/>
        <v>27.382940000000001</v>
      </c>
      <c r="Z32">
        <f t="shared" si="14"/>
        <v>3.6604532170944482</v>
      </c>
      <c r="AA32">
        <f t="shared" si="15"/>
        <v>49.695340079637958</v>
      </c>
      <c r="AB32">
        <f t="shared" si="16"/>
        <v>1.8138709565192082</v>
      </c>
      <c r="AC32">
        <f t="shared" si="17"/>
        <v>3.649981977409626</v>
      </c>
      <c r="AD32">
        <f t="shared" si="18"/>
        <v>1.84658226057524</v>
      </c>
      <c r="AE32">
        <f t="shared" si="19"/>
        <v>-50.460672145394717</v>
      </c>
      <c r="AF32">
        <f t="shared" si="20"/>
        <v>-10.082100049446835</v>
      </c>
      <c r="AG32">
        <f t="shared" si="21"/>
        <v>-0.57106354918647961</v>
      </c>
      <c r="AH32">
        <f t="shared" si="22"/>
        <v>68.868957170868669</v>
      </c>
      <c r="AI32">
        <f t="shared" si="23"/>
        <v>6.6163495639803918</v>
      </c>
      <c r="AJ32">
        <f t="shared" si="24"/>
        <v>1.0711183964988755</v>
      </c>
      <c r="AK32">
        <f t="shared" si="25"/>
        <v>6.4531029071982751</v>
      </c>
      <c r="AL32">
        <v>407.01318021902102</v>
      </c>
      <c r="AM32">
        <v>402.95882424242399</v>
      </c>
      <c r="AN32">
        <v>2.1277642358961301E-2</v>
      </c>
      <c r="AO32">
        <v>67.044560239634507</v>
      </c>
      <c r="AP32">
        <f t="shared" si="26"/>
        <v>1.1442329284670003</v>
      </c>
      <c r="AQ32">
        <v>17.370788019729499</v>
      </c>
      <c r="AR32">
        <v>18.0447648484848</v>
      </c>
      <c r="AS32">
        <v>3.62680928152901E-6</v>
      </c>
      <c r="AT32">
        <v>77.975206665231795</v>
      </c>
      <c r="AU32">
        <v>0</v>
      </c>
      <c r="AV32">
        <v>0</v>
      </c>
      <c r="AW32">
        <f t="shared" si="27"/>
        <v>1</v>
      </c>
      <c r="AX32">
        <f t="shared" si="28"/>
        <v>0</v>
      </c>
      <c r="AY32">
        <f t="shared" si="29"/>
        <v>53171.546751056245</v>
      </c>
      <c r="AZ32" t="s">
        <v>439</v>
      </c>
      <c r="BA32">
        <v>10070.200000000001</v>
      </c>
      <c r="BB32">
        <v>138.84153846153799</v>
      </c>
      <c r="BC32">
        <v>472.31</v>
      </c>
      <c r="BD32">
        <f t="shared" si="30"/>
        <v>0.70603726691889235</v>
      </c>
      <c r="BE32">
        <v>-0.242176552167957</v>
      </c>
      <c r="BF32" t="s">
        <v>509</v>
      </c>
      <c r="BG32">
        <v>10074</v>
      </c>
      <c r="BH32">
        <v>230.87168</v>
      </c>
      <c r="BI32">
        <v>396.27024486979201</v>
      </c>
      <c r="BJ32">
        <f t="shared" si="31"/>
        <v>0.41738830258158621</v>
      </c>
      <c r="BK32">
        <v>0.5</v>
      </c>
      <c r="BL32">
        <f t="shared" si="32"/>
        <v>673.19916490927255</v>
      </c>
      <c r="BM32">
        <f t="shared" si="33"/>
        <v>6.4531029071982751</v>
      </c>
      <c r="BN32">
        <f t="shared" si="34"/>
        <v>140.4927283704113</v>
      </c>
      <c r="BO32">
        <f t="shared" si="35"/>
        <v>9.9454660795198092E-3</v>
      </c>
      <c r="BP32">
        <f t="shared" si="36"/>
        <v>0.19188863184818084</v>
      </c>
      <c r="BQ32">
        <f t="shared" si="37"/>
        <v>131.42793735255648</v>
      </c>
      <c r="BR32" t="s">
        <v>441</v>
      </c>
      <c r="BS32">
        <v>0</v>
      </c>
      <c r="BT32">
        <f t="shared" si="38"/>
        <v>131.42793735255648</v>
      </c>
      <c r="BU32">
        <f t="shared" si="39"/>
        <v>0.66833760784703489</v>
      </c>
      <c r="BV32">
        <f t="shared" si="40"/>
        <v>0.62451715671986474</v>
      </c>
      <c r="BW32">
        <f t="shared" si="41"/>
        <v>0.22306763383103539</v>
      </c>
      <c r="BX32">
        <f t="shared" si="42"/>
        <v>0.64250241232804794</v>
      </c>
      <c r="BY32">
        <f t="shared" si="43"/>
        <v>0.22802682682313458</v>
      </c>
      <c r="BZ32">
        <f t="shared" si="44"/>
        <v>0.35551784328409225</v>
      </c>
      <c r="CA32">
        <f t="shared" si="45"/>
        <v>0.64448215671590781</v>
      </c>
      <c r="CB32">
        <v>444</v>
      </c>
      <c r="CC32">
        <v>290</v>
      </c>
      <c r="CD32">
        <v>369.78</v>
      </c>
      <c r="CE32">
        <v>135</v>
      </c>
      <c r="CF32">
        <v>10074</v>
      </c>
      <c r="CG32">
        <v>369.64</v>
      </c>
      <c r="CH32">
        <v>0.14000000000000001</v>
      </c>
      <c r="CI32">
        <v>300</v>
      </c>
      <c r="CJ32">
        <v>24.1</v>
      </c>
      <c r="CK32">
        <v>396.27024486979201</v>
      </c>
      <c r="CL32">
        <v>1.33608359559741</v>
      </c>
      <c r="CM32">
        <v>-26.830309933465301</v>
      </c>
      <c r="CN32">
        <v>1.1784861958367701</v>
      </c>
      <c r="CO32">
        <v>0.94874848056285099</v>
      </c>
      <c r="CP32">
        <v>-7.68114593993326E-3</v>
      </c>
      <c r="CQ32">
        <v>290</v>
      </c>
      <c r="CR32">
        <v>366.54</v>
      </c>
      <c r="CS32">
        <v>655</v>
      </c>
      <c r="CT32">
        <v>10043.9</v>
      </c>
      <c r="CU32">
        <v>369.56</v>
      </c>
      <c r="CV32">
        <v>-3.02</v>
      </c>
      <c r="DJ32">
        <f t="shared" si="46"/>
        <v>800.00793333333297</v>
      </c>
      <c r="DK32">
        <f t="shared" si="47"/>
        <v>673.19916490927255</v>
      </c>
      <c r="DL32">
        <f t="shared" si="48"/>
        <v>0.84149061135469516</v>
      </c>
      <c r="DM32">
        <f t="shared" si="49"/>
        <v>0.16247687991456178</v>
      </c>
      <c r="DN32">
        <v>3</v>
      </c>
      <c r="DO32">
        <v>0.5</v>
      </c>
      <c r="DP32" t="s">
        <v>442</v>
      </c>
      <c r="DQ32">
        <v>2</v>
      </c>
      <c r="DR32" t="b">
        <v>1</v>
      </c>
      <c r="DS32">
        <v>1687821255</v>
      </c>
      <c r="DT32">
        <v>395.65199999999999</v>
      </c>
      <c r="DU32">
        <v>399.875133333333</v>
      </c>
      <c r="DV32">
        <v>18.001480000000001</v>
      </c>
      <c r="DW32">
        <v>17.370519999999999</v>
      </c>
      <c r="DX32">
        <v>396.226</v>
      </c>
      <c r="DY32">
        <v>17.824480000000001</v>
      </c>
      <c r="DZ32">
        <v>500.11253333333298</v>
      </c>
      <c r="EA32">
        <v>100.662333333333</v>
      </c>
      <c r="EB32">
        <v>9.9990460000000003E-2</v>
      </c>
      <c r="EC32">
        <v>27.334033333333299</v>
      </c>
      <c r="ED32">
        <v>27.382940000000001</v>
      </c>
      <c r="EE32">
        <v>999.9</v>
      </c>
      <c r="EF32">
        <v>0</v>
      </c>
      <c r="EG32">
        <v>0</v>
      </c>
      <c r="EH32">
        <v>10000.6573333333</v>
      </c>
      <c r="EI32">
        <v>0</v>
      </c>
      <c r="EJ32">
        <v>0.221023</v>
      </c>
      <c r="EK32">
        <v>-4.1891759999999998</v>
      </c>
      <c r="EL32">
        <v>402.95606666666703</v>
      </c>
      <c r="EM32">
        <v>406.94380000000001</v>
      </c>
      <c r="EN32">
        <v>0.67185660000000003</v>
      </c>
      <c r="EO32">
        <v>399.875133333333</v>
      </c>
      <c r="EP32">
        <v>17.370519999999999</v>
      </c>
      <c r="EQ32">
        <v>1.8161879999999999</v>
      </c>
      <c r="ER32">
        <v>1.7485566666666701</v>
      </c>
      <c r="ES32">
        <v>15.9268133333333</v>
      </c>
      <c r="ET32">
        <v>15.334339999999999</v>
      </c>
      <c r="EU32">
        <v>800.00793333333297</v>
      </c>
      <c r="EV32">
        <v>0.94999900000000004</v>
      </c>
      <c r="EW32">
        <v>5.0000740000000002E-2</v>
      </c>
      <c r="EX32">
        <v>0</v>
      </c>
      <c r="EY32">
        <v>230.868066666667</v>
      </c>
      <c r="EZ32">
        <v>4.9999900000000004</v>
      </c>
      <c r="FA32">
        <v>2532.5833333333298</v>
      </c>
      <c r="FB32">
        <v>6899.6593333333303</v>
      </c>
      <c r="FC32">
        <v>40.832999999999998</v>
      </c>
      <c r="FD32">
        <v>44.745800000000003</v>
      </c>
      <c r="FE32">
        <v>42.625</v>
      </c>
      <c r="FF32">
        <v>43.561999999999998</v>
      </c>
      <c r="FG32">
        <v>43.557866666666698</v>
      </c>
      <c r="FH32">
        <v>755.25733333333301</v>
      </c>
      <c r="FI32">
        <v>39.75</v>
      </c>
      <c r="FJ32">
        <v>0</v>
      </c>
      <c r="FK32">
        <v>1425.9000000953699</v>
      </c>
      <c r="FL32">
        <v>0</v>
      </c>
      <c r="FM32">
        <v>230.87168</v>
      </c>
      <c r="FN32">
        <v>0.16107692579263899</v>
      </c>
      <c r="FO32">
        <v>-1132.1999946527101</v>
      </c>
      <c r="FP32">
        <v>2520.4319999999998</v>
      </c>
      <c r="FQ32">
        <v>15</v>
      </c>
      <c r="FR32">
        <v>1687821286</v>
      </c>
      <c r="FS32" t="s">
        <v>510</v>
      </c>
      <c r="FT32">
        <v>1687821286</v>
      </c>
      <c r="FU32">
        <v>1687821284</v>
      </c>
      <c r="FV32">
        <v>16</v>
      </c>
      <c r="FW32">
        <v>-3.2000000000000001E-2</v>
      </c>
      <c r="FX32">
        <v>-2.4E-2</v>
      </c>
      <c r="FY32">
        <v>-0.57399999999999995</v>
      </c>
      <c r="FZ32">
        <v>0.17699999999999999</v>
      </c>
      <c r="GA32">
        <v>398</v>
      </c>
      <c r="GB32">
        <v>17</v>
      </c>
      <c r="GC32">
        <v>0.42</v>
      </c>
      <c r="GD32">
        <v>0.08</v>
      </c>
      <c r="GE32">
        <v>-4.2313376190476202</v>
      </c>
      <c r="GF32">
        <v>0.58575740259740094</v>
      </c>
      <c r="GG32">
        <v>0.15935600781791801</v>
      </c>
      <c r="GH32">
        <v>0</v>
      </c>
      <c r="GI32">
        <v>230.83570588235301</v>
      </c>
      <c r="GJ32">
        <v>0.2655156600477</v>
      </c>
      <c r="GK32">
        <v>0.19389043743852699</v>
      </c>
      <c r="GL32">
        <v>1</v>
      </c>
      <c r="GM32">
        <v>0.67002057142857097</v>
      </c>
      <c r="GN32">
        <v>2.9302987012987398E-2</v>
      </c>
      <c r="GO32">
        <v>3.26401373671581E-3</v>
      </c>
      <c r="GP32">
        <v>1</v>
      </c>
      <c r="GQ32">
        <v>2</v>
      </c>
      <c r="GR32">
        <v>3</v>
      </c>
      <c r="GS32" t="s">
        <v>462</v>
      </c>
      <c r="GT32">
        <v>2.9453</v>
      </c>
      <c r="GU32">
        <v>2.7107000000000001</v>
      </c>
      <c r="GV32">
        <v>0.102757</v>
      </c>
      <c r="GW32">
        <v>0.103142</v>
      </c>
      <c r="GX32">
        <v>9.3118699999999999E-2</v>
      </c>
      <c r="GY32">
        <v>9.1424000000000005E-2</v>
      </c>
      <c r="GZ32">
        <v>27633.599999999999</v>
      </c>
      <c r="HA32">
        <v>31834.799999999999</v>
      </c>
      <c r="HB32">
        <v>30726.6</v>
      </c>
      <c r="HC32">
        <v>34219.4</v>
      </c>
      <c r="HD32">
        <v>37988.6</v>
      </c>
      <c r="HE32">
        <v>38513.599999999999</v>
      </c>
      <c r="HF32">
        <v>42248.800000000003</v>
      </c>
      <c r="HG32">
        <v>42461.1</v>
      </c>
      <c r="HH32">
        <v>2.0104500000000001</v>
      </c>
      <c r="HI32">
        <v>2.0215700000000001</v>
      </c>
      <c r="HJ32">
        <v>6.3478900000000005E-2</v>
      </c>
      <c r="HK32">
        <v>0</v>
      </c>
      <c r="HL32">
        <v>26.341699999999999</v>
      </c>
      <c r="HM32">
        <v>999.9</v>
      </c>
      <c r="HN32">
        <v>33.61</v>
      </c>
      <c r="HO32">
        <v>39.68</v>
      </c>
      <c r="HP32">
        <v>24.334</v>
      </c>
      <c r="HQ32">
        <v>60.1629</v>
      </c>
      <c r="HR32">
        <v>19.959900000000001</v>
      </c>
      <c r="HS32">
        <v>1</v>
      </c>
      <c r="HT32">
        <v>0.14441300000000001</v>
      </c>
      <c r="HU32">
        <v>1.19807</v>
      </c>
      <c r="HV32">
        <v>20.282900000000001</v>
      </c>
      <c r="HW32">
        <v>5.2404999999999999</v>
      </c>
      <c r="HX32">
        <v>11.989699999999999</v>
      </c>
      <c r="HY32">
        <v>4.9711499999999997</v>
      </c>
      <c r="HZ32">
        <v>3.2970000000000002</v>
      </c>
      <c r="IA32">
        <v>9999</v>
      </c>
      <c r="IB32">
        <v>9999</v>
      </c>
      <c r="IC32">
        <v>999.9</v>
      </c>
      <c r="ID32">
        <v>9999</v>
      </c>
      <c r="IE32">
        <v>4.9718099999999996</v>
      </c>
      <c r="IF32">
        <v>1.85443</v>
      </c>
      <c r="IG32">
        <v>1.8554900000000001</v>
      </c>
      <c r="IH32">
        <v>1.8595900000000001</v>
      </c>
      <c r="II32">
        <v>1.8538699999999999</v>
      </c>
      <c r="IJ32">
        <v>1.8583499999999999</v>
      </c>
      <c r="IK32">
        <v>1.85562</v>
      </c>
      <c r="IL32">
        <v>1.8539399999999999</v>
      </c>
      <c r="IM32">
        <v>0</v>
      </c>
      <c r="IN32">
        <v>0</v>
      </c>
      <c r="IO32">
        <v>0</v>
      </c>
      <c r="IP32">
        <v>0</v>
      </c>
      <c r="IQ32" t="s">
        <v>445</v>
      </c>
      <c r="IR32" t="s">
        <v>446</v>
      </c>
      <c r="IS32" t="s">
        <v>447</v>
      </c>
      <c r="IT32" t="s">
        <v>447</v>
      </c>
      <c r="IU32" t="s">
        <v>447</v>
      </c>
      <c r="IV32" t="s">
        <v>447</v>
      </c>
      <c r="IW32">
        <v>0</v>
      </c>
      <c r="IX32">
        <v>100</v>
      </c>
      <c r="IY32">
        <v>100</v>
      </c>
      <c r="IZ32">
        <v>-0.57399999999999995</v>
      </c>
      <c r="JA32">
        <v>0.17699999999999999</v>
      </c>
      <c r="JB32">
        <v>-0.28644866038939198</v>
      </c>
      <c r="JC32">
        <v>-6.8838208586326796E-4</v>
      </c>
      <c r="JD32">
        <v>1.2146953680521199E-7</v>
      </c>
      <c r="JE32">
        <v>-3.3979593155360199E-13</v>
      </c>
      <c r="JF32">
        <v>3.3237580867848102E-2</v>
      </c>
      <c r="JG32">
        <v>-8.4016882464723192E-3</v>
      </c>
      <c r="JH32">
        <v>1.25164947178783E-3</v>
      </c>
      <c r="JI32">
        <v>-1.11680998025361E-5</v>
      </c>
      <c r="JJ32">
        <v>6</v>
      </c>
      <c r="JK32">
        <v>2124</v>
      </c>
      <c r="JL32">
        <v>0</v>
      </c>
      <c r="JM32">
        <v>22</v>
      </c>
      <c r="JN32">
        <v>23.1</v>
      </c>
      <c r="JO32">
        <v>23.4</v>
      </c>
      <c r="JP32">
        <v>0.689697</v>
      </c>
      <c r="JQ32">
        <v>2.4621599999999999</v>
      </c>
      <c r="JR32">
        <v>1.5966800000000001</v>
      </c>
      <c r="JS32">
        <v>2.3144499999999999</v>
      </c>
      <c r="JT32">
        <v>1.5905800000000001</v>
      </c>
      <c r="JU32">
        <v>2.52319</v>
      </c>
      <c r="JV32">
        <v>43.399099999999997</v>
      </c>
      <c r="JW32">
        <v>12.827400000000001</v>
      </c>
      <c r="JX32">
        <v>18</v>
      </c>
      <c r="JY32">
        <v>509.24</v>
      </c>
      <c r="JZ32">
        <v>493.21499999999997</v>
      </c>
      <c r="KA32">
        <v>25.001000000000001</v>
      </c>
      <c r="KB32">
        <v>29.2422</v>
      </c>
      <c r="KC32">
        <v>30.000299999999999</v>
      </c>
      <c r="KD32">
        <v>29.089600000000001</v>
      </c>
      <c r="KE32">
        <v>29.0457</v>
      </c>
      <c r="KF32">
        <v>13.848100000000001</v>
      </c>
      <c r="KG32">
        <v>25.928599999999999</v>
      </c>
      <c r="KH32">
        <v>0</v>
      </c>
      <c r="KI32">
        <v>25</v>
      </c>
      <c r="KJ32">
        <v>400</v>
      </c>
      <c r="KK32">
        <v>17.419899999999998</v>
      </c>
      <c r="KL32">
        <v>100.036</v>
      </c>
      <c r="KM32">
        <v>99.756100000000004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Marcella Cross</cp:lastModifiedBy>
  <dcterms:created xsi:type="dcterms:W3CDTF">2023-06-26T16:15:34Z</dcterms:created>
  <dcterms:modified xsi:type="dcterms:W3CDTF">2023-06-30T17:43:38Z</dcterms:modified>
</cp:coreProperties>
</file>