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ross/Library/CloudStorage/GoogleDrive-cross.marcella@gmail.com/My Drive/2022-2023/Photosynthesis LICOR Project/Excision_Research/Li-Cor.data/Excel.DataCollection/"/>
    </mc:Choice>
  </mc:AlternateContent>
  <xr:revisionPtr revIDLastSave="0" documentId="13_ncr:1_{64CD0650-857E-8C48-A343-C3480ADC6A0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2" i="1" l="1"/>
  <c r="AP32" i="1"/>
  <c r="AN32" i="1"/>
  <c r="AO32" i="1" s="1"/>
  <c r="AM32" i="1"/>
  <c r="AK32" i="1"/>
  <c r="O32" i="1" s="1"/>
  <c r="AC32" i="1"/>
  <c r="AB32" i="1"/>
  <c r="AA32" i="1"/>
  <c r="T32" i="1"/>
  <c r="AQ31" i="1"/>
  <c r="AP31" i="1"/>
  <c r="AN31" i="1"/>
  <c r="AO31" i="1" s="1"/>
  <c r="AM31" i="1"/>
  <c r="AK31" i="1" s="1"/>
  <c r="AC31" i="1"/>
  <c r="AB31" i="1"/>
  <c r="AA31" i="1" s="1"/>
  <c r="T31" i="1"/>
  <c r="AQ30" i="1"/>
  <c r="AP30" i="1"/>
  <c r="AN30" i="1"/>
  <c r="AO30" i="1" s="1"/>
  <c r="AM30" i="1"/>
  <c r="AK30" i="1" s="1"/>
  <c r="AC30" i="1"/>
  <c r="AB30" i="1"/>
  <c r="T30" i="1"/>
  <c r="AQ29" i="1"/>
  <c r="AP29" i="1"/>
  <c r="AN29" i="1"/>
  <c r="AO29" i="1" s="1"/>
  <c r="AM29" i="1"/>
  <c r="AK29" i="1" s="1"/>
  <c r="AC29" i="1"/>
  <c r="AB29" i="1"/>
  <c r="T29" i="1"/>
  <c r="AQ28" i="1"/>
  <c r="AP28" i="1"/>
  <c r="AN28" i="1"/>
  <c r="AM28" i="1"/>
  <c r="AK28" i="1"/>
  <c r="O28" i="1" s="1"/>
  <c r="AC28" i="1"/>
  <c r="AB28" i="1"/>
  <c r="AA28" i="1"/>
  <c r="T28" i="1"/>
  <c r="AQ27" i="1"/>
  <c r="AP27" i="1"/>
  <c r="AN27" i="1"/>
  <c r="AO27" i="1" s="1"/>
  <c r="AM27" i="1"/>
  <c r="AK27" i="1"/>
  <c r="O27" i="1" s="1"/>
  <c r="AC27" i="1"/>
  <c r="AB27" i="1"/>
  <c r="T27" i="1"/>
  <c r="N27" i="1"/>
  <c r="AQ26" i="1"/>
  <c r="AP26" i="1"/>
  <c r="AN26" i="1"/>
  <c r="AO26" i="1" s="1"/>
  <c r="AM26" i="1"/>
  <c r="AK26" i="1"/>
  <c r="R26" i="1" s="1"/>
  <c r="AC26" i="1"/>
  <c r="AB26" i="1"/>
  <c r="AA26" i="1" s="1"/>
  <c r="T26" i="1"/>
  <c r="AQ25" i="1"/>
  <c r="AP25" i="1"/>
  <c r="AN25" i="1"/>
  <c r="AO25" i="1" s="1"/>
  <c r="AM25" i="1"/>
  <c r="AK25" i="1" s="1"/>
  <c r="AC25" i="1"/>
  <c r="AB25" i="1"/>
  <c r="AA25" i="1" s="1"/>
  <c r="T25" i="1"/>
  <c r="AQ24" i="1"/>
  <c r="AP24" i="1"/>
  <c r="AN24" i="1"/>
  <c r="AO24" i="1" s="1"/>
  <c r="AM24" i="1"/>
  <c r="AK24" i="1" s="1"/>
  <c r="AC24" i="1"/>
  <c r="AB24" i="1"/>
  <c r="AA24" i="1" s="1"/>
  <c r="T24" i="1"/>
  <c r="AQ23" i="1"/>
  <c r="AP23" i="1"/>
  <c r="AN23" i="1"/>
  <c r="AM23" i="1"/>
  <c r="AL23" i="1"/>
  <c r="AK23" i="1"/>
  <c r="O23" i="1" s="1"/>
  <c r="AC23" i="1"/>
  <c r="AB23" i="1"/>
  <c r="T23" i="1"/>
  <c r="R23" i="1"/>
  <c r="AQ22" i="1"/>
  <c r="AP22" i="1"/>
  <c r="AN22" i="1"/>
  <c r="AO22" i="1" s="1"/>
  <c r="AM22" i="1"/>
  <c r="AK22" i="1"/>
  <c r="M22" i="1" s="1"/>
  <c r="L22" i="1" s="1"/>
  <c r="AC22" i="1"/>
  <c r="AB22" i="1"/>
  <c r="AA22" i="1" s="1"/>
  <c r="T22" i="1"/>
  <c r="O22" i="1"/>
  <c r="AQ21" i="1"/>
  <c r="AP21" i="1"/>
  <c r="AN21" i="1"/>
  <c r="AM21" i="1"/>
  <c r="AK21" i="1" s="1"/>
  <c r="AC21" i="1"/>
  <c r="AB21" i="1"/>
  <c r="T21" i="1"/>
  <c r="AQ20" i="1"/>
  <c r="AP20" i="1"/>
  <c r="AN20" i="1"/>
  <c r="AO20" i="1" s="1"/>
  <c r="AM20" i="1"/>
  <c r="AK20" i="1"/>
  <c r="O20" i="1" s="1"/>
  <c r="AC20" i="1"/>
  <c r="AB20" i="1"/>
  <c r="AA20" i="1"/>
  <c r="T20" i="1"/>
  <c r="R20" i="1"/>
  <c r="AQ19" i="1"/>
  <c r="AP19" i="1"/>
  <c r="AN19" i="1"/>
  <c r="AO19" i="1" s="1"/>
  <c r="AM19" i="1"/>
  <c r="AK19" i="1" s="1"/>
  <c r="AC19" i="1"/>
  <c r="AB19" i="1"/>
  <c r="AA19" i="1" s="1"/>
  <c r="T19" i="1"/>
  <c r="AQ18" i="1"/>
  <c r="AP18" i="1"/>
  <c r="AN18" i="1"/>
  <c r="AM18" i="1"/>
  <c r="AL18" i="1"/>
  <c r="AK18" i="1"/>
  <c r="O18" i="1" s="1"/>
  <c r="AC18" i="1"/>
  <c r="AB18" i="1"/>
  <c r="T18" i="1"/>
  <c r="R18" i="1"/>
  <c r="M18" i="1"/>
  <c r="L18" i="1" s="1"/>
  <c r="AE18" i="1" s="1"/>
  <c r="AQ17" i="1"/>
  <c r="AP17" i="1"/>
  <c r="AN17" i="1"/>
  <c r="AO17" i="1" s="1"/>
  <c r="AM17" i="1"/>
  <c r="AK17" i="1" s="1"/>
  <c r="AC17" i="1"/>
  <c r="AB17" i="1"/>
  <c r="AA17" i="1" s="1"/>
  <c r="T17" i="1"/>
  <c r="O24" i="1" l="1"/>
  <c r="R24" i="1"/>
  <c r="O31" i="1"/>
  <c r="R31" i="1"/>
  <c r="AL22" i="1"/>
  <c r="AA18" i="1"/>
  <c r="N22" i="1"/>
  <c r="AA23" i="1"/>
  <c r="R27" i="1"/>
  <c r="AO28" i="1"/>
  <c r="AA21" i="1"/>
  <c r="R22" i="1"/>
  <c r="M26" i="1"/>
  <c r="L26" i="1" s="1"/>
  <c r="AE26" i="1" s="1"/>
  <c r="AL26" i="1"/>
  <c r="AA27" i="1"/>
  <c r="R28" i="1"/>
  <c r="W31" i="1"/>
  <c r="N26" i="1"/>
  <c r="N18" i="1"/>
  <c r="M23" i="1"/>
  <c r="L23" i="1" s="1"/>
  <c r="AE23" i="1" s="1"/>
  <c r="O26" i="1"/>
  <c r="AO18" i="1"/>
  <c r="AO21" i="1"/>
  <c r="N23" i="1"/>
  <c r="AO23" i="1"/>
  <c r="AL27" i="1"/>
  <c r="AA29" i="1"/>
  <c r="AA30" i="1"/>
  <c r="M30" i="1"/>
  <c r="L30" i="1" s="1"/>
  <c r="AL30" i="1"/>
  <c r="R30" i="1"/>
  <c r="O30" i="1"/>
  <c r="N30" i="1"/>
  <c r="R29" i="1"/>
  <c r="O29" i="1"/>
  <c r="N29" i="1"/>
  <c r="M29" i="1"/>
  <c r="L29" i="1" s="1"/>
  <c r="AL29" i="1"/>
  <c r="AE22" i="1"/>
  <c r="R25" i="1"/>
  <c r="O25" i="1"/>
  <c r="N25" i="1"/>
  <c r="M25" i="1"/>
  <c r="L25" i="1" s="1"/>
  <c r="AL25" i="1"/>
  <c r="O19" i="1"/>
  <c r="N19" i="1"/>
  <c r="M19" i="1"/>
  <c r="L19" i="1" s="1"/>
  <c r="AL19" i="1"/>
  <c r="R19" i="1"/>
  <c r="R21" i="1"/>
  <c r="O21" i="1"/>
  <c r="N21" i="1"/>
  <c r="M21" i="1"/>
  <c r="L21" i="1" s="1"/>
  <c r="AL21" i="1"/>
  <c r="R17" i="1"/>
  <c r="M17" i="1"/>
  <c r="L17" i="1" s="1"/>
  <c r="O17" i="1"/>
  <c r="N17" i="1"/>
  <c r="AL17" i="1"/>
  <c r="R32" i="1"/>
  <c r="W18" i="1"/>
  <c r="W22" i="1"/>
  <c r="W26" i="1"/>
  <c r="W30" i="1"/>
  <c r="AL20" i="1"/>
  <c r="AL24" i="1"/>
  <c r="AL28" i="1"/>
  <c r="AL32" i="1"/>
  <c r="W17" i="1"/>
  <c r="M20" i="1"/>
  <c r="L20" i="1" s="1"/>
  <c r="W21" i="1"/>
  <c r="M24" i="1"/>
  <c r="L24" i="1" s="1"/>
  <c r="W25" i="1"/>
  <c r="M28" i="1"/>
  <c r="L28" i="1" s="1"/>
  <c r="W29" i="1"/>
  <c r="M32" i="1"/>
  <c r="L32" i="1" s="1"/>
  <c r="N20" i="1"/>
  <c r="N24" i="1"/>
  <c r="N28" i="1"/>
  <c r="AL31" i="1"/>
  <c r="N32" i="1"/>
  <c r="W20" i="1"/>
  <c r="W24" i="1"/>
  <c r="M27" i="1"/>
  <c r="L27" i="1" s="1"/>
  <c r="W28" i="1"/>
  <c r="M31" i="1"/>
  <c r="L31" i="1" s="1"/>
  <c r="X31" i="1" s="1"/>
  <c r="Y31" i="1" s="1"/>
  <c r="W32" i="1"/>
  <c r="N31" i="1"/>
  <c r="W19" i="1"/>
  <c r="W23" i="1"/>
  <c r="W27" i="1"/>
  <c r="Z31" i="1" l="1"/>
  <c r="AD31" i="1" s="1"/>
  <c r="AG31" i="1"/>
  <c r="AF31" i="1"/>
  <c r="AE20" i="1"/>
  <c r="X22" i="1"/>
  <c r="Y22" i="1" s="1"/>
  <c r="AE32" i="1"/>
  <c r="X23" i="1"/>
  <c r="Y23" i="1" s="1"/>
  <c r="X29" i="1"/>
  <c r="Y29" i="1" s="1"/>
  <c r="U29" i="1" s="1"/>
  <c r="S29" i="1" s="1"/>
  <c r="V29" i="1" s="1"/>
  <c r="P29" i="1" s="1"/>
  <c r="Q29" i="1" s="1"/>
  <c r="X28" i="1"/>
  <c r="Y28" i="1" s="1"/>
  <c r="AE25" i="1"/>
  <c r="X19" i="1"/>
  <c r="Y19" i="1" s="1"/>
  <c r="X20" i="1"/>
  <c r="Y20" i="1" s="1"/>
  <c r="AE28" i="1"/>
  <c r="U28" i="1"/>
  <c r="S28" i="1" s="1"/>
  <c r="V28" i="1" s="1"/>
  <c r="P28" i="1" s="1"/>
  <c r="Q28" i="1" s="1"/>
  <c r="AE19" i="1"/>
  <c r="AE29" i="1"/>
  <c r="X21" i="1"/>
  <c r="Y21" i="1" s="1"/>
  <c r="AE17" i="1"/>
  <c r="X17" i="1"/>
  <c r="Y17" i="1" s="1"/>
  <c r="U17" i="1" s="1"/>
  <c r="S17" i="1" s="1"/>
  <c r="V17" i="1" s="1"/>
  <c r="P17" i="1" s="1"/>
  <c r="Q17" i="1" s="1"/>
  <c r="X24" i="1"/>
  <c r="Y24" i="1" s="1"/>
  <c r="U24" i="1" s="1"/>
  <c r="S24" i="1" s="1"/>
  <c r="V24" i="1" s="1"/>
  <c r="P24" i="1" s="1"/>
  <c r="Q24" i="1" s="1"/>
  <c r="X25" i="1"/>
  <c r="Y25" i="1" s="1"/>
  <c r="AE31" i="1"/>
  <c r="U31" i="1"/>
  <c r="S31" i="1" s="1"/>
  <c r="V31" i="1" s="1"/>
  <c r="P31" i="1" s="1"/>
  <c r="Q31" i="1" s="1"/>
  <c r="X26" i="1"/>
  <c r="Y26" i="1" s="1"/>
  <c r="AE27" i="1"/>
  <c r="X18" i="1"/>
  <c r="Y18" i="1" s="1"/>
  <c r="X27" i="1"/>
  <c r="Y27" i="1" s="1"/>
  <c r="AE21" i="1"/>
  <c r="X32" i="1"/>
  <c r="Y32" i="1" s="1"/>
  <c r="AE24" i="1"/>
  <c r="X30" i="1"/>
  <c r="Y30" i="1" s="1"/>
  <c r="AE30" i="1"/>
  <c r="Z30" i="1" l="1"/>
  <c r="AD30" i="1" s="1"/>
  <c r="AG30" i="1"/>
  <c r="AF30" i="1"/>
  <c r="Z18" i="1"/>
  <c r="AD18" i="1" s="1"/>
  <c r="AG18" i="1"/>
  <c r="AF18" i="1"/>
  <c r="U18" i="1"/>
  <c r="S18" i="1" s="1"/>
  <c r="V18" i="1" s="1"/>
  <c r="P18" i="1" s="1"/>
  <c r="Q18" i="1" s="1"/>
  <c r="U30" i="1"/>
  <c r="S30" i="1" s="1"/>
  <c r="V30" i="1" s="1"/>
  <c r="P30" i="1" s="1"/>
  <c r="Q30" i="1" s="1"/>
  <c r="Z22" i="1"/>
  <c r="AD22" i="1" s="1"/>
  <c r="AG22" i="1"/>
  <c r="AF22" i="1"/>
  <c r="U22" i="1"/>
  <c r="S22" i="1" s="1"/>
  <c r="V22" i="1" s="1"/>
  <c r="P22" i="1" s="1"/>
  <c r="Q22" i="1" s="1"/>
  <c r="AG28" i="1"/>
  <c r="Z28" i="1"/>
  <c r="AD28" i="1" s="1"/>
  <c r="AF28" i="1"/>
  <c r="Z27" i="1"/>
  <c r="AD27" i="1" s="1"/>
  <c r="AG27" i="1"/>
  <c r="AF27" i="1"/>
  <c r="Z25" i="1"/>
  <c r="AD25" i="1" s="1"/>
  <c r="AG25" i="1"/>
  <c r="AF25" i="1"/>
  <c r="Z21" i="1"/>
  <c r="AD21" i="1" s="1"/>
  <c r="AG21" i="1"/>
  <c r="AF21" i="1"/>
  <c r="AG20" i="1"/>
  <c r="Z20" i="1"/>
  <c r="AD20" i="1" s="1"/>
  <c r="AF20" i="1"/>
  <c r="Z29" i="1"/>
  <c r="AD29" i="1" s="1"/>
  <c r="AG29" i="1"/>
  <c r="AF29" i="1"/>
  <c r="U20" i="1"/>
  <c r="S20" i="1" s="1"/>
  <c r="V20" i="1" s="1"/>
  <c r="P20" i="1" s="1"/>
  <c r="Q20" i="1" s="1"/>
  <c r="AF19" i="1"/>
  <c r="Z19" i="1"/>
  <c r="AD19" i="1" s="1"/>
  <c r="AG19" i="1"/>
  <c r="Z23" i="1"/>
  <c r="AD23" i="1" s="1"/>
  <c r="AG23" i="1"/>
  <c r="AF23" i="1"/>
  <c r="U23" i="1"/>
  <c r="S23" i="1" s="1"/>
  <c r="V23" i="1" s="1"/>
  <c r="P23" i="1" s="1"/>
  <c r="Q23" i="1" s="1"/>
  <c r="U27" i="1"/>
  <c r="S27" i="1" s="1"/>
  <c r="V27" i="1" s="1"/>
  <c r="P27" i="1" s="1"/>
  <c r="Q27" i="1" s="1"/>
  <c r="AG24" i="1"/>
  <c r="AH24" i="1" s="1"/>
  <c r="Z24" i="1"/>
  <c r="AD24" i="1" s="1"/>
  <c r="AF24" i="1"/>
  <c r="AH31" i="1"/>
  <c r="AG32" i="1"/>
  <c r="Z32" i="1"/>
  <c r="AD32" i="1" s="1"/>
  <c r="AF32" i="1"/>
  <c r="U21" i="1"/>
  <c r="S21" i="1" s="1"/>
  <c r="V21" i="1" s="1"/>
  <c r="P21" i="1" s="1"/>
  <c r="Q21" i="1" s="1"/>
  <c r="Z26" i="1"/>
  <c r="AD26" i="1" s="1"/>
  <c r="AG26" i="1"/>
  <c r="AF26" i="1"/>
  <c r="U26" i="1"/>
  <c r="S26" i="1" s="1"/>
  <c r="V26" i="1" s="1"/>
  <c r="P26" i="1" s="1"/>
  <c r="Q26" i="1" s="1"/>
  <c r="Z17" i="1"/>
  <c r="AD17" i="1" s="1"/>
  <c r="AG17" i="1"/>
  <c r="AF17" i="1"/>
  <c r="U19" i="1"/>
  <c r="S19" i="1" s="1"/>
  <c r="V19" i="1" s="1"/>
  <c r="P19" i="1" s="1"/>
  <c r="Q19" i="1" s="1"/>
  <c r="U25" i="1"/>
  <c r="S25" i="1" s="1"/>
  <c r="V25" i="1" s="1"/>
  <c r="P25" i="1" s="1"/>
  <c r="Q25" i="1" s="1"/>
  <c r="U32" i="1"/>
  <c r="S32" i="1" s="1"/>
  <c r="V32" i="1" s="1"/>
  <c r="P32" i="1" s="1"/>
  <c r="Q32" i="1" s="1"/>
  <c r="AH26" i="1" l="1"/>
  <c r="AH27" i="1"/>
  <c r="AH18" i="1"/>
  <c r="AH29" i="1"/>
  <c r="AH32" i="1"/>
  <c r="AH25" i="1"/>
  <c r="AH21" i="1"/>
  <c r="AH28" i="1"/>
  <c r="AH19" i="1"/>
  <c r="AH22" i="1"/>
  <c r="AH30" i="1"/>
  <c r="AH17" i="1"/>
  <c r="AH23" i="1"/>
  <c r="AH20" i="1"/>
</calcChain>
</file>

<file path=xl/sharedStrings.xml><?xml version="1.0" encoding="utf-8"?>
<sst xmlns="http://schemas.openxmlformats.org/spreadsheetml/2006/main" count="888" uniqueCount="400">
  <si>
    <t>File opened</t>
  </si>
  <si>
    <t>2023-07-17 08:50:18</t>
  </si>
  <si>
    <t>Console s/n</t>
  </si>
  <si>
    <t>68C-702812</t>
  </si>
  <si>
    <t>Console ver</t>
  </si>
  <si>
    <t>Bluestem v.2.1.08</t>
  </si>
  <si>
    <t>Scripts ver</t>
  </si>
  <si>
    <t>2022.05  2.1.08, Aug 2022</t>
  </si>
  <si>
    <t>Head s/n</t>
  </si>
  <si>
    <t>68H-0132802</t>
  </si>
  <si>
    <t>Head ver</t>
  </si>
  <si>
    <t>1.4.22</t>
  </si>
  <si>
    <t>Head cal</t>
  </si>
  <si>
    <t>{"oxygen": "21", "co2azero": "0.943145", "co2aspan1": "0.99634", "co2aspan2": "-0.0100546", "co2aspan2a": "0.302891", "co2aspan2b": "0.30086", "co2aspanconc1": "2505", "co2aspanconc2": "300.8", "co2bzero": "0.937309", "co2bspan1": "0.996579", "co2bspan2": "-0.0118324", "co2bspan2a": "0.305065", "co2bspan2b": "0.302921", "co2bspanconc1": "2505", "co2bspanconc2": "300.8", "h2oazero": "1.09465", "h2oaspan1": "0.997571", "h2oaspan2": "0", "h2oaspan2a": "0.0615031", "h2oaspan2b": "0.0613537", "h2oaspanconc1": "12.07", "h2oaspanconc2": "0", "h2obzero": "1.11073", "h2obspan1": "0.998267", "h2obspan2": "0", "h2obspan2a": "0.0630863", "h2obspan2b": "0.062977", "h2obspanconc1": "12.07", "h2obspanconc2": "0", "tazero": "0.0778122", "tbzero": "0.182774", "flowmeterzero": "2.50324", "flowazero": "0.35707", "flowbzero": "0.35992", "chamberpressurezero": "2.58342", "ssa_ref": "32046.7", "ssb_ref": "34596.6"}</t>
  </si>
  <si>
    <t>CO2 rangematch</t>
  </si>
  <si>
    <t>Mon Oct 10 13:38</t>
  </si>
  <si>
    <t>H2O rangematch</t>
  </si>
  <si>
    <t>Mon Oct 10 13:32</t>
  </si>
  <si>
    <t>Chamber type</t>
  </si>
  <si>
    <t>6800-01A</t>
  </si>
  <si>
    <t>Chamber s/n</t>
  </si>
  <si>
    <t>MPF-842384</t>
  </si>
  <si>
    <t>Chamber rev</t>
  </si>
  <si>
    <t>0</t>
  </si>
  <si>
    <t>Chamber cal</t>
  </si>
  <si>
    <t>Fluorometer</t>
  </si>
  <si>
    <t>Flr. Version</t>
  </si>
  <si>
    <t>08:50:18</t>
  </si>
  <si>
    <t>Stability Definition:	A (GasEx): Slp&lt;1 Per=10	gsw (GasEx): Slp&lt;1 Per=10	E (GasEx): Slp&lt;1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</si>
  <si>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</si>
  <si>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</si>
  <si>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</si>
  <si>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</si>
  <si>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</si>
  <si>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</si>
  <si>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</si>
  <si>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</si>
  <si>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</si>
  <si>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</si>
  <si>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</si>
  <si>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</si>
  <si>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</si>
  <si>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</si>
  <si>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</si>
  <si>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</si>
  <si>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</si>
  <si>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</si>
  <si>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</si>
  <si>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</si>
  <si>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</si>
  <si>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</si>
  <si>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</si>
  <si>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</si>
  <si>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</si>
  <si>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</si>
  <si>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</si>
  <si>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</si>
  <si>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</si>
  <si>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</si>
  <si>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</si>
  <si>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</si>
  <si>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</si>
  <si>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</si>
  <si>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</si>
  <si>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</si>
  <si>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</si>
  <si>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</si>
  <si>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</si>
  <si>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</si>
  <si>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</si>
  <si>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</si>
  <si>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</si>
  <si>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</si>
  <si>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</si>
  <si>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</si>
  <si>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</si>
  <si>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</si>
  <si>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</si>
  <si>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</si>
  <si>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</si>
  <si>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</si>
  <si>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1.61891 191.405 350.171 587.573 875.315 1101.73 1318.57 1495.64</t>
  </si>
  <si>
    <t>Fs_true</t>
  </si>
  <si>
    <t>-5.01832 232.886 388.523 585.233 806.142 1001.64 1201.23 1400.73</t>
  </si>
  <si>
    <t>leak_wt</t>
  </si>
  <si>
    <t>SysObs</t>
  </si>
  <si>
    <t>UserDefCon</t>
  </si>
  <si>
    <t>GasEx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</si>
  <si>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</si>
  <si>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</si>
  <si>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</si>
  <si>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</si>
  <si>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</si>
  <si>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</si>
  <si>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</si>
  <si>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</si>
  <si>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</si>
  <si>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</si>
  <si>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</si>
  <si>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</si>
  <si>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</si>
  <si>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</si>
  <si>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</si>
  <si>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</si>
  <si>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</si>
  <si>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</si>
  <si>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</si>
  <si>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</si>
  <si>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</si>
  <si>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Water.pot</t>
  </si>
  <si>
    <t>Ex.int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</si>
  <si>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</si>
  <si>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</si>
  <si>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</si>
  <si>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</si>
  <si>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</si>
  <si>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</si>
  <si>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</si>
  <si>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</si>
  <si>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</si>
  <si>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</si>
  <si>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</si>
  <si>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</si>
  <si>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</si>
  <si>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</si>
  <si>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</si>
  <si>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</si>
  <si>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</si>
  <si>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</si>
  <si>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</si>
  <si>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</si>
  <si>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</si>
  <si>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</si>
  <si>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</si>
  <si>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</si>
  <si>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</si>
  <si>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</si>
  <si>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</si>
  <si>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</si>
  <si>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</si>
  <si>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</si>
  <si>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</si>
  <si>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</si>
  <si>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</si>
  <si>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</si>
  <si>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</si>
  <si>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</si>
  <si>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</si>
  <si>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</si>
  <si>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</si>
  <si>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</si>
  <si>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</si>
  <si>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</si>
  <si>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</si>
  <si>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</si>
  <si>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</si>
  <si>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</si>
  <si>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</si>
  <si>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</si>
  <si>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</si>
  <si>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</si>
  <si>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</si>
  <si>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</si>
  <si>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</si>
  <si>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</si>
  <si>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</si>
  <si>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</si>
  <si>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</si>
  <si>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</si>
  <si>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</si>
  <si>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</si>
  <si>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</si>
  <si>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</si>
  <si>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</si>
  <si>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</si>
  <si>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</si>
  <si>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</si>
  <si>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</si>
  <si>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</si>
  <si>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</si>
  <si>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</si>
  <si>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</si>
  <si>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</si>
  <si>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</si>
  <si>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</si>
  <si>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</si>
  <si>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</si>
  <si>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</si>
  <si>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</si>
  <si>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</si>
  <si>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</si>
  <si>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</si>
  <si>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</si>
  <si>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</si>
  <si>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</si>
  <si>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</si>
  <si>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</si>
  <si>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</si>
  <si>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</si>
  <si>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</si>
  <si>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</si>
  <si>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</si>
  <si>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</si>
  <si>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</si>
  <si>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</si>
  <si>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</si>
  <si>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</si>
  <si>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E:MN</t>
  </si>
  <si>
    <t>E:SLP</t>
  </si>
  <si>
    <t>E:SD</t>
  </si>
  <si>
    <t>E:OK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</si>
  <si>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</si>
  <si>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</si>
  <si>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</si>
  <si>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</si>
  <si>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</si>
  <si>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</si>
  <si>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</si>
  <si>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</si>
  <si>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</si>
  <si>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</si>
  <si>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</si>
  <si>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</si>
  <si>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</si>
  <si>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</si>
  <si>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</si>
  <si>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</si>
  <si>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</si>
  <si>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</si>
  <si>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</si>
  <si>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</si>
  <si>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</si>
  <si>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</si>
  <si>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</si>
  <si>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</si>
  <si>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</si>
  <si>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</si>
  <si>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</si>
  <si>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</si>
  <si>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</si>
  <si>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</si>
  <si>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</si>
  <si>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</si>
  <si>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</si>
  <si>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</si>
  <si>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</si>
  <si>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</si>
  <si>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</si>
  <si>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</si>
  <si>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</si>
  <si>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</si>
  <si>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</si>
  <si>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</si>
  <si>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</si>
  <si>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</si>
  <si>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</si>
  <si>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</si>
  <si>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</si>
  <si>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</si>
  <si>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</si>
  <si>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</si>
  <si>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</si>
  <si>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</si>
  <si>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</si>
  <si>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</si>
  <si>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</si>
  <si>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</si>
  <si>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</si>
  <si>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</si>
  <si>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</si>
  <si>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</si>
  <si>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</si>
  <si>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</si>
  <si>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</si>
  <si>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</si>
  <si>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</si>
  <si>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</si>
  <si>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</si>
  <si>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</si>
  <si>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</si>
  <si>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</si>
  <si>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</si>
  <si>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</si>
  <si>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</si>
  <si>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</si>
  <si>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</si>
  <si>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</si>
  <si>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</si>
  <si>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</si>
  <si>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</si>
  <si>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</si>
  <si>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</si>
  <si>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</si>
  <si>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</si>
  <si>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</si>
  <si>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</si>
  <si>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</si>
  <si>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</si>
  <si>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</si>
  <si>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</si>
  <si>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</si>
  <si>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</si>
  <si>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</si>
  <si>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</si>
  <si>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</si>
  <si>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</si>
  <si>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</si>
  <si>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</si>
  <si>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</si>
  <si>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</si>
  <si>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</si>
  <si>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</si>
  <si>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</si>
  <si>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</si>
  <si>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</si>
  <si>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</si>
  <si>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</si>
  <si>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</si>
  <si>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psi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</si>
  <si>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</si>
  <si>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</si>
  <si>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</si>
  <si>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</si>
  <si>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</si>
  <si>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</si>
  <si>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</si>
  <si>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</si>
  <si>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</si>
  <si>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</si>
  <si>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</si>
  <si>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</si>
  <si>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</si>
  <si>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</si>
  <si>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</si>
  <si>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</si>
  <si>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</si>
  <si>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</si>
  <si>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</si>
  <si>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</si>
  <si>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</si>
  <si>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</si>
  <si>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</si>
  <si>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20230717 08:50:27</t>
  </si>
  <si>
    <t>08:50:27</t>
  </si>
  <si>
    <t>Excised</t>
  </si>
  <si>
    <t>08:50:43</t>
  </si>
  <si>
    <t>3/3</t>
  </si>
  <si>
    <t>11111111</t>
  </si>
  <si>
    <t>oooooooo</t>
  </si>
  <si>
    <t>on</t>
  </si>
  <si>
    <t>20230717 09:14:38</t>
  </si>
  <si>
    <t>09:14:38</t>
  </si>
  <si>
    <t>09:14:55</t>
  </si>
  <si>
    <t>20230717 09:50:20</t>
  </si>
  <si>
    <t>09:50:20</t>
  </si>
  <si>
    <t>09:50:38</t>
  </si>
  <si>
    <t>20230717 10:12:08</t>
  </si>
  <si>
    <t>10:12:08</t>
  </si>
  <si>
    <t>10:12:26</t>
  </si>
  <si>
    <t>2/3</t>
  </si>
  <si>
    <t>20230717 10:49:47</t>
  </si>
  <si>
    <t>10:49:47</t>
  </si>
  <si>
    <t>10:50:03</t>
  </si>
  <si>
    <t>20230717 11:13:33</t>
  </si>
  <si>
    <t>11:13:33</t>
  </si>
  <si>
    <t>11:13:49</t>
  </si>
  <si>
    <t>20230717 11:52:04</t>
  </si>
  <si>
    <t>11:52:04</t>
  </si>
  <si>
    <t>11:52:21</t>
  </si>
  <si>
    <t>20230717 12:15:35</t>
  </si>
  <si>
    <t>12:15:35</t>
  </si>
  <si>
    <t>12:15:50</t>
  </si>
  <si>
    <t>20230717 12:49:23</t>
  </si>
  <si>
    <t>12:49:23</t>
  </si>
  <si>
    <t>12:49:40</t>
  </si>
  <si>
    <t>20230717 13:11:24</t>
  </si>
  <si>
    <t>13:11:24</t>
  </si>
  <si>
    <t>13:11:39</t>
  </si>
  <si>
    <t>20230717 13:49:37</t>
  </si>
  <si>
    <t>13:49:37</t>
  </si>
  <si>
    <t>13:49:53</t>
  </si>
  <si>
    <t>20230717 14:13:29</t>
  </si>
  <si>
    <t>14:13:29</t>
  </si>
  <si>
    <t>14:13:48</t>
  </si>
  <si>
    <t>20230717 14:51:09</t>
  </si>
  <si>
    <t>14:51:09</t>
  </si>
  <si>
    <t>14:51:25</t>
  </si>
  <si>
    <t>20230717 15:12:58</t>
  </si>
  <si>
    <t>15:12:58</t>
  </si>
  <si>
    <t>15:13:13</t>
  </si>
  <si>
    <t>20230717 15:49:14</t>
  </si>
  <si>
    <t>15:49:14</t>
  </si>
  <si>
    <t>15:49:30</t>
  </si>
  <si>
    <t>20230717 16:11:36</t>
  </si>
  <si>
    <t>16:11:36</t>
  </si>
  <si>
    <t>16:11:56</t>
  </si>
  <si>
    <t>1: Needles</t>
  </si>
  <si>
    <t>Intact</t>
  </si>
  <si>
    <t>Measure.height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</si>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</sst>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K32"/>
  <sheetViews>
    <sheetView tabSelected="1" topLeftCell="A11" workbookViewId="0">
      <selection activeCell="L35" sqref="L35"/>
    </sheetView>
  </sheetViews>
  <sheetFormatPr baseColWidth="10" defaultColWidth="8.83203125" defaultRowHeight="15" x14ac:dyDescent="0.2"/>
  <sheetData>
    <row r="2" spans="1:219" x14ac:dyDescent="0.2">
      <c r="A2" t="s">
        <v>29</v>
      </c>
      <c r="B2" t="s">
        <v>30</v>
      </c>
      <c r="C2" t="s">
        <v>32</v>
      </c>
    </row>
    <row r="3" spans="1:219" x14ac:dyDescent="0.2">
      <c r="B3" t="s">
        <v>31</v>
      </c>
      <c r="C3">
        <v>21</v>
      </c>
    </row>
    <row r="4" spans="1:219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K4" t="s">
        <v>43</v>
      </c>
      <c r="L4" t="s">
        <v>44</v>
      </c>
    </row>
    <row r="5" spans="1:219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K5">
        <v>6</v>
      </c>
      <c r="L5">
        <v>96.9</v>
      </c>
    </row>
    <row r="6" spans="1:219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19" x14ac:dyDescent="0.2">
      <c r="B7">
        <v>0</v>
      </c>
      <c r="C7">
        <v>1</v>
      </c>
      <c r="D7">
        <v>0</v>
      </c>
      <c r="E7">
        <v>0</v>
      </c>
    </row>
    <row r="8" spans="1:219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  <c r="R8" t="s">
        <v>68</v>
      </c>
    </row>
    <row r="9" spans="1:219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K9">
        <v>0.87</v>
      </c>
      <c r="L9">
        <v>0.19109999999999999</v>
      </c>
      <c r="M9">
        <v>0.1512</v>
      </c>
      <c r="N9">
        <v>0.161</v>
      </c>
      <c r="O9">
        <v>0.22620000000000001</v>
      </c>
      <c r="P9">
        <v>0.1575</v>
      </c>
      <c r="Q9">
        <v>0.15959999999999999</v>
      </c>
      <c r="R9">
        <v>0.2175</v>
      </c>
    </row>
    <row r="10" spans="1:219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19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19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19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19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88</v>
      </c>
      <c r="AJ14" t="s">
        <v>88</v>
      </c>
      <c r="AK14" t="s">
        <v>88</v>
      </c>
      <c r="AL14" t="s">
        <v>88</v>
      </c>
      <c r="AM14" t="s">
        <v>88</v>
      </c>
      <c r="AN14" t="s">
        <v>89</v>
      </c>
      <c r="AO14" t="s">
        <v>89</v>
      </c>
      <c r="AP14" t="s">
        <v>89</v>
      </c>
      <c r="AQ14" t="s">
        <v>89</v>
      </c>
      <c r="AR14" t="s">
        <v>90</v>
      </c>
      <c r="AS14" t="s">
        <v>90</v>
      </c>
      <c r="AT14" t="s">
        <v>90</v>
      </c>
      <c r="AU14" t="s">
        <v>90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93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</row>
    <row r="15" spans="1:219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110</v>
      </c>
      <c r="I15" t="s">
        <v>109</v>
      </c>
      <c r="J15" t="s">
        <v>398</v>
      </c>
      <c r="K15" t="s">
        <v>111</v>
      </c>
      <c r="L15" t="s">
        <v>112</v>
      </c>
      <c r="M15" t="s">
        <v>113</v>
      </c>
      <c r="N15" t="s">
        <v>114</v>
      </c>
      <c r="O15" t="s">
        <v>115</v>
      </c>
      <c r="P15" t="s">
        <v>116</v>
      </c>
      <c r="Q15" t="s">
        <v>117</v>
      </c>
      <c r="R15" t="s">
        <v>118</v>
      </c>
      <c r="S15" t="s">
        <v>119</v>
      </c>
      <c r="T15" t="s">
        <v>120</v>
      </c>
      <c r="U15" t="s">
        <v>121</v>
      </c>
      <c r="V15" t="s">
        <v>122</v>
      </c>
      <c r="W15" t="s">
        <v>123</v>
      </c>
      <c r="X15" t="s">
        <v>124</v>
      </c>
      <c r="Y15" t="s">
        <v>125</v>
      </c>
      <c r="Z15" t="s">
        <v>126</v>
      </c>
      <c r="AA15" t="s">
        <v>127</v>
      </c>
      <c r="AB15" t="s">
        <v>128</v>
      </c>
      <c r="AC15" t="s">
        <v>129</v>
      </c>
      <c r="AD15" t="s">
        <v>130</v>
      </c>
      <c r="AE15" t="s">
        <v>131</v>
      </c>
      <c r="AF15" t="s">
        <v>132</v>
      </c>
      <c r="AG15" t="s">
        <v>133</v>
      </c>
      <c r="AH15" t="s">
        <v>134</v>
      </c>
      <c r="AI15" t="s">
        <v>88</v>
      </c>
      <c r="AJ15" t="s">
        <v>135</v>
      </c>
      <c r="AK15" t="s">
        <v>136</v>
      </c>
      <c r="AL15" t="s">
        <v>137</v>
      </c>
      <c r="AM15" t="s">
        <v>138</v>
      </c>
      <c r="AN15" t="s">
        <v>139</v>
      </c>
      <c r="AO15" t="s">
        <v>140</v>
      </c>
      <c r="AP15" t="s">
        <v>141</v>
      </c>
      <c r="AQ15" t="s">
        <v>142</v>
      </c>
      <c r="AR15" t="s">
        <v>143</v>
      </c>
      <c r="AS15" t="s">
        <v>144</v>
      </c>
      <c r="AT15" t="s">
        <v>145</v>
      </c>
      <c r="AU15" t="s">
        <v>146</v>
      </c>
      <c r="AV15" t="s">
        <v>111</v>
      </c>
      <c r="AW15" t="s">
        <v>147</v>
      </c>
      <c r="AX15" t="s">
        <v>148</v>
      </c>
      <c r="AY15" t="s">
        <v>149</v>
      </c>
      <c r="AZ15" t="s">
        <v>150</v>
      </c>
      <c r="BA15" t="s">
        <v>151</v>
      </c>
      <c r="BB15" t="s">
        <v>152</v>
      </c>
      <c r="BC15" t="s">
        <v>153</v>
      </c>
      <c r="BD15" t="s">
        <v>154</v>
      </c>
      <c r="BE15" t="s">
        <v>155</v>
      </c>
      <c r="BF15" t="s">
        <v>156</v>
      </c>
      <c r="BG15" t="s">
        <v>157</v>
      </c>
      <c r="BH15" t="s">
        <v>158</v>
      </c>
      <c r="BI15" t="s">
        <v>159</v>
      </c>
      <c r="BJ15" t="s">
        <v>160</v>
      </c>
      <c r="BK15" t="s">
        <v>161</v>
      </c>
      <c r="BL15" t="s">
        <v>162</v>
      </c>
      <c r="BM15" t="s">
        <v>163</v>
      </c>
      <c r="BN15" t="s">
        <v>164</v>
      </c>
      <c r="BO15" t="s">
        <v>165</v>
      </c>
      <c r="BP15" t="s">
        <v>166</v>
      </c>
      <c r="BQ15" t="s">
        <v>167</v>
      </c>
      <c r="BR15" t="s">
        <v>168</v>
      </c>
      <c r="BS15" t="s">
        <v>169</v>
      </c>
      <c r="BT15" t="s">
        <v>170</v>
      </c>
      <c r="BU15" t="s">
        <v>171</v>
      </c>
      <c r="BV15" t="s">
        <v>172</v>
      </c>
      <c r="BW15" t="s">
        <v>173</v>
      </c>
      <c r="BX15" t="s">
        <v>174</v>
      </c>
      <c r="BY15" t="s">
        <v>175</v>
      </c>
      <c r="BZ15" t="s">
        <v>176</v>
      </c>
      <c r="CA15" t="s">
        <v>177</v>
      </c>
      <c r="CB15" t="s">
        <v>178</v>
      </c>
      <c r="CC15" t="s">
        <v>179</v>
      </c>
      <c r="CD15" t="s">
        <v>180</v>
      </c>
      <c r="CE15" t="s">
        <v>181</v>
      </c>
      <c r="CF15" t="s">
        <v>182</v>
      </c>
      <c r="CG15" t="s">
        <v>183</v>
      </c>
      <c r="CH15" t="s">
        <v>184</v>
      </c>
      <c r="CI15" t="s">
        <v>185</v>
      </c>
      <c r="CJ15" t="s">
        <v>186</v>
      </c>
      <c r="CK15" t="s">
        <v>187</v>
      </c>
      <c r="CL15" t="s">
        <v>188</v>
      </c>
      <c r="CM15" t="s">
        <v>189</v>
      </c>
      <c r="CN15" t="s">
        <v>190</v>
      </c>
      <c r="CO15" t="s">
        <v>191</v>
      </c>
      <c r="CP15" t="s">
        <v>103</v>
      </c>
      <c r="CQ15" t="s">
        <v>106</v>
      </c>
      <c r="CR15" t="s">
        <v>192</v>
      </c>
      <c r="CS15" t="s">
        <v>193</v>
      </c>
      <c r="CT15" t="s">
        <v>194</v>
      </c>
      <c r="CU15" t="s">
        <v>195</v>
      </c>
      <c r="CV15" t="s">
        <v>196</v>
      </c>
      <c r="CW15" t="s">
        <v>197</v>
      </c>
      <c r="CX15" t="s">
        <v>198</v>
      </c>
      <c r="CY15" t="s">
        <v>199</v>
      </c>
      <c r="CZ15" t="s">
        <v>200</v>
      </c>
      <c r="DA15" t="s">
        <v>201</v>
      </c>
      <c r="DB15" t="s">
        <v>202</v>
      </c>
      <c r="DC15" t="s">
        <v>203</v>
      </c>
      <c r="DD15" t="s">
        <v>204</v>
      </c>
      <c r="DE15" t="s">
        <v>205</v>
      </c>
      <c r="DF15" t="s">
        <v>206</v>
      </c>
      <c r="DG15" t="s">
        <v>207</v>
      </c>
      <c r="DH15" t="s">
        <v>208</v>
      </c>
      <c r="DI15" t="s">
        <v>209</v>
      </c>
      <c r="DJ15" t="s">
        <v>210</v>
      </c>
      <c r="DK15" t="s">
        <v>211</v>
      </c>
      <c r="DL15" t="s">
        <v>212</v>
      </c>
      <c r="DM15" t="s">
        <v>213</v>
      </c>
      <c r="DN15" t="s">
        <v>214</v>
      </c>
      <c r="DO15" t="s">
        <v>215</v>
      </c>
      <c r="DP15" t="s">
        <v>216</v>
      </c>
      <c r="DQ15" t="s">
        <v>217</v>
      </c>
      <c r="DR15" t="s">
        <v>218</v>
      </c>
      <c r="DS15" t="s">
        <v>219</v>
      </c>
      <c r="DT15" t="s">
        <v>220</v>
      </c>
      <c r="DU15" t="s">
        <v>221</v>
      </c>
      <c r="DV15" t="s">
        <v>222</v>
      </c>
      <c r="DW15" t="s">
        <v>223</v>
      </c>
      <c r="DX15" t="s">
        <v>224</v>
      </c>
      <c r="DY15" t="s">
        <v>225</v>
      </c>
      <c r="DZ15" t="s">
        <v>226</v>
      </c>
      <c r="EA15" t="s">
        <v>227</v>
      </c>
      <c r="EB15" t="s">
        <v>228</v>
      </c>
      <c r="EC15" t="s">
        <v>229</v>
      </c>
      <c r="ED15" t="s">
        <v>230</v>
      </c>
      <c r="EE15" t="s">
        <v>231</v>
      </c>
      <c r="EF15" t="s">
        <v>232</v>
      </c>
      <c r="EG15" t="s">
        <v>233</v>
      </c>
      <c r="EH15" t="s">
        <v>234</v>
      </c>
      <c r="EI15" t="s">
        <v>235</v>
      </c>
      <c r="EJ15" t="s">
        <v>236</v>
      </c>
      <c r="EK15" t="s">
        <v>237</v>
      </c>
      <c r="EL15" t="s">
        <v>238</v>
      </c>
      <c r="EM15" t="s">
        <v>239</v>
      </c>
      <c r="EN15" t="s">
        <v>240</v>
      </c>
      <c r="EO15" t="s">
        <v>241</v>
      </c>
      <c r="EP15" t="s">
        <v>242</v>
      </c>
      <c r="EQ15" t="s">
        <v>243</v>
      </c>
      <c r="ER15" t="s">
        <v>244</v>
      </c>
      <c r="ES15" t="s">
        <v>245</v>
      </c>
      <c r="ET15" t="s">
        <v>246</v>
      </c>
      <c r="EU15" t="s">
        <v>247</v>
      </c>
      <c r="EV15" t="s">
        <v>248</v>
      </c>
      <c r="EW15" t="s">
        <v>249</v>
      </c>
      <c r="EX15" t="s">
        <v>250</v>
      </c>
      <c r="EY15" t="s">
        <v>251</v>
      </c>
      <c r="EZ15" t="s">
        <v>252</v>
      </c>
      <c r="FA15" t="s">
        <v>253</v>
      </c>
      <c r="FB15" t="s">
        <v>254</v>
      </c>
      <c r="FC15" t="s">
        <v>255</v>
      </c>
      <c r="FD15" t="s">
        <v>256</v>
      </c>
      <c r="FE15" t="s">
        <v>257</v>
      </c>
      <c r="FF15" t="s">
        <v>258</v>
      </c>
      <c r="FG15" t="s">
        <v>259</v>
      </c>
      <c r="FH15" t="s">
        <v>260</v>
      </c>
      <c r="FI15" t="s">
        <v>261</v>
      </c>
      <c r="FJ15" t="s">
        <v>262</v>
      </c>
      <c r="FK15" t="s">
        <v>263</v>
      </c>
      <c r="FL15" t="s">
        <v>264</v>
      </c>
      <c r="FM15" t="s">
        <v>265</v>
      </c>
      <c r="FN15" t="s">
        <v>266</v>
      </c>
      <c r="FO15" t="s">
        <v>267</v>
      </c>
      <c r="FP15" t="s">
        <v>268</v>
      </c>
      <c r="FQ15" t="s">
        <v>269</v>
      </c>
      <c r="FR15" t="s">
        <v>270</v>
      </c>
      <c r="FS15" t="s">
        <v>271</v>
      </c>
      <c r="FT15" t="s">
        <v>272</v>
      </c>
      <c r="FU15" t="s">
        <v>273</v>
      </c>
      <c r="FV15" t="s">
        <v>274</v>
      </c>
      <c r="FW15" t="s">
        <v>275</v>
      </c>
      <c r="FX15" t="s">
        <v>276</v>
      </c>
      <c r="FY15" t="s">
        <v>277</v>
      </c>
      <c r="FZ15" t="s">
        <v>278</v>
      </c>
      <c r="GA15" t="s">
        <v>279</v>
      </c>
      <c r="GB15" t="s">
        <v>280</v>
      </c>
      <c r="GC15" t="s">
        <v>281</v>
      </c>
      <c r="GD15" t="s">
        <v>282</v>
      </c>
      <c r="GE15" t="s">
        <v>283</v>
      </c>
      <c r="GF15" t="s">
        <v>284</v>
      </c>
      <c r="GG15" t="s">
        <v>285</v>
      </c>
      <c r="GH15" t="s">
        <v>286</v>
      </c>
      <c r="GI15" t="s">
        <v>287</v>
      </c>
      <c r="GJ15" t="s">
        <v>288</v>
      </c>
      <c r="GK15" t="s">
        <v>289</v>
      </c>
      <c r="GL15" t="s">
        <v>290</v>
      </c>
      <c r="GM15" t="s">
        <v>291</v>
      </c>
      <c r="GN15" t="s">
        <v>292</v>
      </c>
      <c r="GO15" t="s">
        <v>293</v>
      </c>
      <c r="GP15" t="s">
        <v>294</v>
      </c>
      <c r="GQ15" t="s">
        <v>295</v>
      </c>
      <c r="GR15" t="s">
        <v>296</v>
      </c>
      <c r="GS15" t="s">
        <v>297</v>
      </c>
      <c r="GT15" t="s">
        <v>298</v>
      </c>
      <c r="GU15" t="s">
        <v>299</v>
      </c>
      <c r="GV15" t="s">
        <v>300</v>
      </c>
      <c r="GW15" t="s">
        <v>301</v>
      </c>
      <c r="GX15" t="s">
        <v>302</v>
      </c>
      <c r="GY15" t="s">
        <v>303</v>
      </c>
      <c r="GZ15" t="s">
        <v>304</v>
      </c>
      <c r="HA15" t="s">
        <v>305</v>
      </c>
      <c r="HB15" t="s">
        <v>306</v>
      </c>
      <c r="HC15" t="s">
        <v>307</v>
      </c>
      <c r="HD15" t="s">
        <v>308</v>
      </c>
      <c r="HE15" t="s">
        <v>309</v>
      </c>
      <c r="HF15" t="s">
        <v>310</v>
      </c>
      <c r="HG15" t="s">
        <v>311</v>
      </c>
      <c r="HH15" t="s">
        <v>312</v>
      </c>
      <c r="HI15" t="s">
        <v>313</v>
      </c>
      <c r="HJ15" t="s">
        <v>314</v>
      </c>
      <c r="HK15" t="s">
        <v>315</v>
      </c>
    </row>
    <row r="16" spans="1:219" x14ac:dyDescent="0.2">
      <c r="B16" t="s">
        <v>316</v>
      </c>
      <c r="C16" t="s">
        <v>316</v>
      </c>
      <c r="F16" t="s">
        <v>316</v>
      </c>
      <c r="G16" t="s">
        <v>317</v>
      </c>
      <c r="I16" t="s">
        <v>318</v>
      </c>
      <c r="J16" t="s">
        <v>399</v>
      </c>
      <c r="K16" t="s">
        <v>316</v>
      </c>
      <c r="L16" t="s">
        <v>319</v>
      </c>
      <c r="M16" t="s">
        <v>320</v>
      </c>
      <c r="N16" t="s">
        <v>321</v>
      </c>
      <c r="O16" t="s">
        <v>322</v>
      </c>
      <c r="P16" t="s">
        <v>322</v>
      </c>
      <c r="Q16" t="s">
        <v>154</v>
      </c>
      <c r="R16" t="s">
        <v>154</v>
      </c>
      <c r="S16" t="s">
        <v>319</v>
      </c>
      <c r="T16" t="s">
        <v>319</v>
      </c>
      <c r="U16" t="s">
        <v>319</v>
      </c>
      <c r="V16" t="s">
        <v>319</v>
      </c>
      <c r="W16" t="s">
        <v>323</v>
      </c>
      <c r="X16" t="s">
        <v>324</v>
      </c>
      <c r="Y16" t="s">
        <v>324</v>
      </c>
      <c r="Z16" t="s">
        <v>325</v>
      </c>
      <c r="AA16" t="s">
        <v>326</v>
      </c>
      <c r="AB16" t="s">
        <v>325</v>
      </c>
      <c r="AC16" t="s">
        <v>325</v>
      </c>
      <c r="AD16" t="s">
        <v>325</v>
      </c>
      <c r="AE16" t="s">
        <v>323</v>
      </c>
      <c r="AF16" t="s">
        <v>323</v>
      </c>
      <c r="AG16" t="s">
        <v>323</v>
      </c>
      <c r="AH16" t="s">
        <v>323</v>
      </c>
      <c r="AI16" t="s">
        <v>327</v>
      </c>
      <c r="AJ16" t="s">
        <v>326</v>
      </c>
      <c r="AL16" t="s">
        <v>326</v>
      </c>
      <c r="AM16" t="s">
        <v>327</v>
      </c>
      <c r="AN16" t="s">
        <v>321</v>
      </c>
      <c r="AO16" t="s">
        <v>321</v>
      </c>
      <c r="AQ16" t="s">
        <v>328</v>
      </c>
      <c r="AR16" t="s">
        <v>329</v>
      </c>
      <c r="AU16" t="s">
        <v>319</v>
      </c>
      <c r="AV16" t="s">
        <v>316</v>
      </c>
      <c r="AW16" t="s">
        <v>322</v>
      </c>
      <c r="AX16" t="s">
        <v>322</v>
      </c>
      <c r="AY16" t="s">
        <v>330</v>
      </c>
      <c r="AZ16" t="s">
        <v>330</v>
      </c>
      <c r="BA16" t="s">
        <v>322</v>
      </c>
      <c r="BB16" t="s">
        <v>330</v>
      </c>
      <c r="BC16" t="s">
        <v>327</v>
      </c>
      <c r="BD16" t="s">
        <v>325</v>
      </c>
      <c r="BE16" t="s">
        <v>325</v>
      </c>
      <c r="BF16" t="s">
        <v>324</v>
      </c>
      <c r="BG16" t="s">
        <v>324</v>
      </c>
      <c r="BH16" t="s">
        <v>324</v>
      </c>
      <c r="BI16" t="s">
        <v>324</v>
      </c>
      <c r="BJ16" t="s">
        <v>324</v>
      </c>
      <c r="BK16" t="s">
        <v>331</v>
      </c>
      <c r="BL16" t="s">
        <v>321</v>
      </c>
      <c r="BM16" t="s">
        <v>321</v>
      </c>
      <c r="BN16" t="s">
        <v>322</v>
      </c>
      <c r="BO16" t="s">
        <v>322</v>
      </c>
      <c r="BP16" t="s">
        <v>322</v>
      </c>
      <c r="BQ16" t="s">
        <v>330</v>
      </c>
      <c r="BR16" t="s">
        <v>322</v>
      </c>
      <c r="BS16" t="s">
        <v>330</v>
      </c>
      <c r="BT16" t="s">
        <v>325</v>
      </c>
      <c r="BU16" t="s">
        <v>325</v>
      </c>
      <c r="BV16" t="s">
        <v>324</v>
      </c>
      <c r="BW16" t="s">
        <v>324</v>
      </c>
      <c r="BX16" t="s">
        <v>321</v>
      </c>
      <c r="CC16" t="s">
        <v>321</v>
      </c>
      <c r="CF16" t="s">
        <v>324</v>
      </c>
      <c r="CG16" t="s">
        <v>324</v>
      </c>
      <c r="CH16" t="s">
        <v>324</v>
      </c>
      <c r="CI16" t="s">
        <v>324</v>
      </c>
      <c r="CJ16" t="s">
        <v>324</v>
      </c>
      <c r="CK16" t="s">
        <v>321</v>
      </c>
      <c r="CL16" t="s">
        <v>321</v>
      </c>
      <c r="CM16" t="s">
        <v>321</v>
      </c>
      <c r="CN16" t="s">
        <v>316</v>
      </c>
      <c r="CP16" t="s">
        <v>332</v>
      </c>
      <c r="CR16" t="s">
        <v>316</v>
      </c>
      <c r="CS16" t="s">
        <v>316</v>
      </c>
      <c r="CU16" t="s">
        <v>333</v>
      </c>
      <c r="CV16" t="s">
        <v>334</v>
      </c>
      <c r="CW16" t="s">
        <v>333</v>
      </c>
      <c r="CX16" t="s">
        <v>334</v>
      </c>
      <c r="CY16" t="s">
        <v>333</v>
      </c>
      <c r="CZ16" t="s">
        <v>334</v>
      </c>
      <c r="DA16" t="s">
        <v>326</v>
      </c>
      <c r="DB16" t="s">
        <v>326</v>
      </c>
      <c r="DC16" t="s">
        <v>321</v>
      </c>
      <c r="DD16" t="s">
        <v>335</v>
      </c>
      <c r="DE16" t="s">
        <v>321</v>
      </c>
      <c r="DG16" t="s">
        <v>319</v>
      </c>
      <c r="DH16" t="s">
        <v>336</v>
      </c>
      <c r="DI16" t="s">
        <v>319</v>
      </c>
      <c r="DK16" t="s">
        <v>319</v>
      </c>
      <c r="DL16" t="s">
        <v>336</v>
      </c>
      <c r="DM16" t="s">
        <v>319</v>
      </c>
      <c r="DR16" t="s">
        <v>337</v>
      </c>
      <c r="DS16" t="s">
        <v>337</v>
      </c>
      <c r="EF16" t="s">
        <v>337</v>
      </c>
      <c r="EG16" t="s">
        <v>337</v>
      </c>
      <c r="EH16" t="s">
        <v>338</v>
      </c>
      <c r="EI16" t="s">
        <v>338</v>
      </c>
      <c r="EJ16" t="s">
        <v>324</v>
      </c>
      <c r="EK16" t="s">
        <v>324</v>
      </c>
      <c r="EL16" t="s">
        <v>326</v>
      </c>
      <c r="EM16" t="s">
        <v>324</v>
      </c>
      <c r="EN16" t="s">
        <v>330</v>
      </c>
      <c r="EO16" t="s">
        <v>326</v>
      </c>
      <c r="EP16" t="s">
        <v>326</v>
      </c>
      <c r="ER16" t="s">
        <v>337</v>
      </c>
      <c r="ES16" t="s">
        <v>337</v>
      </c>
      <c r="ET16" t="s">
        <v>337</v>
      </c>
      <c r="EU16" t="s">
        <v>337</v>
      </c>
      <c r="EV16" t="s">
        <v>337</v>
      </c>
      <c r="EW16" t="s">
        <v>337</v>
      </c>
      <c r="EX16" t="s">
        <v>337</v>
      </c>
      <c r="EY16" t="s">
        <v>339</v>
      </c>
      <c r="EZ16" t="s">
        <v>339</v>
      </c>
      <c r="FA16" t="s">
        <v>339</v>
      </c>
      <c r="FB16" t="s">
        <v>340</v>
      </c>
      <c r="FC16" t="s">
        <v>337</v>
      </c>
      <c r="FD16" t="s">
        <v>337</v>
      </c>
      <c r="FE16" t="s">
        <v>337</v>
      </c>
      <c r="FF16" t="s">
        <v>337</v>
      </c>
      <c r="FG16" t="s">
        <v>337</v>
      </c>
      <c r="FH16" t="s">
        <v>337</v>
      </c>
      <c r="FI16" t="s">
        <v>337</v>
      </c>
      <c r="FJ16" t="s">
        <v>337</v>
      </c>
      <c r="FK16" t="s">
        <v>337</v>
      </c>
      <c r="FL16" t="s">
        <v>337</v>
      </c>
      <c r="FM16" t="s">
        <v>337</v>
      </c>
      <c r="FN16" t="s">
        <v>337</v>
      </c>
      <c r="FU16" t="s">
        <v>337</v>
      </c>
      <c r="FV16" t="s">
        <v>326</v>
      </c>
      <c r="FW16" t="s">
        <v>326</v>
      </c>
      <c r="FX16" t="s">
        <v>333</v>
      </c>
      <c r="FY16" t="s">
        <v>334</v>
      </c>
      <c r="FZ16" t="s">
        <v>334</v>
      </c>
      <c r="GD16" t="s">
        <v>334</v>
      </c>
      <c r="GH16" t="s">
        <v>322</v>
      </c>
      <c r="GI16" t="s">
        <v>322</v>
      </c>
      <c r="GJ16" t="s">
        <v>330</v>
      </c>
      <c r="GK16" t="s">
        <v>330</v>
      </c>
      <c r="GL16" t="s">
        <v>341</v>
      </c>
      <c r="GM16" t="s">
        <v>341</v>
      </c>
      <c r="GN16" t="s">
        <v>337</v>
      </c>
      <c r="GO16" t="s">
        <v>337</v>
      </c>
      <c r="GP16" t="s">
        <v>337</v>
      </c>
      <c r="GQ16" t="s">
        <v>337</v>
      </c>
      <c r="GR16" t="s">
        <v>337</v>
      </c>
      <c r="GS16" t="s">
        <v>337</v>
      </c>
      <c r="GT16" t="s">
        <v>324</v>
      </c>
      <c r="GU16" t="s">
        <v>337</v>
      </c>
      <c r="GW16" t="s">
        <v>327</v>
      </c>
      <c r="GX16" t="s">
        <v>327</v>
      </c>
      <c r="GY16" t="s">
        <v>324</v>
      </c>
      <c r="GZ16" t="s">
        <v>324</v>
      </c>
      <c r="HA16" t="s">
        <v>324</v>
      </c>
      <c r="HB16" t="s">
        <v>324</v>
      </c>
      <c r="HC16" t="s">
        <v>324</v>
      </c>
      <c r="HD16" t="s">
        <v>326</v>
      </c>
      <c r="HE16" t="s">
        <v>326</v>
      </c>
      <c r="HF16" t="s">
        <v>326</v>
      </c>
      <c r="HG16" t="s">
        <v>324</v>
      </c>
      <c r="HH16" t="s">
        <v>322</v>
      </c>
      <c r="HI16" t="s">
        <v>330</v>
      </c>
      <c r="HJ16" t="s">
        <v>326</v>
      </c>
      <c r="HK16" t="s">
        <v>326</v>
      </c>
    </row>
    <row r="17" spans="1:219" x14ac:dyDescent="0.2">
      <c r="A17">
        <v>1</v>
      </c>
      <c r="B17">
        <v>1689601827</v>
      </c>
      <c r="C17">
        <v>0</v>
      </c>
      <c r="D17" t="s">
        <v>342</v>
      </c>
      <c r="E17" t="s">
        <v>343</v>
      </c>
      <c r="F17">
        <v>0</v>
      </c>
      <c r="G17">
        <v>18.2</v>
      </c>
      <c r="H17" s="2" t="s">
        <v>397</v>
      </c>
      <c r="I17">
        <v>220</v>
      </c>
      <c r="J17">
        <v>54</v>
      </c>
      <c r="K17">
        <v>1689601827</v>
      </c>
      <c r="L17" s="1">
        <f t="shared" ref="L17:L32" si="0">(M17)/1000</f>
        <v>9.8096972595923236E-5</v>
      </c>
      <c r="M17" s="1">
        <f t="shared" ref="M17:M32" si="1">1000*BC17*AK17*(AY17-AZ17)/(100*AR17*(1000-AK17*AY17))</f>
        <v>9.8096972595923232E-2</v>
      </c>
      <c r="N17" s="1">
        <f t="shared" ref="N17:N32" si="2">BC17*AK17*(AX17-AW17*(1000-AK17*AZ17)/(1000-AK17*AY17))/(100*AR17)</f>
        <v>1.1220096628896998</v>
      </c>
      <c r="O17" s="1">
        <f t="shared" ref="O17:O32" si="3">AW17 - IF(AK17&gt;1, N17*AR17*100/(AM17*BK17), 0)</f>
        <v>399.71199999999999</v>
      </c>
      <c r="P17" s="1">
        <f t="shared" ref="P17:P32" si="4">((V17-L17/2)*O17-N17)/(V17+L17/2)</f>
        <v>92.37907728474724</v>
      </c>
      <c r="Q17" s="1">
        <f t="shared" ref="Q17:Q32" si="5">P17*(BD17+BE17)/1000</f>
        <v>9.318159169638637</v>
      </c>
      <c r="R17" s="1">
        <f t="shared" ref="R17:R32" si="6">(AW17 - IF(AK17&gt;1, N17*AR17*100/(AM17*BK17), 0))*(BD17+BE17)/1000</f>
        <v>40.318437328985596</v>
      </c>
      <c r="S17" s="1">
        <f t="shared" ref="S17:S32" si="7">2/((1/U17-1/T17)+SIGN(U17)*SQRT((1/U17-1/T17)*(1/U17-1/T17) + 4*AS17/((AS17+1)*(AS17+1))*(2*1/U17*1/T17-1/T17*1/T17)))</f>
        <v>5.9725790007635554E-3</v>
      </c>
      <c r="T17">
        <f t="shared" ref="T17:T32" si="8">IF(LEFT(AT17,1)&lt;&gt;"0",IF(LEFT(AT17,1)="1",3,AU17),$D$5+$E$5*(BK17*BD17/($L$5*1000))+$F$5*(BK17*BD17/($L$5*1000))*MAX(MIN(AR17,$K$5),$I$5)*MAX(MIN(AR17,$K$5),$I$5)+$G$5*MAX(MIN(AR17,$K$5),$I$5)*(BK17*BD17/($L$5*1000))+$H$5*(BK17*BD17/($L$5*1000))*(BK17*BD17/($L$5*1000)))</f>
        <v>3</v>
      </c>
      <c r="U17">
        <f t="shared" ref="U17:U32" si="9">L17*(1000-(1000*0.61365*EXP(17.502*Y17/(240.97+Y17))/(BD17+BE17)+AY17)/2)/(1000*0.61365*EXP(17.502*Y17/(240.97+Y17))/(BD17+BE17)-AY17)</f>
        <v>5.9659810113459992E-3</v>
      </c>
      <c r="V17">
        <f t="shared" ref="V17:V32" si="10">1/((AS17+1)/(S17/1.6)+1/(T17/1.37)) + AS17/((AS17+1)/(S17/1.6) + AS17/(T17/1.37))</f>
        <v>3.7293303145825556E-3</v>
      </c>
      <c r="W17">
        <f t="shared" ref="W17:W32" si="11">(AN17*AQ17)</f>
        <v>161.91525908457899</v>
      </c>
      <c r="X17">
        <f t="shared" ref="X17:X32" si="12">(BF17+(W17+2*0.95*0.0000000567*(((BF17+$B$7)+273)^4-(BF17+273)^4)-44100*L17)/(1.84*29.3*T17+8*0.95*0.0000000567*(BF17+273)^3))</f>
        <v>26.305446248029526</v>
      </c>
      <c r="Y17">
        <f t="shared" ref="Y17:Y32" si="13">($C$7*BG17+$D$7*BH17+$E$7*X17)</f>
        <v>25.3581</v>
      </c>
      <c r="Z17">
        <f t="shared" ref="Z17:Z32" si="14">0.61365*EXP(17.502*Y17/(240.97+Y17))</f>
        <v>3.248199020074686</v>
      </c>
      <c r="AA17">
        <f t="shared" ref="AA17:AA32" si="15">(AB17/AC17*100)</f>
        <v>50.062398698994478</v>
      </c>
      <c r="AB17">
        <f t="shared" ref="AB17:AB32" si="16">AY17*(BD17+BE17)/1000</f>
        <v>1.6297459765234799</v>
      </c>
      <c r="AC17">
        <f t="shared" ref="AC17:AC32" si="17">0.61365*EXP(17.502*BF17/(240.97+BF17))</f>
        <v>3.2554292620345691</v>
      </c>
      <c r="AD17">
        <f t="shared" ref="AD17:AD32" si="18">(Z17-AY17*(BD17+BE17)/1000)</f>
        <v>1.6184530435512061</v>
      </c>
      <c r="AE17">
        <f t="shared" ref="AE17:AE32" si="19">(-L17*44100)</f>
        <v>-4.3260764914802143</v>
      </c>
      <c r="AF17">
        <f t="shared" ref="AF17:AF32" si="20">2*29.3*T17*0.92*(BF17-Y17)</f>
        <v>6.0489263999996936</v>
      </c>
      <c r="AG17">
        <f t="shared" ref="AG17:AG32" si="21">2*0.95*0.0000000567*(((BF17+$B$7)+273)^4-(Y17+273)^4)</f>
        <v>0.42811792416438571</v>
      </c>
      <c r="AH17">
        <f t="shared" ref="AH17:AH32" si="22">W17+AG17+AE17+AF17</f>
        <v>164.06622691726284</v>
      </c>
      <c r="AI17">
        <v>0</v>
      </c>
      <c r="AJ17">
        <v>0</v>
      </c>
      <c r="AK17">
        <f t="shared" ref="AK17:AK32" si="23">IF(AI17*$H$13&gt;=AM17,1,(AM17/(AM17-AI17*$H$13)))</f>
        <v>1</v>
      </c>
      <c r="AL17">
        <f t="shared" ref="AL17:AL32" si="24">(AK17-1)*100</f>
        <v>0</v>
      </c>
      <c r="AM17">
        <f t="shared" ref="AM17:AM32" si="25">MAX(0,($B$13+$C$13*BK17)/(1+$D$13*BK17)*BD17/(BF17+273)*$E$13)</f>
        <v>53612.628282337268</v>
      </c>
      <c r="AN17">
        <f t="shared" ref="AN17:AN32" si="26">$B$11*BL17+$C$11*BM17+$F$11*BX17*(1-CA17)</f>
        <v>999.99900000000002</v>
      </c>
      <c r="AO17">
        <f t="shared" ref="AO17:AO32" si="27">AN17*AP17</f>
        <v>841.19885880030006</v>
      </c>
      <c r="AP17">
        <f t="shared" ref="AP17:AP32" si="28">($B$11*$D$9+$C$11*$D$9+$F$11*((CK17+CC17)/MAX(CK17+CC17+CL17, 0.1)*$I$9+CL17/MAX(CK17+CC17+CL17, 0.1)*$K$9))/($B$11+$C$11+$F$11)</f>
        <v>0.84119969999999999</v>
      </c>
      <c r="AQ17">
        <f t="shared" ref="AQ17:AQ32" si="29">($B$11*$L$9+$C$11*$L$9+$F$11*((CK17+CC17)/MAX(CK17+CC17+CL17, 0.1)*$Q$9+CL17/MAX(CK17+CC17+CL17, 0.1)*$R$9))/($B$11+$C$11+$F$11)</f>
        <v>0.16191542099999998</v>
      </c>
      <c r="AR17">
        <v>1.3</v>
      </c>
      <c r="AS17">
        <v>0.5</v>
      </c>
      <c r="AT17" t="s">
        <v>396</v>
      </c>
      <c r="AU17">
        <v>2</v>
      </c>
      <c r="AV17">
        <v>1689601827</v>
      </c>
      <c r="AW17">
        <v>399.71199999999999</v>
      </c>
      <c r="AX17">
        <v>400.01400000000001</v>
      </c>
      <c r="AY17">
        <v>16.1571</v>
      </c>
      <c r="AZ17">
        <v>16.132000000000001</v>
      </c>
      <c r="BA17">
        <v>397.358</v>
      </c>
      <c r="BB17">
        <v>16.117100000000001</v>
      </c>
      <c r="BC17">
        <v>499.863</v>
      </c>
      <c r="BD17">
        <v>100.837</v>
      </c>
      <c r="BE17">
        <v>3.1718799999999998E-2</v>
      </c>
      <c r="BF17">
        <v>25.395499999999998</v>
      </c>
      <c r="BG17">
        <v>25.3581</v>
      </c>
      <c r="BH17">
        <v>999.9</v>
      </c>
      <c r="BI17">
        <v>0</v>
      </c>
      <c r="BJ17">
        <v>0</v>
      </c>
      <c r="BK17">
        <v>10001.200000000001</v>
      </c>
      <c r="BL17">
        <v>0</v>
      </c>
      <c r="BM17">
        <v>24.3443</v>
      </c>
      <c r="BN17">
        <v>-0.52914399999999995</v>
      </c>
      <c r="BO17">
        <v>406.04399999999998</v>
      </c>
      <c r="BP17">
        <v>406.57299999999998</v>
      </c>
      <c r="BQ17">
        <v>2.3044599999999998E-2</v>
      </c>
      <c r="BR17">
        <v>400.01400000000001</v>
      </c>
      <c r="BS17">
        <v>16.132000000000001</v>
      </c>
      <c r="BT17">
        <v>1.6290199999999999</v>
      </c>
      <c r="BU17">
        <v>1.6267</v>
      </c>
      <c r="BV17">
        <v>14.2361</v>
      </c>
      <c r="BW17">
        <v>14.2141</v>
      </c>
      <c r="BX17">
        <v>999.99900000000002</v>
      </c>
      <c r="BY17">
        <v>0.96001400000000003</v>
      </c>
      <c r="BZ17">
        <v>3.9985800000000002E-2</v>
      </c>
      <c r="CA17">
        <v>0</v>
      </c>
      <c r="CB17">
        <v>2.2107000000000001</v>
      </c>
      <c r="CC17">
        <v>0</v>
      </c>
      <c r="CD17">
        <v>1220.44</v>
      </c>
      <c r="CE17">
        <v>9152.4599999999991</v>
      </c>
      <c r="CF17">
        <v>37.686999999999998</v>
      </c>
      <c r="CG17">
        <v>39.875</v>
      </c>
      <c r="CH17">
        <v>38.75</v>
      </c>
      <c r="CI17">
        <v>39</v>
      </c>
      <c r="CJ17">
        <v>37.811999999999998</v>
      </c>
      <c r="CK17">
        <v>960.01</v>
      </c>
      <c r="CL17">
        <v>39.99</v>
      </c>
      <c r="CM17">
        <v>0</v>
      </c>
      <c r="CN17">
        <v>1689601827.2</v>
      </c>
      <c r="CO17">
        <v>0</v>
      </c>
      <c r="CP17">
        <v>1689601843</v>
      </c>
      <c r="CQ17" t="s">
        <v>345</v>
      </c>
      <c r="CR17">
        <v>1689601842</v>
      </c>
      <c r="CS17">
        <v>1689601843</v>
      </c>
      <c r="CT17">
        <v>1</v>
      </c>
      <c r="CU17">
        <v>0.22700000000000001</v>
      </c>
      <c r="CV17">
        <v>2E-3</v>
      </c>
      <c r="CW17">
        <v>2.3540000000000001</v>
      </c>
      <c r="CX17">
        <v>0.04</v>
      </c>
      <c r="CY17">
        <v>400</v>
      </c>
      <c r="CZ17">
        <v>16</v>
      </c>
      <c r="DA17">
        <v>0.3</v>
      </c>
      <c r="DB17">
        <v>0.16</v>
      </c>
      <c r="DC17">
        <v>0.84123236884212671</v>
      </c>
      <c r="DD17">
        <v>-1.425874977057082E-2</v>
      </c>
      <c r="DE17">
        <v>5.0939702006333409E-2</v>
      </c>
      <c r="DF17">
        <v>1</v>
      </c>
      <c r="DG17">
        <v>4.200502677493851E-5</v>
      </c>
      <c r="DH17">
        <v>-5.3516426306859802E-5</v>
      </c>
      <c r="DI17">
        <v>4.0750590364131482E-6</v>
      </c>
      <c r="DJ17">
        <v>1</v>
      </c>
      <c r="DK17">
        <v>2.431424888875512E-3</v>
      </c>
      <c r="DL17">
        <v>-3.9861392521207718E-3</v>
      </c>
      <c r="DM17">
        <v>2.0740933719807931E-4</v>
      </c>
      <c r="DN17">
        <v>1</v>
      </c>
      <c r="DO17">
        <v>3</v>
      </c>
      <c r="DP17">
        <v>3</v>
      </c>
      <c r="DQ17" t="s">
        <v>346</v>
      </c>
      <c r="DR17">
        <v>3.1093700000000002</v>
      </c>
      <c r="DS17">
        <v>2.6635900000000001</v>
      </c>
      <c r="DT17">
        <v>9.7133800000000006E-2</v>
      </c>
      <c r="DU17">
        <v>9.8366999999999996E-2</v>
      </c>
      <c r="DV17">
        <v>7.98291E-2</v>
      </c>
      <c r="DW17">
        <v>8.1844600000000003E-2</v>
      </c>
      <c r="DX17">
        <v>26412.2</v>
      </c>
      <c r="DY17">
        <v>28625.5</v>
      </c>
      <c r="DZ17">
        <v>27692.1</v>
      </c>
      <c r="EA17">
        <v>29837.9</v>
      </c>
      <c r="EB17">
        <v>31900.7</v>
      </c>
      <c r="EC17">
        <v>33795.300000000003</v>
      </c>
      <c r="ED17">
        <v>37981.599999999999</v>
      </c>
      <c r="EE17">
        <v>40910.699999999997</v>
      </c>
      <c r="EF17">
        <v>2.1988699999999999</v>
      </c>
      <c r="EG17">
        <v>2.2254299999999998</v>
      </c>
      <c r="EH17">
        <v>0.15193200000000001</v>
      </c>
      <c r="EI17">
        <v>0</v>
      </c>
      <c r="EJ17">
        <v>22.861599999999999</v>
      </c>
      <c r="EK17">
        <v>999.9</v>
      </c>
      <c r="EL17">
        <v>68</v>
      </c>
      <c r="EM17">
        <v>24.2</v>
      </c>
      <c r="EN17">
        <v>20.440799999999999</v>
      </c>
      <c r="EO17">
        <v>63.069299999999998</v>
      </c>
      <c r="EP17">
        <v>7.2075300000000002</v>
      </c>
      <c r="EQ17">
        <v>1</v>
      </c>
      <c r="ER17">
        <v>-0.303064</v>
      </c>
      <c r="ES17">
        <v>0</v>
      </c>
      <c r="ET17">
        <v>20.231000000000002</v>
      </c>
      <c r="EU17">
        <v>5.2577199999999999</v>
      </c>
      <c r="EV17">
        <v>12.0519</v>
      </c>
      <c r="EW17">
        <v>4.9732000000000003</v>
      </c>
      <c r="EX17">
        <v>3.2930000000000001</v>
      </c>
      <c r="EY17">
        <v>3823.2</v>
      </c>
      <c r="EZ17">
        <v>9999</v>
      </c>
      <c r="FA17">
        <v>9999</v>
      </c>
      <c r="FB17">
        <v>73.599999999999994</v>
      </c>
      <c r="FC17">
        <v>4.9720399999999998</v>
      </c>
      <c r="FD17">
        <v>1.8703099999999999</v>
      </c>
      <c r="FE17">
        <v>1.87653</v>
      </c>
      <c r="FF17">
        <v>1.86964</v>
      </c>
      <c r="FG17">
        <v>1.8728499999999999</v>
      </c>
      <c r="FH17">
        <v>1.8744000000000001</v>
      </c>
      <c r="FI17">
        <v>1.87378</v>
      </c>
      <c r="FJ17">
        <v>1.87527</v>
      </c>
      <c r="FK17">
        <v>0</v>
      </c>
      <c r="FL17">
        <v>0</v>
      </c>
      <c r="FM17">
        <v>0</v>
      </c>
      <c r="FN17">
        <v>0</v>
      </c>
      <c r="FO17" t="s">
        <v>347</v>
      </c>
      <c r="FP17" t="s">
        <v>348</v>
      </c>
      <c r="FQ17" t="s">
        <v>349</v>
      </c>
      <c r="FR17" t="s">
        <v>349</v>
      </c>
      <c r="FS17" t="s">
        <v>349</v>
      </c>
      <c r="FT17" t="s">
        <v>349</v>
      </c>
      <c r="FU17">
        <v>0</v>
      </c>
      <c r="FV17">
        <v>100</v>
      </c>
      <c r="FW17">
        <v>100</v>
      </c>
      <c r="FX17">
        <v>2.3540000000000001</v>
      </c>
      <c r="FY17">
        <v>0.04</v>
      </c>
      <c r="FZ17">
        <v>2.1269999999999998</v>
      </c>
      <c r="GA17">
        <v>0</v>
      </c>
      <c r="GB17">
        <v>0</v>
      </c>
      <c r="GC17">
        <v>0</v>
      </c>
      <c r="GD17">
        <v>3.7999999999999999E-2</v>
      </c>
      <c r="GE17">
        <v>0</v>
      </c>
      <c r="GF17">
        <v>0</v>
      </c>
      <c r="GG17">
        <v>0</v>
      </c>
      <c r="GH17">
        <v>-1</v>
      </c>
      <c r="GI17">
        <v>-1</v>
      </c>
      <c r="GJ17">
        <v>-1</v>
      </c>
      <c r="GK17">
        <v>-1</v>
      </c>
      <c r="GL17">
        <v>3877</v>
      </c>
      <c r="GM17">
        <v>3876.9</v>
      </c>
      <c r="GN17">
        <v>1.0376000000000001</v>
      </c>
      <c r="GO17">
        <v>2.49146</v>
      </c>
      <c r="GP17">
        <v>1.39893</v>
      </c>
      <c r="GQ17">
        <v>2.2949199999999998</v>
      </c>
      <c r="GR17">
        <v>1.4489700000000001</v>
      </c>
      <c r="GS17">
        <v>2.4206500000000002</v>
      </c>
      <c r="GT17">
        <v>28.1432</v>
      </c>
      <c r="GU17">
        <v>15.7957</v>
      </c>
      <c r="GV17">
        <v>18</v>
      </c>
      <c r="GW17">
        <v>487.46699999999998</v>
      </c>
      <c r="GX17">
        <v>552.86300000000006</v>
      </c>
      <c r="GY17">
        <v>24.322299999999998</v>
      </c>
      <c r="GZ17">
        <v>23.330300000000001</v>
      </c>
      <c r="HA17">
        <v>29.9999</v>
      </c>
      <c r="HB17">
        <v>23.291699999999999</v>
      </c>
      <c r="HC17">
        <v>23.2529</v>
      </c>
      <c r="HD17">
        <v>20.741800000000001</v>
      </c>
      <c r="HE17">
        <v>23.289899999999999</v>
      </c>
      <c r="HF17">
        <v>70.244</v>
      </c>
      <c r="HG17">
        <v>-999.9</v>
      </c>
      <c r="HH17">
        <v>400</v>
      </c>
      <c r="HI17">
        <v>16.161999999999999</v>
      </c>
      <c r="HJ17">
        <v>102.465</v>
      </c>
      <c r="HK17">
        <v>102.248</v>
      </c>
    </row>
    <row r="18" spans="1:219" x14ac:dyDescent="0.2">
      <c r="A18">
        <v>2</v>
      </c>
      <c r="B18">
        <v>1689603278.5999999</v>
      </c>
      <c r="C18">
        <v>1451.599999904633</v>
      </c>
      <c r="D18" t="s">
        <v>350</v>
      </c>
      <c r="E18" t="s">
        <v>351</v>
      </c>
      <c r="F18">
        <v>0</v>
      </c>
      <c r="G18">
        <v>19.100000000000001</v>
      </c>
      <c r="H18" s="2" t="s">
        <v>344</v>
      </c>
      <c r="I18">
        <v>170</v>
      </c>
      <c r="J18">
        <v>54</v>
      </c>
      <c r="K18">
        <v>1689603278.5999999</v>
      </c>
      <c r="L18" s="1">
        <f t="shared" si="0"/>
        <v>6.2411429834341426E-4</v>
      </c>
      <c r="M18" s="1">
        <f t="shared" si="1"/>
        <v>0.62411429834341425</v>
      </c>
      <c r="N18" s="1">
        <f t="shared" si="2"/>
        <v>5.0004548321691837</v>
      </c>
      <c r="O18" s="1">
        <f t="shared" si="3"/>
        <v>398.37099999999998</v>
      </c>
      <c r="P18" s="1">
        <f t="shared" si="4"/>
        <v>172.6550598636675</v>
      </c>
      <c r="Q18" s="1">
        <f t="shared" si="5"/>
        <v>17.422680862625064</v>
      </c>
      <c r="R18" s="1">
        <f t="shared" si="6"/>
        <v>40.199753215488393</v>
      </c>
      <c r="S18" s="1">
        <f t="shared" si="7"/>
        <v>3.6923957527287402E-2</v>
      </c>
      <c r="T18">
        <f t="shared" si="8"/>
        <v>3</v>
      </c>
      <c r="U18">
        <f t="shared" si="9"/>
        <v>3.6673330160650254E-2</v>
      </c>
      <c r="V18">
        <f t="shared" si="10"/>
        <v>2.2943207260351609E-2</v>
      </c>
      <c r="W18">
        <f t="shared" si="11"/>
        <v>161.916</v>
      </c>
      <c r="X18">
        <f t="shared" si="12"/>
        <v>26.365904703801313</v>
      </c>
      <c r="Y18">
        <f t="shared" si="13"/>
        <v>25.725999999999999</v>
      </c>
      <c r="Z18">
        <f t="shared" si="14"/>
        <v>3.3199357777930776</v>
      </c>
      <c r="AA18">
        <f t="shared" si="15"/>
        <v>49.946558866823615</v>
      </c>
      <c r="AB18">
        <f t="shared" si="16"/>
        <v>1.6448688216221199</v>
      </c>
      <c r="AC18">
        <f t="shared" si="17"/>
        <v>3.2932575515521725</v>
      </c>
      <c r="AD18">
        <f t="shared" si="18"/>
        <v>1.6750669561709577</v>
      </c>
      <c r="AE18">
        <f t="shared" si="19"/>
        <v>-27.523440556944568</v>
      </c>
      <c r="AF18">
        <f t="shared" si="20"/>
        <v>-21.996095999999877</v>
      </c>
      <c r="AG18">
        <f t="shared" si="21"/>
        <v>-1.5611981912505908</v>
      </c>
      <c r="AH18">
        <f t="shared" si="22"/>
        <v>110.83526525180497</v>
      </c>
      <c r="AI18">
        <v>10</v>
      </c>
      <c r="AJ18">
        <v>2</v>
      </c>
      <c r="AK18">
        <f t="shared" si="23"/>
        <v>1</v>
      </c>
      <c r="AL18">
        <f t="shared" si="24"/>
        <v>0</v>
      </c>
      <c r="AM18">
        <f t="shared" si="25"/>
        <v>53466.357615814639</v>
      </c>
      <c r="AN18">
        <f t="shared" si="26"/>
        <v>1000</v>
      </c>
      <c r="AO18">
        <f t="shared" si="27"/>
        <v>841.19999999999993</v>
      </c>
      <c r="AP18">
        <f t="shared" si="28"/>
        <v>0.84119999999999995</v>
      </c>
      <c r="AQ18">
        <f t="shared" si="29"/>
        <v>0.161916</v>
      </c>
      <c r="AR18">
        <v>1.5609999999999999</v>
      </c>
      <c r="AS18">
        <v>0.5</v>
      </c>
      <c r="AT18" t="s">
        <v>396</v>
      </c>
      <c r="AU18">
        <v>2</v>
      </c>
      <c r="AV18">
        <v>1689603278.5999999</v>
      </c>
      <c r="AW18">
        <v>398.37099999999998</v>
      </c>
      <c r="AX18">
        <v>400.01</v>
      </c>
      <c r="AY18">
        <v>16.3003</v>
      </c>
      <c r="AZ18">
        <v>16.108599999999999</v>
      </c>
      <c r="BA18">
        <v>396.06900000000002</v>
      </c>
      <c r="BB18">
        <v>16.2593</v>
      </c>
      <c r="BC18">
        <v>499.928</v>
      </c>
      <c r="BD18">
        <v>100.881</v>
      </c>
      <c r="BE18">
        <v>2.9340399999999999E-2</v>
      </c>
      <c r="BF18">
        <v>25.59</v>
      </c>
      <c r="BG18">
        <v>25.725999999999999</v>
      </c>
      <c r="BH18">
        <v>999.9</v>
      </c>
      <c r="BI18">
        <v>0</v>
      </c>
      <c r="BJ18">
        <v>0</v>
      </c>
      <c r="BK18">
        <v>9975</v>
      </c>
      <c r="BL18">
        <v>0</v>
      </c>
      <c r="BM18">
        <v>109.22</v>
      </c>
      <c r="BN18">
        <v>-1.5871900000000001</v>
      </c>
      <c r="BO18">
        <v>405.02499999999998</v>
      </c>
      <c r="BP18">
        <v>406.55900000000003</v>
      </c>
      <c r="BQ18">
        <v>0.19053600000000001</v>
      </c>
      <c r="BR18">
        <v>400.01</v>
      </c>
      <c r="BS18">
        <v>16.108599999999999</v>
      </c>
      <c r="BT18">
        <v>1.6442699999999999</v>
      </c>
      <c r="BU18">
        <v>1.6250500000000001</v>
      </c>
      <c r="BV18">
        <v>14.380100000000001</v>
      </c>
      <c r="BW18">
        <v>14.198399999999999</v>
      </c>
      <c r="BX18">
        <v>1000</v>
      </c>
      <c r="BY18">
        <v>0.96000200000000002</v>
      </c>
      <c r="BZ18">
        <v>3.99978E-2</v>
      </c>
      <c r="CA18">
        <v>0</v>
      </c>
      <c r="CB18">
        <v>2.6482999999999999</v>
      </c>
      <c r="CC18">
        <v>0</v>
      </c>
      <c r="CD18">
        <v>1863.46</v>
      </c>
      <c r="CE18">
        <v>9152.4699999999993</v>
      </c>
      <c r="CF18">
        <v>37.75</v>
      </c>
      <c r="CG18">
        <v>40.436999999999998</v>
      </c>
      <c r="CH18">
        <v>38.875</v>
      </c>
      <c r="CI18">
        <v>39.311999999999998</v>
      </c>
      <c r="CJ18">
        <v>37.875</v>
      </c>
      <c r="CK18">
        <v>960</v>
      </c>
      <c r="CL18">
        <v>40</v>
      </c>
      <c r="CM18">
        <v>0</v>
      </c>
      <c r="CN18">
        <v>1689603278.5999999</v>
      </c>
      <c r="CO18">
        <v>0</v>
      </c>
      <c r="CP18">
        <v>1689603295.5999999</v>
      </c>
      <c r="CQ18" t="s">
        <v>352</v>
      </c>
      <c r="CR18">
        <v>1689603294.5999999</v>
      </c>
      <c r="CS18">
        <v>1689603295.5999999</v>
      </c>
      <c r="CT18">
        <v>2</v>
      </c>
      <c r="CU18">
        <v>-5.1999999999999998E-2</v>
      </c>
      <c r="CV18">
        <v>1E-3</v>
      </c>
      <c r="CW18">
        <v>2.302</v>
      </c>
      <c r="CX18">
        <v>4.1000000000000002E-2</v>
      </c>
      <c r="CY18">
        <v>400</v>
      </c>
      <c r="CZ18">
        <v>16</v>
      </c>
      <c r="DA18">
        <v>0.44</v>
      </c>
      <c r="DB18">
        <v>7.0000000000000007E-2</v>
      </c>
      <c r="DC18">
        <v>2.483465888751839</v>
      </c>
      <c r="DD18">
        <v>-2.4747494722829382E-2</v>
      </c>
      <c r="DE18">
        <v>6.6127020864740704E-2</v>
      </c>
      <c r="DF18">
        <v>1</v>
      </c>
      <c r="DG18">
        <v>3.2800577223957868E-4</v>
      </c>
      <c r="DH18">
        <v>2.8705448622455229E-4</v>
      </c>
      <c r="DI18">
        <v>3.6255398929121437E-5</v>
      </c>
      <c r="DJ18">
        <v>1</v>
      </c>
      <c r="DK18">
        <v>2.0671395411178069E-2</v>
      </c>
      <c r="DL18">
        <v>-1.4408582779448899E-2</v>
      </c>
      <c r="DM18">
        <v>1.1672099947605641E-3</v>
      </c>
      <c r="DN18">
        <v>1</v>
      </c>
      <c r="DO18">
        <v>3</v>
      </c>
      <c r="DP18">
        <v>3</v>
      </c>
      <c r="DQ18" t="s">
        <v>346</v>
      </c>
      <c r="DR18">
        <v>3.10941</v>
      </c>
      <c r="DS18">
        <v>2.6609799999999999</v>
      </c>
      <c r="DT18">
        <v>9.6903900000000001E-2</v>
      </c>
      <c r="DU18">
        <v>9.8380499999999996E-2</v>
      </c>
      <c r="DV18">
        <v>8.0359799999999995E-2</v>
      </c>
      <c r="DW18">
        <v>8.1769700000000001E-2</v>
      </c>
      <c r="DX18">
        <v>26388.799999999999</v>
      </c>
      <c r="DY18">
        <v>28602.1</v>
      </c>
      <c r="DZ18">
        <v>27661.3</v>
      </c>
      <c r="EA18">
        <v>29814.6</v>
      </c>
      <c r="EB18">
        <v>31848.6</v>
      </c>
      <c r="EC18">
        <v>33776.199999999997</v>
      </c>
      <c r="ED18">
        <v>37942</v>
      </c>
      <c r="EE18">
        <v>40884.699999999997</v>
      </c>
      <c r="EF18">
        <v>2.1722999999999999</v>
      </c>
      <c r="EG18">
        <v>2.2186499999999998</v>
      </c>
      <c r="EH18">
        <v>0.13961599999999999</v>
      </c>
      <c r="EI18">
        <v>0</v>
      </c>
      <c r="EJ18">
        <v>23.433700000000002</v>
      </c>
      <c r="EK18">
        <v>999.9</v>
      </c>
      <c r="EL18">
        <v>66.2</v>
      </c>
      <c r="EM18">
        <v>24.7</v>
      </c>
      <c r="EN18">
        <v>20.496400000000001</v>
      </c>
      <c r="EO18">
        <v>63.0139</v>
      </c>
      <c r="EP18">
        <v>7.3237199999999998</v>
      </c>
      <c r="EQ18">
        <v>1</v>
      </c>
      <c r="ER18">
        <v>-0.28679900000000003</v>
      </c>
      <c r="ES18">
        <v>0</v>
      </c>
      <c r="ET18">
        <v>20.2316</v>
      </c>
      <c r="EU18">
        <v>5.2557799999999997</v>
      </c>
      <c r="EV18">
        <v>12.0519</v>
      </c>
      <c r="EW18">
        <v>4.9726999999999997</v>
      </c>
      <c r="EX18">
        <v>3.2930000000000001</v>
      </c>
      <c r="EY18">
        <v>3856.6</v>
      </c>
      <c r="EZ18">
        <v>9999</v>
      </c>
      <c r="FA18">
        <v>9999</v>
      </c>
      <c r="FB18">
        <v>74</v>
      </c>
      <c r="FC18">
        <v>4.9720500000000003</v>
      </c>
      <c r="FD18">
        <v>1.87036</v>
      </c>
      <c r="FE18">
        <v>1.87653</v>
      </c>
      <c r="FF18">
        <v>1.8696600000000001</v>
      </c>
      <c r="FG18">
        <v>1.87286</v>
      </c>
      <c r="FH18">
        <v>1.8744000000000001</v>
      </c>
      <c r="FI18">
        <v>1.87378</v>
      </c>
      <c r="FJ18">
        <v>1.8752500000000001</v>
      </c>
      <c r="FK18">
        <v>0</v>
      </c>
      <c r="FL18">
        <v>0</v>
      </c>
      <c r="FM18">
        <v>0</v>
      </c>
      <c r="FN18">
        <v>0</v>
      </c>
      <c r="FO18" t="s">
        <v>347</v>
      </c>
      <c r="FP18" t="s">
        <v>348</v>
      </c>
      <c r="FQ18" t="s">
        <v>349</v>
      </c>
      <c r="FR18" t="s">
        <v>349</v>
      </c>
      <c r="FS18" t="s">
        <v>349</v>
      </c>
      <c r="FT18" t="s">
        <v>349</v>
      </c>
      <c r="FU18">
        <v>0</v>
      </c>
      <c r="FV18">
        <v>100</v>
      </c>
      <c r="FW18">
        <v>100</v>
      </c>
      <c r="FX18">
        <v>2.302</v>
      </c>
      <c r="FY18">
        <v>4.1000000000000002E-2</v>
      </c>
      <c r="FZ18">
        <v>2.3538000000000352</v>
      </c>
      <c r="GA18">
        <v>0</v>
      </c>
      <c r="GB18">
        <v>0</v>
      </c>
      <c r="GC18">
        <v>0</v>
      </c>
      <c r="GD18">
        <v>3.9795000000001579E-2</v>
      </c>
      <c r="GE18">
        <v>0</v>
      </c>
      <c r="GF18">
        <v>0</v>
      </c>
      <c r="GG18">
        <v>0</v>
      </c>
      <c r="GH18">
        <v>-1</v>
      </c>
      <c r="GI18">
        <v>-1</v>
      </c>
      <c r="GJ18">
        <v>-1</v>
      </c>
      <c r="GK18">
        <v>-1</v>
      </c>
      <c r="GL18">
        <v>23.9</v>
      </c>
      <c r="GM18">
        <v>23.9</v>
      </c>
      <c r="GN18">
        <v>1.0363800000000001</v>
      </c>
      <c r="GO18">
        <v>2.4939</v>
      </c>
      <c r="GP18">
        <v>1.39893</v>
      </c>
      <c r="GQ18">
        <v>2.2936999999999999</v>
      </c>
      <c r="GR18">
        <v>1.4489700000000001</v>
      </c>
      <c r="GS18">
        <v>2.3962400000000001</v>
      </c>
      <c r="GT18">
        <v>28.4373</v>
      </c>
      <c r="GU18">
        <v>15.5768</v>
      </c>
      <c r="GV18">
        <v>18</v>
      </c>
      <c r="GW18">
        <v>472.62</v>
      </c>
      <c r="GX18">
        <v>549.22199999999998</v>
      </c>
      <c r="GY18">
        <v>24.4771</v>
      </c>
      <c r="GZ18">
        <v>23.543500000000002</v>
      </c>
      <c r="HA18">
        <v>30.000299999999999</v>
      </c>
      <c r="HB18">
        <v>23.4193</v>
      </c>
      <c r="HC18">
        <v>23.363299999999999</v>
      </c>
      <c r="HD18">
        <v>20.722200000000001</v>
      </c>
      <c r="HE18">
        <v>24.311499999999999</v>
      </c>
      <c r="HF18">
        <v>59.8384</v>
      </c>
      <c r="HG18">
        <v>-999.9</v>
      </c>
      <c r="HH18">
        <v>400</v>
      </c>
      <c r="HI18">
        <v>16.055</v>
      </c>
      <c r="HJ18">
        <v>102.35599999999999</v>
      </c>
      <c r="HK18">
        <v>102.17700000000001</v>
      </c>
    </row>
    <row r="19" spans="1:219" x14ac:dyDescent="0.2">
      <c r="A19">
        <v>3</v>
      </c>
      <c r="B19">
        <v>1689605420</v>
      </c>
      <c r="C19">
        <v>3593</v>
      </c>
      <c r="D19" t="s">
        <v>353</v>
      </c>
      <c r="E19" t="s">
        <v>354</v>
      </c>
      <c r="F19">
        <v>0</v>
      </c>
      <c r="G19">
        <v>20.6</v>
      </c>
      <c r="H19" s="2" t="s">
        <v>397</v>
      </c>
      <c r="I19">
        <v>210</v>
      </c>
      <c r="J19">
        <v>54</v>
      </c>
      <c r="K19">
        <v>1689605420</v>
      </c>
      <c r="L19" s="1">
        <f t="shared" si="0"/>
        <v>2.2234683891316236E-4</v>
      </c>
      <c r="M19" s="1">
        <f t="shared" si="1"/>
        <v>0.22234683891316234</v>
      </c>
      <c r="N19" s="1">
        <f t="shared" si="2"/>
        <v>1.4257359649766335</v>
      </c>
      <c r="O19" s="1">
        <f t="shared" si="3"/>
        <v>399.64600000000002</v>
      </c>
      <c r="P19" s="1">
        <f t="shared" si="4"/>
        <v>205.96503389285598</v>
      </c>
      <c r="Q19" s="1">
        <f t="shared" si="5"/>
        <v>20.785478964831231</v>
      </c>
      <c r="R19" s="1">
        <f t="shared" si="6"/>
        <v>40.331280360433404</v>
      </c>
      <c r="S19" s="1">
        <f t="shared" si="7"/>
        <v>1.2358378423146799E-2</v>
      </c>
      <c r="T19">
        <f t="shared" si="8"/>
        <v>3</v>
      </c>
      <c r="U19">
        <f t="shared" si="9"/>
        <v>1.2330164905379836E-2</v>
      </c>
      <c r="V19">
        <f t="shared" si="10"/>
        <v>7.7088825220397606E-3</v>
      </c>
      <c r="W19">
        <f t="shared" si="11"/>
        <v>161.90110475043201</v>
      </c>
      <c r="X19">
        <f t="shared" si="12"/>
        <v>27.744562994545333</v>
      </c>
      <c r="Y19">
        <f t="shared" si="13"/>
        <v>26.830500000000001</v>
      </c>
      <c r="Z19">
        <f t="shared" si="14"/>
        <v>3.5436830455968886</v>
      </c>
      <c r="AA19">
        <f t="shared" si="15"/>
        <v>49.890730065238799</v>
      </c>
      <c r="AB19">
        <f t="shared" si="16"/>
        <v>1.7717885904827202</v>
      </c>
      <c r="AC19">
        <f t="shared" si="17"/>
        <v>3.5513382709891594</v>
      </c>
      <c r="AD19">
        <f t="shared" si="18"/>
        <v>1.7718944551141684</v>
      </c>
      <c r="AE19">
        <f t="shared" si="19"/>
        <v>-9.8054955960704593</v>
      </c>
      <c r="AF19">
        <f t="shared" si="20"/>
        <v>5.9357111999999574</v>
      </c>
      <c r="AG19">
        <f t="shared" si="21"/>
        <v>0.42635354629425964</v>
      </c>
      <c r="AH19">
        <f t="shared" si="22"/>
        <v>158.45767390065575</v>
      </c>
      <c r="AI19">
        <v>5</v>
      </c>
      <c r="AJ19">
        <v>1</v>
      </c>
      <c r="AK19">
        <f t="shared" si="23"/>
        <v>1</v>
      </c>
      <c r="AL19">
        <f t="shared" si="24"/>
        <v>0</v>
      </c>
      <c r="AM19">
        <f t="shared" si="25"/>
        <v>53387.679891150561</v>
      </c>
      <c r="AN19">
        <f t="shared" si="26"/>
        <v>999.90300000000002</v>
      </c>
      <c r="AO19">
        <f t="shared" si="27"/>
        <v>841.11882360126003</v>
      </c>
      <c r="AP19">
        <f t="shared" si="28"/>
        <v>0.84120042004200413</v>
      </c>
      <c r="AQ19">
        <f t="shared" si="29"/>
        <v>0.16191681068106809</v>
      </c>
      <c r="AR19">
        <v>1.1719999999999999</v>
      </c>
      <c r="AS19">
        <v>0.5</v>
      </c>
      <c r="AT19" t="s">
        <v>396</v>
      </c>
      <c r="AU19">
        <v>2</v>
      </c>
      <c r="AV19">
        <v>1689605420</v>
      </c>
      <c r="AW19">
        <v>399.64600000000002</v>
      </c>
      <c r="AX19">
        <v>400.00099999999998</v>
      </c>
      <c r="AY19">
        <v>17.556799999999999</v>
      </c>
      <c r="AZ19">
        <v>17.505600000000001</v>
      </c>
      <c r="BA19">
        <v>397.34</v>
      </c>
      <c r="BB19">
        <v>17.4848</v>
      </c>
      <c r="BC19">
        <v>500.03</v>
      </c>
      <c r="BD19">
        <v>100.884</v>
      </c>
      <c r="BE19">
        <v>3.3512899999999998E-2</v>
      </c>
      <c r="BF19">
        <v>26.8672</v>
      </c>
      <c r="BG19">
        <v>26.830500000000001</v>
      </c>
      <c r="BH19">
        <v>999.9</v>
      </c>
      <c r="BI19">
        <v>0</v>
      </c>
      <c r="BJ19">
        <v>0</v>
      </c>
      <c r="BK19">
        <v>10003.799999999999</v>
      </c>
      <c r="BL19">
        <v>0</v>
      </c>
      <c r="BM19">
        <v>30.064499999999999</v>
      </c>
      <c r="BN19">
        <v>-0.35965000000000003</v>
      </c>
      <c r="BO19">
        <v>406.77100000000002</v>
      </c>
      <c r="BP19">
        <v>407.12799999999999</v>
      </c>
      <c r="BQ19">
        <v>2.0025299999999999E-2</v>
      </c>
      <c r="BR19">
        <v>400.00099999999998</v>
      </c>
      <c r="BS19">
        <v>17.505600000000001</v>
      </c>
      <c r="BT19">
        <v>1.76806</v>
      </c>
      <c r="BU19">
        <v>1.7660400000000001</v>
      </c>
      <c r="BV19">
        <v>15.507199999999999</v>
      </c>
      <c r="BW19">
        <v>15.4894</v>
      </c>
      <c r="BX19">
        <v>999.90300000000002</v>
      </c>
      <c r="BY19">
        <v>0.95998499999999998</v>
      </c>
      <c r="BZ19">
        <v>4.0015500000000002E-2</v>
      </c>
      <c r="CA19">
        <v>0</v>
      </c>
      <c r="CB19">
        <v>2.6711</v>
      </c>
      <c r="CC19">
        <v>0</v>
      </c>
      <c r="CD19">
        <v>1360.4</v>
      </c>
      <c r="CE19">
        <v>9151.4699999999993</v>
      </c>
      <c r="CF19">
        <v>37.75</v>
      </c>
      <c r="CG19">
        <v>39.375</v>
      </c>
      <c r="CH19">
        <v>38.625</v>
      </c>
      <c r="CI19">
        <v>38.561999999999998</v>
      </c>
      <c r="CJ19">
        <v>37.811999999999998</v>
      </c>
      <c r="CK19">
        <v>959.89</v>
      </c>
      <c r="CL19">
        <v>40.01</v>
      </c>
      <c r="CM19">
        <v>0</v>
      </c>
      <c r="CN19">
        <v>1689605420.5999999</v>
      </c>
      <c r="CO19">
        <v>0</v>
      </c>
      <c r="CP19">
        <v>1689605438</v>
      </c>
      <c r="CQ19" t="s">
        <v>355</v>
      </c>
      <c r="CR19">
        <v>1689605438</v>
      </c>
      <c r="CS19">
        <v>1689605435.5</v>
      </c>
      <c r="CT19">
        <v>3</v>
      </c>
      <c r="CU19">
        <v>4.0000000000000001E-3</v>
      </c>
      <c r="CV19">
        <v>3.1E-2</v>
      </c>
      <c r="CW19">
        <v>2.306</v>
      </c>
      <c r="CX19">
        <v>7.1999999999999995E-2</v>
      </c>
      <c r="CY19">
        <v>400</v>
      </c>
      <c r="CZ19">
        <v>17</v>
      </c>
      <c r="DA19">
        <v>0.43</v>
      </c>
      <c r="DB19">
        <v>0.14000000000000001</v>
      </c>
      <c r="DC19">
        <v>0.56312871891572625</v>
      </c>
      <c r="DD19">
        <v>-0.70608696246980407</v>
      </c>
      <c r="DE19">
        <v>5.4493704720238963E-2</v>
      </c>
      <c r="DF19">
        <v>1</v>
      </c>
      <c r="DG19">
        <v>2.907359179635947E-5</v>
      </c>
      <c r="DH19">
        <v>1.364447233499068E-4</v>
      </c>
      <c r="DI19">
        <v>1.094552221345426E-5</v>
      </c>
      <c r="DJ19">
        <v>1</v>
      </c>
      <c r="DK19">
        <v>1.9488942573609011E-3</v>
      </c>
      <c r="DL19">
        <v>4.7054035251090486E-3</v>
      </c>
      <c r="DM19">
        <v>2.65478525400744E-4</v>
      </c>
      <c r="DN19">
        <v>1</v>
      </c>
      <c r="DO19">
        <v>3</v>
      </c>
      <c r="DP19">
        <v>3</v>
      </c>
      <c r="DQ19" t="s">
        <v>346</v>
      </c>
      <c r="DR19">
        <v>3.1096900000000001</v>
      </c>
      <c r="DS19">
        <v>2.6654</v>
      </c>
      <c r="DT19">
        <v>9.6727300000000002E-2</v>
      </c>
      <c r="DU19">
        <v>9.7959299999999999E-2</v>
      </c>
      <c r="DV19">
        <v>8.4428400000000001E-2</v>
      </c>
      <c r="DW19">
        <v>8.6551199999999995E-2</v>
      </c>
      <c r="DX19">
        <v>26285.9</v>
      </c>
      <c r="DY19">
        <v>28520.6</v>
      </c>
      <c r="DZ19">
        <v>27554.400000000001</v>
      </c>
      <c r="EA19">
        <v>29720.5</v>
      </c>
      <c r="EB19">
        <v>31577.599999999999</v>
      </c>
      <c r="EC19">
        <v>33498.9</v>
      </c>
      <c r="ED19">
        <v>37790.9</v>
      </c>
      <c r="EE19">
        <v>40765.199999999997</v>
      </c>
      <c r="EF19">
        <v>2.1552500000000001</v>
      </c>
      <c r="EG19">
        <v>2.1468699999999998</v>
      </c>
      <c r="EH19">
        <v>0.12066200000000001</v>
      </c>
      <c r="EI19">
        <v>0</v>
      </c>
      <c r="EJ19">
        <v>24.853400000000001</v>
      </c>
      <c r="EK19">
        <v>999.9</v>
      </c>
      <c r="EL19">
        <v>58.6</v>
      </c>
      <c r="EM19">
        <v>28.9</v>
      </c>
      <c r="EN19">
        <v>23.2271</v>
      </c>
      <c r="EO19">
        <v>62.894100000000002</v>
      </c>
      <c r="EP19">
        <v>8.3173100000000009</v>
      </c>
      <c r="EQ19">
        <v>1</v>
      </c>
      <c r="ER19">
        <v>-0.15889200000000001</v>
      </c>
      <c r="ES19">
        <v>0</v>
      </c>
      <c r="ET19">
        <v>20.2286</v>
      </c>
      <c r="EU19">
        <v>5.2574199999999998</v>
      </c>
      <c r="EV19">
        <v>12.0519</v>
      </c>
      <c r="EW19">
        <v>4.9732000000000003</v>
      </c>
      <c r="EX19">
        <v>3.2930000000000001</v>
      </c>
      <c r="EY19">
        <v>3905</v>
      </c>
      <c r="EZ19">
        <v>9999</v>
      </c>
      <c r="FA19">
        <v>9999</v>
      </c>
      <c r="FB19">
        <v>74.599999999999994</v>
      </c>
      <c r="FC19">
        <v>4.9722499999999998</v>
      </c>
      <c r="FD19">
        <v>1.8708800000000001</v>
      </c>
      <c r="FE19">
        <v>1.8770100000000001</v>
      </c>
      <c r="FF19">
        <v>1.87012</v>
      </c>
      <c r="FG19">
        <v>1.8732599999999999</v>
      </c>
      <c r="FH19">
        <v>1.87477</v>
      </c>
      <c r="FI19">
        <v>1.8741399999999999</v>
      </c>
      <c r="FJ19">
        <v>1.8755999999999999</v>
      </c>
      <c r="FK19">
        <v>0</v>
      </c>
      <c r="FL19">
        <v>0</v>
      </c>
      <c r="FM19">
        <v>0</v>
      </c>
      <c r="FN19">
        <v>0</v>
      </c>
      <c r="FO19" t="s">
        <v>347</v>
      </c>
      <c r="FP19" t="s">
        <v>348</v>
      </c>
      <c r="FQ19" t="s">
        <v>349</v>
      </c>
      <c r="FR19" t="s">
        <v>349</v>
      </c>
      <c r="FS19" t="s">
        <v>349</v>
      </c>
      <c r="FT19" t="s">
        <v>349</v>
      </c>
      <c r="FU19">
        <v>0</v>
      </c>
      <c r="FV19">
        <v>100</v>
      </c>
      <c r="FW19">
        <v>100</v>
      </c>
      <c r="FX19">
        <v>2.306</v>
      </c>
      <c r="FY19">
        <v>7.1999999999999995E-2</v>
      </c>
      <c r="FZ19">
        <v>2.3017499999999131</v>
      </c>
      <c r="GA19">
        <v>0</v>
      </c>
      <c r="GB19">
        <v>0</v>
      </c>
      <c r="GC19">
        <v>0</v>
      </c>
      <c r="GD19">
        <v>4.0819999999996533E-2</v>
      </c>
      <c r="GE19">
        <v>0</v>
      </c>
      <c r="GF19">
        <v>0</v>
      </c>
      <c r="GG19">
        <v>0</v>
      </c>
      <c r="GH19">
        <v>-1</v>
      </c>
      <c r="GI19">
        <v>-1</v>
      </c>
      <c r="GJ19">
        <v>-1</v>
      </c>
      <c r="GK19">
        <v>-1</v>
      </c>
      <c r="GL19">
        <v>35.4</v>
      </c>
      <c r="GM19">
        <v>35.4</v>
      </c>
      <c r="GN19">
        <v>1.0351600000000001</v>
      </c>
      <c r="GO19">
        <v>2.52075</v>
      </c>
      <c r="GP19">
        <v>1.39893</v>
      </c>
      <c r="GQ19">
        <v>2.2839399999999999</v>
      </c>
      <c r="GR19">
        <v>1.4489700000000001</v>
      </c>
      <c r="GS19">
        <v>2.3925800000000002</v>
      </c>
      <c r="GT19">
        <v>33.580399999999997</v>
      </c>
      <c r="GU19">
        <v>15.287800000000001</v>
      </c>
      <c r="GV19">
        <v>18</v>
      </c>
      <c r="GW19">
        <v>478.68</v>
      </c>
      <c r="GX19">
        <v>517.12</v>
      </c>
      <c r="GY19">
        <v>25.7516</v>
      </c>
      <c r="GZ19">
        <v>25.228000000000002</v>
      </c>
      <c r="HA19">
        <v>30.000499999999999</v>
      </c>
      <c r="HB19">
        <v>25.136700000000001</v>
      </c>
      <c r="HC19">
        <v>25.089600000000001</v>
      </c>
      <c r="HD19">
        <v>20.683800000000002</v>
      </c>
      <c r="HE19">
        <v>25.532900000000001</v>
      </c>
      <c r="HF19">
        <v>15.8551</v>
      </c>
      <c r="HG19">
        <v>-999.9</v>
      </c>
      <c r="HH19">
        <v>400</v>
      </c>
      <c r="HI19">
        <v>17.540700000000001</v>
      </c>
      <c r="HJ19">
        <v>101.953</v>
      </c>
      <c r="HK19">
        <v>101.86799999999999</v>
      </c>
    </row>
    <row r="20" spans="1:219" x14ac:dyDescent="0.2">
      <c r="A20">
        <v>4</v>
      </c>
      <c r="B20">
        <v>1689606728.5999999</v>
      </c>
      <c r="C20">
        <v>4901.5999999046326</v>
      </c>
      <c r="D20" t="s">
        <v>356</v>
      </c>
      <c r="E20" t="s">
        <v>357</v>
      </c>
      <c r="F20">
        <v>0</v>
      </c>
      <c r="G20">
        <v>20.5</v>
      </c>
      <c r="H20" s="2" t="s">
        <v>344</v>
      </c>
      <c r="I20">
        <v>160</v>
      </c>
      <c r="J20">
        <v>54</v>
      </c>
      <c r="K20">
        <v>1689606728.5999999</v>
      </c>
      <c r="L20" s="1">
        <f t="shared" si="0"/>
        <v>2.5425507087060859E-4</v>
      </c>
      <c r="M20" s="1">
        <f t="shared" si="1"/>
        <v>0.25425507087060861</v>
      </c>
      <c r="N20" s="1">
        <f t="shared" si="2"/>
        <v>1.523629082333795</v>
      </c>
      <c r="O20" s="1">
        <f t="shared" si="3"/>
        <v>399.51900000000001</v>
      </c>
      <c r="P20" s="1">
        <f t="shared" si="4"/>
        <v>207.73814150781828</v>
      </c>
      <c r="Q20" s="1">
        <f t="shared" si="5"/>
        <v>20.967220998800002</v>
      </c>
      <c r="R20" s="1">
        <f t="shared" si="6"/>
        <v>40.323857262891302</v>
      </c>
      <c r="S20" s="1">
        <f t="shared" si="7"/>
        <v>1.3383816544174115E-2</v>
      </c>
      <c r="T20">
        <f t="shared" si="8"/>
        <v>3</v>
      </c>
      <c r="U20">
        <f t="shared" si="9"/>
        <v>1.3350733505492514E-2</v>
      </c>
      <c r="V20">
        <f t="shared" si="10"/>
        <v>8.3471739499718263E-3</v>
      </c>
      <c r="W20">
        <f t="shared" si="11"/>
        <v>161.92238399999999</v>
      </c>
      <c r="X20">
        <f t="shared" si="12"/>
        <v>28.742880024601504</v>
      </c>
      <c r="Y20">
        <f t="shared" si="13"/>
        <v>27.752700000000001</v>
      </c>
      <c r="Z20">
        <f t="shared" si="14"/>
        <v>3.7404733090146265</v>
      </c>
      <c r="AA20">
        <f t="shared" si="15"/>
        <v>49.68722096003183</v>
      </c>
      <c r="AB20">
        <f t="shared" si="16"/>
        <v>1.8717555374202297</v>
      </c>
      <c r="AC20">
        <f t="shared" si="17"/>
        <v>3.7670763251699286</v>
      </c>
      <c r="AD20">
        <f t="shared" si="18"/>
        <v>1.8687177715943968</v>
      </c>
      <c r="AE20">
        <f t="shared" si="19"/>
        <v>-11.21264862539384</v>
      </c>
      <c r="AF20">
        <f t="shared" si="20"/>
        <v>19.634750399999636</v>
      </c>
      <c r="AG20">
        <f t="shared" si="21"/>
        <v>1.4239898402491624</v>
      </c>
      <c r="AH20">
        <f t="shared" si="22"/>
        <v>171.76847561485494</v>
      </c>
      <c r="AI20">
        <v>0</v>
      </c>
      <c r="AJ20">
        <v>0</v>
      </c>
      <c r="AK20">
        <f t="shared" si="23"/>
        <v>1</v>
      </c>
      <c r="AL20">
        <f t="shared" si="24"/>
        <v>0</v>
      </c>
      <c r="AM20">
        <f t="shared" si="25"/>
        <v>53195.428227156197</v>
      </c>
      <c r="AN20">
        <f t="shared" si="26"/>
        <v>1000.04</v>
      </c>
      <c r="AO20">
        <f t="shared" si="27"/>
        <v>841.23359999999991</v>
      </c>
      <c r="AP20">
        <f t="shared" si="28"/>
        <v>0.84119995200191988</v>
      </c>
      <c r="AQ20">
        <f t="shared" si="29"/>
        <v>0.16191590736370545</v>
      </c>
      <c r="AR20">
        <v>1.1719999999999999</v>
      </c>
      <c r="AS20">
        <v>0.5</v>
      </c>
      <c r="AT20" t="s">
        <v>396</v>
      </c>
      <c r="AU20">
        <v>2</v>
      </c>
      <c r="AV20">
        <v>1689606728.5999999</v>
      </c>
      <c r="AW20">
        <v>399.51900000000001</v>
      </c>
      <c r="AX20">
        <v>399.9</v>
      </c>
      <c r="AY20">
        <v>18.544899999999998</v>
      </c>
      <c r="AZ20">
        <v>18.4864</v>
      </c>
      <c r="BA20">
        <v>397.31</v>
      </c>
      <c r="BB20">
        <v>18.4709</v>
      </c>
      <c r="BC20">
        <v>499.93299999999999</v>
      </c>
      <c r="BD20">
        <v>100.901</v>
      </c>
      <c r="BE20">
        <v>3.00127E-2</v>
      </c>
      <c r="BF20">
        <v>27.874099999999999</v>
      </c>
      <c r="BG20">
        <v>27.752700000000001</v>
      </c>
      <c r="BH20">
        <v>999.9</v>
      </c>
      <c r="BI20">
        <v>0</v>
      </c>
      <c r="BJ20">
        <v>0</v>
      </c>
      <c r="BK20">
        <v>9999.3799999999992</v>
      </c>
      <c r="BL20">
        <v>0</v>
      </c>
      <c r="BM20">
        <v>22.337</v>
      </c>
      <c r="BN20">
        <v>-0.283142</v>
      </c>
      <c r="BO20">
        <v>407.166</v>
      </c>
      <c r="BP20">
        <v>407.43099999999998</v>
      </c>
      <c r="BQ20">
        <v>5.6487999999999997E-2</v>
      </c>
      <c r="BR20">
        <v>399.9</v>
      </c>
      <c r="BS20">
        <v>18.4864</v>
      </c>
      <c r="BT20">
        <v>1.8709899999999999</v>
      </c>
      <c r="BU20">
        <v>1.8652899999999999</v>
      </c>
      <c r="BV20">
        <v>16.392800000000001</v>
      </c>
      <c r="BW20">
        <v>16.344899999999999</v>
      </c>
      <c r="BX20">
        <v>1000.04</v>
      </c>
      <c r="BY20">
        <v>0.96000300000000005</v>
      </c>
      <c r="BZ20">
        <v>3.9996900000000002E-2</v>
      </c>
      <c r="CA20">
        <v>0</v>
      </c>
      <c r="CB20">
        <v>2.3047</v>
      </c>
      <c r="CC20">
        <v>0</v>
      </c>
      <c r="CD20">
        <v>1228.3900000000001</v>
      </c>
      <c r="CE20">
        <v>9152.83</v>
      </c>
      <c r="CF20">
        <v>39</v>
      </c>
      <c r="CG20">
        <v>41.686999999999998</v>
      </c>
      <c r="CH20">
        <v>40.125</v>
      </c>
      <c r="CI20">
        <v>41.375</v>
      </c>
      <c r="CJ20">
        <v>39.375</v>
      </c>
      <c r="CK20">
        <v>960.04</v>
      </c>
      <c r="CL20">
        <v>40</v>
      </c>
      <c r="CM20">
        <v>0</v>
      </c>
      <c r="CN20">
        <v>1689606729.2</v>
      </c>
      <c r="CO20">
        <v>0</v>
      </c>
      <c r="CP20">
        <v>1689606746.0999999</v>
      </c>
      <c r="CQ20" t="s">
        <v>358</v>
      </c>
      <c r="CR20">
        <v>1689606746.0999999</v>
      </c>
      <c r="CS20">
        <v>1689606744.5999999</v>
      </c>
      <c r="CT20">
        <v>4</v>
      </c>
      <c r="CU20">
        <v>-9.7000000000000003E-2</v>
      </c>
      <c r="CV20">
        <v>2E-3</v>
      </c>
      <c r="CW20">
        <v>2.2090000000000001</v>
      </c>
      <c r="CX20">
        <v>7.3999999999999996E-2</v>
      </c>
      <c r="CY20">
        <v>400</v>
      </c>
      <c r="CZ20">
        <v>18</v>
      </c>
      <c r="DA20">
        <v>0.68</v>
      </c>
      <c r="DB20">
        <v>0.1</v>
      </c>
      <c r="DC20">
        <v>0.51024465564319932</v>
      </c>
      <c r="DD20">
        <v>1.0607198336531909</v>
      </c>
      <c r="DE20">
        <v>7.9520692827132158E-2</v>
      </c>
      <c r="DF20">
        <v>0</v>
      </c>
      <c r="DG20">
        <v>1.126507951932522E-4</v>
      </c>
      <c r="DH20">
        <v>-1.6332045532214189E-4</v>
      </c>
      <c r="DI20">
        <v>1.5690017247456119E-5</v>
      </c>
      <c r="DJ20">
        <v>1</v>
      </c>
      <c r="DK20">
        <v>5.7035032466500896E-3</v>
      </c>
      <c r="DL20">
        <v>-1.6631809206759249E-2</v>
      </c>
      <c r="DM20">
        <v>9.2598219733437172E-4</v>
      </c>
      <c r="DN20">
        <v>1</v>
      </c>
      <c r="DO20">
        <v>2</v>
      </c>
      <c r="DP20">
        <v>3</v>
      </c>
      <c r="DQ20" t="s">
        <v>359</v>
      </c>
      <c r="DR20">
        <v>3.1097299999999999</v>
      </c>
      <c r="DS20">
        <v>2.6618599999999999</v>
      </c>
      <c r="DT20">
        <v>9.6535399999999993E-2</v>
      </c>
      <c r="DU20">
        <v>9.7753000000000007E-2</v>
      </c>
      <c r="DV20">
        <v>8.7722900000000006E-2</v>
      </c>
      <c r="DW20">
        <v>8.9886900000000006E-2</v>
      </c>
      <c r="DX20">
        <v>26255.9</v>
      </c>
      <c r="DY20">
        <v>28489.1</v>
      </c>
      <c r="DZ20">
        <v>27520.400000000001</v>
      </c>
      <c r="EA20">
        <v>29683.3</v>
      </c>
      <c r="EB20">
        <v>31426.7</v>
      </c>
      <c r="EC20">
        <v>33333.300000000003</v>
      </c>
      <c r="ED20">
        <v>37748.5</v>
      </c>
      <c r="EE20">
        <v>40714.199999999997</v>
      </c>
      <c r="EF20">
        <v>2.16</v>
      </c>
      <c r="EG20">
        <v>2.1258499999999998</v>
      </c>
      <c r="EH20">
        <v>0.108667</v>
      </c>
      <c r="EI20">
        <v>0</v>
      </c>
      <c r="EJ20">
        <v>25.975200000000001</v>
      </c>
      <c r="EK20">
        <v>999.9</v>
      </c>
      <c r="EL20">
        <v>46.7</v>
      </c>
      <c r="EM20">
        <v>31.5</v>
      </c>
      <c r="EN20">
        <v>21.483699999999999</v>
      </c>
      <c r="EO20">
        <v>63.191600000000001</v>
      </c>
      <c r="EP20">
        <v>8.7139399999999991</v>
      </c>
      <c r="EQ20">
        <v>1</v>
      </c>
      <c r="ER20">
        <v>-9.8770300000000005E-2</v>
      </c>
      <c r="ES20">
        <v>0</v>
      </c>
      <c r="ET20">
        <v>20.2302</v>
      </c>
      <c r="EU20">
        <v>5.2547300000000003</v>
      </c>
      <c r="EV20">
        <v>12.0556</v>
      </c>
      <c r="EW20">
        <v>4.9722</v>
      </c>
      <c r="EX20">
        <v>3.2924500000000001</v>
      </c>
      <c r="EY20">
        <v>3934.2</v>
      </c>
      <c r="EZ20">
        <v>9999</v>
      </c>
      <c r="FA20">
        <v>9999</v>
      </c>
      <c r="FB20">
        <v>75</v>
      </c>
      <c r="FC20">
        <v>4.9723300000000004</v>
      </c>
      <c r="FD20">
        <v>1.87103</v>
      </c>
      <c r="FE20">
        <v>1.8771599999999999</v>
      </c>
      <c r="FF20">
        <v>1.8702700000000001</v>
      </c>
      <c r="FG20">
        <v>1.87338</v>
      </c>
      <c r="FH20">
        <v>1.8748499999999999</v>
      </c>
      <c r="FI20">
        <v>1.87425</v>
      </c>
      <c r="FJ20">
        <v>1.87561</v>
      </c>
      <c r="FK20">
        <v>0</v>
      </c>
      <c r="FL20">
        <v>0</v>
      </c>
      <c r="FM20">
        <v>0</v>
      </c>
      <c r="FN20">
        <v>0</v>
      </c>
      <c r="FO20" t="s">
        <v>347</v>
      </c>
      <c r="FP20" t="s">
        <v>348</v>
      </c>
      <c r="FQ20" t="s">
        <v>349</v>
      </c>
      <c r="FR20" t="s">
        <v>349</v>
      </c>
      <c r="FS20" t="s">
        <v>349</v>
      </c>
      <c r="FT20" t="s">
        <v>349</v>
      </c>
      <c r="FU20">
        <v>0</v>
      </c>
      <c r="FV20">
        <v>100</v>
      </c>
      <c r="FW20">
        <v>100</v>
      </c>
      <c r="FX20">
        <v>2.2090000000000001</v>
      </c>
      <c r="FY20">
        <v>7.3999999999999996E-2</v>
      </c>
      <c r="FZ20">
        <v>2.3059499999999389</v>
      </c>
      <c r="GA20">
        <v>0</v>
      </c>
      <c r="GB20">
        <v>0</v>
      </c>
      <c r="GC20">
        <v>0</v>
      </c>
      <c r="GD20">
        <v>7.1923809523813276E-2</v>
      </c>
      <c r="GE20">
        <v>0</v>
      </c>
      <c r="GF20">
        <v>0</v>
      </c>
      <c r="GG20">
        <v>0</v>
      </c>
      <c r="GH20">
        <v>-1</v>
      </c>
      <c r="GI20">
        <v>-1</v>
      </c>
      <c r="GJ20">
        <v>-1</v>
      </c>
      <c r="GK20">
        <v>-1</v>
      </c>
      <c r="GL20">
        <v>21.5</v>
      </c>
      <c r="GM20">
        <v>21.6</v>
      </c>
      <c r="GN20">
        <v>1.0400400000000001</v>
      </c>
      <c r="GO20">
        <v>2.5305200000000001</v>
      </c>
      <c r="GP20">
        <v>1.39893</v>
      </c>
      <c r="GQ20">
        <v>2.2851599999999999</v>
      </c>
      <c r="GR20">
        <v>1.4489700000000001</v>
      </c>
      <c r="GS20">
        <v>2.5866699999999998</v>
      </c>
      <c r="GT20">
        <v>35.964500000000001</v>
      </c>
      <c r="GU20">
        <v>15.1302</v>
      </c>
      <c r="GV20">
        <v>18</v>
      </c>
      <c r="GW20">
        <v>489.69400000000002</v>
      </c>
      <c r="GX20">
        <v>511.19900000000001</v>
      </c>
      <c r="GY20">
        <v>26.8933</v>
      </c>
      <c r="GZ20">
        <v>26.098600000000001</v>
      </c>
      <c r="HA20">
        <v>29.9999</v>
      </c>
      <c r="HB20">
        <v>25.9923</v>
      </c>
      <c r="HC20">
        <v>25.9405</v>
      </c>
      <c r="HD20">
        <v>20.790299999999998</v>
      </c>
      <c r="HE20">
        <v>12.3873</v>
      </c>
      <c r="HF20">
        <v>28.8628</v>
      </c>
      <c r="HG20">
        <v>-999.9</v>
      </c>
      <c r="HH20">
        <v>400</v>
      </c>
      <c r="HI20">
        <v>18.5413</v>
      </c>
      <c r="HJ20">
        <v>101.834</v>
      </c>
      <c r="HK20">
        <v>101.741</v>
      </c>
    </row>
    <row r="21" spans="1:219" x14ac:dyDescent="0.2">
      <c r="A21">
        <v>5</v>
      </c>
      <c r="B21">
        <v>1689608987</v>
      </c>
      <c r="C21">
        <v>7160</v>
      </c>
      <c r="D21" t="s">
        <v>360</v>
      </c>
      <c r="E21" t="s">
        <v>361</v>
      </c>
      <c r="F21">
        <v>0</v>
      </c>
      <c r="G21">
        <v>20.8</v>
      </c>
      <c r="H21" s="2" t="s">
        <v>397</v>
      </c>
      <c r="I21">
        <v>240</v>
      </c>
      <c r="J21">
        <v>54</v>
      </c>
      <c r="K21">
        <v>1689608987</v>
      </c>
      <c r="L21" s="1">
        <f t="shared" si="0"/>
        <v>7.5478530058903601E-5</v>
      </c>
      <c r="M21" s="1">
        <f t="shared" si="1"/>
        <v>7.5478530058903606E-2</v>
      </c>
      <c r="N21" s="1">
        <f t="shared" si="2"/>
        <v>0.46694639776892671</v>
      </c>
      <c r="O21" s="1">
        <f t="shared" si="3"/>
        <v>399.91500000000002</v>
      </c>
      <c r="P21" s="1">
        <f t="shared" si="4"/>
        <v>212.02365170076436</v>
      </c>
      <c r="Q21" s="1">
        <f t="shared" si="5"/>
        <v>21.404248790634611</v>
      </c>
      <c r="R21" s="1">
        <f t="shared" si="6"/>
        <v>40.372289065124995</v>
      </c>
      <c r="S21" s="1">
        <f t="shared" si="7"/>
        <v>4.1757321359771945E-3</v>
      </c>
      <c r="T21">
        <f t="shared" si="8"/>
        <v>3</v>
      </c>
      <c r="U21">
        <f t="shared" si="9"/>
        <v>4.1725058046083157E-3</v>
      </c>
      <c r="V21">
        <f t="shared" si="10"/>
        <v>2.6081057864718125E-3</v>
      </c>
      <c r="W21">
        <f t="shared" si="11"/>
        <v>161.88683175766778</v>
      </c>
      <c r="X21">
        <f t="shared" si="12"/>
        <v>27.91466105271968</v>
      </c>
      <c r="Y21">
        <f t="shared" si="13"/>
        <v>27.018899999999999</v>
      </c>
      <c r="Z21">
        <f t="shared" si="14"/>
        <v>3.5831346421636696</v>
      </c>
      <c r="AA21">
        <f t="shared" si="15"/>
        <v>50.450128473484888</v>
      </c>
      <c r="AB21">
        <f t="shared" si="16"/>
        <v>1.8057012685725</v>
      </c>
      <c r="AC21">
        <f t="shared" si="17"/>
        <v>3.5791807141215184</v>
      </c>
      <c r="AD21">
        <f t="shared" si="18"/>
        <v>1.7774333735911696</v>
      </c>
      <c r="AE21">
        <f t="shared" si="19"/>
        <v>-3.3286031755976486</v>
      </c>
      <c r="AF21">
        <f t="shared" si="20"/>
        <v>-3.0406367999998092</v>
      </c>
      <c r="AG21">
        <f t="shared" si="21"/>
        <v>-0.21875577269696048</v>
      </c>
      <c r="AH21">
        <f t="shared" si="22"/>
        <v>155.29883600937336</v>
      </c>
      <c r="AI21">
        <v>0</v>
      </c>
      <c r="AJ21">
        <v>0</v>
      </c>
      <c r="AK21">
        <f t="shared" si="23"/>
        <v>1</v>
      </c>
      <c r="AL21">
        <f t="shared" si="24"/>
        <v>0</v>
      </c>
      <c r="AM21">
        <f t="shared" si="25"/>
        <v>53445.990063760095</v>
      </c>
      <c r="AN21">
        <f t="shared" si="26"/>
        <v>999.82100000000003</v>
      </c>
      <c r="AO21">
        <f t="shared" si="27"/>
        <v>841.04932920086412</v>
      </c>
      <c r="AP21">
        <f t="shared" si="28"/>
        <v>0.84119990398367717</v>
      </c>
      <c r="AQ21">
        <f t="shared" si="29"/>
        <v>0.16191581468849703</v>
      </c>
      <c r="AR21">
        <v>1.7</v>
      </c>
      <c r="AS21">
        <v>0.5</v>
      </c>
      <c r="AT21" t="s">
        <v>396</v>
      </c>
      <c r="AU21">
        <v>2</v>
      </c>
      <c r="AV21">
        <v>1689608987</v>
      </c>
      <c r="AW21">
        <v>399.91500000000002</v>
      </c>
      <c r="AX21">
        <v>400.084</v>
      </c>
      <c r="AY21">
        <v>17.886700000000001</v>
      </c>
      <c r="AZ21">
        <v>17.861499999999999</v>
      </c>
      <c r="BA21">
        <v>397.63299999999998</v>
      </c>
      <c r="BB21">
        <v>17.8187</v>
      </c>
      <c r="BC21">
        <v>500.07299999999998</v>
      </c>
      <c r="BD21">
        <v>100.919</v>
      </c>
      <c r="BE21">
        <v>3.3175000000000003E-2</v>
      </c>
      <c r="BF21">
        <v>27.0001</v>
      </c>
      <c r="BG21">
        <v>27.018899999999999</v>
      </c>
      <c r="BH21">
        <v>999.9</v>
      </c>
      <c r="BI21">
        <v>0</v>
      </c>
      <c r="BJ21">
        <v>0</v>
      </c>
      <c r="BK21">
        <v>10016.200000000001</v>
      </c>
      <c r="BL21">
        <v>0</v>
      </c>
      <c r="BM21">
        <v>18.094899999999999</v>
      </c>
      <c r="BN21">
        <v>-0.24224899999999999</v>
      </c>
      <c r="BO21">
        <v>407.12599999999998</v>
      </c>
      <c r="BP21">
        <v>407.36</v>
      </c>
      <c r="BQ21">
        <v>3.09181E-2</v>
      </c>
      <c r="BR21">
        <v>400.084</v>
      </c>
      <c r="BS21">
        <v>17.861499999999999</v>
      </c>
      <c r="BT21">
        <v>1.80568</v>
      </c>
      <c r="BU21">
        <v>1.8025599999999999</v>
      </c>
      <c r="BV21">
        <v>15.8361</v>
      </c>
      <c r="BW21">
        <v>15.808999999999999</v>
      </c>
      <c r="BX21">
        <v>999.82100000000003</v>
      </c>
      <c r="BY21">
        <v>0.96000799999999997</v>
      </c>
      <c r="BZ21">
        <v>3.99925E-2</v>
      </c>
      <c r="CA21">
        <v>0</v>
      </c>
      <c r="CB21">
        <v>2.3639999999999999</v>
      </c>
      <c r="CC21">
        <v>0</v>
      </c>
      <c r="CD21">
        <v>2284.25</v>
      </c>
      <c r="CE21">
        <v>9150.7999999999993</v>
      </c>
      <c r="CF21">
        <v>38.061999999999998</v>
      </c>
      <c r="CG21">
        <v>40.936999999999998</v>
      </c>
      <c r="CH21">
        <v>39.25</v>
      </c>
      <c r="CI21">
        <v>40.061999999999998</v>
      </c>
      <c r="CJ21">
        <v>38.436999999999998</v>
      </c>
      <c r="CK21">
        <v>959.84</v>
      </c>
      <c r="CL21">
        <v>39.99</v>
      </c>
      <c r="CM21">
        <v>0</v>
      </c>
      <c r="CN21">
        <v>1689608987.5999999</v>
      </c>
      <c r="CO21">
        <v>0</v>
      </c>
      <c r="CP21">
        <v>1689609003</v>
      </c>
      <c r="CQ21" t="s">
        <v>362</v>
      </c>
      <c r="CR21">
        <v>1689608999</v>
      </c>
      <c r="CS21">
        <v>1689609003</v>
      </c>
      <c r="CT21">
        <v>5</v>
      </c>
      <c r="CU21">
        <v>7.2999999999999995E-2</v>
      </c>
      <c r="CV21">
        <v>-6.0000000000000001E-3</v>
      </c>
      <c r="CW21">
        <v>2.282</v>
      </c>
      <c r="CX21">
        <v>6.8000000000000005E-2</v>
      </c>
      <c r="CY21">
        <v>400</v>
      </c>
      <c r="CZ21">
        <v>18</v>
      </c>
      <c r="DA21">
        <v>0.37</v>
      </c>
      <c r="DB21">
        <v>0.09</v>
      </c>
      <c r="DC21">
        <v>0.27847869971064088</v>
      </c>
      <c r="DD21">
        <v>6.1111424810376853E-2</v>
      </c>
      <c r="DE21">
        <v>5.1103824740194953E-2</v>
      </c>
      <c r="DF21">
        <v>1</v>
      </c>
      <c r="DG21">
        <v>2.2637827857280849E-5</v>
      </c>
      <c r="DH21">
        <v>1.111335205534411E-4</v>
      </c>
      <c r="DI21">
        <v>8.4331273626097779E-6</v>
      </c>
      <c r="DJ21">
        <v>1</v>
      </c>
      <c r="DK21">
        <v>1.507462642547976E-3</v>
      </c>
      <c r="DL21">
        <v>5.6270500462143663E-3</v>
      </c>
      <c r="DM21">
        <v>2.9375795270541479E-4</v>
      </c>
      <c r="DN21">
        <v>1</v>
      </c>
      <c r="DO21">
        <v>3</v>
      </c>
      <c r="DP21">
        <v>3</v>
      </c>
      <c r="DQ21" t="s">
        <v>346</v>
      </c>
      <c r="DR21">
        <v>3.1097700000000001</v>
      </c>
      <c r="DS21">
        <v>2.6651799999999999</v>
      </c>
      <c r="DT21">
        <v>9.6690300000000007E-2</v>
      </c>
      <c r="DU21">
        <v>9.7881899999999994E-2</v>
      </c>
      <c r="DV21">
        <v>8.5530300000000004E-2</v>
      </c>
      <c r="DW21">
        <v>8.7751599999999999E-2</v>
      </c>
      <c r="DX21">
        <v>26241.4</v>
      </c>
      <c r="DY21">
        <v>28487.4</v>
      </c>
      <c r="DZ21">
        <v>27508.3</v>
      </c>
      <c r="EA21">
        <v>29684.7</v>
      </c>
      <c r="EB21">
        <v>31488.1</v>
      </c>
      <c r="EC21">
        <v>33414.1</v>
      </c>
      <c r="ED21">
        <v>37730.300000000003</v>
      </c>
      <c r="EE21">
        <v>40716.5</v>
      </c>
      <c r="EF21">
        <v>2.16987</v>
      </c>
      <c r="EG21">
        <v>2.1356999999999999</v>
      </c>
      <c r="EH21">
        <v>0.13280700000000001</v>
      </c>
      <c r="EI21">
        <v>0</v>
      </c>
      <c r="EJ21">
        <v>24.8432</v>
      </c>
      <c r="EK21">
        <v>999.9</v>
      </c>
      <c r="EL21">
        <v>49.4</v>
      </c>
      <c r="EM21">
        <v>30.5</v>
      </c>
      <c r="EN21">
        <v>21.4636</v>
      </c>
      <c r="EO21">
        <v>62.891800000000003</v>
      </c>
      <c r="EP21">
        <v>8.3533600000000003</v>
      </c>
      <c r="EQ21">
        <v>1</v>
      </c>
      <c r="ER21">
        <v>-0.12589900000000001</v>
      </c>
      <c r="ES21">
        <v>0</v>
      </c>
      <c r="ET21">
        <v>20.232500000000002</v>
      </c>
      <c r="EU21">
        <v>5.2577199999999999</v>
      </c>
      <c r="EV21">
        <v>12.0528</v>
      </c>
      <c r="EW21">
        <v>4.9731500000000004</v>
      </c>
      <c r="EX21">
        <v>3.2930000000000001</v>
      </c>
      <c r="EY21">
        <v>3984.3</v>
      </c>
      <c r="EZ21">
        <v>9999</v>
      </c>
      <c r="FA21">
        <v>9999</v>
      </c>
      <c r="FB21">
        <v>75.599999999999994</v>
      </c>
      <c r="FC21">
        <v>4.9722499999999998</v>
      </c>
      <c r="FD21">
        <v>1.8708800000000001</v>
      </c>
      <c r="FE21">
        <v>1.877</v>
      </c>
      <c r="FF21">
        <v>1.87012</v>
      </c>
      <c r="FG21">
        <v>1.8733200000000001</v>
      </c>
      <c r="FH21">
        <v>1.87483</v>
      </c>
      <c r="FI21">
        <v>1.8742300000000001</v>
      </c>
      <c r="FJ21">
        <v>1.87561</v>
      </c>
      <c r="FK21">
        <v>0</v>
      </c>
      <c r="FL21">
        <v>0</v>
      </c>
      <c r="FM21">
        <v>0</v>
      </c>
      <c r="FN21">
        <v>0</v>
      </c>
      <c r="FO21" t="s">
        <v>347</v>
      </c>
      <c r="FP21" t="s">
        <v>348</v>
      </c>
      <c r="FQ21" t="s">
        <v>349</v>
      </c>
      <c r="FR21" t="s">
        <v>349</v>
      </c>
      <c r="FS21" t="s">
        <v>349</v>
      </c>
      <c r="FT21" t="s">
        <v>349</v>
      </c>
      <c r="FU21">
        <v>0</v>
      </c>
      <c r="FV21">
        <v>100</v>
      </c>
      <c r="FW21">
        <v>100</v>
      </c>
      <c r="FX21">
        <v>2.282</v>
      </c>
      <c r="FY21">
        <v>6.8000000000000005E-2</v>
      </c>
      <c r="FZ21">
        <v>2.2089523809523262</v>
      </c>
      <c r="GA21">
        <v>0</v>
      </c>
      <c r="GB21">
        <v>0</v>
      </c>
      <c r="GC21">
        <v>0</v>
      </c>
      <c r="GD21">
        <v>7.3799999999998533E-2</v>
      </c>
      <c r="GE21">
        <v>0</v>
      </c>
      <c r="GF21">
        <v>0</v>
      </c>
      <c r="GG21">
        <v>0</v>
      </c>
      <c r="GH21">
        <v>-1</v>
      </c>
      <c r="GI21">
        <v>-1</v>
      </c>
      <c r="GJ21">
        <v>-1</v>
      </c>
      <c r="GK21">
        <v>-1</v>
      </c>
      <c r="GL21">
        <v>37.299999999999997</v>
      </c>
      <c r="GM21">
        <v>37.4</v>
      </c>
      <c r="GN21">
        <v>1.0424800000000001</v>
      </c>
      <c r="GO21">
        <v>2.5427200000000001</v>
      </c>
      <c r="GP21">
        <v>1.39893</v>
      </c>
      <c r="GQ21">
        <v>2.2851599999999999</v>
      </c>
      <c r="GR21">
        <v>1.4489700000000001</v>
      </c>
      <c r="GS21">
        <v>2.4523899999999998</v>
      </c>
      <c r="GT21">
        <v>33.355899999999998</v>
      </c>
      <c r="GU21">
        <v>14.7887</v>
      </c>
      <c r="GV21">
        <v>18</v>
      </c>
      <c r="GW21">
        <v>492.57499999999999</v>
      </c>
      <c r="GX21">
        <v>514.61699999999996</v>
      </c>
      <c r="GY21">
        <v>26.206</v>
      </c>
      <c r="GZ21">
        <v>25.684699999999999</v>
      </c>
      <c r="HA21">
        <v>29.9998</v>
      </c>
      <c r="HB21">
        <v>25.648099999999999</v>
      </c>
      <c r="HC21">
        <v>25.6035</v>
      </c>
      <c r="HD21">
        <v>20.838899999999999</v>
      </c>
      <c r="HE21">
        <v>18.941600000000001</v>
      </c>
      <c r="HF21">
        <v>41.470199999999998</v>
      </c>
      <c r="HG21">
        <v>-999.9</v>
      </c>
      <c r="HH21">
        <v>400</v>
      </c>
      <c r="HI21">
        <v>17.773199999999999</v>
      </c>
      <c r="HJ21">
        <v>101.78700000000001</v>
      </c>
      <c r="HK21">
        <v>101.746</v>
      </c>
    </row>
    <row r="22" spans="1:219" x14ac:dyDescent="0.2">
      <c r="A22">
        <v>6</v>
      </c>
      <c r="B22">
        <v>1689610413.0999999</v>
      </c>
      <c r="C22">
        <v>8586.0999999046326</v>
      </c>
      <c r="D22" t="s">
        <v>363</v>
      </c>
      <c r="E22" t="s">
        <v>364</v>
      </c>
      <c r="F22">
        <v>0</v>
      </c>
      <c r="G22">
        <v>20.8</v>
      </c>
      <c r="H22" s="2" t="s">
        <v>344</v>
      </c>
      <c r="I22">
        <v>150</v>
      </c>
      <c r="J22">
        <v>54</v>
      </c>
      <c r="K22">
        <v>1689610413.0999999</v>
      </c>
      <c r="L22" s="1">
        <f t="shared" si="0"/>
        <v>2.2551264461654011E-4</v>
      </c>
      <c r="M22" s="1">
        <f t="shared" si="1"/>
        <v>0.22551264461654011</v>
      </c>
      <c r="N22" s="1">
        <f t="shared" si="2"/>
        <v>1.7497021123510805</v>
      </c>
      <c r="O22" s="1">
        <f t="shared" si="3"/>
        <v>399.41300000000001</v>
      </c>
      <c r="P22" s="1">
        <f t="shared" si="4"/>
        <v>166.2627344006404</v>
      </c>
      <c r="Q22" s="1">
        <f t="shared" si="5"/>
        <v>16.792265897763638</v>
      </c>
      <c r="R22" s="1">
        <f t="shared" si="6"/>
        <v>40.340063714227206</v>
      </c>
      <c r="S22" s="1">
        <f t="shared" si="7"/>
        <v>1.2469697382873299E-2</v>
      </c>
      <c r="T22">
        <f t="shared" si="8"/>
        <v>3</v>
      </c>
      <c r="U22">
        <f t="shared" si="9"/>
        <v>1.244097394324848E-2</v>
      </c>
      <c r="V22">
        <f t="shared" si="10"/>
        <v>7.7781838383035812E-3</v>
      </c>
      <c r="W22">
        <f t="shared" si="11"/>
        <v>161.86871991551348</v>
      </c>
      <c r="X22">
        <f t="shared" si="12"/>
        <v>27.686404440266113</v>
      </c>
      <c r="Y22">
        <f t="shared" si="13"/>
        <v>26.898700000000002</v>
      </c>
      <c r="Z22">
        <f t="shared" si="14"/>
        <v>3.5579203416124381</v>
      </c>
      <c r="AA22">
        <f t="shared" si="15"/>
        <v>50.163708002856588</v>
      </c>
      <c r="AB22">
        <f t="shared" si="16"/>
        <v>1.7755009227648</v>
      </c>
      <c r="AC22">
        <f t="shared" si="17"/>
        <v>3.5394132400732685</v>
      </c>
      <c r="AD22">
        <f t="shared" si="18"/>
        <v>1.7824194188476381</v>
      </c>
      <c r="AE22">
        <f t="shared" si="19"/>
        <v>-9.9451076275894188</v>
      </c>
      <c r="AF22">
        <f t="shared" si="20"/>
        <v>-14.345983200000468</v>
      </c>
      <c r="AG22">
        <f t="shared" si="21"/>
        <v>-1.0305079371780637</v>
      </c>
      <c r="AH22">
        <f t="shared" si="22"/>
        <v>136.54712115074554</v>
      </c>
      <c r="AI22">
        <v>9</v>
      </c>
      <c r="AJ22">
        <v>2</v>
      </c>
      <c r="AK22">
        <f t="shared" si="23"/>
        <v>1</v>
      </c>
      <c r="AL22">
        <f t="shared" si="24"/>
        <v>0</v>
      </c>
      <c r="AM22">
        <f t="shared" si="25"/>
        <v>53469.000818956178</v>
      </c>
      <c r="AN22">
        <f t="shared" si="26"/>
        <v>999.71100000000001</v>
      </c>
      <c r="AO22">
        <f t="shared" si="27"/>
        <v>840.95664119974788</v>
      </c>
      <c r="AP22">
        <f t="shared" si="28"/>
        <v>0.84119974792689878</v>
      </c>
      <c r="AQ22">
        <f t="shared" si="29"/>
        <v>0.16191551349891467</v>
      </c>
      <c r="AR22">
        <v>1.677</v>
      </c>
      <c r="AS22">
        <v>0.5</v>
      </c>
      <c r="AT22" t="s">
        <v>396</v>
      </c>
      <c r="AU22">
        <v>2</v>
      </c>
      <c r="AV22">
        <v>1689610413.0999999</v>
      </c>
      <c r="AW22">
        <v>399.41300000000001</v>
      </c>
      <c r="AX22">
        <v>400.03</v>
      </c>
      <c r="AY22">
        <v>17.579499999999999</v>
      </c>
      <c r="AZ22">
        <v>17.505199999999999</v>
      </c>
      <c r="BA22">
        <v>397.17500000000001</v>
      </c>
      <c r="BB22">
        <v>17.515499999999999</v>
      </c>
      <c r="BC22">
        <v>500.04899999999998</v>
      </c>
      <c r="BD22">
        <v>100.97</v>
      </c>
      <c r="BE22">
        <v>2.8374400000000001E-2</v>
      </c>
      <c r="BF22">
        <v>26.81</v>
      </c>
      <c r="BG22">
        <v>26.898700000000002</v>
      </c>
      <c r="BH22">
        <v>999.9</v>
      </c>
      <c r="BI22">
        <v>0</v>
      </c>
      <c r="BJ22">
        <v>0</v>
      </c>
      <c r="BK22">
        <v>10008.799999999999</v>
      </c>
      <c r="BL22">
        <v>0</v>
      </c>
      <c r="BM22">
        <v>27.001899999999999</v>
      </c>
      <c r="BN22">
        <v>-0.57324200000000003</v>
      </c>
      <c r="BO22">
        <v>406.60599999999999</v>
      </c>
      <c r="BP22">
        <v>407.15800000000002</v>
      </c>
      <c r="BQ22">
        <v>7.7959100000000003E-2</v>
      </c>
      <c r="BR22">
        <v>400.03</v>
      </c>
      <c r="BS22">
        <v>17.505199999999999</v>
      </c>
      <c r="BT22">
        <v>1.7753699999999999</v>
      </c>
      <c r="BU22">
        <v>1.7675000000000001</v>
      </c>
      <c r="BV22">
        <v>15.5716</v>
      </c>
      <c r="BW22">
        <v>15.5023</v>
      </c>
      <c r="BX22">
        <v>999.71100000000001</v>
      </c>
      <c r="BY22">
        <v>0.96000399999999997</v>
      </c>
      <c r="BZ22">
        <v>3.9995900000000001E-2</v>
      </c>
      <c r="CA22">
        <v>0</v>
      </c>
      <c r="CB22">
        <v>2.7040000000000002</v>
      </c>
      <c r="CC22">
        <v>0</v>
      </c>
      <c r="CD22">
        <v>2575.96</v>
      </c>
      <c r="CE22">
        <v>9149.7900000000009</v>
      </c>
      <c r="CF22">
        <v>38.5</v>
      </c>
      <c r="CG22">
        <v>41</v>
      </c>
      <c r="CH22">
        <v>39.561999999999998</v>
      </c>
      <c r="CI22">
        <v>40.125</v>
      </c>
      <c r="CJ22">
        <v>38.686999999999998</v>
      </c>
      <c r="CK22">
        <v>959.73</v>
      </c>
      <c r="CL22">
        <v>39.979999999999997</v>
      </c>
      <c r="CM22">
        <v>0</v>
      </c>
      <c r="CN22">
        <v>1689610413.8</v>
      </c>
      <c r="CO22">
        <v>0</v>
      </c>
      <c r="CP22">
        <v>1689610429.0999999</v>
      </c>
      <c r="CQ22" t="s">
        <v>365</v>
      </c>
      <c r="CR22">
        <v>1689610428.0999999</v>
      </c>
      <c r="CS22">
        <v>1689610429.0999999</v>
      </c>
      <c r="CT22">
        <v>6</v>
      </c>
      <c r="CU22">
        <v>-4.3999999999999997E-2</v>
      </c>
      <c r="CV22">
        <v>-4.0000000000000001E-3</v>
      </c>
      <c r="CW22">
        <v>2.238</v>
      </c>
      <c r="CX22">
        <v>6.4000000000000001E-2</v>
      </c>
      <c r="CY22">
        <v>400</v>
      </c>
      <c r="CZ22">
        <v>17</v>
      </c>
      <c r="DA22">
        <v>0.48</v>
      </c>
      <c r="DB22">
        <v>0.14000000000000001</v>
      </c>
      <c r="DC22">
        <v>0.89739995747960855</v>
      </c>
      <c r="DD22">
        <v>7.7170613326522072E-2</v>
      </c>
      <c r="DE22">
        <v>3.0929303257465041E-2</v>
      </c>
      <c r="DF22">
        <v>1</v>
      </c>
      <c r="DG22">
        <v>1.3000367602987331E-4</v>
      </c>
      <c r="DH22">
        <v>-2.5749283614320411E-5</v>
      </c>
      <c r="DI22">
        <v>2.2150919810059642E-6</v>
      </c>
      <c r="DJ22">
        <v>1</v>
      </c>
      <c r="DK22">
        <v>7.0968860119030334E-3</v>
      </c>
      <c r="DL22">
        <v>-2.9134904418702128E-4</v>
      </c>
      <c r="DM22">
        <v>4.2003251597680472E-5</v>
      </c>
      <c r="DN22">
        <v>1</v>
      </c>
      <c r="DO22">
        <v>3</v>
      </c>
      <c r="DP22">
        <v>3</v>
      </c>
      <c r="DQ22" t="s">
        <v>346</v>
      </c>
      <c r="DR22">
        <v>3.1096900000000001</v>
      </c>
      <c r="DS22">
        <v>2.66031</v>
      </c>
      <c r="DT22">
        <v>9.6781300000000001E-2</v>
      </c>
      <c r="DU22">
        <v>9.8050600000000002E-2</v>
      </c>
      <c r="DV22">
        <v>8.4611400000000003E-2</v>
      </c>
      <c r="DW22">
        <v>8.6626099999999998E-2</v>
      </c>
      <c r="DX22">
        <v>26252.2</v>
      </c>
      <c r="DY22">
        <v>28504.3</v>
      </c>
      <c r="DZ22">
        <v>27520.6</v>
      </c>
      <c r="EA22">
        <v>29706.5</v>
      </c>
      <c r="EB22">
        <v>31537.9</v>
      </c>
      <c r="EC22">
        <v>33484.699999999997</v>
      </c>
      <c r="ED22">
        <v>37750.699999999997</v>
      </c>
      <c r="EE22">
        <v>40751.1</v>
      </c>
      <c r="EF22">
        <v>2.14852</v>
      </c>
      <c r="EG22">
        <v>2.1581000000000001</v>
      </c>
      <c r="EH22">
        <v>0.14107700000000001</v>
      </c>
      <c r="EI22">
        <v>0</v>
      </c>
      <c r="EJ22">
        <v>24.5868</v>
      </c>
      <c r="EK22">
        <v>999.9</v>
      </c>
      <c r="EL22">
        <v>52</v>
      </c>
      <c r="EM22">
        <v>29.3</v>
      </c>
      <c r="EN22">
        <v>21.073499999999999</v>
      </c>
      <c r="EO22">
        <v>62.89</v>
      </c>
      <c r="EP22">
        <v>8.1530500000000004</v>
      </c>
      <c r="EQ22">
        <v>1</v>
      </c>
      <c r="ER22">
        <v>-0.168791</v>
      </c>
      <c r="ES22">
        <v>0</v>
      </c>
      <c r="ET22">
        <v>20.232500000000002</v>
      </c>
      <c r="EU22">
        <v>5.2574199999999998</v>
      </c>
      <c r="EV22">
        <v>12.0519</v>
      </c>
      <c r="EW22">
        <v>4.9732000000000003</v>
      </c>
      <c r="EX22">
        <v>3.2930000000000001</v>
      </c>
      <c r="EY22">
        <v>4016.2</v>
      </c>
      <c r="EZ22">
        <v>9999</v>
      </c>
      <c r="FA22">
        <v>9999</v>
      </c>
      <c r="FB22">
        <v>76</v>
      </c>
      <c r="FC22">
        <v>4.9721700000000002</v>
      </c>
      <c r="FD22">
        <v>1.87073</v>
      </c>
      <c r="FE22">
        <v>1.87686</v>
      </c>
      <c r="FF22">
        <v>1.8699600000000001</v>
      </c>
      <c r="FG22">
        <v>1.8731599999999999</v>
      </c>
      <c r="FH22">
        <v>1.87469</v>
      </c>
      <c r="FI22">
        <v>1.8740699999999999</v>
      </c>
      <c r="FJ22">
        <v>1.8754599999999999</v>
      </c>
      <c r="FK22">
        <v>0</v>
      </c>
      <c r="FL22">
        <v>0</v>
      </c>
      <c r="FM22">
        <v>0</v>
      </c>
      <c r="FN22">
        <v>0</v>
      </c>
      <c r="FO22" t="s">
        <v>347</v>
      </c>
      <c r="FP22" t="s">
        <v>348</v>
      </c>
      <c r="FQ22" t="s">
        <v>349</v>
      </c>
      <c r="FR22" t="s">
        <v>349</v>
      </c>
      <c r="FS22" t="s">
        <v>349</v>
      </c>
      <c r="FT22" t="s">
        <v>349</v>
      </c>
      <c r="FU22">
        <v>0</v>
      </c>
      <c r="FV22">
        <v>100</v>
      </c>
      <c r="FW22">
        <v>100</v>
      </c>
      <c r="FX22">
        <v>2.238</v>
      </c>
      <c r="FY22">
        <v>6.4000000000000001E-2</v>
      </c>
      <c r="FZ22">
        <v>2.2820499999999702</v>
      </c>
      <c r="GA22">
        <v>0</v>
      </c>
      <c r="GB22">
        <v>0</v>
      </c>
      <c r="GC22">
        <v>0</v>
      </c>
      <c r="GD22">
        <v>6.7735000000002543E-2</v>
      </c>
      <c r="GE22">
        <v>0</v>
      </c>
      <c r="GF22">
        <v>0</v>
      </c>
      <c r="GG22">
        <v>0</v>
      </c>
      <c r="GH22">
        <v>-1</v>
      </c>
      <c r="GI22">
        <v>-1</v>
      </c>
      <c r="GJ22">
        <v>-1</v>
      </c>
      <c r="GK22">
        <v>-1</v>
      </c>
      <c r="GL22">
        <v>23.6</v>
      </c>
      <c r="GM22">
        <v>23.5</v>
      </c>
      <c r="GN22">
        <v>1.0412600000000001</v>
      </c>
      <c r="GO22">
        <v>2.52319</v>
      </c>
      <c r="GP22">
        <v>1.39893</v>
      </c>
      <c r="GQ22">
        <v>2.2863799999999999</v>
      </c>
      <c r="GR22">
        <v>1.4489700000000001</v>
      </c>
      <c r="GS22">
        <v>2.51709</v>
      </c>
      <c r="GT22">
        <v>32.002400000000002</v>
      </c>
      <c r="GU22">
        <v>14.587300000000001</v>
      </c>
      <c r="GV22">
        <v>18</v>
      </c>
      <c r="GW22">
        <v>474.41699999999997</v>
      </c>
      <c r="GX22">
        <v>524.72299999999996</v>
      </c>
      <c r="GY22">
        <v>25.904199999999999</v>
      </c>
      <c r="GZ22">
        <v>25.193899999999999</v>
      </c>
      <c r="HA22">
        <v>30.0002</v>
      </c>
      <c r="HB22">
        <v>25.1175</v>
      </c>
      <c r="HC22">
        <v>25.069299999999998</v>
      </c>
      <c r="HD22">
        <v>20.8245</v>
      </c>
      <c r="HE22">
        <v>19.5672</v>
      </c>
      <c r="HF22">
        <v>46.012</v>
      </c>
      <c r="HG22">
        <v>-999.9</v>
      </c>
      <c r="HH22">
        <v>400</v>
      </c>
      <c r="HI22">
        <v>17.457000000000001</v>
      </c>
      <c r="HJ22">
        <v>101.83799999999999</v>
      </c>
      <c r="HK22">
        <v>101.827</v>
      </c>
    </row>
    <row r="23" spans="1:219" x14ac:dyDescent="0.2">
      <c r="A23">
        <v>7</v>
      </c>
      <c r="B23">
        <v>1689612724.5</v>
      </c>
      <c r="C23">
        <v>10897.5</v>
      </c>
      <c r="D23" t="s">
        <v>366</v>
      </c>
      <c r="E23" t="s">
        <v>367</v>
      </c>
      <c r="F23">
        <v>0</v>
      </c>
      <c r="G23">
        <v>21.6</v>
      </c>
      <c r="H23" s="2" t="s">
        <v>397</v>
      </c>
      <c r="I23">
        <v>320</v>
      </c>
      <c r="J23">
        <v>54</v>
      </c>
      <c r="K23">
        <v>1689612724.5</v>
      </c>
      <c r="L23" s="1">
        <f t="shared" si="0"/>
        <v>6.492747200488178E-4</v>
      </c>
      <c r="M23" s="1">
        <f t="shared" si="1"/>
        <v>0.64927472004881781</v>
      </c>
      <c r="N23" s="1">
        <f t="shared" si="2"/>
        <v>0.40974631559796554</v>
      </c>
      <c r="O23" s="1">
        <f t="shared" si="3"/>
        <v>399.89400000000001</v>
      </c>
      <c r="P23" s="1">
        <f t="shared" si="4"/>
        <v>369.70050084677553</v>
      </c>
      <c r="Q23" s="1">
        <f t="shared" si="5"/>
        <v>37.335494334568232</v>
      </c>
      <c r="R23" s="1">
        <f t="shared" si="6"/>
        <v>40.384690140346201</v>
      </c>
      <c r="S23" s="1">
        <f t="shared" si="7"/>
        <v>3.5147155070951605E-2</v>
      </c>
      <c r="T23">
        <f t="shared" si="8"/>
        <v>3</v>
      </c>
      <c r="U23">
        <f t="shared" si="9"/>
        <v>3.49199879471421E-2</v>
      </c>
      <c r="V23">
        <f t="shared" si="10"/>
        <v>2.1845279982122434E-2</v>
      </c>
      <c r="W23">
        <f t="shared" si="11"/>
        <v>161.9029768312125</v>
      </c>
      <c r="X23">
        <f t="shared" si="12"/>
        <v>28.142105908069947</v>
      </c>
      <c r="Y23">
        <f t="shared" si="13"/>
        <v>27.476900000000001</v>
      </c>
      <c r="Z23">
        <f t="shared" si="14"/>
        <v>3.6806442629290701</v>
      </c>
      <c r="AA23">
        <f t="shared" si="15"/>
        <v>50.688143034385355</v>
      </c>
      <c r="AB23">
        <f t="shared" si="16"/>
        <v>1.8544010980462502</v>
      </c>
      <c r="AC23">
        <f t="shared" si="17"/>
        <v>3.6584514386101672</v>
      </c>
      <c r="AD23">
        <f t="shared" si="18"/>
        <v>1.8262431648828199</v>
      </c>
      <c r="AE23">
        <f t="shared" si="19"/>
        <v>-28.633015154152865</v>
      </c>
      <c r="AF23">
        <f t="shared" si="20"/>
        <v>-16.707328800000138</v>
      </c>
      <c r="AG23">
        <f t="shared" si="21"/>
        <v>-1.2069972462559093</v>
      </c>
      <c r="AH23">
        <f t="shared" si="22"/>
        <v>115.35563563080359</v>
      </c>
      <c r="AI23">
        <v>0</v>
      </c>
      <c r="AJ23">
        <v>0</v>
      </c>
      <c r="AK23">
        <f t="shared" si="23"/>
        <v>1</v>
      </c>
      <c r="AL23">
        <f t="shared" si="24"/>
        <v>0</v>
      </c>
      <c r="AM23">
        <f t="shared" si="25"/>
        <v>53274.224674701232</v>
      </c>
      <c r="AN23">
        <f t="shared" si="26"/>
        <v>999.92200000000003</v>
      </c>
      <c r="AO23">
        <f t="shared" si="27"/>
        <v>841.13418239959196</v>
      </c>
      <c r="AP23">
        <f t="shared" si="28"/>
        <v>0.84119979598367867</v>
      </c>
      <c r="AQ23">
        <f t="shared" si="29"/>
        <v>0.16191560624849988</v>
      </c>
      <c r="AR23">
        <v>1.046</v>
      </c>
      <c r="AS23">
        <v>0.5</v>
      </c>
      <c r="AT23" t="s">
        <v>396</v>
      </c>
      <c r="AU23">
        <v>2</v>
      </c>
      <c r="AV23">
        <v>1689612724.5</v>
      </c>
      <c r="AW23">
        <v>399.89400000000001</v>
      </c>
      <c r="AX23">
        <v>400.03399999999999</v>
      </c>
      <c r="AY23">
        <v>18.362500000000001</v>
      </c>
      <c r="AZ23">
        <v>18.229199999999999</v>
      </c>
      <c r="BA23">
        <v>397.529</v>
      </c>
      <c r="BB23">
        <v>18.3005</v>
      </c>
      <c r="BC23">
        <v>500.12799999999999</v>
      </c>
      <c r="BD23">
        <v>100.955</v>
      </c>
      <c r="BE23">
        <v>3.3487299999999998E-2</v>
      </c>
      <c r="BF23">
        <v>27.3736</v>
      </c>
      <c r="BG23">
        <v>27.476900000000001</v>
      </c>
      <c r="BH23">
        <v>999.9</v>
      </c>
      <c r="BI23">
        <v>0</v>
      </c>
      <c r="BJ23">
        <v>0</v>
      </c>
      <c r="BK23">
        <v>9991.8799999999992</v>
      </c>
      <c r="BL23">
        <v>0</v>
      </c>
      <c r="BM23">
        <v>140.15899999999999</v>
      </c>
      <c r="BN23">
        <v>-0.26629599999999998</v>
      </c>
      <c r="BO23">
        <v>407.24599999999998</v>
      </c>
      <c r="BP23">
        <v>407.46100000000001</v>
      </c>
      <c r="BQ23">
        <v>0.135187</v>
      </c>
      <c r="BR23">
        <v>400.03399999999999</v>
      </c>
      <c r="BS23">
        <v>18.229199999999999</v>
      </c>
      <c r="BT23">
        <v>1.85398</v>
      </c>
      <c r="BU23">
        <v>1.84033</v>
      </c>
      <c r="BV23">
        <v>16.249500000000001</v>
      </c>
      <c r="BW23">
        <v>16.133600000000001</v>
      </c>
      <c r="BX23">
        <v>999.92200000000003</v>
      </c>
      <c r="BY23">
        <v>0.960009</v>
      </c>
      <c r="BZ23">
        <v>3.99913E-2</v>
      </c>
      <c r="CA23">
        <v>0</v>
      </c>
      <c r="CB23">
        <v>2.3287</v>
      </c>
      <c r="CC23">
        <v>0</v>
      </c>
      <c r="CD23">
        <v>1853.47</v>
      </c>
      <c r="CE23">
        <v>9151.74</v>
      </c>
      <c r="CF23">
        <v>37.186999999999998</v>
      </c>
      <c r="CG23">
        <v>39.125</v>
      </c>
      <c r="CH23">
        <v>38.186999999999998</v>
      </c>
      <c r="CI23">
        <v>38.186999999999998</v>
      </c>
      <c r="CJ23">
        <v>37.311999999999998</v>
      </c>
      <c r="CK23">
        <v>959.93</v>
      </c>
      <c r="CL23">
        <v>39.99</v>
      </c>
      <c r="CM23">
        <v>0</v>
      </c>
      <c r="CN23">
        <v>1689612725</v>
      </c>
      <c r="CO23">
        <v>0</v>
      </c>
      <c r="CP23">
        <v>1689612741.5</v>
      </c>
      <c r="CQ23" t="s">
        <v>368</v>
      </c>
      <c r="CR23">
        <v>1689612741</v>
      </c>
      <c r="CS23">
        <v>1689612741.5</v>
      </c>
      <c r="CT23">
        <v>7</v>
      </c>
      <c r="CU23">
        <v>0.127</v>
      </c>
      <c r="CV23">
        <v>-2E-3</v>
      </c>
      <c r="CW23">
        <v>2.3650000000000002</v>
      </c>
      <c r="CX23">
        <v>6.2E-2</v>
      </c>
      <c r="CY23">
        <v>400</v>
      </c>
      <c r="CZ23">
        <v>18</v>
      </c>
      <c r="DA23">
        <v>0.37</v>
      </c>
      <c r="DB23">
        <v>0.17</v>
      </c>
      <c r="DC23">
        <v>0.32417124845513751</v>
      </c>
      <c r="DD23">
        <v>-0.49026126809309201</v>
      </c>
      <c r="DE23">
        <v>6.7495263413941825E-2</v>
      </c>
      <c r="DF23">
        <v>1</v>
      </c>
      <c r="DG23">
        <v>2.2687277057682881E-4</v>
      </c>
      <c r="DH23">
        <v>-1.6257637384574681E-4</v>
      </c>
      <c r="DI23">
        <v>3.442820344995855E-5</v>
      </c>
      <c r="DJ23">
        <v>1</v>
      </c>
      <c r="DK23">
        <v>1.145560102964165E-2</v>
      </c>
      <c r="DL23">
        <v>2.1164865795715079E-2</v>
      </c>
      <c r="DM23">
        <v>1.3758287024665499E-3</v>
      </c>
      <c r="DN23">
        <v>1</v>
      </c>
      <c r="DO23">
        <v>3</v>
      </c>
      <c r="DP23">
        <v>3</v>
      </c>
      <c r="DQ23" t="s">
        <v>346</v>
      </c>
      <c r="DR23">
        <v>3.1097399999999999</v>
      </c>
      <c r="DS23">
        <v>2.6652800000000001</v>
      </c>
      <c r="DT23">
        <v>9.6293199999999995E-2</v>
      </c>
      <c r="DU23">
        <v>9.7492700000000002E-2</v>
      </c>
      <c r="DV23">
        <v>8.6890899999999993E-2</v>
      </c>
      <c r="DW23">
        <v>8.8733800000000002E-2</v>
      </c>
      <c r="DX23">
        <v>26159.8</v>
      </c>
      <c r="DY23">
        <v>28396</v>
      </c>
      <c r="DZ23">
        <v>27417.599999999999</v>
      </c>
      <c r="EA23">
        <v>29581.8</v>
      </c>
      <c r="EB23">
        <v>31330.400000000001</v>
      </c>
      <c r="EC23">
        <v>33251.199999999997</v>
      </c>
      <c r="ED23">
        <v>37602.300000000003</v>
      </c>
      <c r="EE23">
        <v>40565.699999999997</v>
      </c>
      <c r="EF23">
        <v>2.1637499999999998</v>
      </c>
      <c r="EG23">
        <v>2.10168</v>
      </c>
      <c r="EH23">
        <v>8.9332499999999995E-2</v>
      </c>
      <c r="EI23">
        <v>0</v>
      </c>
      <c r="EJ23">
        <v>26.0154</v>
      </c>
      <c r="EK23">
        <v>999.9</v>
      </c>
      <c r="EL23">
        <v>52.8</v>
      </c>
      <c r="EM23">
        <v>31.5</v>
      </c>
      <c r="EN23">
        <v>24.276</v>
      </c>
      <c r="EO23">
        <v>62.850200000000001</v>
      </c>
      <c r="EP23">
        <v>8.0408600000000003</v>
      </c>
      <c r="EQ23">
        <v>1</v>
      </c>
      <c r="ER23">
        <v>2.6123E-2</v>
      </c>
      <c r="ES23">
        <v>1.8203800000000001</v>
      </c>
      <c r="ET23">
        <v>20.207899999999999</v>
      </c>
      <c r="EU23">
        <v>5.2569699999999999</v>
      </c>
      <c r="EV23">
        <v>12.058</v>
      </c>
      <c r="EW23">
        <v>4.9728500000000002</v>
      </c>
      <c r="EX23">
        <v>3.2930299999999999</v>
      </c>
      <c r="EY23">
        <v>4068</v>
      </c>
      <c r="EZ23">
        <v>9999</v>
      </c>
      <c r="FA23">
        <v>9999</v>
      </c>
      <c r="FB23">
        <v>76.7</v>
      </c>
      <c r="FC23">
        <v>4.9722999999999997</v>
      </c>
      <c r="FD23">
        <v>1.87103</v>
      </c>
      <c r="FE23">
        <v>1.87714</v>
      </c>
      <c r="FF23">
        <v>1.8702700000000001</v>
      </c>
      <c r="FG23">
        <v>1.8733200000000001</v>
      </c>
      <c r="FH23">
        <v>1.8748499999999999</v>
      </c>
      <c r="FI23">
        <v>1.8742399999999999</v>
      </c>
      <c r="FJ23">
        <v>1.8756200000000001</v>
      </c>
      <c r="FK23">
        <v>0</v>
      </c>
      <c r="FL23">
        <v>0</v>
      </c>
      <c r="FM23">
        <v>0</v>
      </c>
      <c r="FN23">
        <v>0</v>
      </c>
      <c r="FO23" t="s">
        <v>347</v>
      </c>
      <c r="FP23" t="s">
        <v>348</v>
      </c>
      <c r="FQ23" t="s">
        <v>349</v>
      </c>
      <c r="FR23" t="s">
        <v>349</v>
      </c>
      <c r="FS23" t="s">
        <v>349</v>
      </c>
      <c r="FT23" t="s">
        <v>349</v>
      </c>
      <c r="FU23">
        <v>0</v>
      </c>
      <c r="FV23">
        <v>100</v>
      </c>
      <c r="FW23">
        <v>100</v>
      </c>
      <c r="FX23">
        <v>2.3650000000000002</v>
      </c>
      <c r="FY23">
        <v>6.2E-2</v>
      </c>
      <c r="FZ23">
        <v>2.2381000000000308</v>
      </c>
      <c r="GA23">
        <v>0</v>
      </c>
      <c r="GB23">
        <v>0</v>
      </c>
      <c r="GC23">
        <v>0</v>
      </c>
      <c r="GD23">
        <v>6.3835000000000974E-2</v>
      </c>
      <c r="GE23">
        <v>0</v>
      </c>
      <c r="GF23">
        <v>0</v>
      </c>
      <c r="GG23">
        <v>0</v>
      </c>
      <c r="GH23">
        <v>-1</v>
      </c>
      <c r="GI23">
        <v>-1</v>
      </c>
      <c r="GJ23">
        <v>-1</v>
      </c>
      <c r="GK23">
        <v>-1</v>
      </c>
      <c r="GL23">
        <v>38.299999999999997</v>
      </c>
      <c r="GM23">
        <v>38.299999999999997</v>
      </c>
      <c r="GN23">
        <v>1.0351600000000001</v>
      </c>
      <c r="GO23">
        <v>2.5415000000000001</v>
      </c>
      <c r="GP23">
        <v>1.39893</v>
      </c>
      <c r="GQ23">
        <v>2.2851599999999999</v>
      </c>
      <c r="GR23">
        <v>1.4489700000000001</v>
      </c>
      <c r="GS23">
        <v>2.4084500000000002</v>
      </c>
      <c r="GT23">
        <v>35.197800000000001</v>
      </c>
      <c r="GU23">
        <v>14.2196</v>
      </c>
      <c r="GV23">
        <v>18</v>
      </c>
      <c r="GW23">
        <v>504.82600000000002</v>
      </c>
      <c r="GX23">
        <v>507.63099999999997</v>
      </c>
      <c r="GY23">
        <v>25.016300000000001</v>
      </c>
      <c r="GZ23">
        <v>27.48</v>
      </c>
      <c r="HA23">
        <v>30.001300000000001</v>
      </c>
      <c r="HB23">
        <v>27.3353</v>
      </c>
      <c r="HC23">
        <v>27.278199999999998</v>
      </c>
      <c r="HD23">
        <v>20.6831</v>
      </c>
      <c r="HE23">
        <v>27.5261</v>
      </c>
      <c r="HF23">
        <v>27.646799999999999</v>
      </c>
      <c r="HG23">
        <v>25</v>
      </c>
      <c r="HH23">
        <v>400</v>
      </c>
      <c r="HI23">
        <v>18.166699999999999</v>
      </c>
      <c r="HJ23">
        <v>101.446</v>
      </c>
      <c r="HK23">
        <v>101.379</v>
      </c>
    </row>
    <row r="24" spans="1:219" x14ac:dyDescent="0.2">
      <c r="A24">
        <v>8</v>
      </c>
      <c r="B24">
        <v>1689614135.0999999</v>
      </c>
      <c r="C24">
        <v>12308.099999904631</v>
      </c>
      <c r="D24" t="s">
        <v>369</v>
      </c>
      <c r="E24" t="s">
        <v>370</v>
      </c>
      <c r="F24">
        <v>0</v>
      </c>
      <c r="G24">
        <v>21</v>
      </c>
      <c r="H24" s="2" t="s">
        <v>344</v>
      </c>
      <c r="I24">
        <v>180</v>
      </c>
      <c r="J24">
        <v>54</v>
      </c>
      <c r="K24">
        <v>1689614135.0999999</v>
      </c>
      <c r="L24" s="1">
        <f t="shared" si="0"/>
        <v>-2.9168814129591838E-6</v>
      </c>
      <c r="M24" s="1">
        <f t="shared" si="1"/>
        <v>-2.9168814129591839E-3</v>
      </c>
      <c r="N24" s="1">
        <f t="shared" si="2"/>
        <v>2.5342763162473285</v>
      </c>
      <c r="O24" s="1">
        <f t="shared" si="3"/>
        <v>399.44400000000002</v>
      </c>
      <c r="P24" s="1">
        <f t="shared" si="4"/>
        <v>24230.311150687234</v>
      </c>
      <c r="Q24" s="1">
        <f t="shared" si="5"/>
        <v>2447.3713058344169</v>
      </c>
      <c r="R24" s="1">
        <f t="shared" si="6"/>
        <v>40.345655398651203</v>
      </c>
      <c r="S24" s="1">
        <f t="shared" si="7"/>
        <v>-1.6773464864820744E-4</v>
      </c>
      <c r="T24">
        <f t="shared" si="8"/>
        <v>3</v>
      </c>
      <c r="U24">
        <f t="shared" si="9"/>
        <v>-1.6773985899195377E-4</v>
      </c>
      <c r="V24">
        <f t="shared" si="10"/>
        <v>-1.0483694373970328E-4</v>
      </c>
      <c r="W24">
        <f t="shared" si="11"/>
        <v>161.938344</v>
      </c>
      <c r="X24">
        <f t="shared" si="12"/>
        <v>27.185868713053939</v>
      </c>
      <c r="Y24">
        <f t="shared" si="13"/>
        <v>26.2072</v>
      </c>
      <c r="Z24">
        <f t="shared" si="14"/>
        <v>3.4158514080581535</v>
      </c>
      <c r="AA24">
        <f t="shared" si="15"/>
        <v>49.756373939273359</v>
      </c>
      <c r="AB24">
        <f t="shared" si="16"/>
        <v>1.7039667029829599</v>
      </c>
      <c r="AC24">
        <f t="shared" si="17"/>
        <v>3.4246199392717336</v>
      </c>
      <c r="AD24">
        <f t="shared" si="18"/>
        <v>1.7118847050751935</v>
      </c>
      <c r="AE24">
        <f t="shared" si="19"/>
        <v>0.12863447031149999</v>
      </c>
      <c r="AF24">
        <f t="shared" si="20"/>
        <v>7.0193423999997302</v>
      </c>
      <c r="AG24">
        <f t="shared" si="21"/>
        <v>0.50106837282622796</v>
      </c>
      <c r="AH24">
        <f t="shared" si="22"/>
        <v>169.58738924313749</v>
      </c>
      <c r="AI24">
        <v>0</v>
      </c>
      <c r="AJ24">
        <v>0</v>
      </c>
      <c r="AK24">
        <f t="shared" si="23"/>
        <v>1</v>
      </c>
      <c r="AL24">
        <f t="shared" si="24"/>
        <v>0</v>
      </c>
      <c r="AM24">
        <f t="shared" si="25"/>
        <v>53464.372965756091</v>
      </c>
      <c r="AN24">
        <f t="shared" si="26"/>
        <v>1000.14</v>
      </c>
      <c r="AO24">
        <f t="shared" si="27"/>
        <v>841.31759999999997</v>
      </c>
      <c r="AP24">
        <f t="shared" si="28"/>
        <v>0.84119983202351667</v>
      </c>
      <c r="AQ24">
        <f t="shared" si="29"/>
        <v>0.16191567580538724</v>
      </c>
      <c r="AR24">
        <v>1.046</v>
      </c>
      <c r="AS24">
        <v>0.5</v>
      </c>
      <c r="AT24" t="s">
        <v>396</v>
      </c>
      <c r="AU24">
        <v>2</v>
      </c>
      <c r="AV24">
        <v>1689614135.0999999</v>
      </c>
      <c r="AW24">
        <v>399.44400000000002</v>
      </c>
      <c r="AX24">
        <v>399.97399999999999</v>
      </c>
      <c r="AY24">
        <v>16.870200000000001</v>
      </c>
      <c r="AZ24">
        <v>16.870799999999999</v>
      </c>
      <c r="BA24">
        <v>397.25700000000001</v>
      </c>
      <c r="BB24">
        <v>16.812200000000001</v>
      </c>
      <c r="BC24">
        <v>499.93099999999998</v>
      </c>
      <c r="BD24">
        <v>100.973</v>
      </c>
      <c r="BE24">
        <v>3.1534800000000002E-2</v>
      </c>
      <c r="BF24">
        <v>26.250599999999999</v>
      </c>
      <c r="BG24">
        <v>26.2072</v>
      </c>
      <c r="BH24">
        <v>999.9</v>
      </c>
      <c r="BI24">
        <v>0</v>
      </c>
      <c r="BJ24">
        <v>0</v>
      </c>
      <c r="BK24">
        <v>9988.1200000000008</v>
      </c>
      <c r="BL24">
        <v>0</v>
      </c>
      <c r="BM24">
        <v>26.324999999999999</v>
      </c>
      <c r="BN24">
        <v>-0.35147099999999998</v>
      </c>
      <c r="BO24">
        <v>406.48099999999999</v>
      </c>
      <c r="BP24">
        <v>406.83699999999999</v>
      </c>
      <c r="BQ24">
        <v>3.4809099999999998E-3</v>
      </c>
      <c r="BR24">
        <v>399.97399999999999</v>
      </c>
      <c r="BS24">
        <v>16.870799999999999</v>
      </c>
      <c r="BT24">
        <v>1.7038500000000001</v>
      </c>
      <c r="BU24">
        <v>1.7035</v>
      </c>
      <c r="BV24">
        <v>14.9315</v>
      </c>
      <c r="BW24">
        <v>14.9283</v>
      </c>
      <c r="BX24">
        <v>1000.14</v>
      </c>
      <c r="BY24">
        <v>0.960009</v>
      </c>
      <c r="BZ24">
        <v>3.9991499999999999E-2</v>
      </c>
      <c r="CA24">
        <v>0</v>
      </c>
      <c r="CB24">
        <v>2.3828999999999998</v>
      </c>
      <c r="CC24">
        <v>0</v>
      </c>
      <c r="CD24">
        <v>1611.11</v>
      </c>
      <c r="CE24">
        <v>9153.74</v>
      </c>
      <c r="CF24">
        <v>39.5</v>
      </c>
      <c r="CG24">
        <v>42.061999999999998</v>
      </c>
      <c r="CH24">
        <v>40.75</v>
      </c>
      <c r="CI24">
        <v>40.936999999999998</v>
      </c>
      <c r="CJ24">
        <v>39.561999999999998</v>
      </c>
      <c r="CK24">
        <v>960.14</v>
      </c>
      <c r="CL24">
        <v>40</v>
      </c>
      <c r="CM24">
        <v>0</v>
      </c>
      <c r="CN24">
        <v>1689614135.5999999</v>
      </c>
      <c r="CO24">
        <v>0</v>
      </c>
      <c r="CP24">
        <v>1689614150.0999999</v>
      </c>
      <c r="CQ24" t="s">
        <v>371</v>
      </c>
      <c r="CR24">
        <v>1689614150.0999999</v>
      </c>
      <c r="CS24">
        <v>1689614150.0999999</v>
      </c>
      <c r="CT24">
        <v>8</v>
      </c>
      <c r="CU24">
        <v>-0.17799999999999999</v>
      </c>
      <c r="CV24">
        <v>-4.0000000000000001E-3</v>
      </c>
      <c r="CW24">
        <v>2.1869999999999998</v>
      </c>
      <c r="CX24">
        <v>5.8000000000000003E-2</v>
      </c>
      <c r="CY24">
        <v>400</v>
      </c>
      <c r="CZ24">
        <v>17</v>
      </c>
      <c r="DA24">
        <v>0.33</v>
      </c>
      <c r="DB24">
        <v>0.18</v>
      </c>
      <c r="DC24">
        <v>0.55859113340690458</v>
      </c>
      <c r="DD24">
        <v>-0.38400124173173122</v>
      </c>
      <c r="DE24">
        <v>4.8384319752126287E-2</v>
      </c>
      <c r="DF24">
        <v>1</v>
      </c>
      <c r="DG24">
        <v>9.2754752301692147E-5</v>
      </c>
      <c r="DH24">
        <v>-2.798968726841403E-5</v>
      </c>
      <c r="DI24">
        <v>1.4449061876749599E-5</v>
      </c>
      <c r="DJ24">
        <v>1</v>
      </c>
      <c r="DK24">
        <v>5.4316376860585637E-3</v>
      </c>
      <c r="DL24">
        <v>-1.1637180094262249E-2</v>
      </c>
      <c r="DM24">
        <v>9.6938681799657958E-4</v>
      </c>
      <c r="DN24">
        <v>1</v>
      </c>
      <c r="DO24">
        <v>3</v>
      </c>
      <c r="DP24">
        <v>3</v>
      </c>
      <c r="DQ24" t="s">
        <v>346</v>
      </c>
      <c r="DR24">
        <v>3.1092499999999998</v>
      </c>
      <c r="DS24">
        <v>2.6632899999999999</v>
      </c>
      <c r="DT24">
        <v>9.6369800000000005E-2</v>
      </c>
      <c r="DU24">
        <v>9.7606799999999994E-2</v>
      </c>
      <c r="DV24">
        <v>8.1752000000000005E-2</v>
      </c>
      <c r="DW24">
        <v>8.3962499999999995E-2</v>
      </c>
      <c r="DX24">
        <v>26185.3</v>
      </c>
      <c r="DY24">
        <v>28432.5</v>
      </c>
      <c r="DZ24">
        <v>27444.3</v>
      </c>
      <c r="EA24">
        <v>29621.7</v>
      </c>
      <c r="EB24">
        <v>31544.1</v>
      </c>
      <c r="EC24">
        <v>33475.800000000003</v>
      </c>
      <c r="ED24">
        <v>37645.199999999997</v>
      </c>
      <c r="EE24">
        <v>40625.599999999999</v>
      </c>
      <c r="EF24">
        <v>2.1702499999999998</v>
      </c>
      <c r="EG24">
        <v>2.0937000000000001</v>
      </c>
      <c r="EH24">
        <v>0.11797199999999999</v>
      </c>
      <c r="EI24">
        <v>0</v>
      </c>
      <c r="EJ24">
        <v>24.272300000000001</v>
      </c>
      <c r="EK24">
        <v>999.9</v>
      </c>
      <c r="EL24">
        <v>47</v>
      </c>
      <c r="EM24">
        <v>32.9</v>
      </c>
      <c r="EN24">
        <v>23.385300000000001</v>
      </c>
      <c r="EO24">
        <v>62.133899999999997</v>
      </c>
      <c r="EP24">
        <v>8.8501600000000007</v>
      </c>
      <c r="EQ24">
        <v>1</v>
      </c>
      <c r="ER24">
        <v>-3.4148900000000003E-2</v>
      </c>
      <c r="ES24">
        <v>0.41841499999999998</v>
      </c>
      <c r="ET24">
        <v>20.22</v>
      </c>
      <c r="EU24">
        <v>5.2574199999999998</v>
      </c>
      <c r="EV24">
        <v>12.0579</v>
      </c>
      <c r="EW24">
        <v>4.9718</v>
      </c>
      <c r="EX24">
        <v>3.2930000000000001</v>
      </c>
      <c r="EY24">
        <v>4098.7</v>
      </c>
      <c r="EZ24">
        <v>9999</v>
      </c>
      <c r="FA24">
        <v>9999</v>
      </c>
      <c r="FB24">
        <v>77.099999999999994</v>
      </c>
      <c r="FC24">
        <v>4.9722999999999997</v>
      </c>
      <c r="FD24">
        <v>1.87103</v>
      </c>
      <c r="FE24">
        <v>1.87714</v>
      </c>
      <c r="FF24">
        <v>1.8702399999999999</v>
      </c>
      <c r="FG24">
        <v>1.8733299999999999</v>
      </c>
      <c r="FH24">
        <v>1.8748400000000001</v>
      </c>
      <c r="FI24">
        <v>1.8742399999999999</v>
      </c>
      <c r="FJ24">
        <v>1.8756200000000001</v>
      </c>
      <c r="FK24">
        <v>0</v>
      </c>
      <c r="FL24">
        <v>0</v>
      </c>
      <c r="FM24">
        <v>0</v>
      </c>
      <c r="FN24">
        <v>0</v>
      </c>
      <c r="FO24" t="s">
        <v>347</v>
      </c>
      <c r="FP24" t="s">
        <v>348</v>
      </c>
      <c r="FQ24" t="s">
        <v>349</v>
      </c>
      <c r="FR24" t="s">
        <v>349</v>
      </c>
      <c r="FS24" t="s">
        <v>349</v>
      </c>
      <c r="FT24" t="s">
        <v>349</v>
      </c>
      <c r="FU24">
        <v>0</v>
      </c>
      <c r="FV24">
        <v>100</v>
      </c>
      <c r="FW24">
        <v>100</v>
      </c>
      <c r="FX24">
        <v>2.1869999999999998</v>
      </c>
      <c r="FY24">
        <v>5.8000000000000003E-2</v>
      </c>
      <c r="FZ24">
        <v>2.365285714285847</v>
      </c>
      <c r="GA24">
        <v>0</v>
      </c>
      <c r="GB24">
        <v>0</v>
      </c>
      <c r="GC24">
        <v>0</v>
      </c>
      <c r="GD24">
        <v>6.2034999999998057E-2</v>
      </c>
      <c r="GE24">
        <v>0</v>
      </c>
      <c r="GF24">
        <v>0</v>
      </c>
      <c r="GG24">
        <v>0</v>
      </c>
      <c r="GH24">
        <v>-1</v>
      </c>
      <c r="GI24">
        <v>-1</v>
      </c>
      <c r="GJ24">
        <v>-1</v>
      </c>
      <c r="GK24">
        <v>-1</v>
      </c>
      <c r="GL24">
        <v>23.2</v>
      </c>
      <c r="GM24">
        <v>23.2</v>
      </c>
      <c r="GN24">
        <v>1.0388200000000001</v>
      </c>
      <c r="GO24">
        <v>2.5390600000000001</v>
      </c>
      <c r="GP24">
        <v>1.39893</v>
      </c>
      <c r="GQ24">
        <v>2.2766099999999998</v>
      </c>
      <c r="GR24">
        <v>1.4489700000000001</v>
      </c>
      <c r="GS24">
        <v>2.5866699999999998</v>
      </c>
      <c r="GT24">
        <v>35.267099999999999</v>
      </c>
      <c r="GU24">
        <v>14.0883</v>
      </c>
      <c r="GV24">
        <v>18</v>
      </c>
      <c r="GW24">
        <v>504.16199999999998</v>
      </c>
      <c r="GX24">
        <v>497.52699999999999</v>
      </c>
      <c r="GY24">
        <v>24.998999999999999</v>
      </c>
      <c r="GZ24">
        <v>26.838000000000001</v>
      </c>
      <c r="HA24">
        <v>29.999700000000001</v>
      </c>
      <c r="HB24">
        <v>26.829699999999999</v>
      </c>
      <c r="HC24">
        <v>26.790600000000001</v>
      </c>
      <c r="HD24">
        <v>20.765699999999999</v>
      </c>
      <c r="HE24">
        <v>28.003499999999999</v>
      </c>
      <c r="HF24">
        <v>0</v>
      </c>
      <c r="HG24">
        <v>25</v>
      </c>
      <c r="HH24">
        <v>400</v>
      </c>
      <c r="HI24">
        <v>16.8857</v>
      </c>
      <c r="HJ24">
        <v>101.554</v>
      </c>
      <c r="HK24">
        <v>101.523</v>
      </c>
    </row>
    <row r="25" spans="1:219" x14ac:dyDescent="0.2">
      <c r="A25">
        <v>9</v>
      </c>
      <c r="B25">
        <v>1689616163</v>
      </c>
      <c r="C25">
        <v>14336</v>
      </c>
      <c r="D25" t="s">
        <v>372</v>
      </c>
      <c r="E25" t="s">
        <v>373</v>
      </c>
      <c r="F25">
        <v>0</v>
      </c>
      <c r="G25">
        <v>22</v>
      </c>
      <c r="H25" s="2" t="s">
        <v>397</v>
      </c>
      <c r="I25">
        <v>280</v>
      </c>
      <c r="J25">
        <v>54</v>
      </c>
      <c r="K25">
        <v>1689616163</v>
      </c>
      <c r="L25" s="1">
        <f t="shared" si="0"/>
        <v>5.2984398571022411E-5</v>
      </c>
      <c r="M25" s="1">
        <f t="shared" si="1"/>
        <v>5.2984398571022412E-2</v>
      </c>
      <c r="N25" s="1">
        <f t="shared" si="2"/>
        <v>0.63940059293238571</v>
      </c>
      <c r="O25" s="1">
        <f t="shared" si="3"/>
        <v>399.74299999999999</v>
      </c>
      <c r="P25" s="1">
        <f t="shared" si="4"/>
        <v>38.760111636632367</v>
      </c>
      <c r="Q25" s="1">
        <f t="shared" si="5"/>
        <v>3.9155005506763234</v>
      </c>
      <c r="R25" s="1">
        <f t="shared" si="6"/>
        <v>40.3815642045193</v>
      </c>
      <c r="S25" s="1">
        <f t="shared" si="7"/>
        <v>2.8868537333337869E-3</v>
      </c>
      <c r="T25">
        <f t="shared" si="8"/>
        <v>3</v>
      </c>
      <c r="U25">
        <f t="shared" si="9"/>
        <v>2.8853113045139689E-3</v>
      </c>
      <c r="V25">
        <f t="shared" si="10"/>
        <v>1.8034580744388689E-3</v>
      </c>
      <c r="W25">
        <f t="shared" si="11"/>
        <v>161.91301542277921</v>
      </c>
      <c r="X25">
        <f t="shared" si="12"/>
        <v>27.528475937690708</v>
      </c>
      <c r="Y25">
        <f t="shared" si="13"/>
        <v>26.866199999999999</v>
      </c>
      <c r="Z25">
        <f t="shared" si="14"/>
        <v>3.5511294905716979</v>
      </c>
      <c r="AA25">
        <f t="shared" si="15"/>
        <v>49.883539510002215</v>
      </c>
      <c r="AB25">
        <f t="shared" si="16"/>
        <v>1.7446959555921</v>
      </c>
      <c r="AC25">
        <f t="shared" si="17"/>
        <v>3.4975384119289865</v>
      </c>
      <c r="AD25">
        <f t="shared" si="18"/>
        <v>1.8064335349795979</v>
      </c>
      <c r="AE25">
        <f t="shared" si="19"/>
        <v>-2.3366119769820886</v>
      </c>
      <c r="AF25">
        <f t="shared" si="20"/>
        <v>-41.792582399999709</v>
      </c>
      <c r="AG25">
        <f t="shared" si="21"/>
        <v>-2.9985431986710362</v>
      </c>
      <c r="AH25">
        <f t="shared" si="22"/>
        <v>114.78527784712639</v>
      </c>
      <c r="AI25">
        <v>0</v>
      </c>
      <c r="AJ25">
        <v>0</v>
      </c>
      <c r="AK25">
        <f t="shared" si="23"/>
        <v>1</v>
      </c>
      <c r="AL25">
        <f t="shared" si="24"/>
        <v>0</v>
      </c>
      <c r="AM25">
        <f t="shared" si="25"/>
        <v>53542.273453409434</v>
      </c>
      <c r="AN25">
        <f t="shared" si="26"/>
        <v>999.98500000000001</v>
      </c>
      <c r="AO25">
        <f t="shared" si="27"/>
        <v>841.18709400143996</v>
      </c>
      <c r="AP25">
        <f t="shared" si="28"/>
        <v>0.84119971199711996</v>
      </c>
      <c r="AQ25">
        <f t="shared" si="29"/>
        <v>0.16191544415444153</v>
      </c>
      <c r="AR25">
        <v>1.931</v>
      </c>
      <c r="AS25">
        <v>0.5</v>
      </c>
      <c r="AT25" t="s">
        <v>396</v>
      </c>
      <c r="AU25">
        <v>2</v>
      </c>
      <c r="AV25">
        <v>1689616163</v>
      </c>
      <c r="AW25">
        <v>399.74299999999999</v>
      </c>
      <c r="AX25">
        <v>399.99799999999999</v>
      </c>
      <c r="AY25">
        <v>17.271000000000001</v>
      </c>
      <c r="AZ25">
        <v>17.250900000000001</v>
      </c>
      <c r="BA25">
        <v>397.40899999999999</v>
      </c>
      <c r="BB25">
        <v>17.215</v>
      </c>
      <c r="BC25">
        <v>500.22800000000001</v>
      </c>
      <c r="BD25">
        <v>100.986</v>
      </c>
      <c r="BE25">
        <v>3.28151E-2</v>
      </c>
      <c r="BF25">
        <v>26.607800000000001</v>
      </c>
      <c r="BG25">
        <v>26.866199999999999</v>
      </c>
      <c r="BH25">
        <v>999.9</v>
      </c>
      <c r="BI25">
        <v>0</v>
      </c>
      <c r="BJ25">
        <v>0</v>
      </c>
      <c r="BK25">
        <v>10014.4</v>
      </c>
      <c r="BL25">
        <v>0</v>
      </c>
      <c r="BM25">
        <v>314.22199999999998</v>
      </c>
      <c r="BN25">
        <v>-0.402283</v>
      </c>
      <c r="BO25">
        <v>406.61900000000003</v>
      </c>
      <c r="BP25">
        <v>407.02</v>
      </c>
      <c r="BQ25">
        <v>2.2186299999999999E-2</v>
      </c>
      <c r="BR25">
        <v>399.99799999999999</v>
      </c>
      <c r="BS25">
        <v>17.250900000000001</v>
      </c>
      <c r="BT25">
        <v>1.7443299999999999</v>
      </c>
      <c r="BU25">
        <v>1.7420899999999999</v>
      </c>
      <c r="BV25">
        <v>15.2967</v>
      </c>
      <c r="BW25">
        <v>15.2767</v>
      </c>
      <c r="BX25">
        <v>999.98500000000001</v>
      </c>
      <c r="BY25">
        <v>0.96001400000000003</v>
      </c>
      <c r="BZ25">
        <v>3.9986099999999997E-2</v>
      </c>
      <c r="CA25">
        <v>0</v>
      </c>
      <c r="CB25">
        <v>2.7700999999999998</v>
      </c>
      <c r="CC25">
        <v>0</v>
      </c>
      <c r="CD25">
        <v>2335.1</v>
      </c>
      <c r="CE25">
        <v>9152.33</v>
      </c>
      <c r="CF25">
        <v>35.625</v>
      </c>
      <c r="CG25">
        <v>38.811999999999998</v>
      </c>
      <c r="CH25">
        <v>36.625</v>
      </c>
      <c r="CI25">
        <v>37.436999999999998</v>
      </c>
      <c r="CJ25">
        <v>35.875</v>
      </c>
      <c r="CK25">
        <v>960</v>
      </c>
      <c r="CL25">
        <v>39.99</v>
      </c>
      <c r="CM25">
        <v>0</v>
      </c>
      <c r="CN25">
        <v>1689616163.5999999</v>
      </c>
      <c r="CO25">
        <v>0</v>
      </c>
      <c r="CP25">
        <v>1689616180</v>
      </c>
      <c r="CQ25" t="s">
        <v>374</v>
      </c>
      <c r="CR25">
        <v>1689616180</v>
      </c>
      <c r="CS25">
        <v>1689616178</v>
      </c>
      <c r="CT25">
        <v>9</v>
      </c>
      <c r="CU25">
        <v>0.14699999999999999</v>
      </c>
      <c r="CV25">
        <v>-2E-3</v>
      </c>
      <c r="CW25">
        <v>2.3340000000000001</v>
      </c>
      <c r="CX25">
        <v>5.6000000000000001E-2</v>
      </c>
      <c r="CY25">
        <v>400</v>
      </c>
      <c r="CZ25">
        <v>17</v>
      </c>
      <c r="DA25">
        <v>0.39</v>
      </c>
      <c r="DB25">
        <v>0.15</v>
      </c>
      <c r="DC25">
        <v>0.64458068890519848</v>
      </c>
      <c r="DD25">
        <v>-0.13755583093584489</v>
      </c>
      <c r="DE25">
        <v>7.0218786719685275E-2</v>
      </c>
      <c r="DF25">
        <v>1</v>
      </c>
      <c r="DG25">
        <v>5.849620637073459E-6</v>
      </c>
      <c r="DH25">
        <v>2.0317760150022309E-5</v>
      </c>
      <c r="DI25">
        <v>2.2404759394071569E-5</v>
      </c>
      <c r="DJ25">
        <v>1</v>
      </c>
      <c r="DK25">
        <v>8.0682406320319334E-5</v>
      </c>
      <c r="DL25">
        <v>2.3184212851070481E-2</v>
      </c>
      <c r="DM25">
        <v>1.123172100807789E-3</v>
      </c>
      <c r="DN25">
        <v>1</v>
      </c>
      <c r="DO25">
        <v>3</v>
      </c>
      <c r="DP25">
        <v>3</v>
      </c>
      <c r="DQ25" t="s">
        <v>346</v>
      </c>
      <c r="DR25">
        <v>3.1095600000000001</v>
      </c>
      <c r="DS25">
        <v>2.6648000000000001</v>
      </c>
      <c r="DT25">
        <v>9.6149399999999996E-2</v>
      </c>
      <c r="DU25">
        <v>9.7361500000000004E-2</v>
      </c>
      <c r="DV25">
        <v>8.2984000000000002E-2</v>
      </c>
      <c r="DW25">
        <v>8.5134699999999994E-2</v>
      </c>
      <c r="DX25">
        <v>26131.599999999999</v>
      </c>
      <c r="DY25">
        <v>28370.6</v>
      </c>
      <c r="DZ25">
        <v>27385.599999999999</v>
      </c>
      <c r="EA25">
        <v>29552.400000000001</v>
      </c>
      <c r="EB25">
        <v>31427.4</v>
      </c>
      <c r="EC25">
        <v>33346</v>
      </c>
      <c r="ED25">
        <v>37559.4</v>
      </c>
      <c r="EE25">
        <v>40522.5</v>
      </c>
      <c r="EF25">
        <v>2.1360800000000002</v>
      </c>
      <c r="EG25">
        <v>2.0777999999999999</v>
      </c>
      <c r="EH25">
        <v>6.2353899999999997E-2</v>
      </c>
      <c r="EI25">
        <v>0</v>
      </c>
      <c r="EJ25">
        <v>25.845400000000001</v>
      </c>
      <c r="EK25">
        <v>999.9</v>
      </c>
      <c r="EL25">
        <v>40.9</v>
      </c>
      <c r="EM25">
        <v>32.9</v>
      </c>
      <c r="EN25">
        <v>20.346800000000002</v>
      </c>
      <c r="EO25">
        <v>62.853999999999999</v>
      </c>
      <c r="EP25">
        <v>8.0248399999999993</v>
      </c>
      <c r="EQ25">
        <v>1</v>
      </c>
      <c r="ER25">
        <v>5.8902400000000001E-2</v>
      </c>
      <c r="ES25">
        <v>1.08779</v>
      </c>
      <c r="ET25">
        <v>20.214600000000001</v>
      </c>
      <c r="EU25">
        <v>5.2539800000000003</v>
      </c>
      <c r="EV25">
        <v>12.0579</v>
      </c>
      <c r="EW25">
        <v>4.97255</v>
      </c>
      <c r="EX25">
        <v>3.2930000000000001</v>
      </c>
      <c r="EY25">
        <v>4143.1000000000004</v>
      </c>
      <c r="EZ25">
        <v>9999</v>
      </c>
      <c r="FA25">
        <v>9999</v>
      </c>
      <c r="FB25">
        <v>77.599999999999994</v>
      </c>
      <c r="FC25">
        <v>4.9723100000000002</v>
      </c>
      <c r="FD25">
        <v>1.87103</v>
      </c>
      <c r="FE25">
        <v>1.8771599999999999</v>
      </c>
      <c r="FF25">
        <v>1.8702700000000001</v>
      </c>
      <c r="FG25">
        <v>1.87337</v>
      </c>
      <c r="FH25">
        <v>1.8748499999999999</v>
      </c>
      <c r="FI25">
        <v>1.87432</v>
      </c>
      <c r="FJ25">
        <v>1.87571</v>
      </c>
      <c r="FK25">
        <v>0</v>
      </c>
      <c r="FL25">
        <v>0</v>
      </c>
      <c r="FM25">
        <v>0</v>
      </c>
      <c r="FN25">
        <v>0</v>
      </c>
      <c r="FO25" t="s">
        <v>347</v>
      </c>
      <c r="FP25" t="s">
        <v>348</v>
      </c>
      <c r="FQ25" t="s">
        <v>349</v>
      </c>
      <c r="FR25" t="s">
        <v>349</v>
      </c>
      <c r="FS25" t="s">
        <v>349</v>
      </c>
      <c r="FT25" t="s">
        <v>349</v>
      </c>
      <c r="FU25">
        <v>0</v>
      </c>
      <c r="FV25">
        <v>100</v>
      </c>
      <c r="FW25">
        <v>100</v>
      </c>
      <c r="FX25">
        <v>2.3340000000000001</v>
      </c>
      <c r="FY25">
        <v>5.6000000000000001E-2</v>
      </c>
      <c r="FZ25">
        <v>2.1870000000000118</v>
      </c>
      <c r="GA25">
        <v>0</v>
      </c>
      <c r="GB25">
        <v>0</v>
      </c>
      <c r="GC25">
        <v>0</v>
      </c>
      <c r="GD25">
        <v>5.8044999999992797E-2</v>
      </c>
      <c r="GE25">
        <v>0</v>
      </c>
      <c r="GF25">
        <v>0</v>
      </c>
      <c r="GG25">
        <v>0</v>
      </c>
      <c r="GH25">
        <v>-1</v>
      </c>
      <c r="GI25">
        <v>-1</v>
      </c>
      <c r="GJ25">
        <v>-1</v>
      </c>
      <c r="GK25">
        <v>-1</v>
      </c>
      <c r="GL25">
        <v>33.5</v>
      </c>
      <c r="GM25">
        <v>33.5</v>
      </c>
      <c r="GN25">
        <v>1.0400400000000001</v>
      </c>
      <c r="GO25">
        <v>2.5402800000000001</v>
      </c>
      <c r="GP25">
        <v>1.39893</v>
      </c>
      <c r="GQ25">
        <v>2.2753899999999998</v>
      </c>
      <c r="GR25">
        <v>1.4489700000000001</v>
      </c>
      <c r="GS25">
        <v>2.4243199999999998</v>
      </c>
      <c r="GT25">
        <v>36.104999999999997</v>
      </c>
      <c r="GU25">
        <v>13.851800000000001</v>
      </c>
      <c r="GV25">
        <v>18</v>
      </c>
      <c r="GW25">
        <v>492.50700000000001</v>
      </c>
      <c r="GX25">
        <v>496.77</v>
      </c>
      <c r="GY25">
        <v>24.9985</v>
      </c>
      <c r="GZ25">
        <v>27.980699999999999</v>
      </c>
      <c r="HA25">
        <v>30.000299999999999</v>
      </c>
      <c r="HB25">
        <v>27.903500000000001</v>
      </c>
      <c r="HC25">
        <v>27.857299999999999</v>
      </c>
      <c r="HD25">
        <v>20.799399999999999</v>
      </c>
      <c r="HE25">
        <v>13.555</v>
      </c>
      <c r="HF25">
        <v>0.37049700000000002</v>
      </c>
      <c r="HG25">
        <v>25</v>
      </c>
      <c r="HH25">
        <v>400</v>
      </c>
      <c r="HI25">
        <v>17.3141</v>
      </c>
      <c r="HJ25">
        <v>101.32899999999999</v>
      </c>
      <c r="HK25">
        <v>101.274</v>
      </c>
    </row>
    <row r="26" spans="1:219" x14ac:dyDescent="0.2">
      <c r="A26">
        <v>10</v>
      </c>
      <c r="B26">
        <v>1689617484.0999999</v>
      </c>
      <c r="C26">
        <v>15657.099999904631</v>
      </c>
      <c r="D26" t="s">
        <v>375</v>
      </c>
      <c r="E26" t="s">
        <v>376</v>
      </c>
      <c r="F26">
        <v>0</v>
      </c>
      <c r="G26">
        <v>23.2</v>
      </c>
      <c r="H26" s="2" t="s">
        <v>344</v>
      </c>
      <c r="I26">
        <v>180</v>
      </c>
      <c r="J26">
        <v>54</v>
      </c>
      <c r="K26">
        <v>1689617484.0999999</v>
      </c>
      <c r="L26" s="1">
        <f t="shared" si="0"/>
        <v>1.6177473696702934E-4</v>
      </c>
      <c r="M26" s="1">
        <f t="shared" si="1"/>
        <v>0.16177473696702935</v>
      </c>
      <c r="N26" s="1">
        <f t="shared" si="2"/>
        <v>1.2068323548703439</v>
      </c>
      <c r="O26" s="1">
        <f t="shared" si="3"/>
        <v>399.483</v>
      </c>
      <c r="P26" s="1">
        <f t="shared" si="4"/>
        <v>176.37226446799241</v>
      </c>
      <c r="Q26" s="1">
        <f t="shared" si="5"/>
        <v>17.817771044104397</v>
      </c>
      <c r="R26" s="1">
        <f t="shared" si="6"/>
        <v>40.357233329641204</v>
      </c>
      <c r="S26" s="1">
        <f t="shared" si="7"/>
        <v>9.0014535732291564E-3</v>
      </c>
      <c r="T26">
        <f t="shared" si="8"/>
        <v>3</v>
      </c>
      <c r="U26">
        <f t="shared" si="9"/>
        <v>8.9864756897439883E-3</v>
      </c>
      <c r="V26">
        <f t="shared" si="10"/>
        <v>5.6178909044953731E-3</v>
      </c>
      <c r="W26">
        <f t="shared" si="11"/>
        <v>161.93094299999998</v>
      </c>
      <c r="X26">
        <f t="shared" si="12"/>
        <v>27.415850183846924</v>
      </c>
      <c r="Y26">
        <f t="shared" si="13"/>
        <v>26.649000000000001</v>
      </c>
      <c r="Z26">
        <f t="shared" si="14"/>
        <v>3.5060355046786853</v>
      </c>
      <c r="AA26">
        <f t="shared" si="15"/>
        <v>49.843508837436723</v>
      </c>
      <c r="AB26">
        <f t="shared" si="16"/>
        <v>1.7345761803880002</v>
      </c>
      <c r="AC26">
        <f t="shared" si="17"/>
        <v>3.4800442842924126</v>
      </c>
      <c r="AD26">
        <f t="shared" si="18"/>
        <v>1.7714593242906851</v>
      </c>
      <c r="AE26">
        <f t="shared" si="19"/>
        <v>-7.1342659002459943</v>
      </c>
      <c r="AF26">
        <f t="shared" si="20"/>
        <v>-20.427256800000087</v>
      </c>
      <c r="AG26">
        <f t="shared" si="21"/>
        <v>-1.4634029020474979</v>
      </c>
      <c r="AH26">
        <f t="shared" si="22"/>
        <v>132.90601739770639</v>
      </c>
      <c r="AI26">
        <v>0</v>
      </c>
      <c r="AJ26">
        <v>0</v>
      </c>
      <c r="AK26">
        <f t="shared" si="23"/>
        <v>1</v>
      </c>
      <c r="AL26">
        <f t="shared" si="24"/>
        <v>0</v>
      </c>
      <c r="AM26">
        <f t="shared" si="25"/>
        <v>53339.259151425482</v>
      </c>
      <c r="AN26">
        <f t="shared" si="26"/>
        <v>1000.09</v>
      </c>
      <c r="AO26">
        <f t="shared" si="27"/>
        <v>841.27589999999987</v>
      </c>
      <c r="AP26">
        <f t="shared" si="28"/>
        <v>0.84120019198272145</v>
      </c>
      <c r="AQ26">
        <f t="shared" si="29"/>
        <v>0.16191637052665259</v>
      </c>
      <c r="AR26">
        <v>1.931</v>
      </c>
      <c r="AS26">
        <v>0.5</v>
      </c>
      <c r="AT26" t="s">
        <v>396</v>
      </c>
      <c r="AU26">
        <v>2</v>
      </c>
      <c r="AV26">
        <v>1689617484.0999999</v>
      </c>
      <c r="AW26">
        <v>399.483</v>
      </c>
      <c r="AX26">
        <v>399.97399999999999</v>
      </c>
      <c r="AY26">
        <v>17.170000000000002</v>
      </c>
      <c r="AZ26">
        <v>17.108599999999999</v>
      </c>
      <c r="BA26">
        <v>397.24</v>
      </c>
      <c r="BB26">
        <v>17.113</v>
      </c>
      <c r="BC26">
        <v>500.03800000000001</v>
      </c>
      <c r="BD26">
        <v>100.992</v>
      </c>
      <c r="BE26">
        <v>3.1656400000000001E-2</v>
      </c>
      <c r="BF26">
        <v>26.5227</v>
      </c>
      <c r="BG26">
        <v>26.649000000000001</v>
      </c>
      <c r="BH26">
        <v>999.9</v>
      </c>
      <c r="BI26">
        <v>0</v>
      </c>
      <c r="BJ26">
        <v>0</v>
      </c>
      <c r="BK26">
        <v>9971.25</v>
      </c>
      <c r="BL26">
        <v>0</v>
      </c>
      <c r="BM26">
        <v>7.6935099999999998</v>
      </c>
      <c r="BN26">
        <v>-0.400146</v>
      </c>
      <c r="BO26">
        <v>406.55399999999997</v>
      </c>
      <c r="BP26">
        <v>406.93599999999998</v>
      </c>
      <c r="BQ26">
        <v>5.9997599999999998E-2</v>
      </c>
      <c r="BR26">
        <v>399.97399999999999</v>
      </c>
      <c r="BS26">
        <v>17.108599999999999</v>
      </c>
      <c r="BT26">
        <v>1.7338800000000001</v>
      </c>
      <c r="BU26">
        <v>1.7278199999999999</v>
      </c>
      <c r="BV26">
        <v>15.203099999999999</v>
      </c>
      <c r="BW26">
        <v>15.1487</v>
      </c>
      <c r="BX26">
        <v>1000.09</v>
      </c>
      <c r="BY26">
        <v>0.95999599999999996</v>
      </c>
      <c r="BZ26">
        <v>4.0004199999999997E-2</v>
      </c>
      <c r="CA26">
        <v>0</v>
      </c>
      <c r="CB26">
        <v>2.4085999999999999</v>
      </c>
      <c r="CC26">
        <v>0</v>
      </c>
      <c r="CD26">
        <v>2097.5300000000002</v>
      </c>
      <c r="CE26">
        <v>9153.24</v>
      </c>
      <c r="CF26">
        <v>38.125</v>
      </c>
      <c r="CG26">
        <v>41</v>
      </c>
      <c r="CH26">
        <v>39.375</v>
      </c>
      <c r="CI26">
        <v>40.436999999999998</v>
      </c>
      <c r="CJ26">
        <v>38.436999999999998</v>
      </c>
      <c r="CK26">
        <v>960.08</v>
      </c>
      <c r="CL26">
        <v>40.01</v>
      </c>
      <c r="CM26">
        <v>0</v>
      </c>
      <c r="CN26">
        <v>1689617484.8</v>
      </c>
      <c r="CO26">
        <v>0</v>
      </c>
      <c r="CP26">
        <v>1689617499.5999999</v>
      </c>
      <c r="CQ26" t="s">
        <v>377</v>
      </c>
      <c r="CR26">
        <v>1689617499.5999999</v>
      </c>
      <c r="CS26">
        <v>1689617499.0999999</v>
      </c>
      <c r="CT26">
        <v>10</v>
      </c>
      <c r="CU26">
        <v>-9.0999999999999998E-2</v>
      </c>
      <c r="CV26">
        <v>2E-3</v>
      </c>
      <c r="CW26">
        <v>2.2429999999999999</v>
      </c>
      <c r="CX26">
        <v>5.7000000000000002E-2</v>
      </c>
      <c r="CY26">
        <v>400</v>
      </c>
      <c r="CZ26">
        <v>17</v>
      </c>
      <c r="DA26">
        <v>0.39</v>
      </c>
      <c r="DB26">
        <v>0.3</v>
      </c>
      <c r="DC26">
        <v>0.71575001287612783</v>
      </c>
      <c r="DD26">
        <v>-0.37122973186837338</v>
      </c>
      <c r="DE26">
        <v>5.2510255570182199E-2</v>
      </c>
      <c r="DF26">
        <v>1</v>
      </c>
      <c r="DG26">
        <v>1.023068446797235E-4</v>
      </c>
      <c r="DH26">
        <v>-6.8262662248153696E-6</v>
      </c>
      <c r="DI26">
        <v>1.1706653951817809E-6</v>
      </c>
      <c r="DJ26">
        <v>1</v>
      </c>
      <c r="DK26">
        <v>5.6639043353886439E-3</v>
      </c>
      <c r="DL26">
        <v>-1.6684151627832579E-4</v>
      </c>
      <c r="DM26">
        <v>5.388270618058729E-5</v>
      </c>
      <c r="DN26">
        <v>1</v>
      </c>
      <c r="DO26">
        <v>3</v>
      </c>
      <c r="DP26">
        <v>3</v>
      </c>
      <c r="DQ26" t="s">
        <v>346</v>
      </c>
      <c r="DR26">
        <v>3.1093500000000001</v>
      </c>
      <c r="DS26">
        <v>2.6632600000000002</v>
      </c>
      <c r="DT26">
        <v>9.6210000000000004E-2</v>
      </c>
      <c r="DU26">
        <v>9.7448599999999996E-2</v>
      </c>
      <c r="DV26">
        <v>8.2698099999999997E-2</v>
      </c>
      <c r="DW26">
        <v>8.4696599999999997E-2</v>
      </c>
      <c r="DX26">
        <v>26143.599999999999</v>
      </c>
      <c r="DY26">
        <v>28386.3</v>
      </c>
      <c r="DZ26">
        <v>27398.6</v>
      </c>
      <c r="EA26">
        <v>29570.5</v>
      </c>
      <c r="EB26">
        <v>31456.6</v>
      </c>
      <c r="EC26">
        <v>33386.800000000003</v>
      </c>
      <c r="ED26">
        <v>37581.4</v>
      </c>
      <c r="EE26">
        <v>40551.699999999997</v>
      </c>
      <c r="EF26">
        <v>2.1470199999999999</v>
      </c>
      <c r="EG26">
        <v>2.0935199999999998</v>
      </c>
      <c r="EH26">
        <v>8.6724800000000005E-2</v>
      </c>
      <c r="EI26">
        <v>0</v>
      </c>
      <c r="EJ26">
        <v>25.228300000000001</v>
      </c>
      <c r="EK26">
        <v>999.9</v>
      </c>
      <c r="EL26">
        <v>42.4</v>
      </c>
      <c r="EM26">
        <v>32.1</v>
      </c>
      <c r="EN26">
        <v>20.161100000000001</v>
      </c>
      <c r="EO26">
        <v>63.108600000000003</v>
      </c>
      <c r="EP26">
        <v>8.0689100000000007</v>
      </c>
      <c r="EQ26">
        <v>1</v>
      </c>
      <c r="ER26">
        <v>2.78354E-2</v>
      </c>
      <c r="ES26">
        <v>0.72589599999999999</v>
      </c>
      <c r="ET26">
        <v>20.220500000000001</v>
      </c>
      <c r="EU26">
        <v>5.2566699999999997</v>
      </c>
      <c r="EV26">
        <v>12.0579</v>
      </c>
      <c r="EW26">
        <v>4.9720500000000003</v>
      </c>
      <c r="EX26">
        <v>3.2930000000000001</v>
      </c>
      <c r="EY26">
        <v>4172.1000000000004</v>
      </c>
      <c r="EZ26">
        <v>9999</v>
      </c>
      <c r="FA26">
        <v>9999</v>
      </c>
      <c r="FB26">
        <v>78</v>
      </c>
      <c r="FC26">
        <v>4.9722900000000001</v>
      </c>
      <c r="FD26">
        <v>1.87093</v>
      </c>
      <c r="FE26">
        <v>1.8770800000000001</v>
      </c>
      <c r="FF26">
        <v>1.87018</v>
      </c>
      <c r="FG26">
        <v>1.8733200000000001</v>
      </c>
      <c r="FH26">
        <v>1.8748199999999999</v>
      </c>
      <c r="FI26">
        <v>1.8742399999999999</v>
      </c>
      <c r="FJ26">
        <v>1.87561</v>
      </c>
      <c r="FK26">
        <v>0</v>
      </c>
      <c r="FL26">
        <v>0</v>
      </c>
      <c r="FM26">
        <v>0</v>
      </c>
      <c r="FN26">
        <v>0</v>
      </c>
      <c r="FO26" t="s">
        <v>347</v>
      </c>
      <c r="FP26" t="s">
        <v>348</v>
      </c>
      <c r="FQ26" t="s">
        <v>349</v>
      </c>
      <c r="FR26" t="s">
        <v>349</v>
      </c>
      <c r="FS26" t="s">
        <v>349</v>
      </c>
      <c r="FT26" t="s">
        <v>349</v>
      </c>
      <c r="FU26">
        <v>0</v>
      </c>
      <c r="FV26">
        <v>100</v>
      </c>
      <c r="FW26">
        <v>100</v>
      </c>
      <c r="FX26">
        <v>2.2429999999999999</v>
      </c>
      <c r="FY26">
        <v>5.7000000000000002E-2</v>
      </c>
      <c r="FZ26">
        <v>2.3340499999999338</v>
      </c>
      <c r="GA26">
        <v>0</v>
      </c>
      <c r="GB26">
        <v>0</v>
      </c>
      <c r="GC26">
        <v>0</v>
      </c>
      <c r="GD26">
        <v>5.55699999999959E-2</v>
      </c>
      <c r="GE26">
        <v>0</v>
      </c>
      <c r="GF26">
        <v>0</v>
      </c>
      <c r="GG26">
        <v>0</v>
      </c>
      <c r="GH26">
        <v>-1</v>
      </c>
      <c r="GI26">
        <v>-1</v>
      </c>
      <c r="GJ26">
        <v>-1</v>
      </c>
      <c r="GK26">
        <v>-1</v>
      </c>
      <c r="GL26">
        <v>21.7</v>
      </c>
      <c r="GM26">
        <v>21.8</v>
      </c>
      <c r="GN26">
        <v>1.0437000000000001</v>
      </c>
      <c r="GO26">
        <v>2.5415000000000001</v>
      </c>
      <c r="GP26">
        <v>1.39893</v>
      </c>
      <c r="GQ26">
        <v>2.2729499999999998</v>
      </c>
      <c r="GR26">
        <v>1.4489700000000001</v>
      </c>
      <c r="GS26">
        <v>2.5854499999999998</v>
      </c>
      <c r="GT26">
        <v>34.554900000000004</v>
      </c>
      <c r="GU26">
        <v>13.6942</v>
      </c>
      <c r="GV26">
        <v>18</v>
      </c>
      <c r="GW26">
        <v>496.137</v>
      </c>
      <c r="GX26">
        <v>504.19600000000003</v>
      </c>
      <c r="GY26">
        <v>25.000299999999999</v>
      </c>
      <c r="GZ26">
        <v>27.576000000000001</v>
      </c>
      <c r="HA26">
        <v>30.0002</v>
      </c>
      <c r="HB26">
        <v>27.546399999999998</v>
      </c>
      <c r="HC26">
        <v>27.504899999999999</v>
      </c>
      <c r="HD26">
        <v>20.849599999999999</v>
      </c>
      <c r="HE26">
        <v>16.9467</v>
      </c>
      <c r="HF26">
        <v>26.181999999999999</v>
      </c>
      <c r="HG26">
        <v>25</v>
      </c>
      <c r="HH26">
        <v>400</v>
      </c>
      <c r="HI26">
        <v>17.1294</v>
      </c>
      <c r="HJ26">
        <v>101.383</v>
      </c>
      <c r="HK26">
        <v>101.343</v>
      </c>
    </row>
    <row r="27" spans="1:219" x14ac:dyDescent="0.2">
      <c r="A27">
        <v>11</v>
      </c>
      <c r="B27">
        <v>1689619777</v>
      </c>
      <c r="C27">
        <v>17950</v>
      </c>
      <c r="D27" t="s">
        <v>378</v>
      </c>
      <c r="E27" t="s">
        <v>379</v>
      </c>
      <c r="F27">
        <v>0</v>
      </c>
      <c r="G27">
        <v>23.5</v>
      </c>
      <c r="H27" s="2" t="s">
        <v>397</v>
      </c>
      <c r="I27">
        <v>300</v>
      </c>
      <c r="J27">
        <v>54</v>
      </c>
      <c r="K27">
        <v>1689619777</v>
      </c>
      <c r="L27" s="1">
        <f t="shared" si="0"/>
        <v>6.7219757720762905E-5</v>
      </c>
      <c r="M27" s="1">
        <f t="shared" si="1"/>
        <v>6.7219757720762899E-2</v>
      </c>
      <c r="N27" s="1">
        <f t="shared" si="2"/>
        <v>0.4771771360528072</v>
      </c>
      <c r="O27" s="1">
        <f t="shared" si="3"/>
        <v>399.91800000000001</v>
      </c>
      <c r="P27" s="1">
        <f t="shared" si="4"/>
        <v>183.80649600561142</v>
      </c>
      <c r="Q27" s="1">
        <f t="shared" si="5"/>
        <v>18.572050999362354</v>
      </c>
      <c r="R27" s="1">
        <f t="shared" si="6"/>
        <v>40.408242651751799</v>
      </c>
      <c r="S27" s="1">
        <f t="shared" si="7"/>
        <v>3.6802182563838272E-3</v>
      </c>
      <c r="T27">
        <f t="shared" si="8"/>
        <v>3</v>
      </c>
      <c r="U27">
        <f t="shared" si="9"/>
        <v>3.6777119517303943E-3</v>
      </c>
      <c r="V27">
        <f t="shared" si="10"/>
        <v>2.2987950038249353E-3</v>
      </c>
      <c r="W27">
        <f t="shared" si="11"/>
        <v>161.934573</v>
      </c>
      <c r="X27">
        <f t="shared" si="12"/>
        <v>27.655797932204671</v>
      </c>
      <c r="Y27">
        <f t="shared" si="13"/>
        <v>26.8979</v>
      </c>
      <c r="Z27">
        <f t="shared" si="14"/>
        <v>3.5577530462080551</v>
      </c>
      <c r="AA27">
        <f t="shared" si="15"/>
        <v>49.922117471862705</v>
      </c>
      <c r="AB27">
        <f t="shared" si="16"/>
        <v>1.75955375648542</v>
      </c>
      <c r="AC27">
        <f t="shared" si="17"/>
        <v>3.5245976044128065</v>
      </c>
      <c r="AD27">
        <f t="shared" si="18"/>
        <v>1.7981992897226351</v>
      </c>
      <c r="AE27">
        <f t="shared" si="19"/>
        <v>-2.9643913154856443</v>
      </c>
      <c r="AF27">
        <f t="shared" si="20"/>
        <v>-25.748371199999752</v>
      </c>
      <c r="AG27">
        <f t="shared" si="21"/>
        <v>-1.8489031280435519</v>
      </c>
      <c r="AH27">
        <f t="shared" si="22"/>
        <v>131.37290735647105</v>
      </c>
      <c r="AI27">
        <v>0</v>
      </c>
      <c r="AJ27">
        <v>0</v>
      </c>
      <c r="AK27">
        <f t="shared" si="23"/>
        <v>1</v>
      </c>
      <c r="AL27">
        <f t="shared" si="24"/>
        <v>0</v>
      </c>
      <c r="AM27">
        <f t="shared" si="25"/>
        <v>53415.096463663489</v>
      </c>
      <c r="AN27">
        <f t="shared" si="26"/>
        <v>1000.12</v>
      </c>
      <c r="AO27">
        <f t="shared" si="27"/>
        <v>841.30049999999994</v>
      </c>
      <c r="AP27">
        <f t="shared" si="28"/>
        <v>0.84119955605327357</v>
      </c>
      <c r="AQ27">
        <f t="shared" si="29"/>
        <v>0.16191514318281805</v>
      </c>
      <c r="AR27">
        <v>1.4379999999999999</v>
      </c>
      <c r="AS27">
        <v>0.5</v>
      </c>
      <c r="AT27" t="s">
        <v>396</v>
      </c>
      <c r="AU27">
        <v>2</v>
      </c>
      <c r="AV27">
        <v>1689619777</v>
      </c>
      <c r="AW27">
        <v>399.91800000000001</v>
      </c>
      <c r="AX27">
        <v>400.06299999999999</v>
      </c>
      <c r="AY27">
        <v>17.414200000000001</v>
      </c>
      <c r="AZ27">
        <v>17.395199999999999</v>
      </c>
      <c r="BA27">
        <v>397.62799999999999</v>
      </c>
      <c r="BB27">
        <v>17.359200000000001</v>
      </c>
      <c r="BC27">
        <v>499.88799999999998</v>
      </c>
      <c r="BD27">
        <v>101.008</v>
      </c>
      <c r="BE27">
        <v>3.3320099999999998E-2</v>
      </c>
      <c r="BF27">
        <v>26.738700000000001</v>
      </c>
      <c r="BG27">
        <v>26.8979</v>
      </c>
      <c r="BH27">
        <v>999.9</v>
      </c>
      <c r="BI27">
        <v>0</v>
      </c>
      <c r="BJ27">
        <v>0</v>
      </c>
      <c r="BK27">
        <v>9991.8799999999992</v>
      </c>
      <c r="BL27">
        <v>0</v>
      </c>
      <c r="BM27">
        <v>11.6267</v>
      </c>
      <c r="BN27">
        <v>-0.19287099999999999</v>
      </c>
      <c r="BO27">
        <v>406.95800000000003</v>
      </c>
      <c r="BP27">
        <v>407.14600000000002</v>
      </c>
      <c r="BQ27">
        <v>2.1453900000000001E-2</v>
      </c>
      <c r="BR27">
        <v>400.06299999999999</v>
      </c>
      <c r="BS27">
        <v>17.395199999999999</v>
      </c>
      <c r="BT27">
        <v>1.75922</v>
      </c>
      <c r="BU27">
        <v>1.7570600000000001</v>
      </c>
      <c r="BV27">
        <v>15.4291</v>
      </c>
      <c r="BW27">
        <v>15.4099</v>
      </c>
      <c r="BX27">
        <v>1000.12</v>
      </c>
      <c r="BY27">
        <v>0.96001400000000003</v>
      </c>
      <c r="BZ27">
        <v>3.9985800000000002E-2</v>
      </c>
      <c r="CA27">
        <v>0</v>
      </c>
      <c r="CB27">
        <v>2.5076999999999998</v>
      </c>
      <c r="CC27">
        <v>0</v>
      </c>
      <c r="CD27">
        <v>1903.7</v>
      </c>
      <c r="CE27">
        <v>9153.52</v>
      </c>
      <c r="CF27">
        <v>36.875</v>
      </c>
      <c r="CG27">
        <v>39.061999999999998</v>
      </c>
      <c r="CH27">
        <v>37.875</v>
      </c>
      <c r="CI27">
        <v>38</v>
      </c>
      <c r="CJ27">
        <v>37</v>
      </c>
      <c r="CK27">
        <v>960.13</v>
      </c>
      <c r="CL27">
        <v>39.99</v>
      </c>
      <c r="CM27">
        <v>0</v>
      </c>
      <c r="CN27">
        <v>1689619778</v>
      </c>
      <c r="CO27">
        <v>0</v>
      </c>
      <c r="CP27">
        <v>1689619793</v>
      </c>
      <c r="CQ27" t="s">
        <v>380</v>
      </c>
      <c r="CR27">
        <v>1689619791</v>
      </c>
      <c r="CS27">
        <v>1689619793</v>
      </c>
      <c r="CT27">
        <v>11</v>
      </c>
      <c r="CU27">
        <v>4.7E-2</v>
      </c>
      <c r="CV27">
        <v>-3.0000000000000001E-3</v>
      </c>
      <c r="CW27">
        <v>2.29</v>
      </c>
      <c r="CX27">
        <v>5.5E-2</v>
      </c>
      <c r="CY27">
        <v>400</v>
      </c>
      <c r="CZ27">
        <v>17</v>
      </c>
      <c r="DA27">
        <v>0.25</v>
      </c>
      <c r="DB27">
        <v>0.17</v>
      </c>
      <c r="DC27">
        <v>0.1849874774753176</v>
      </c>
      <c r="DD27">
        <v>-1.4721208577175231E-2</v>
      </c>
      <c r="DE27">
        <v>4.2062741530694177E-2</v>
      </c>
      <c r="DF27">
        <v>1</v>
      </c>
      <c r="DG27">
        <v>3.8673389946011198E-5</v>
      </c>
      <c r="DH27">
        <v>1.1731823062549551E-5</v>
      </c>
      <c r="DI27">
        <v>1.6457120016779539E-6</v>
      </c>
      <c r="DJ27">
        <v>1</v>
      </c>
      <c r="DK27">
        <v>2.1292888291289161E-3</v>
      </c>
      <c r="DL27">
        <v>1.7101312400647219E-3</v>
      </c>
      <c r="DM27">
        <v>1.037423678667283E-4</v>
      </c>
      <c r="DN27">
        <v>1</v>
      </c>
      <c r="DO27">
        <v>3</v>
      </c>
      <c r="DP27">
        <v>3</v>
      </c>
      <c r="DQ27" t="s">
        <v>346</v>
      </c>
      <c r="DR27">
        <v>3.1091700000000002</v>
      </c>
      <c r="DS27">
        <v>2.6651099999999999</v>
      </c>
      <c r="DT27">
        <v>9.6113799999999999E-2</v>
      </c>
      <c r="DU27">
        <v>9.72938E-2</v>
      </c>
      <c r="DV27">
        <v>8.3431900000000003E-2</v>
      </c>
      <c r="DW27">
        <v>8.5588399999999995E-2</v>
      </c>
      <c r="DX27">
        <v>26105.200000000001</v>
      </c>
      <c r="DY27">
        <v>28347.7</v>
      </c>
      <c r="DZ27">
        <v>27358.1</v>
      </c>
      <c r="EA27">
        <v>29527.3</v>
      </c>
      <c r="EB27">
        <v>31381.1</v>
      </c>
      <c r="EC27">
        <v>33299.9</v>
      </c>
      <c r="ED27">
        <v>37523.1</v>
      </c>
      <c r="EE27">
        <v>40487.300000000003</v>
      </c>
      <c r="EF27">
        <v>2.14595</v>
      </c>
      <c r="EG27">
        <v>2.08907</v>
      </c>
      <c r="EH27">
        <v>5.63711E-2</v>
      </c>
      <c r="EI27">
        <v>0</v>
      </c>
      <c r="EJ27">
        <v>25.975100000000001</v>
      </c>
      <c r="EK27">
        <v>999.9</v>
      </c>
      <c r="EL27">
        <v>46.7</v>
      </c>
      <c r="EM27">
        <v>31.1</v>
      </c>
      <c r="EN27">
        <v>20.977399999999999</v>
      </c>
      <c r="EO27">
        <v>62.8887</v>
      </c>
      <c r="EP27">
        <v>7.62019</v>
      </c>
      <c r="EQ27">
        <v>1</v>
      </c>
      <c r="ER27">
        <v>8.2975099999999996E-2</v>
      </c>
      <c r="ES27">
        <v>1.0049399999999999</v>
      </c>
      <c r="ET27">
        <v>20.216999999999999</v>
      </c>
      <c r="EU27">
        <v>5.2557799999999997</v>
      </c>
      <c r="EV27">
        <v>12.058</v>
      </c>
      <c r="EW27">
        <v>4.9717500000000001</v>
      </c>
      <c r="EX27">
        <v>3.2932000000000001</v>
      </c>
      <c r="EY27">
        <v>4222.6000000000004</v>
      </c>
      <c r="EZ27">
        <v>9999</v>
      </c>
      <c r="FA27">
        <v>9999</v>
      </c>
      <c r="FB27">
        <v>78.599999999999994</v>
      </c>
      <c r="FC27">
        <v>4.97227</v>
      </c>
      <c r="FD27">
        <v>1.8708800000000001</v>
      </c>
      <c r="FE27">
        <v>1.8770800000000001</v>
      </c>
      <c r="FF27">
        <v>1.8701399999999999</v>
      </c>
      <c r="FG27">
        <v>1.8732899999999999</v>
      </c>
      <c r="FH27">
        <v>1.87479</v>
      </c>
      <c r="FI27">
        <v>1.87422</v>
      </c>
      <c r="FJ27">
        <v>1.87561</v>
      </c>
      <c r="FK27">
        <v>0</v>
      </c>
      <c r="FL27">
        <v>0</v>
      </c>
      <c r="FM27">
        <v>0</v>
      </c>
      <c r="FN27">
        <v>0</v>
      </c>
      <c r="FO27" t="s">
        <v>347</v>
      </c>
      <c r="FP27" t="s">
        <v>348</v>
      </c>
      <c r="FQ27" t="s">
        <v>349</v>
      </c>
      <c r="FR27" t="s">
        <v>349</v>
      </c>
      <c r="FS27" t="s">
        <v>349</v>
      </c>
      <c r="FT27" t="s">
        <v>349</v>
      </c>
      <c r="FU27">
        <v>0</v>
      </c>
      <c r="FV27">
        <v>100</v>
      </c>
      <c r="FW27">
        <v>100</v>
      </c>
      <c r="FX27">
        <v>2.29</v>
      </c>
      <c r="FY27">
        <v>5.5E-2</v>
      </c>
      <c r="FZ27">
        <v>2.2429999999998809</v>
      </c>
      <c r="GA27">
        <v>0</v>
      </c>
      <c r="GB27">
        <v>0</v>
      </c>
      <c r="GC27">
        <v>0</v>
      </c>
      <c r="GD27">
        <v>5.7435000000008778E-2</v>
      </c>
      <c r="GE27">
        <v>0</v>
      </c>
      <c r="GF27">
        <v>0</v>
      </c>
      <c r="GG27">
        <v>0</v>
      </c>
      <c r="GH27">
        <v>-1</v>
      </c>
      <c r="GI27">
        <v>-1</v>
      </c>
      <c r="GJ27">
        <v>-1</v>
      </c>
      <c r="GK27">
        <v>-1</v>
      </c>
      <c r="GL27">
        <v>38</v>
      </c>
      <c r="GM27">
        <v>38</v>
      </c>
      <c r="GN27">
        <v>1.0400400000000001</v>
      </c>
      <c r="GO27">
        <v>2.5500500000000001</v>
      </c>
      <c r="GP27">
        <v>1.39893</v>
      </c>
      <c r="GQ27">
        <v>2.2741699999999998</v>
      </c>
      <c r="GR27">
        <v>1.4489700000000001</v>
      </c>
      <c r="GS27">
        <v>2.5805699999999998</v>
      </c>
      <c r="GT27">
        <v>34.213299999999997</v>
      </c>
      <c r="GU27">
        <v>13.2477</v>
      </c>
      <c r="GV27">
        <v>18</v>
      </c>
      <c r="GW27">
        <v>502.50799999999998</v>
      </c>
      <c r="GX27">
        <v>508.37700000000001</v>
      </c>
      <c r="GY27">
        <v>25.001200000000001</v>
      </c>
      <c r="GZ27">
        <v>28.2879</v>
      </c>
      <c r="HA27">
        <v>30</v>
      </c>
      <c r="HB27">
        <v>28.304300000000001</v>
      </c>
      <c r="HC27">
        <v>28.270299999999999</v>
      </c>
      <c r="HD27">
        <v>20.790500000000002</v>
      </c>
      <c r="HE27">
        <v>19.4358</v>
      </c>
      <c r="HF27">
        <v>33.122900000000001</v>
      </c>
      <c r="HG27">
        <v>25</v>
      </c>
      <c r="HH27">
        <v>400</v>
      </c>
      <c r="HI27">
        <v>17.422000000000001</v>
      </c>
      <c r="HJ27">
        <v>101.229</v>
      </c>
      <c r="HK27">
        <v>101.187</v>
      </c>
    </row>
    <row r="28" spans="1:219" x14ac:dyDescent="0.2">
      <c r="A28">
        <v>12</v>
      </c>
      <c r="B28">
        <v>1689621209.5999999</v>
      </c>
      <c r="C28">
        <v>19382.599999904629</v>
      </c>
      <c r="D28" t="s">
        <v>381</v>
      </c>
      <c r="E28" t="s">
        <v>382</v>
      </c>
      <c r="F28">
        <v>0</v>
      </c>
      <c r="G28">
        <v>23.2</v>
      </c>
      <c r="H28" s="2" t="s">
        <v>344</v>
      </c>
      <c r="I28">
        <v>180</v>
      </c>
      <c r="J28">
        <v>54</v>
      </c>
      <c r="K28">
        <v>1689621209.5999999</v>
      </c>
      <c r="L28" s="1">
        <f t="shared" si="0"/>
        <v>3.8137909104928719E-4</v>
      </c>
      <c r="M28" s="1">
        <f t="shared" si="1"/>
        <v>0.38137909104928719</v>
      </c>
      <c r="N28" s="1">
        <f t="shared" si="2"/>
        <v>3.1606787344127638</v>
      </c>
      <c r="O28" s="1">
        <f t="shared" si="3"/>
        <v>399.19099999999997</v>
      </c>
      <c r="P28" s="1">
        <f t="shared" si="4"/>
        <v>154.03947502697071</v>
      </c>
      <c r="Q28" s="1">
        <f t="shared" si="5"/>
        <v>15.569073121721996</v>
      </c>
      <c r="R28" s="1">
        <f t="shared" si="6"/>
        <v>40.347020576674495</v>
      </c>
      <c r="S28" s="1">
        <f t="shared" si="7"/>
        <v>2.1389210501834278E-2</v>
      </c>
      <c r="T28">
        <f t="shared" si="8"/>
        <v>3</v>
      </c>
      <c r="U28">
        <f t="shared" si="9"/>
        <v>2.130484939709721E-2</v>
      </c>
      <c r="V28">
        <f t="shared" si="10"/>
        <v>1.3323082540993261E-2</v>
      </c>
      <c r="W28">
        <f t="shared" si="11"/>
        <v>161.92499699999996</v>
      </c>
      <c r="X28">
        <f t="shared" si="12"/>
        <v>27.337150451324838</v>
      </c>
      <c r="Y28">
        <f t="shared" si="13"/>
        <v>26.594799999999999</v>
      </c>
      <c r="Z28">
        <f t="shared" si="14"/>
        <v>3.4948610248408958</v>
      </c>
      <c r="AA28">
        <f t="shared" si="15"/>
        <v>49.846583722169122</v>
      </c>
      <c r="AB28">
        <f t="shared" si="16"/>
        <v>1.7323533428361002</v>
      </c>
      <c r="AC28">
        <f t="shared" si="17"/>
        <v>3.4753702530383066</v>
      </c>
      <c r="AD28">
        <f t="shared" si="18"/>
        <v>1.7625076820047956</v>
      </c>
      <c r="AE28">
        <f t="shared" si="19"/>
        <v>-16.818817915273566</v>
      </c>
      <c r="AF28">
        <f t="shared" si="20"/>
        <v>-15.348746399999856</v>
      </c>
      <c r="AG28">
        <f t="shared" si="21"/>
        <v>-1.0991559625138494</v>
      </c>
      <c r="AH28">
        <f t="shared" si="22"/>
        <v>128.65827672221266</v>
      </c>
      <c r="AI28">
        <v>12</v>
      </c>
      <c r="AJ28">
        <v>2</v>
      </c>
      <c r="AK28">
        <f t="shared" si="23"/>
        <v>1</v>
      </c>
      <c r="AL28">
        <f t="shared" si="24"/>
        <v>0</v>
      </c>
      <c r="AM28">
        <f t="shared" si="25"/>
        <v>53522.465036764974</v>
      </c>
      <c r="AN28">
        <f t="shared" si="26"/>
        <v>1000.06</v>
      </c>
      <c r="AO28">
        <f t="shared" si="27"/>
        <v>841.25009999999986</v>
      </c>
      <c r="AP28">
        <f t="shared" si="28"/>
        <v>0.84119962802231862</v>
      </c>
      <c r="AQ28">
        <f t="shared" si="29"/>
        <v>0.16191528208307499</v>
      </c>
      <c r="AR28">
        <v>1.286</v>
      </c>
      <c r="AS28">
        <v>0.5</v>
      </c>
      <c r="AT28" t="s">
        <v>396</v>
      </c>
      <c r="AU28">
        <v>2</v>
      </c>
      <c r="AV28">
        <v>1689621209.5999999</v>
      </c>
      <c r="AW28">
        <v>399.19099999999997</v>
      </c>
      <c r="AX28">
        <v>400.04300000000001</v>
      </c>
      <c r="AY28">
        <v>17.139800000000001</v>
      </c>
      <c r="AZ28">
        <v>17.043399999999998</v>
      </c>
      <c r="BA28">
        <v>397.02</v>
      </c>
      <c r="BB28">
        <v>17.0898</v>
      </c>
      <c r="BC28">
        <v>500.04899999999998</v>
      </c>
      <c r="BD28">
        <v>101.04</v>
      </c>
      <c r="BE28">
        <v>3.1969499999999998E-2</v>
      </c>
      <c r="BF28">
        <v>26.4999</v>
      </c>
      <c r="BG28">
        <v>26.594799999999999</v>
      </c>
      <c r="BH28">
        <v>999.9</v>
      </c>
      <c r="BI28">
        <v>0</v>
      </c>
      <c r="BJ28">
        <v>0</v>
      </c>
      <c r="BK28">
        <v>10001.200000000001</v>
      </c>
      <c r="BL28">
        <v>0</v>
      </c>
      <c r="BM28">
        <v>7.03132</v>
      </c>
      <c r="BN28">
        <v>-0.732483</v>
      </c>
      <c r="BO28">
        <v>406.27600000000001</v>
      </c>
      <c r="BP28">
        <v>406.97899999999998</v>
      </c>
      <c r="BQ28">
        <v>0.101059</v>
      </c>
      <c r="BR28">
        <v>400.04300000000001</v>
      </c>
      <c r="BS28">
        <v>17.043399999999998</v>
      </c>
      <c r="BT28">
        <v>1.73228</v>
      </c>
      <c r="BU28">
        <v>1.72207</v>
      </c>
      <c r="BV28">
        <v>15.188700000000001</v>
      </c>
      <c r="BW28">
        <v>15.0968</v>
      </c>
      <c r="BX28">
        <v>1000.06</v>
      </c>
      <c r="BY28">
        <v>0.960009</v>
      </c>
      <c r="BZ28">
        <v>3.99913E-2</v>
      </c>
      <c r="CA28">
        <v>0</v>
      </c>
      <c r="CB28">
        <v>2.9077000000000002</v>
      </c>
      <c r="CC28">
        <v>0</v>
      </c>
      <c r="CD28">
        <v>1377.29</v>
      </c>
      <c r="CE28">
        <v>9152.9699999999993</v>
      </c>
      <c r="CF28">
        <v>38.25</v>
      </c>
      <c r="CG28">
        <v>41.125</v>
      </c>
      <c r="CH28">
        <v>39.436999999999998</v>
      </c>
      <c r="CI28">
        <v>40.625</v>
      </c>
      <c r="CJ28">
        <v>38.561999999999998</v>
      </c>
      <c r="CK28">
        <v>960.07</v>
      </c>
      <c r="CL28">
        <v>39.99</v>
      </c>
      <c r="CM28">
        <v>0</v>
      </c>
      <c r="CN28">
        <v>1689621210.2</v>
      </c>
      <c r="CO28">
        <v>0</v>
      </c>
      <c r="CP28">
        <v>1689621228.0999999</v>
      </c>
      <c r="CQ28" t="s">
        <v>383</v>
      </c>
      <c r="CR28">
        <v>1689621228.0999999</v>
      </c>
      <c r="CS28">
        <v>1689621226.0999999</v>
      </c>
      <c r="CT28">
        <v>12</v>
      </c>
      <c r="CU28">
        <v>-0.11899999999999999</v>
      </c>
      <c r="CV28">
        <v>-5.0000000000000001E-3</v>
      </c>
      <c r="CW28">
        <v>2.1709999999999998</v>
      </c>
      <c r="CX28">
        <v>0.05</v>
      </c>
      <c r="CY28">
        <v>400</v>
      </c>
      <c r="CZ28">
        <v>17</v>
      </c>
      <c r="DA28">
        <v>0.41</v>
      </c>
      <c r="DB28">
        <v>0.23</v>
      </c>
      <c r="DC28">
        <v>1.162886691507985</v>
      </c>
      <c r="DD28">
        <v>-0.2627603176572707</v>
      </c>
      <c r="DE28">
        <v>6.3350941858893978E-2</v>
      </c>
      <c r="DF28">
        <v>1</v>
      </c>
      <c r="DG28">
        <v>1.6713055631728069E-4</v>
      </c>
      <c r="DH28">
        <v>1.6622237432606631E-5</v>
      </c>
      <c r="DI28">
        <v>1.49315782469382E-6</v>
      </c>
      <c r="DJ28">
        <v>1</v>
      </c>
      <c r="DK28">
        <v>9.3897944435193254E-3</v>
      </c>
      <c r="DL28">
        <v>9.6392845142741299E-4</v>
      </c>
      <c r="DM28">
        <v>6.3545350737696687E-5</v>
      </c>
      <c r="DN28">
        <v>1</v>
      </c>
      <c r="DO28">
        <v>3</v>
      </c>
      <c r="DP28">
        <v>3</v>
      </c>
      <c r="DQ28" t="s">
        <v>346</v>
      </c>
      <c r="DR28">
        <v>3.1092499999999998</v>
      </c>
      <c r="DS28">
        <v>2.66384</v>
      </c>
      <c r="DT28">
        <v>9.5999200000000007E-2</v>
      </c>
      <c r="DU28">
        <v>9.72885E-2</v>
      </c>
      <c r="DV28">
        <v>8.2477099999999998E-2</v>
      </c>
      <c r="DW28">
        <v>8.4318599999999994E-2</v>
      </c>
      <c r="DX28">
        <v>26100.799999999999</v>
      </c>
      <c r="DY28">
        <v>28339.200000000001</v>
      </c>
      <c r="DZ28">
        <v>27350.400000000001</v>
      </c>
      <c r="EA28">
        <v>29518.6</v>
      </c>
      <c r="EB28">
        <v>31408.5</v>
      </c>
      <c r="EC28">
        <v>33337.599999999999</v>
      </c>
      <c r="ED28">
        <v>37517.199999999997</v>
      </c>
      <c r="EE28">
        <v>40477.199999999997</v>
      </c>
      <c r="EF28">
        <v>2.0927500000000001</v>
      </c>
      <c r="EG28">
        <v>2.09043</v>
      </c>
      <c r="EH28">
        <v>8.5715200000000005E-2</v>
      </c>
      <c r="EI28">
        <v>0</v>
      </c>
      <c r="EJ28">
        <v>25.1905</v>
      </c>
      <c r="EK28">
        <v>999.9</v>
      </c>
      <c r="EL28">
        <v>46.6</v>
      </c>
      <c r="EM28">
        <v>30.6</v>
      </c>
      <c r="EN28">
        <v>20.337599999999998</v>
      </c>
      <c r="EO28">
        <v>62.807899999999997</v>
      </c>
      <c r="EP28">
        <v>7.6442300000000003</v>
      </c>
      <c r="EQ28">
        <v>1</v>
      </c>
      <c r="ER28">
        <v>9.4966999999999996E-2</v>
      </c>
      <c r="ES28">
        <v>0.84447399999999995</v>
      </c>
      <c r="ET28">
        <v>20.2197</v>
      </c>
      <c r="EU28">
        <v>5.2575700000000003</v>
      </c>
      <c r="EV28">
        <v>12.058</v>
      </c>
      <c r="EW28">
        <v>4.9730999999999996</v>
      </c>
      <c r="EX28">
        <v>3.2932800000000002</v>
      </c>
      <c r="EY28">
        <v>4254.5</v>
      </c>
      <c r="EZ28">
        <v>9999</v>
      </c>
      <c r="FA28">
        <v>9999</v>
      </c>
      <c r="FB28">
        <v>79</v>
      </c>
      <c r="FC28">
        <v>4.9722799999999996</v>
      </c>
      <c r="FD28">
        <v>1.8708100000000001</v>
      </c>
      <c r="FE28">
        <v>1.8769800000000001</v>
      </c>
      <c r="FF28">
        <v>1.87008</v>
      </c>
      <c r="FG28">
        <v>1.87317</v>
      </c>
      <c r="FH28">
        <v>1.87469</v>
      </c>
      <c r="FI28">
        <v>1.87409</v>
      </c>
      <c r="FJ28">
        <v>1.87554</v>
      </c>
      <c r="FK28">
        <v>0</v>
      </c>
      <c r="FL28">
        <v>0</v>
      </c>
      <c r="FM28">
        <v>0</v>
      </c>
      <c r="FN28">
        <v>0</v>
      </c>
      <c r="FO28" t="s">
        <v>347</v>
      </c>
      <c r="FP28" t="s">
        <v>348</v>
      </c>
      <c r="FQ28" t="s">
        <v>349</v>
      </c>
      <c r="FR28" t="s">
        <v>349</v>
      </c>
      <c r="FS28" t="s">
        <v>349</v>
      </c>
      <c r="FT28" t="s">
        <v>349</v>
      </c>
      <c r="FU28">
        <v>0</v>
      </c>
      <c r="FV28">
        <v>100</v>
      </c>
      <c r="FW28">
        <v>100</v>
      </c>
      <c r="FX28">
        <v>2.1709999999999998</v>
      </c>
      <c r="FY28">
        <v>0.05</v>
      </c>
      <c r="FZ28">
        <v>2.289800000000128</v>
      </c>
      <c r="GA28">
        <v>0</v>
      </c>
      <c r="GB28">
        <v>0</v>
      </c>
      <c r="GC28">
        <v>0</v>
      </c>
      <c r="GD28">
        <v>5.4600000000000648E-2</v>
      </c>
      <c r="GE28">
        <v>0</v>
      </c>
      <c r="GF28">
        <v>0</v>
      </c>
      <c r="GG28">
        <v>0</v>
      </c>
      <c r="GH28">
        <v>-1</v>
      </c>
      <c r="GI28">
        <v>-1</v>
      </c>
      <c r="GJ28">
        <v>-1</v>
      </c>
      <c r="GK28">
        <v>-1</v>
      </c>
      <c r="GL28">
        <v>23.6</v>
      </c>
      <c r="GM28">
        <v>23.6</v>
      </c>
      <c r="GN28">
        <v>1.0412600000000001</v>
      </c>
      <c r="GO28">
        <v>2.5537100000000001</v>
      </c>
      <c r="GP28">
        <v>1.39893</v>
      </c>
      <c r="GQ28">
        <v>2.2802699999999998</v>
      </c>
      <c r="GR28">
        <v>1.4489700000000001</v>
      </c>
      <c r="GS28">
        <v>2.4340799999999998</v>
      </c>
      <c r="GT28">
        <v>33.333500000000001</v>
      </c>
      <c r="GU28">
        <v>15.891999999999999</v>
      </c>
      <c r="GV28">
        <v>18</v>
      </c>
      <c r="GW28">
        <v>470.22899999999998</v>
      </c>
      <c r="GX28">
        <v>510.399</v>
      </c>
      <c r="GY28">
        <v>25.000599999999999</v>
      </c>
      <c r="GZ28">
        <v>28.419499999999999</v>
      </c>
      <c r="HA28">
        <v>30.0001</v>
      </c>
      <c r="HB28">
        <v>28.424099999999999</v>
      </c>
      <c r="HC28">
        <v>28.385000000000002</v>
      </c>
      <c r="HD28">
        <v>20.800899999999999</v>
      </c>
      <c r="HE28">
        <v>18.912099999999999</v>
      </c>
      <c r="HF28">
        <v>32.752699999999997</v>
      </c>
      <c r="HG28">
        <v>25</v>
      </c>
      <c r="HH28">
        <v>400</v>
      </c>
      <c r="HI28">
        <v>17.025400000000001</v>
      </c>
      <c r="HJ28">
        <v>101.208</v>
      </c>
      <c r="HK28">
        <v>101.16</v>
      </c>
    </row>
    <row r="29" spans="1:219" x14ac:dyDescent="0.2">
      <c r="A29">
        <v>13</v>
      </c>
      <c r="B29">
        <v>1689623469.0999999</v>
      </c>
      <c r="C29">
        <v>21642.099999904629</v>
      </c>
      <c r="D29" t="s">
        <v>384</v>
      </c>
      <c r="E29" t="s">
        <v>385</v>
      </c>
      <c r="F29">
        <v>0</v>
      </c>
      <c r="G29">
        <v>24.2</v>
      </c>
      <c r="H29" s="2" t="s">
        <v>397</v>
      </c>
      <c r="I29">
        <v>280</v>
      </c>
      <c r="J29">
        <v>54</v>
      </c>
      <c r="K29">
        <v>1689623469.0999999</v>
      </c>
      <c r="L29" s="1">
        <f t="shared" si="0"/>
        <v>1.1875808876584951E-4</v>
      </c>
      <c r="M29" s="1">
        <f t="shared" si="1"/>
        <v>0.11875808876584951</v>
      </c>
      <c r="N29" s="1">
        <f t="shared" si="2"/>
        <v>0.32747396885256713</v>
      </c>
      <c r="O29" s="1">
        <f t="shared" si="3"/>
        <v>400.01799999999997</v>
      </c>
      <c r="P29" s="1">
        <f t="shared" si="4"/>
        <v>309.02273423324715</v>
      </c>
      <c r="Q29" s="1">
        <f t="shared" si="5"/>
        <v>31.241507888779363</v>
      </c>
      <c r="R29" s="1">
        <f t="shared" si="6"/>
        <v>40.440925919777193</v>
      </c>
      <c r="S29" s="1">
        <f t="shared" si="7"/>
        <v>6.5050823006697926E-3</v>
      </c>
      <c r="T29">
        <f t="shared" si="8"/>
        <v>3</v>
      </c>
      <c r="U29">
        <f t="shared" si="9"/>
        <v>6.4972561679180769E-3</v>
      </c>
      <c r="V29">
        <f t="shared" si="10"/>
        <v>4.0614874517454023E-3</v>
      </c>
      <c r="W29">
        <f t="shared" si="11"/>
        <v>161.919771</v>
      </c>
      <c r="X29">
        <f t="shared" si="12"/>
        <v>27.444920273338713</v>
      </c>
      <c r="Y29">
        <f t="shared" si="13"/>
        <v>26.8567</v>
      </c>
      <c r="Z29">
        <f t="shared" si="14"/>
        <v>3.5491466109585748</v>
      </c>
      <c r="AA29">
        <f t="shared" si="15"/>
        <v>50.223874465343329</v>
      </c>
      <c r="AB29">
        <f t="shared" si="16"/>
        <v>1.7496889160012596</v>
      </c>
      <c r="AC29">
        <f t="shared" si="17"/>
        <v>3.4837792476735769</v>
      </c>
      <c r="AD29">
        <f t="shared" si="18"/>
        <v>1.7994576949573151</v>
      </c>
      <c r="AE29">
        <f t="shared" si="19"/>
        <v>-5.2372317145739631</v>
      </c>
      <c r="AF29">
        <f t="shared" si="20"/>
        <v>-51.07622879999991</v>
      </c>
      <c r="AG29">
        <f t="shared" si="21"/>
        <v>-3.663227657534561</v>
      </c>
      <c r="AH29">
        <f t="shared" si="22"/>
        <v>101.94308282789157</v>
      </c>
      <c r="AI29">
        <v>0</v>
      </c>
      <c r="AJ29">
        <v>0</v>
      </c>
      <c r="AK29">
        <f t="shared" si="23"/>
        <v>1</v>
      </c>
      <c r="AL29">
        <f t="shared" si="24"/>
        <v>0</v>
      </c>
      <c r="AM29">
        <f t="shared" si="25"/>
        <v>53354.775491074113</v>
      </c>
      <c r="AN29">
        <f t="shared" si="26"/>
        <v>1000.02</v>
      </c>
      <c r="AO29">
        <f t="shared" si="27"/>
        <v>841.21709999999996</v>
      </c>
      <c r="AP29">
        <f t="shared" si="28"/>
        <v>0.84120027599448011</v>
      </c>
      <c r="AQ29">
        <f t="shared" si="29"/>
        <v>0.16191653266934661</v>
      </c>
      <c r="AR29">
        <v>1.3069999999999999</v>
      </c>
      <c r="AS29">
        <v>0.5</v>
      </c>
      <c r="AT29" t="s">
        <v>396</v>
      </c>
      <c r="AU29">
        <v>2</v>
      </c>
      <c r="AV29">
        <v>1689623469.0999999</v>
      </c>
      <c r="AW29">
        <v>400.01799999999997</v>
      </c>
      <c r="AX29">
        <v>400.11599999999999</v>
      </c>
      <c r="AY29">
        <v>17.306899999999999</v>
      </c>
      <c r="AZ29">
        <v>17.276399999999999</v>
      </c>
      <c r="BA29">
        <v>397.77199999999999</v>
      </c>
      <c r="BB29">
        <v>17.2559</v>
      </c>
      <c r="BC29">
        <v>500.1</v>
      </c>
      <c r="BD29">
        <v>101.06399999999999</v>
      </c>
      <c r="BE29">
        <v>3.3765400000000001E-2</v>
      </c>
      <c r="BF29">
        <v>26.540900000000001</v>
      </c>
      <c r="BG29">
        <v>26.8567</v>
      </c>
      <c r="BH29">
        <v>999.9</v>
      </c>
      <c r="BI29">
        <v>0</v>
      </c>
      <c r="BJ29">
        <v>0</v>
      </c>
      <c r="BK29">
        <v>9967.5</v>
      </c>
      <c r="BL29">
        <v>0</v>
      </c>
      <c r="BM29">
        <v>11.155200000000001</v>
      </c>
      <c r="BN29">
        <v>-0.17385900000000001</v>
      </c>
      <c r="BO29">
        <v>406.98599999999999</v>
      </c>
      <c r="BP29">
        <v>407.15</v>
      </c>
      <c r="BQ29">
        <v>2.9447600000000001E-2</v>
      </c>
      <c r="BR29">
        <v>400.11599999999999</v>
      </c>
      <c r="BS29">
        <v>17.276399999999999</v>
      </c>
      <c r="BT29">
        <v>1.74901</v>
      </c>
      <c r="BU29">
        <v>1.74603</v>
      </c>
      <c r="BV29">
        <v>15.3384</v>
      </c>
      <c r="BW29">
        <v>15.3118</v>
      </c>
      <c r="BX29">
        <v>1000.02</v>
      </c>
      <c r="BY29">
        <v>0.95999000000000001</v>
      </c>
      <c r="BZ29">
        <v>4.0009700000000002E-2</v>
      </c>
      <c r="CA29">
        <v>0</v>
      </c>
      <c r="CB29">
        <v>2.5253000000000001</v>
      </c>
      <c r="CC29">
        <v>0</v>
      </c>
      <c r="CD29">
        <v>1912.08</v>
      </c>
      <c r="CE29">
        <v>9152.5300000000007</v>
      </c>
      <c r="CF29">
        <v>36</v>
      </c>
      <c r="CG29">
        <v>38.686999999999998</v>
      </c>
      <c r="CH29">
        <v>37.061999999999998</v>
      </c>
      <c r="CI29">
        <v>37.561999999999998</v>
      </c>
      <c r="CJ29">
        <v>36.375</v>
      </c>
      <c r="CK29">
        <v>960.01</v>
      </c>
      <c r="CL29">
        <v>40.01</v>
      </c>
      <c r="CM29">
        <v>0</v>
      </c>
      <c r="CN29">
        <v>1689623469.8</v>
      </c>
      <c r="CO29">
        <v>0</v>
      </c>
      <c r="CP29">
        <v>1689623485.5999999</v>
      </c>
      <c r="CQ29" t="s">
        <v>386</v>
      </c>
      <c r="CR29">
        <v>1689623485.5999999</v>
      </c>
      <c r="CS29">
        <v>1689623483.0999999</v>
      </c>
      <c r="CT29">
        <v>13</v>
      </c>
      <c r="CU29">
        <v>7.4999999999999997E-2</v>
      </c>
      <c r="CV29">
        <v>1E-3</v>
      </c>
      <c r="CW29">
        <v>2.246</v>
      </c>
      <c r="CX29">
        <v>5.0999999999999997E-2</v>
      </c>
      <c r="CY29">
        <v>400</v>
      </c>
      <c r="CZ29">
        <v>17</v>
      </c>
      <c r="DA29">
        <v>0.25</v>
      </c>
      <c r="DB29">
        <v>0.24</v>
      </c>
      <c r="DC29">
        <v>0.1003276078197872</v>
      </c>
      <c r="DD29">
        <v>-0.76778908578718941</v>
      </c>
      <c r="DE29">
        <v>7.1312731055643105E-2</v>
      </c>
      <c r="DF29">
        <v>1</v>
      </c>
      <c r="DG29">
        <v>3.6160748438921718E-5</v>
      </c>
      <c r="DH29">
        <v>3.7524503365919242E-4</v>
      </c>
      <c r="DI29">
        <v>3.042265493362046E-5</v>
      </c>
      <c r="DJ29">
        <v>1</v>
      </c>
      <c r="DK29">
        <v>2.781487674856128E-3</v>
      </c>
      <c r="DL29">
        <v>2.560667068738251E-2</v>
      </c>
      <c r="DM29">
        <v>1.4877563831612131E-3</v>
      </c>
      <c r="DN29">
        <v>1</v>
      </c>
      <c r="DO29">
        <v>3</v>
      </c>
      <c r="DP29">
        <v>3</v>
      </c>
      <c r="DQ29" t="s">
        <v>346</v>
      </c>
      <c r="DR29">
        <v>3.1093799999999998</v>
      </c>
      <c r="DS29">
        <v>2.66534</v>
      </c>
      <c r="DT29">
        <v>9.6221799999999996E-2</v>
      </c>
      <c r="DU29">
        <v>9.7387899999999999E-2</v>
      </c>
      <c r="DV29">
        <v>8.3136100000000004E-2</v>
      </c>
      <c r="DW29">
        <v>8.5233900000000001E-2</v>
      </c>
      <c r="DX29">
        <v>26094.400000000001</v>
      </c>
      <c r="DY29">
        <v>28343.1</v>
      </c>
      <c r="DZ29">
        <v>27349.7</v>
      </c>
      <c r="EA29">
        <v>29525.200000000001</v>
      </c>
      <c r="EB29">
        <v>31383.3</v>
      </c>
      <c r="EC29">
        <v>33311.199999999997</v>
      </c>
      <c r="ED29">
        <v>37513.4</v>
      </c>
      <c r="EE29">
        <v>40485.1</v>
      </c>
      <c r="EF29">
        <v>2.1384500000000002</v>
      </c>
      <c r="EG29">
        <v>2.1008</v>
      </c>
      <c r="EH29">
        <v>6.7055199999999995E-2</v>
      </c>
      <c r="EI29">
        <v>0</v>
      </c>
      <c r="EJ29">
        <v>25.758900000000001</v>
      </c>
      <c r="EK29">
        <v>999.9</v>
      </c>
      <c r="EL29">
        <v>49.3</v>
      </c>
      <c r="EM29">
        <v>30.1</v>
      </c>
      <c r="EN29">
        <v>20.902699999999999</v>
      </c>
      <c r="EO29">
        <v>63.2288</v>
      </c>
      <c r="EP29">
        <v>7.1875</v>
      </c>
      <c r="EQ29">
        <v>1</v>
      </c>
      <c r="ER29">
        <v>7.4397900000000003E-2</v>
      </c>
      <c r="ES29">
        <v>0.93959700000000002</v>
      </c>
      <c r="ET29">
        <v>20.219000000000001</v>
      </c>
      <c r="EU29">
        <v>5.2533799999999999</v>
      </c>
      <c r="EV29">
        <v>12.0579</v>
      </c>
      <c r="EW29">
        <v>4.9718</v>
      </c>
      <c r="EX29">
        <v>3.2931300000000001</v>
      </c>
      <c r="EY29">
        <v>4304.7</v>
      </c>
      <c r="EZ29">
        <v>9999</v>
      </c>
      <c r="FA29">
        <v>9999</v>
      </c>
      <c r="FB29">
        <v>79.599999999999994</v>
      </c>
      <c r="FC29">
        <v>4.9722499999999998</v>
      </c>
      <c r="FD29">
        <v>1.8708100000000001</v>
      </c>
      <c r="FE29">
        <v>1.87697</v>
      </c>
      <c r="FF29">
        <v>1.8701000000000001</v>
      </c>
      <c r="FG29">
        <v>1.87317</v>
      </c>
      <c r="FH29">
        <v>1.87469</v>
      </c>
      <c r="FI29">
        <v>1.87408</v>
      </c>
      <c r="FJ29">
        <v>1.8755299999999999</v>
      </c>
      <c r="FK29">
        <v>0</v>
      </c>
      <c r="FL29">
        <v>0</v>
      </c>
      <c r="FM29">
        <v>0</v>
      </c>
      <c r="FN29">
        <v>0</v>
      </c>
      <c r="FO29" t="s">
        <v>347</v>
      </c>
      <c r="FP29" t="s">
        <v>348</v>
      </c>
      <c r="FQ29" t="s">
        <v>349</v>
      </c>
      <c r="FR29" t="s">
        <v>349</v>
      </c>
      <c r="FS29" t="s">
        <v>349</v>
      </c>
      <c r="FT29" t="s">
        <v>349</v>
      </c>
      <c r="FU29">
        <v>0</v>
      </c>
      <c r="FV29">
        <v>100</v>
      </c>
      <c r="FW29">
        <v>100</v>
      </c>
      <c r="FX29">
        <v>2.246</v>
      </c>
      <c r="FY29">
        <v>5.0999999999999997E-2</v>
      </c>
      <c r="FZ29">
        <v>2.1707142857142121</v>
      </c>
      <c r="GA29">
        <v>0</v>
      </c>
      <c r="GB29">
        <v>0</v>
      </c>
      <c r="GC29">
        <v>0</v>
      </c>
      <c r="GD29">
        <v>5.0023809523803919E-2</v>
      </c>
      <c r="GE29">
        <v>0</v>
      </c>
      <c r="GF29">
        <v>0</v>
      </c>
      <c r="GG29">
        <v>0</v>
      </c>
      <c r="GH29">
        <v>-1</v>
      </c>
      <c r="GI29">
        <v>-1</v>
      </c>
      <c r="GJ29">
        <v>-1</v>
      </c>
      <c r="GK29">
        <v>-1</v>
      </c>
      <c r="GL29">
        <v>37.4</v>
      </c>
      <c r="GM29">
        <v>37.4</v>
      </c>
      <c r="GN29">
        <v>1.0400400000000001</v>
      </c>
      <c r="GO29">
        <v>2.5512700000000001</v>
      </c>
      <c r="GP29">
        <v>1.39893</v>
      </c>
      <c r="GQ29">
        <v>2.2814899999999998</v>
      </c>
      <c r="GR29">
        <v>1.4489700000000001</v>
      </c>
      <c r="GS29">
        <v>2.36572</v>
      </c>
      <c r="GT29">
        <v>33.378399999999999</v>
      </c>
      <c r="GU29">
        <v>15.392899999999999</v>
      </c>
      <c r="GV29">
        <v>18</v>
      </c>
      <c r="GW29">
        <v>496.56400000000002</v>
      </c>
      <c r="GX29">
        <v>515.28599999999994</v>
      </c>
      <c r="GY29">
        <v>24.999700000000001</v>
      </c>
      <c r="GZ29">
        <v>28.186299999999999</v>
      </c>
      <c r="HA29">
        <v>29.9999</v>
      </c>
      <c r="HB29">
        <v>28.180800000000001</v>
      </c>
      <c r="HC29">
        <v>28.138000000000002</v>
      </c>
      <c r="HD29">
        <v>20.770800000000001</v>
      </c>
      <c r="HE29">
        <v>20.200800000000001</v>
      </c>
      <c r="HF29">
        <v>39.808100000000003</v>
      </c>
      <c r="HG29">
        <v>25</v>
      </c>
      <c r="HH29">
        <v>400</v>
      </c>
      <c r="HI29">
        <v>17.224699999999999</v>
      </c>
      <c r="HJ29">
        <v>101.20099999999999</v>
      </c>
      <c r="HK29">
        <v>101.181</v>
      </c>
    </row>
    <row r="30" spans="1:219" x14ac:dyDescent="0.2">
      <c r="A30">
        <v>14</v>
      </c>
      <c r="B30">
        <v>1689624778.5999999</v>
      </c>
      <c r="C30">
        <v>22951.599999904629</v>
      </c>
      <c r="D30" t="s">
        <v>387</v>
      </c>
      <c r="E30" t="s">
        <v>388</v>
      </c>
      <c r="F30">
        <v>0</v>
      </c>
      <c r="G30">
        <v>25.5</v>
      </c>
      <c r="H30" s="2" t="s">
        <v>344</v>
      </c>
      <c r="I30">
        <v>150</v>
      </c>
      <c r="J30">
        <v>54</v>
      </c>
      <c r="K30">
        <v>1689624778.5999999</v>
      </c>
      <c r="L30" s="1">
        <f t="shared" si="0"/>
        <v>5.9144149192723214E-5</v>
      </c>
      <c r="M30" s="1">
        <f t="shared" si="1"/>
        <v>5.9144149192723212E-2</v>
      </c>
      <c r="N30" s="1">
        <f t="shared" si="2"/>
        <v>0.9935214423189388</v>
      </c>
      <c r="O30" s="1">
        <f t="shared" si="3"/>
        <v>399.78</v>
      </c>
      <c r="P30" s="1">
        <f t="shared" si="4"/>
        <v>-93.69363630118751</v>
      </c>
      <c r="Q30" s="1">
        <f t="shared" si="5"/>
        <v>-9.4743245820406106</v>
      </c>
      <c r="R30" s="1">
        <f t="shared" si="6"/>
        <v>40.425856343459991</v>
      </c>
      <c r="S30" s="1">
        <f t="shared" si="7"/>
        <v>3.2523401118416972E-3</v>
      </c>
      <c r="T30">
        <f t="shared" si="8"/>
        <v>3</v>
      </c>
      <c r="U30">
        <f t="shared" si="9"/>
        <v>3.2503825487990678E-3</v>
      </c>
      <c r="V30">
        <f t="shared" si="10"/>
        <v>2.0316648699085864E-3</v>
      </c>
      <c r="W30">
        <f t="shared" si="11"/>
        <v>161.93732699999998</v>
      </c>
      <c r="X30">
        <f t="shared" si="12"/>
        <v>27.52904771676911</v>
      </c>
      <c r="Y30">
        <f t="shared" si="13"/>
        <v>26.795999999999999</v>
      </c>
      <c r="Z30">
        <f t="shared" si="14"/>
        <v>3.5364998569847739</v>
      </c>
      <c r="AA30">
        <f t="shared" si="15"/>
        <v>49.873690938121953</v>
      </c>
      <c r="AB30">
        <f t="shared" si="16"/>
        <v>1.7445570098411001</v>
      </c>
      <c r="AC30">
        <f t="shared" si="17"/>
        <v>3.4979504765459679</v>
      </c>
      <c r="AD30">
        <f t="shared" si="18"/>
        <v>1.7919428471436738</v>
      </c>
      <c r="AE30">
        <f t="shared" si="19"/>
        <v>-2.6082569793990937</v>
      </c>
      <c r="AF30">
        <f t="shared" si="20"/>
        <v>-30.11524319999992</v>
      </c>
      <c r="AG30">
        <f t="shared" si="21"/>
        <v>-2.1599773926909402</v>
      </c>
      <c r="AH30">
        <f t="shared" si="22"/>
        <v>127.05384942791002</v>
      </c>
      <c r="AI30">
        <v>0</v>
      </c>
      <c r="AJ30">
        <v>0</v>
      </c>
      <c r="AK30">
        <f t="shared" si="23"/>
        <v>1</v>
      </c>
      <c r="AL30">
        <f t="shared" si="24"/>
        <v>0</v>
      </c>
      <c r="AM30">
        <f t="shared" si="25"/>
        <v>53653.987414105934</v>
      </c>
      <c r="AN30">
        <f t="shared" si="26"/>
        <v>1000.13</v>
      </c>
      <c r="AO30">
        <f t="shared" si="27"/>
        <v>841.30949999999996</v>
      </c>
      <c r="AP30">
        <f t="shared" si="28"/>
        <v>0.8412001439812824</v>
      </c>
      <c r="AQ30">
        <f t="shared" si="29"/>
        <v>0.16191627788387508</v>
      </c>
      <c r="AR30">
        <v>1.3069999999999999</v>
      </c>
      <c r="AS30">
        <v>0.5</v>
      </c>
      <c r="AT30" t="s">
        <v>396</v>
      </c>
      <c r="AU30">
        <v>2</v>
      </c>
      <c r="AV30">
        <v>1689624778.5999999</v>
      </c>
      <c r="AW30">
        <v>399.78</v>
      </c>
      <c r="AX30">
        <v>400.04599999999999</v>
      </c>
      <c r="AY30">
        <v>17.252300000000002</v>
      </c>
      <c r="AZ30">
        <v>17.237100000000002</v>
      </c>
      <c r="BA30">
        <v>397.66399999999999</v>
      </c>
      <c r="BB30">
        <v>17.200299999999999</v>
      </c>
      <c r="BC30">
        <v>499.78800000000001</v>
      </c>
      <c r="BD30">
        <v>101.089</v>
      </c>
      <c r="BE30">
        <v>3.1257E-2</v>
      </c>
      <c r="BF30">
        <v>26.6098</v>
      </c>
      <c r="BG30">
        <v>26.795999999999999</v>
      </c>
      <c r="BH30">
        <v>999.9</v>
      </c>
      <c r="BI30">
        <v>0</v>
      </c>
      <c r="BJ30">
        <v>0</v>
      </c>
      <c r="BK30">
        <v>10025.6</v>
      </c>
      <c r="BL30">
        <v>0</v>
      </c>
      <c r="BM30">
        <v>7.9137399999999998</v>
      </c>
      <c r="BN30">
        <v>-0.136047</v>
      </c>
      <c r="BO30">
        <v>406.93</v>
      </c>
      <c r="BP30">
        <v>407.06299999999999</v>
      </c>
      <c r="BQ30">
        <v>1.43795E-2</v>
      </c>
      <c r="BR30">
        <v>400.04599999999999</v>
      </c>
      <c r="BS30">
        <v>17.237100000000002</v>
      </c>
      <c r="BT30">
        <v>1.74393</v>
      </c>
      <c r="BU30">
        <v>1.74247</v>
      </c>
      <c r="BV30">
        <v>15.293100000000001</v>
      </c>
      <c r="BW30">
        <v>15.280099999999999</v>
      </c>
      <c r="BX30">
        <v>1000.13</v>
      </c>
      <c r="BY30">
        <v>0.95999100000000004</v>
      </c>
      <c r="BZ30">
        <v>4.0008700000000001E-2</v>
      </c>
      <c r="CA30">
        <v>0</v>
      </c>
      <c r="CB30">
        <v>2.5615999999999999</v>
      </c>
      <c r="CC30">
        <v>0</v>
      </c>
      <c r="CD30">
        <v>1812.47</v>
      </c>
      <c r="CE30">
        <v>9153.6200000000008</v>
      </c>
      <c r="CF30">
        <v>38.186999999999998</v>
      </c>
      <c r="CG30">
        <v>40.186999999999998</v>
      </c>
      <c r="CH30">
        <v>39.186999999999998</v>
      </c>
      <c r="CI30">
        <v>39.5</v>
      </c>
      <c r="CJ30">
        <v>38.186999999999998</v>
      </c>
      <c r="CK30">
        <v>960.12</v>
      </c>
      <c r="CL30">
        <v>40.01</v>
      </c>
      <c r="CM30">
        <v>0</v>
      </c>
      <c r="CN30">
        <v>1689624779.5999999</v>
      </c>
      <c r="CO30">
        <v>0</v>
      </c>
      <c r="CP30">
        <v>1689624793.5999999</v>
      </c>
      <c r="CQ30" t="s">
        <v>389</v>
      </c>
      <c r="CR30">
        <v>1689624793.5999999</v>
      </c>
      <c r="CS30">
        <v>1689624793.5999999</v>
      </c>
      <c r="CT30">
        <v>14</v>
      </c>
      <c r="CU30">
        <v>-0.129</v>
      </c>
      <c r="CV30">
        <v>1E-3</v>
      </c>
      <c r="CW30">
        <v>2.1160000000000001</v>
      </c>
      <c r="CX30">
        <v>5.1999999999999998E-2</v>
      </c>
      <c r="CY30">
        <v>400</v>
      </c>
      <c r="CZ30">
        <v>17</v>
      </c>
      <c r="DA30">
        <v>0.37</v>
      </c>
      <c r="DB30">
        <v>0.24</v>
      </c>
      <c r="DC30">
        <v>0.14523439205951191</v>
      </c>
      <c r="DD30">
        <v>4.8121321012081407E-2</v>
      </c>
      <c r="DE30">
        <v>3.5387249627495967E-2</v>
      </c>
      <c r="DF30">
        <v>1</v>
      </c>
      <c r="DG30">
        <v>3.5275076474482092E-5</v>
      </c>
      <c r="DH30">
        <v>-2.557192851799579E-5</v>
      </c>
      <c r="DI30">
        <v>2.6840320258237502E-6</v>
      </c>
      <c r="DJ30">
        <v>1</v>
      </c>
      <c r="DK30">
        <v>1.9051091518892259E-3</v>
      </c>
      <c r="DL30">
        <v>-2.990136395837477E-3</v>
      </c>
      <c r="DM30">
        <v>1.719805035425412E-4</v>
      </c>
      <c r="DN30">
        <v>1</v>
      </c>
      <c r="DO30">
        <v>3</v>
      </c>
      <c r="DP30">
        <v>3</v>
      </c>
      <c r="DQ30" t="s">
        <v>346</v>
      </c>
      <c r="DR30">
        <v>3.1090100000000001</v>
      </c>
      <c r="DS30">
        <v>2.6633399999999998</v>
      </c>
      <c r="DT30">
        <v>9.6237900000000001E-2</v>
      </c>
      <c r="DU30">
        <v>9.7412499999999999E-2</v>
      </c>
      <c r="DV30">
        <v>8.2969699999999993E-2</v>
      </c>
      <c r="DW30">
        <v>8.5124400000000003E-2</v>
      </c>
      <c r="DX30">
        <v>26092.799999999999</v>
      </c>
      <c r="DY30">
        <v>28341.9</v>
      </c>
      <c r="DZ30">
        <v>27348.400000000001</v>
      </c>
      <c r="EA30">
        <v>29524.799999999999</v>
      </c>
      <c r="EB30">
        <v>31390.6</v>
      </c>
      <c r="EC30">
        <v>33316.5</v>
      </c>
      <c r="ED30">
        <v>37515.300000000003</v>
      </c>
      <c r="EE30">
        <v>40486.699999999997</v>
      </c>
      <c r="EF30">
        <v>2.1377000000000002</v>
      </c>
      <c r="EG30">
        <v>2.1005199999999999</v>
      </c>
      <c r="EH30">
        <v>8.9060500000000001E-2</v>
      </c>
      <c r="EI30">
        <v>0</v>
      </c>
      <c r="EJ30">
        <v>25.337299999999999</v>
      </c>
      <c r="EK30">
        <v>999.9</v>
      </c>
      <c r="EL30">
        <v>49.3</v>
      </c>
      <c r="EM30">
        <v>30.2</v>
      </c>
      <c r="EN30">
        <v>21.0184</v>
      </c>
      <c r="EO30">
        <v>62.6188</v>
      </c>
      <c r="EP30">
        <v>7.6882999999999999</v>
      </c>
      <c r="EQ30">
        <v>1</v>
      </c>
      <c r="ER30">
        <v>7.4585899999999997E-2</v>
      </c>
      <c r="ES30">
        <v>1.06193</v>
      </c>
      <c r="ET30">
        <v>20.216799999999999</v>
      </c>
      <c r="EU30">
        <v>5.2566699999999997</v>
      </c>
      <c r="EV30">
        <v>12.0579</v>
      </c>
      <c r="EW30">
        <v>4.9729000000000001</v>
      </c>
      <c r="EX30">
        <v>3.2934999999999999</v>
      </c>
      <c r="EY30">
        <v>4333.8999999999996</v>
      </c>
      <c r="EZ30">
        <v>9999</v>
      </c>
      <c r="FA30">
        <v>9999</v>
      </c>
      <c r="FB30">
        <v>80</v>
      </c>
      <c r="FC30">
        <v>4.97227</v>
      </c>
      <c r="FD30">
        <v>1.8708400000000001</v>
      </c>
      <c r="FE30">
        <v>1.8769800000000001</v>
      </c>
      <c r="FF30">
        <v>1.8701000000000001</v>
      </c>
      <c r="FG30">
        <v>1.87317</v>
      </c>
      <c r="FH30">
        <v>1.87469</v>
      </c>
      <c r="FI30">
        <v>1.8741000000000001</v>
      </c>
      <c r="FJ30">
        <v>1.8754999999999999</v>
      </c>
      <c r="FK30">
        <v>0</v>
      </c>
      <c r="FL30">
        <v>0</v>
      </c>
      <c r="FM30">
        <v>0</v>
      </c>
      <c r="FN30">
        <v>0</v>
      </c>
      <c r="FO30" t="s">
        <v>347</v>
      </c>
      <c r="FP30" t="s">
        <v>348</v>
      </c>
      <c r="FQ30" t="s">
        <v>349</v>
      </c>
      <c r="FR30" t="s">
        <v>349</v>
      </c>
      <c r="FS30" t="s">
        <v>349</v>
      </c>
      <c r="FT30" t="s">
        <v>349</v>
      </c>
      <c r="FU30">
        <v>0</v>
      </c>
      <c r="FV30">
        <v>100</v>
      </c>
      <c r="FW30">
        <v>100</v>
      </c>
      <c r="FX30">
        <v>2.1160000000000001</v>
      </c>
      <c r="FY30">
        <v>5.1999999999999998E-2</v>
      </c>
      <c r="FZ30">
        <v>2.2456666666666929</v>
      </c>
      <c r="GA30">
        <v>0</v>
      </c>
      <c r="GB30">
        <v>0</v>
      </c>
      <c r="GC30">
        <v>0</v>
      </c>
      <c r="GD30">
        <v>5.1194999999996327E-2</v>
      </c>
      <c r="GE30">
        <v>0</v>
      </c>
      <c r="GF30">
        <v>0</v>
      </c>
      <c r="GG30">
        <v>0</v>
      </c>
      <c r="GH30">
        <v>-1</v>
      </c>
      <c r="GI30">
        <v>-1</v>
      </c>
      <c r="GJ30">
        <v>-1</v>
      </c>
      <c r="GK30">
        <v>-1</v>
      </c>
      <c r="GL30">
        <v>21.6</v>
      </c>
      <c r="GM30">
        <v>21.6</v>
      </c>
      <c r="GN30">
        <v>1.0388200000000001</v>
      </c>
      <c r="GO30">
        <v>2.5366200000000001</v>
      </c>
      <c r="GP30">
        <v>1.39893</v>
      </c>
      <c r="GQ30">
        <v>2.2827099999999998</v>
      </c>
      <c r="GR30">
        <v>1.4489700000000001</v>
      </c>
      <c r="GS30">
        <v>2.5927699999999998</v>
      </c>
      <c r="GT30">
        <v>33.6479</v>
      </c>
      <c r="GU30">
        <v>14.9901</v>
      </c>
      <c r="GV30">
        <v>18</v>
      </c>
      <c r="GW30">
        <v>495.55900000000003</v>
      </c>
      <c r="GX30">
        <v>514.49900000000002</v>
      </c>
      <c r="GY30">
        <v>25.000399999999999</v>
      </c>
      <c r="GZ30">
        <v>28.187200000000001</v>
      </c>
      <c r="HA30">
        <v>30.000399999999999</v>
      </c>
      <c r="HB30">
        <v>28.123699999999999</v>
      </c>
      <c r="HC30">
        <v>28.0762</v>
      </c>
      <c r="HD30">
        <v>20.765599999999999</v>
      </c>
      <c r="HE30">
        <v>21.301100000000002</v>
      </c>
      <c r="HF30">
        <v>38.316800000000001</v>
      </c>
      <c r="HG30">
        <v>25</v>
      </c>
      <c r="HH30">
        <v>400</v>
      </c>
      <c r="HI30">
        <v>17.236000000000001</v>
      </c>
      <c r="HJ30">
        <v>101.202</v>
      </c>
      <c r="HK30">
        <v>101.18300000000001</v>
      </c>
    </row>
    <row r="31" spans="1:219" x14ac:dyDescent="0.2">
      <c r="A31">
        <v>15</v>
      </c>
      <c r="B31">
        <v>1689626954.5999999</v>
      </c>
      <c r="C31">
        <v>25127.599999904629</v>
      </c>
      <c r="D31" t="s">
        <v>390</v>
      </c>
      <c r="E31" t="s">
        <v>391</v>
      </c>
      <c r="F31">
        <v>0</v>
      </c>
      <c r="G31">
        <v>25.3</v>
      </c>
      <c r="H31" s="2" t="s">
        <v>397</v>
      </c>
      <c r="I31">
        <v>240</v>
      </c>
      <c r="J31">
        <v>54</v>
      </c>
      <c r="K31">
        <v>1689626954.5999999</v>
      </c>
      <c r="L31" s="1">
        <f t="shared" si="0"/>
        <v>3.5537492080478221E-5</v>
      </c>
      <c r="M31" s="1">
        <f t="shared" si="1"/>
        <v>3.5537492080478218E-2</v>
      </c>
      <c r="N31" s="1">
        <f t="shared" si="2"/>
        <v>-3.9163425550255052E-2</v>
      </c>
      <c r="O31" s="1">
        <f t="shared" si="3"/>
        <v>400.03199999999998</v>
      </c>
      <c r="P31" s="1">
        <f t="shared" si="4"/>
        <v>420.25034130429049</v>
      </c>
      <c r="Q31" s="1">
        <f t="shared" si="5"/>
        <v>42.495495688337137</v>
      </c>
      <c r="R31" s="1">
        <f t="shared" si="6"/>
        <v>40.451027543337595</v>
      </c>
      <c r="S31" s="1">
        <f t="shared" si="7"/>
        <v>1.9464010434808671E-3</v>
      </c>
      <c r="T31">
        <f t="shared" si="8"/>
        <v>3</v>
      </c>
      <c r="U31">
        <f t="shared" si="9"/>
        <v>1.9456997466576931E-3</v>
      </c>
      <c r="V31">
        <f t="shared" si="10"/>
        <v>1.216125327803649E-3</v>
      </c>
      <c r="W31">
        <f t="shared" si="11"/>
        <v>161.88461125241693</v>
      </c>
      <c r="X31">
        <f t="shared" si="12"/>
        <v>27.507566766635193</v>
      </c>
      <c r="Y31">
        <f t="shared" si="13"/>
        <v>26.803599999999999</v>
      </c>
      <c r="Z31">
        <f t="shared" si="14"/>
        <v>3.538081147922004</v>
      </c>
      <c r="AA31">
        <f t="shared" si="15"/>
        <v>49.805038483655565</v>
      </c>
      <c r="AB31">
        <f t="shared" si="16"/>
        <v>1.7393662753872299</v>
      </c>
      <c r="AC31">
        <f t="shared" si="17"/>
        <v>3.492350027915418</v>
      </c>
      <c r="AD31">
        <f t="shared" si="18"/>
        <v>1.7987148725347741</v>
      </c>
      <c r="AE31">
        <f t="shared" si="19"/>
        <v>-1.5672034007490896</v>
      </c>
      <c r="AF31">
        <f t="shared" si="20"/>
        <v>-35.743656000000016</v>
      </c>
      <c r="AG31">
        <f t="shared" si="21"/>
        <v>-2.5634167399610943</v>
      </c>
      <c r="AH31">
        <f t="shared" si="22"/>
        <v>122.01033511170672</v>
      </c>
      <c r="AI31">
        <v>0</v>
      </c>
      <c r="AJ31">
        <v>0</v>
      </c>
      <c r="AK31">
        <f t="shared" si="23"/>
        <v>1</v>
      </c>
      <c r="AL31">
        <f t="shared" si="24"/>
        <v>0</v>
      </c>
      <c r="AM31">
        <f t="shared" si="25"/>
        <v>53609.037971299542</v>
      </c>
      <c r="AN31">
        <f t="shared" si="26"/>
        <v>999.80700000000002</v>
      </c>
      <c r="AO31">
        <f t="shared" si="27"/>
        <v>841.03757640021593</v>
      </c>
      <c r="AP31">
        <f t="shared" si="28"/>
        <v>0.84119992798631726</v>
      </c>
      <c r="AQ31">
        <f t="shared" si="29"/>
        <v>0.16191586101359257</v>
      </c>
      <c r="AR31">
        <v>1.403</v>
      </c>
      <c r="AS31">
        <v>0.5</v>
      </c>
      <c r="AT31" t="s">
        <v>396</v>
      </c>
      <c r="AU31">
        <v>2</v>
      </c>
      <c r="AV31">
        <v>1689626954.5999999</v>
      </c>
      <c r="AW31">
        <v>400.03199999999998</v>
      </c>
      <c r="AX31">
        <v>400.02499999999998</v>
      </c>
      <c r="AY31">
        <v>17.2011</v>
      </c>
      <c r="AZ31">
        <v>17.191299999999998</v>
      </c>
      <c r="BA31">
        <v>397.82600000000002</v>
      </c>
      <c r="BB31">
        <v>17.153099999999998</v>
      </c>
      <c r="BC31">
        <v>500.01499999999999</v>
      </c>
      <c r="BD31">
        <v>101.086</v>
      </c>
      <c r="BE31">
        <v>3.3479299999999997E-2</v>
      </c>
      <c r="BF31">
        <v>26.582599999999999</v>
      </c>
      <c r="BG31">
        <v>26.803599999999999</v>
      </c>
      <c r="BH31">
        <v>999.9</v>
      </c>
      <c r="BI31">
        <v>0</v>
      </c>
      <c r="BJ31">
        <v>0</v>
      </c>
      <c r="BK31">
        <v>10016.200000000001</v>
      </c>
      <c r="BL31">
        <v>0</v>
      </c>
      <c r="BM31">
        <v>6.8184699999999996</v>
      </c>
      <c r="BN31">
        <v>-8.1878699999999999E-2</v>
      </c>
      <c r="BO31">
        <v>406.94400000000002</v>
      </c>
      <c r="BP31">
        <v>407.02199999999999</v>
      </c>
      <c r="BQ31">
        <v>1.39008E-2</v>
      </c>
      <c r="BR31">
        <v>400.02499999999998</v>
      </c>
      <c r="BS31">
        <v>17.191299999999998</v>
      </c>
      <c r="BT31">
        <v>1.7392099999999999</v>
      </c>
      <c r="BU31">
        <v>1.7378</v>
      </c>
      <c r="BV31">
        <v>15.2508</v>
      </c>
      <c r="BW31">
        <v>15.238300000000001</v>
      </c>
      <c r="BX31">
        <v>999.80700000000002</v>
      </c>
      <c r="BY31">
        <v>0.96000200000000002</v>
      </c>
      <c r="BZ31">
        <v>3.99978E-2</v>
      </c>
      <c r="CA31">
        <v>0</v>
      </c>
      <c r="CB31">
        <v>2.5520999999999998</v>
      </c>
      <c r="CC31">
        <v>0</v>
      </c>
      <c r="CD31">
        <v>1780.13</v>
      </c>
      <c r="CE31">
        <v>9150.65</v>
      </c>
      <c r="CF31">
        <v>38.561999999999998</v>
      </c>
      <c r="CG31">
        <v>41.75</v>
      </c>
      <c r="CH31">
        <v>39.811999999999998</v>
      </c>
      <c r="CI31">
        <v>41.5</v>
      </c>
      <c r="CJ31">
        <v>38.936999999999998</v>
      </c>
      <c r="CK31">
        <v>959.82</v>
      </c>
      <c r="CL31">
        <v>39.99</v>
      </c>
      <c r="CM31">
        <v>0</v>
      </c>
      <c r="CN31">
        <v>1689626955.8</v>
      </c>
      <c r="CO31">
        <v>0</v>
      </c>
      <c r="CP31">
        <v>1689626970.5999999</v>
      </c>
      <c r="CQ31" t="s">
        <v>392</v>
      </c>
      <c r="CR31">
        <v>1689626970.5999999</v>
      </c>
      <c r="CS31">
        <v>1689626966.5999999</v>
      </c>
      <c r="CT31">
        <v>15</v>
      </c>
      <c r="CU31">
        <v>0.09</v>
      </c>
      <c r="CV31">
        <v>-4.0000000000000001E-3</v>
      </c>
      <c r="CW31">
        <v>2.206</v>
      </c>
      <c r="CX31">
        <v>4.8000000000000001E-2</v>
      </c>
      <c r="CY31">
        <v>400</v>
      </c>
      <c r="CZ31">
        <v>17</v>
      </c>
      <c r="DA31">
        <v>0.37</v>
      </c>
      <c r="DB31">
        <v>0.31</v>
      </c>
      <c r="DC31">
        <v>0.12870024369869329</v>
      </c>
      <c r="DD31">
        <v>-7.7788376296821463E-2</v>
      </c>
      <c r="DE31">
        <v>3.8095318551478172E-2</v>
      </c>
      <c r="DF31">
        <v>1</v>
      </c>
      <c r="DG31">
        <v>2.8948792833703581E-5</v>
      </c>
      <c r="DH31">
        <v>-3.3569937281200708E-5</v>
      </c>
      <c r="DI31">
        <v>3.0251889644455119E-6</v>
      </c>
      <c r="DJ31">
        <v>1</v>
      </c>
      <c r="DK31">
        <v>1.5126985106971821E-3</v>
      </c>
      <c r="DL31">
        <v>-1.3963885443888939E-3</v>
      </c>
      <c r="DM31">
        <v>1.016049149257785E-4</v>
      </c>
      <c r="DN31">
        <v>1</v>
      </c>
      <c r="DO31">
        <v>3</v>
      </c>
      <c r="DP31">
        <v>3</v>
      </c>
      <c r="DQ31" t="s">
        <v>346</v>
      </c>
      <c r="DR31">
        <v>3.1093199999999999</v>
      </c>
      <c r="DS31">
        <v>2.6654800000000001</v>
      </c>
      <c r="DT31">
        <v>9.6411499999999997E-2</v>
      </c>
      <c r="DU31">
        <v>9.7551700000000005E-2</v>
      </c>
      <c r="DV31">
        <v>8.2920599999999997E-2</v>
      </c>
      <c r="DW31">
        <v>8.5078299999999996E-2</v>
      </c>
      <c r="DX31">
        <v>26101.1</v>
      </c>
      <c r="DY31">
        <v>28360.9</v>
      </c>
      <c r="DZ31">
        <v>27360</v>
      </c>
      <c r="EA31">
        <v>29547.3</v>
      </c>
      <c r="EB31">
        <v>31405.599999999999</v>
      </c>
      <c r="EC31">
        <v>33345.599999999999</v>
      </c>
      <c r="ED31">
        <v>37529.5</v>
      </c>
      <c r="EE31">
        <v>40518.5</v>
      </c>
      <c r="EF31">
        <v>2.1637200000000001</v>
      </c>
      <c r="EG31">
        <v>2.11287</v>
      </c>
      <c r="EH31">
        <v>8.8449600000000003E-2</v>
      </c>
      <c r="EI31">
        <v>0</v>
      </c>
      <c r="EJ31">
        <v>25.355</v>
      </c>
      <c r="EK31">
        <v>999.9</v>
      </c>
      <c r="EL31">
        <v>48.6</v>
      </c>
      <c r="EM31">
        <v>29.9</v>
      </c>
      <c r="EN31">
        <v>20.365100000000002</v>
      </c>
      <c r="EO31">
        <v>63.0182</v>
      </c>
      <c r="EP31">
        <v>7.53606</v>
      </c>
      <c r="EQ31">
        <v>1</v>
      </c>
      <c r="ER31">
        <v>2.8785600000000001E-2</v>
      </c>
      <c r="ES31">
        <v>0.69729300000000005</v>
      </c>
      <c r="ET31">
        <v>20.221</v>
      </c>
      <c r="EU31">
        <v>5.2535299999999996</v>
      </c>
      <c r="EV31">
        <v>12.0579</v>
      </c>
      <c r="EW31">
        <v>4.9729999999999999</v>
      </c>
      <c r="EX31">
        <v>3.29305</v>
      </c>
      <c r="EY31">
        <v>4382.3</v>
      </c>
      <c r="EZ31">
        <v>9999</v>
      </c>
      <c r="FA31">
        <v>9999</v>
      </c>
      <c r="FB31">
        <v>80.599999999999994</v>
      </c>
      <c r="FC31">
        <v>4.9722099999999996</v>
      </c>
      <c r="FD31">
        <v>1.8707400000000001</v>
      </c>
      <c r="FE31">
        <v>1.8769499999999999</v>
      </c>
      <c r="FF31">
        <v>1.8699699999999999</v>
      </c>
      <c r="FG31">
        <v>1.87317</v>
      </c>
      <c r="FH31">
        <v>1.8746400000000001</v>
      </c>
      <c r="FI31">
        <v>1.8740699999999999</v>
      </c>
      <c r="FJ31">
        <v>1.87547</v>
      </c>
      <c r="FK31">
        <v>0</v>
      </c>
      <c r="FL31">
        <v>0</v>
      </c>
      <c r="FM31">
        <v>0</v>
      </c>
      <c r="FN31">
        <v>0</v>
      </c>
      <c r="FO31" t="s">
        <v>347</v>
      </c>
      <c r="FP31" t="s">
        <v>348</v>
      </c>
      <c r="FQ31" t="s">
        <v>349</v>
      </c>
      <c r="FR31" t="s">
        <v>349</v>
      </c>
      <c r="FS31" t="s">
        <v>349</v>
      </c>
      <c r="FT31" t="s">
        <v>349</v>
      </c>
      <c r="FU31">
        <v>0</v>
      </c>
      <c r="FV31">
        <v>100</v>
      </c>
      <c r="FW31">
        <v>100</v>
      </c>
      <c r="FX31">
        <v>2.206</v>
      </c>
      <c r="FY31">
        <v>4.8000000000000001E-2</v>
      </c>
      <c r="FZ31">
        <v>2.1163999999999992</v>
      </c>
      <c r="GA31">
        <v>0</v>
      </c>
      <c r="GB31">
        <v>0</v>
      </c>
      <c r="GC31">
        <v>0</v>
      </c>
      <c r="GD31">
        <v>5.2144999999999442E-2</v>
      </c>
      <c r="GE31">
        <v>0</v>
      </c>
      <c r="GF31">
        <v>0</v>
      </c>
      <c r="GG31">
        <v>0</v>
      </c>
      <c r="GH31">
        <v>-1</v>
      </c>
      <c r="GI31">
        <v>-1</v>
      </c>
      <c r="GJ31">
        <v>-1</v>
      </c>
      <c r="GK31">
        <v>-1</v>
      </c>
      <c r="GL31">
        <v>36</v>
      </c>
      <c r="GM31">
        <v>36</v>
      </c>
      <c r="GN31">
        <v>1.0400400000000001</v>
      </c>
      <c r="GO31">
        <v>2.5476100000000002</v>
      </c>
      <c r="GP31">
        <v>1.39893</v>
      </c>
      <c r="GQ31">
        <v>2.2753899999999998</v>
      </c>
      <c r="GR31">
        <v>1.4489700000000001</v>
      </c>
      <c r="GS31">
        <v>2.5524900000000001</v>
      </c>
      <c r="GT31">
        <v>32.886899999999997</v>
      </c>
      <c r="GU31">
        <v>14.350899999999999</v>
      </c>
      <c r="GV31">
        <v>18</v>
      </c>
      <c r="GW31">
        <v>506.64600000000002</v>
      </c>
      <c r="GX31">
        <v>517.44000000000005</v>
      </c>
      <c r="GY31">
        <v>25.001300000000001</v>
      </c>
      <c r="GZ31">
        <v>27.5456</v>
      </c>
      <c r="HA31">
        <v>30.0001</v>
      </c>
      <c r="HB31">
        <v>27.527699999999999</v>
      </c>
      <c r="HC31">
        <v>27.487400000000001</v>
      </c>
      <c r="HD31">
        <v>20.783799999999999</v>
      </c>
      <c r="HE31">
        <v>18.7317</v>
      </c>
      <c r="HF31">
        <v>39.826500000000003</v>
      </c>
      <c r="HG31">
        <v>25</v>
      </c>
      <c r="HH31">
        <v>400</v>
      </c>
      <c r="HI31">
        <v>17.1508</v>
      </c>
      <c r="HJ31">
        <v>101.242</v>
      </c>
      <c r="HK31">
        <v>101.261</v>
      </c>
    </row>
    <row r="32" spans="1:219" x14ac:dyDescent="0.2">
      <c r="A32">
        <v>16</v>
      </c>
      <c r="B32">
        <v>1689628296.5999999</v>
      </c>
      <c r="C32">
        <v>26469.599999904629</v>
      </c>
      <c r="D32" t="s">
        <v>393</v>
      </c>
      <c r="E32" t="s">
        <v>394</v>
      </c>
      <c r="F32">
        <v>0</v>
      </c>
      <c r="G32">
        <v>24.2</v>
      </c>
      <c r="H32" s="2" t="s">
        <v>344</v>
      </c>
      <c r="I32">
        <v>150</v>
      </c>
      <c r="J32">
        <v>54</v>
      </c>
      <c r="K32">
        <v>1689628296.5999999</v>
      </c>
      <c r="L32" s="1">
        <f t="shared" si="0"/>
        <v>1.05531341873103E-4</v>
      </c>
      <c r="M32" s="1">
        <f t="shared" si="1"/>
        <v>0.10553134187310301</v>
      </c>
      <c r="N32" s="1">
        <f t="shared" si="2"/>
        <v>0.95578877142512464</v>
      </c>
      <c r="O32" s="1">
        <f t="shared" si="3"/>
        <v>399.81200000000001</v>
      </c>
      <c r="P32" s="1">
        <f t="shared" si="4"/>
        <v>135.08326264617469</v>
      </c>
      <c r="Q32" s="1">
        <f t="shared" si="5"/>
        <v>13.664299775598739</v>
      </c>
      <c r="R32" s="1">
        <f t="shared" si="6"/>
        <v>40.442841806326406</v>
      </c>
      <c r="S32" s="1">
        <f t="shared" si="7"/>
        <v>5.9529110453901838E-3</v>
      </c>
      <c r="T32">
        <f t="shared" si="8"/>
        <v>3</v>
      </c>
      <c r="U32">
        <f t="shared" si="9"/>
        <v>5.9463564135904153E-3</v>
      </c>
      <c r="V32">
        <f t="shared" si="10"/>
        <v>3.7170610515330736E-3</v>
      </c>
      <c r="W32">
        <f t="shared" si="11"/>
        <v>161.94054216254725</v>
      </c>
      <c r="X32">
        <f t="shared" si="12"/>
        <v>27.285404630067791</v>
      </c>
      <c r="Y32">
        <f t="shared" si="13"/>
        <v>26.552900000000001</v>
      </c>
      <c r="Z32">
        <f t="shared" si="14"/>
        <v>3.4862437751023596</v>
      </c>
      <c r="AA32">
        <f t="shared" si="15"/>
        <v>50.352572311121065</v>
      </c>
      <c r="AB32">
        <f t="shared" si="16"/>
        <v>1.7373816429836</v>
      </c>
      <c r="AC32">
        <f t="shared" si="17"/>
        <v>3.4504327450215984</v>
      </c>
      <c r="AD32">
        <f t="shared" si="18"/>
        <v>1.7488621321187596</v>
      </c>
      <c r="AE32">
        <f t="shared" si="19"/>
        <v>-4.6539321766038428</v>
      </c>
      <c r="AF32">
        <f t="shared" si="20"/>
        <v>-28.319973600000079</v>
      </c>
      <c r="AG32">
        <f t="shared" si="21"/>
        <v>-2.0263878442278709</v>
      </c>
      <c r="AH32">
        <f t="shared" si="22"/>
        <v>126.94024854171545</v>
      </c>
      <c r="AI32">
        <v>0</v>
      </c>
      <c r="AJ32">
        <v>0</v>
      </c>
      <c r="AK32">
        <f t="shared" si="23"/>
        <v>1</v>
      </c>
      <c r="AL32">
        <f t="shared" si="24"/>
        <v>0</v>
      </c>
      <c r="AM32">
        <f t="shared" si="25"/>
        <v>53653.977953581241</v>
      </c>
      <c r="AN32">
        <f t="shared" si="26"/>
        <v>1000.15</v>
      </c>
      <c r="AO32">
        <f t="shared" si="27"/>
        <v>841.32631200131971</v>
      </c>
      <c r="AP32">
        <f t="shared" si="28"/>
        <v>0.84120013198152255</v>
      </c>
      <c r="AQ32">
        <f t="shared" si="29"/>
        <v>0.1619162547243386</v>
      </c>
      <c r="AR32">
        <v>1.403</v>
      </c>
      <c r="AS32">
        <v>0.5</v>
      </c>
      <c r="AT32" t="s">
        <v>396</v>
      </c>
      <c r="AU32">
        <v>2</v>
      </c>
      <c r="AV32">
        <v>1689628296.5999999</v>
      </c>
      <c r="AW32">
        <v>399.81200000000001</v>
      </c>
      <c r="AX32">
        <v>400.09199999999998</v>
      </c>
      <c r="AY32">
        <v>17.1755</v>
      </c>
      <c r="AZ32">
        <v>17.1464</v>
      </c>
      <c r="BA32">
        <v>397.678</v>
      </c>
      <c r="BB32">
        <v>17.131499999999999</v>
      </c>
      <c r="BC32">
        <v>500.06</v>
      </c>
      <c r="BD32">
        <v>101.119</v>
      </c>
      <c r="BE32">
        <v>3.5647199999999997E-2</v>
      </c>
      <c r="BF32">
        <v>26.377800000000001</v>
      </c>
      <c r="BG32">
        <v>26.552900000000001</v>
      </c>
      <c r="BH32">
        <v>999.9</v>
      </c>
      <c r="BI32">
        <v>0</v>
      </c>
      <c r="BJ32">
        <v>0</v>
      </c>
      <c r="BK32">
        <v>10014.4</v>
      </c>
      <c r="BL32">
        <v>0</v>
      </c>
      <c r="BM32">
        <v>12.555</v>
      </c>
      <c r="BN32">
        <v>-0.20825199999999999</v>
      </c>
      <c r="BO32">
        <v>406.87400000000002</v>
      </c>
      <c r="BP32">
        <v>407.072</v>
      </c>
      <c r="BQ32">
        <v>3.2735800000000002E-2</v>
      </c>
      <c r="BR32">
        <v>400.09199999999998</v>
      </c>
      <c r="BS32">
        <v>17.1464</v>
      </c>
      <c r="BT32">
        <v>1.7371399999999999</v>
      </c>
      <c r="BU32">
        <v>1.73383</v>
      </c>
      <c r="BV32">
        <v>15.2323</v>
      </c>
      <c r="BW32">
        <v>15.2026</v>
      </c>
      <c r="BX32">
        <v>1000.15</v>
      </c>
      <c r="BY32">
        <v>0.95999100000000004</v>
      </c>
      <c r="BZ32">
        <v>4.00089E-2</v>
      </c>
      <c r="CA32">
        <v>0</v>
      </c>
      <c r="CB32">
        <v>2.61</v>
      </c>
      <c r="CC32">
        <v>0</v>
      </c>
      <c r="CD32">
        <v>1680.49</v>
      </c>
      <c r="CE32">
        <v>9153.7800000000007</v>
      </c>
      <c r="CF32">
        <v>36.5</v>
      </c>
      <c r="CG32">
        <v>38.311999999999998</v>
      </c>
      <c r="CH32">
        <v>37.436999999999998</v>
      </c>
      <c r="CI32">
        <v>37.186999999999998</v>
      </c>
      <c r="CJ32">
        <v>36.561999999999998</v>
      </c>
      <c r="CK32">
        <v>960.13</v>
      </c>
      <c r="CL32">
        <v>40.01</v>
      </c>
      <c r="CM32">
        <v>0</v>
      </c>
      <c r="CN32">
        <v>1689628297.4000001</v>
      </c>
      <c r="CO32">
        <v>0</v>
      </c>
      <c r="CP32">
        <v>1689628316.5999999</v>
      </c>
      <c r="CQ32" t="s">
        <v>395</v>
      </c>
      <c r="CR32">
        <v>1689628316.5999999</v>
      </c>
      <c r="CS32">
        <v>1689628312.5999999</v>
      </c>
      <c r="CT32">
        <v>16</v>
      </c>
      <c r="CU32">
        <v>-7.1999999999999995E-2</v>
      </c>
      <c r="CV32">
        <v>-3.0000000000000001E-3</v>
      </c>
      <c r="CW32">
        <v>2.1339999999999999</v>
      </c>
      <c r="CX32">
        <v>4.3999999999999997E-2</v>
      </c>
      <c r="CY32">
        <v>400</v>
      </c>
      <c r="CZ32">
        <v>17</v>
      </c>
      <c r="DA32">
        <v>0.49</v>
      </c>
      <c r="DB32">
        <v>0.22</v>
      </c>
      <c r="DC32">
        <v>0.15060270565528919</v>
      </c>
      <c r="DD32">
        <v>1.7843928019883351</v>
      </c>
      <c r="DE32">
        <v>0.10118038988152291</v>
      </c>
      <c r="DF32">
        <v>0</v>
      </c>
      <c r="DG32">
        <v>3.926566120770405E-6</v>
      </c>
      <c r="DH32">
        <v>-5.1292440653858892E-4</v>
      </c>
      <c r="DI32">
        <v>4.2958435084356297E-5</v>
      </c>
      <c r="DJ32">
        <v>1</v>
      </c>
      <c r="DK32">
        <v>-1.1775745759506761E-3</v>
      </c>
      <c r="DL32">
        <v>-1.9995465107781649E-2</v>
      </c>
      <c r="DM32">
        <v>1.5681048377689071E-3</v>
      </c>
      <c r="DN32">
        <v>1</v>
      </c>
      <c r="DO32">
        <v>2</v>
      </c>
      <c r="DP32">
        <v>3</v>
      </c>
      <c r="DQ32" t="s">
        <v>359</v>
      </c>
      <c r="DR32">
        <v>3.1093099999999998</v>
      </c>
      <c r="DS32">
        <v>2.6676299999999999</v>
      </c>
      <c r="DT32">
        <v>9.6311300000000002E-2</v>
      </c>
      <c r="DU32">
        <v>9.7491700000000001E-2</v>
      </c>
      <c r="DV32">
        <v>8.2785200000000003E-2</v>
      </c>
      <c r="DW32">
        <v>8.4856600000000004E-2</v>
      </c>
      <c r="DX32">
        <v>26092.7</v>
      </c>
      <c r="DY32">
        <v>28346.9</v>
      </c>
      <c r="DZ32">
        <v>27349.7</v>
      </c>
      <c r="EA32">
        <v>29531.9</v>
      </c>
      <c r="EB32">
        <v>31400.1</v>
      </c>
      <c r="EC32">
        <v>33336.1</v>
      </c>
      <c r="ED32">
        <v>37518.5</v>
      </c>
      <c r="EE32">
        <v>40498</v>
      </c>
      <c r="EF32">
        <v>2.1632199999999999</v>
      </c>
      <c r="EG32">
        <v>2.0884499999999999</v>
      </c>
      <c r="EH32">
        <v>9.6961900000000004E-2</v>
      </c>
      <c r="EI32">
        <v>0</v>
      </c>
      <c r="EJ32">
        <v>24.963899999999999</v>
      </c>
      <c r="EK32">
        <v>999.9</v>
      </c>
      <c r="EL32">
        <v>45.7</v>
      </c>
      <c r="EM32">
        <v>31.9</v>
      </c>
      <c r="EN32">
        <v>21.456</v>
      </c>
      <c r="EO32">
        <v>63.0383</v>
      </c>
      <c r="EP32">
        <v>7.9927900000000003</v>
      </c>
      <c r="EQ32">
        <v>1</v>
      </c>
      <c r="ER32">
        <v>5.7764200000000002E-2</v>
      </c>
      <c r="ES32">
        <v>0.81034300000000004</v>
      </c>
      <c r="ET32">
        <v>20.216699999999999</v>
      </c>
      <c r="EU32">
        <v>5.2533799999999999</v>
      </c>
      <c r="EV32">
        <v>12.0579</v>
      </c>
      <c r="EW32">
        <v>4.9725000000000001</v>
      </c>
      <c r="EX32">
        <v>3.2931300000000001</v>
      </c>
      <c r="EY32">
        <v>4412.1000000000004</v>
      </c>
      <c r="EZ32">
        <v>9999</v>
      </c>
      <c r="FA32">
        <v>9999</v>
      </c>
      <c r="FB32">
        <v>81</v>
      </c>
      <c r="FC32">
        <v>4.9723300000000004</v>
      </c>
      <c r="FD32">
        <v>1.87104</v>
      </c>
      <c r="FE32">
        <v>1.8772200000000001</v>
      </c>
      <c r="FF32">
        <v>1.8703099999999999</v>
      </c>
      <c r="FG32">
        <v>1.8734200000000001</v>
      </c>
      <c r="FH32">
        <v>1.8748499999999999</v>
      </c>
      <c r="FI32">
        <v>1.87436</v>
      </c>
      <c r="FJ32">
        <v>1.8757200000000001</v>
      </c>
      <c r="FK32">
        <v>0</v>
      </c>
      <c r="FL32">
        <v>0</v>
      </c>
      <c r="FM32">
        <v>0</v>
      </c>
      <c r="FN32">
        <v>0</v>
      </c>
      <c r="FO32" t="s">
        <v>347</v>
      </c>
      <c r="FP32" t="s">
        <v>348</v>
      </c>
      <c r="FQ32" t="s">
        <v>349</v>
      </c>
      <c r="FR32" t="s">
        <v>349</v>
      </c>
      <c r="FS32" t="s">
        <v>349</v>
      </c>
      <c r="FT32" t="s">
        <v>349</v>
      </c>
      <c r="FU32">
        <v>0</v>
      </c>
      <c r="FV32">
        <v>100</v>
      </c>
      <c r="FW32">
        <v>100</v>
      </c>
      <c r="FX32">
        <v>2.1339999999999999</v>
      </c>
      <c r="FY32">
        <v>4.3999999999999997E-2</v>
      </c>
      <c r="FZ32">
        <v>2.2061999999999671</v>
      </c>
      <c r="GA32">
        <v>0</v>
      </c>
      <c r="GB32">
        <v>0</v>
      </c>
      <c r="GC32">
        <v>0</v>
      </c>
      <c r="GD32">
        <v>4.765499999999534E-2</v>
      </c>
      <c r="GE32">
        <v>0</v>
      </c>
      <c r="GF32">
        <v>0</v>
      </c>
      <c r="GG32">
        <v>0</v>
      </c>
      <c r="GH32">
        <v>-1</v>
      </c>
      <c r="GI32">
        <v>-1</v>
      </c>
      <c r="GJ32">
        <v>-1</v>
      </c>
      <c r="GK32">
        <v>-1</v>
      </c>
      <c r="GL32">
        <v>22.1</v>
      </c>
      <c r="GM32">
        <v>22.2</v>
      </c>
      <c r="GN32">
        <v>1.0363800000000001</v>
      </c>
      <c r="GO32">
        <v>2.5390600000000001</v>
      </c>
      <c r="GP32">
        <v>1.39893</v>
      </c>
      <c r="GQ32">
        <v>2.2814899999999998</v>
      </c>
      <c r="GR32">
        <v>1.4489700000000001</v>
      </c>
      <c r="GS32">
        <v>2.5720200000000002</v>
      </c>
      <c r="GT32">
        <v>36.363500000000002</v>
      </c>
      <c r="GU32">
        <v>13.9482</v>
      </c>
      <c r="GV32">
        <v>18</v>
      </c>
      <c r="GW32">
        <v>510.3</v>
      </c>
      <c r="GX32">
        <v>504.46699999999998</v>
      </c>
      <c r="GY32">
        <v>25</v>
      </c>
      <c r="GZ32">
        <v>27.964400000000001</v>
      </c>
      <c r="HA32">
        <v>29.9998</v>
      </c>
      <c r="HB32">
        <v>27.945399999999999</v>
      </c>
      <c r="HC32">
        <v>27.901700000000002</v>
      </c>
      <c r="HD32">
        <v>20.717099999999999</v>
      </c>
      <c r="HE32">
        <v>22.351199999999999</v>
      </c>
      <c r="HF32">
        <v>30.515799999999999</v>
      </c>
      <c r="HG32">
        <v>25</v>
      </c>
      <c r="HH32">
        <v>400</v>
      </c>
      <c r="HI32">
        <v>17.033899999999999</v>
      </c>
      <c r="HJ32">
        <v>101.209</v>
      </c>
      <c r="HK32">
        <v>101.209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Marcella Cross</cp:lastModifiedBy>
  <dcterms:created xsi:type="dcterms:W3CDTF">2023-07-17T21:16:20Z</dcterms:created>
  <dcterms:modified xsi:type="dcterms:W3CDTF">2023-07-25T18:47:38Z</dcterms:modified>
</cp:coreProperties>
</file>