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Li-Cor.data/Excel.DataCollection/"/>
    </mc:Choice>
  </mc:AlternateContent>
  <xr:revisionPtr revIDLastSave="0" documentId="13_ncr:1_{28C2C67D-FA36-7649-AFC8-C9BB37DA485B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2" i="1" l="1"/>
  <c r="AP32" i="1"/>
  <c r="AN32" i="1"/>
  <c r="AO32" i="1" s="1"/>
  <c r="AM32" i="1"/>
  <c r="AK32" i="1"/>
  <c r="O32" i="1" s="1"/>
  <c r="AC32" i="1"/>
  <c r="AB32" i="1"/>
  <c r="AA32" i="1"/>
  <c r="T32" i="1"/>
  <c r="AQ31" i="1"/>
  <c r="AP31" i="1"/>
  <c r="AN31" i="1"/>
  <c r="AM31" i="1"/>
  <c r="AK31" i="1"/>
  <c r="N31" i="1" s="1"/>
  <c r="AC31" i="1"/>
  <c r="AB31" i="1"/>
  <c r="AA31" i="1"/>
  <c r="T31" i="1"/>
  <c r="AQ30" i="1"/>
  <c r="AP30" i="1"/>
  <c r="AN30" i="1"/>
  <c r="AM30" i="1"/>
  <c r="AK30" i="1" s="1"/>
  <c r="AC30" i="1"/>
  <c r="AB30" i="1"/>
  <c r="T30" i="1"/>
  <c r="AQ29" i="1"/>
  <c r="AP29" i="1"/>
  <c r="AN29" i="1"/>
  <c r="AO29" i="1" s="1"/>
  <c r="AM29" i="1"/>
  <c r="AK29" i="1" s="1"/>
  <c r="AC29" i="1"/>
  <c r="AB29" i="1"/>
  <c r="AA29" i="1" s="1"/>
  <c r="T29" i="1"/>
  <c r="AQ28" i="1"/>
  <c r="AP28" i="1"/>
  <c r="AN28" i="1"/>
  <c r="AO28" i="1" s="1"/>
  <c r="AM28" i="1"/>
  <c r="AK28" i="1" s="1"/>
  <c r="AC28" i="1"/>
  <c r="AB28" i="1"/>
  <c r="AA28" i="1"/>
  <c r="T28" i="1"/>
  <c r="AQ27" i="1"/>
  <c r="W27" i="1" s="1"/>
  <c r="AP27" i="1"/>
  <c r="AO27" i="1" s="1"/>
  <c r="AN27" i="1"/>
  <c r="AM27" i="1"/>
  <c r="AK27" i="1"/>
  <c r="O27" i="1" s="1"/>
  <c r="AC27" i="1"/>
  <c r="AB27" i="1"/>
  <c r="AA27" i="1"/>
  <c r="T27" i="1"/>
  <c r="R27" i="1"/>
  <c r="AQ26" i="1"/>
  <c r="AP26" i="1"/>
  <c r="AN26" i="1"/>
  <c r="AO26" i="1" s="1"/>
  <c r="AM26" i="1"/>
  <c r="AK26" i="1" s="1"/>
  <c r="AC26" i="1"/>
  <c r="AB26" i="1"/>
  <c r="AA26" i="1" s="1"/>
  <c r="T26" i="1"/>
  <c r="AQ25" i="1"/>
  <c r="AP25" i="1"/>
  <c r="AN25" i="1"/>
  <c r="AO25" i="1" s="1"/>
  <c r="AM25" i="1"/>
  <c r="AK25" i="1" s="1"/>
  <c r="AC25" i="1"/>
  <c r="AB25" i="1"/>
  <c r="AA25" i="1" s="1"/>
  <c r="T25" i="1"/>
  <c r="AQ24" i="1"/>
  <c r="AP24" i="1"/>
  <c r="AN24" i="1"/>
  <c r="AM24" i="1"/>
  <c r="AK24" i="1"/>
  <c r="O24" i="1" s="1"/>
  <c r="AC24" i="1"/>
  <c r="AB24" i="1"/>
  <c r="AA24" i="1"/>
  <c r="T24" i="1"/>
  <c r="R24" i="1"/>
  <c r="AQ23" i="1"/>
  <c r="AP23" i="1"/>
  <c r="AN23" i="1"/>
  <c r="AO23" i="1" s="1"/>
  <c r="AM23" i="1"/>
  <c r="AK23" i="1"/>
  <c r="O23" i="1" s="1"/>
  <c r="AC23" i="1"/>
  <c r="AB23" i="1"/>
  <c r="AA23" i="1"/>
  <c r="T23" i="1"/>
  <c r="AQ22" i="1"/>
  <c r="AP22" i="1"/>
  <c r="AN22" i="1"/>
  <c r="AO22" i="1" s="1"/>
  <c r="AM22" i="1"/>
  <c r="AK22" i="1" s="1"/>
  <c r="AC22" i="1"/>
  <c r="AB22" i="1"/>
  <c r="AA22" i="1" s="1"/>
  <c r="T22" i="1"/>
  <c r="AQ21" i="1"/>
  <c r="AP21" i="1"/>
  <c r="AN21" i="1"/>
  <c r="AO21" i="1" s="1"/>
  <c r="AM21" i="1"/>
  <c r="AK21" i="1" s="1"/>
  <c r="AC21" i="1"/>
  <c r="AB21" i="1"/>
  <c r="AA21" i="1" s="1"/>
  <c r="T21" i="1"/>
  <c r="AQ20" i="1"/>
  <c r="AP20" i="1"/>
  <c r="AN20" i="1"/>
  <c r="AO20" i="1" s="1"/>
  <c r="AM20" i="1"/>
  <c r="AK20" i="1"/>
  <c r="O20" i="1" s="1"/>
  <c r="AC20" i="1"/>
  <c r="AB20" i="1"/>
  <c r="AA20" i="1"/>
  <c r="T20" i="1"/>
  <c r="AQ19" i="1"/>
  <c r="AP19" i="1"/>
  <c r="AN19" i="1"/>
  <c r="AO19" i="1" s="1"/>
  <c r="AM19" i="1"/>
  <c r="AK19" i="1"/>
  <c r="O19" i="1" s="1"/>
  <c r="AC19" i="1"/>
  <c r="AB19" i="1"/>
  <c r="AA19" i="1"/>
  <c r="T19" i="1"/>
  <c r="AQ18" i="1"/>
  <c r="AP18" i="1"/>
  <c r="AN18" i="1"/>
  <c r="AM18" i="1"/>
  <c r="AK18" i="1"/>
  <c r="M18" i="1" s="1"/>
  <c r="L18" i="1" s="1"/>
  <c r="AC18" i="1"/>
  <c r="AB18" i="1"/>
  <c r="AA18" i="1" s="1"/>
  <c r="T18" i="1"/>
  <c r="O18" i="1"/>
  <c r="AQ17" i="1"/>
  <c r="AP17" i="1"/>
  <c r="AN17" i="1"/>
  <c r="AO17" i="1" s="1"/>
  <c r="AM17" i="1"/>
  <c r="AK17" i="1" s="1"/>
  <c r="AC17" i="1"/>
  <c r="AB17" i="1"/>
  <c r="AA17" i="1" s="1"/>
  <c r="T17" i="1"/>
  <c r="O28" i="1" l="1"/>
  <c r="R28" i="1"/>
  <c r="N19" i="1"/>
  <c r="R19" i="1"/>
  <c r="W31" i="1"/>
  <c r="X31" i="1" s="1"/>
  <c r="Y31" i="1" s="1"/>
  <c r="O31" i="1"/>
  <c r="AL18" i="1"/>
  <c r="R20" i="1"/>
  <c r="AA30" i="1"/>
  <c r="R32" i="1"/>
  <c r="AO31" i="1"/>
  <c r="R23" i="1"/>
  <c r="R31" i="1"/>
  <c r="N18" i="1"/>
  <c r="W18" i="1"/>
  <c r="X18" i="1" s="1"/>
  <c r="Y18" i="1" s="1"/>
  <c r="U18" i="1" s="1"/>
  <c r="S18" i="1" s="1"/>
  <c r="V18" i="1" s="1"/>
  <c r="P18" i="1" s="1"/>
  <c r="Q18" i="1" s="1"/>
  <c r="W20" i="1"/>
  <c r="AO24" i="1"/>
  <c r="AO30" i="1"/>
  <c r="W32" i="1"/>
  <c r="X32" i="1" s="1"/>
  <c r="Y32" i="1" s="1"/>
  <c r="M22" i="1"/>
  <c r="L22" i="1" s="1"/>
  <c r="AL22" i="1"/>
  <c r="R22" i="1"/>
  <c r="O22" i="1"/>
  <c r="N22" i="1"/>
  <c r="R17" i="1"/>
  <c r="M17" i="1"/>
  <c r="L17" i="1" s="1"/>
  <c r="N17" i="1"/>
  <c r="AL17" i="1"/>
  <c r="O17" i="1"/>
  <c r="R21" i="1"/>
  <c r="M21" i="1"/>
  <c r="L21" i="1" s="1"/>
  <c r="AL21" i="1"/>
  <c r="O21" i="1"/>
  <c r="N21" i="1"/>
  <c r="AE18" i="1"/>
  <c r="M26" i="1"/>
  <c r="L26" i="1" s="1"/>
  <c r="AL26" i="1"/>
  <c r="N26" i="1"/>
  <c r="R26" i="1"/>
  <c r="O26" i="1"/>
  <c r="AL25" i="1"/>
  <c r="R25" i="1"/>
  <c r="O25" i="1"/>
  <c r="M25" i="1"/>
  <c r="L25" i="1" s="1"/>
  <c r="N25" i="1"/>
  <c r="M30" i="1"/>
  <c r="L30" i="1" s="1"/>
  <c r="AL30" i="1"/>
  <c r="R30" i="1"/>
  <c r="O30" i="1"/>
  <c r="N30" i="1"/>
  <c r="R29" i="1"/>
  <c r="M29" i="1"/>
  <c r="L29" i="1" s="1"/>
  <c r="O29" i="1"/>
  <c r="N29" i="1"/>
  <c r="AL29" i="1"/>
  <c r="W22" i="1"/>
  <c r="W30" i="1"/>
  <c r="AL20" i="1"/>
  <c r="AL24" i="1"/>
  <c r="AL28" i="1"/>
  <c r="AL32" i="1"/>
  <c r="W26" i="1"/>
  <c r="W17" i="1"/>
  <c r="M20" i="1"/>
  <c r="L20" i="1" s="1"/>
  <c r="W21" i="1"/>
  <c r="M24" i="1"/>
  <c r="L24" i="1" s="1"/>
  <c r="W25" i="1"/>
  <c r="M28" i="1"/>
  <c r="L28" i="1" s="1"/>
  <c r="W29" i="1"/>
  <c r="M32" i="1"/>
  <c r="L32" i="1" s="1"/>
  <c r="AO18" i="1"/>
  <c r="R18" i="1"/>
  <c r="AL19" i="1"/>
  <c r="N20" i="1"/>
  <c r="AL23" i="1"/>
  <c r="N24" i="1"/>
  <c r="AL27" i="1"/>
  <c r="N28" i="1"/>
  <c r="AL31" i="1"/>
  <c r="N32" i="1"/>
  <c r="M19" i="1"/>
  <c r="L19" i="1" s="1"/>
  <c r="M23" i="1"/>
  <c r="L23" i="1" s="1"/>
  <c r="W24" i="1"/>
  <c r="M27" i="1"/>
  <c r="L27" i="1" s="1"/>
  <c r="X27" i="1" s="1"/>
  <c r="Y27" i="1" s="1"/>
  <c r="W28" i="1"/>
  <c r="M31" i="1"/>
  <c r="L31" i="1" s="1"/>
  <c r="N23" i="1"/>
  <c r="N27" i="1"/>
  <c r="W19" i="1"/>
  <c r="W23" i="1"/>
  <c r="AE29" i="1" l="1"/>
  <c r="Z31" i="1"/>
  <c r="AD31" i="1" s="1"/>
  <c r="AG31" i="1"/>
  <c r="AF31" i="1"/>
  <c r="X24" i="1"/>
  <c r="Y24" i="1" s="1"/>
  <c r="U24" i="1" s="1"/>
  <c r="S24" i="1" s="1"/>
  <c r="V24" i="1" s="1"/>
  <c r="P24" i="1" s="1"/>
  <c r="Q24" i="1" s="1"/>
  <c r="X25" i="1"/>
  <c r="Y25" i="1" s="1"/>
  <c r="X23" i="1"/>
  <c r="Y23" i="1" s="1"/>
  <c r="U23" i="1" s="1"/>
  <c r="S23" i="1" s="1"/>
  <c r="V23" i="1" s="1"/>
  <c r="P23" i="1" s="1"/>
  <c r="Q23" i="1" s="1"/>
  <c r="AE23" i="1"/>
  <c r="AE24" i="1"/>
  <c r="AE30" i="1"/>
  <c r="AE22" i="1"/>
  <c r="X19" i="1"/>
  <c r="Y19" i="1" s="1"/>
  <c r="U19" i="1" s="1"/>
  <c r="S19" i="1" s="1"/>
  <c r="V19" i="1" s="1"/>
  <c r="P19" i="1" s="1"/>
  <c r="Q19" i="1" s="1"/>
  <c r="AE19" i="1"/>
  <c r="X21" i="1"/>
  <c r="Y21" i="1" s="1"/>
  <c r="X30" i="1"/>
  <c r="Y30" i="1" s="1"/>
  <c r="U30" i="1" s="1"/>
  <c r="S30" i="1" s="1"/>
  <c r="V30" i="1" s="1"/>
  <c r="P30" i="1" s="1"/>
  <c r="Q30" i="1" s="1"/>
  <c r="AG27" i="1"/>
  <c r="AF27" i="1"/>
  <c r="Z27" i="1"/>
  <c r="AD27" i="1" s="1"/>
  <c r="X20" i="1"/>
  <c r="Y20" i="1" s="1"/>
  <c r="AE20" i="1"/>
  <c r="X22" i="1"/>
  <c r="Y22" i="1" s="1"/>
  <c r="AF18" i="1"/>
  <c r="Z18" i="1"/>
  <c r="AD18" i="1" s="1"/>
  <c r="AG18" i="1"/>
  <c r="AH18" i="1" s="1"/>
  <c r="AE17" i="1"/>
  <c r="X17" i="1"/>
  <c r="Y17" i="1" s="1"/>
  <c r="U17" i="1" s="1"/>
  <c r="S17" i="1" s="1"/>
  <c r="V17" i="1" s="1"/>
  <c r="P17" i="1" s="1"/>
  <c r="Q17" i="1" s="1"/>
  <c r="AG32" i="1"/>
  <c r="Z32" i="1"/>
  <c r="AD32" i="1" s="1"/>
  <c r="AF32" i="1"/>
  <c r="U25" i="1"/>
  <c r="S25" i="1" s="1"/>
  <c r="V25" i="1" s="1"/>
  <c r="P25" i="1" s="1"/>
  <c r="Q25" i="1" s="1"/>
  <c r="AE25" i="1"/>
  <c r="AE31" i="1"/>
  <c r="U31" i="1"/>
  <c r="S31" i="1" s="1"/>
  <c r="V31" i="1" s="1"/>
  <c r="P31" i="1" s="1"/>
  <c r="Q31" i="1" s="1"/>
  <c r="AE32" i="1"/>
  <c r="U32" i="1"/>
  <c r="S32" i="1" s="1"/>
  <c r="V32" i="1" s="1"/>
  <c r="P32" i="1" s="1"/>
  <c r="Q32" i="1" s="1"/>
  <c r="X26" i="1"/>
  <c r="Y26" i="1" s="1"/>
  <c r="U26" i="1" s="1"/>
  <c r="S26" i="1" s="1"/>
  <c r="V26" i="1" s="1"/>
  <c r="P26" i="1" s="1"/>
  <c r="Q26" i="1" s="1"/>
  <c r="X28" i="1"/>
  <c r="Y28" i="1" s="1"/>
  <c r="U28" i="1" s="1"/>
  <c r="S28" i="1" s="1"/>
  <c r="V28" i="1" s="1"/>
  <c r="P28" i="1" s="1"/>
  <c r="Q28" i="1" s="1"/>
  <c r="X29" i="1"/>
  <c r="Y29" i="1" s="1"/>
  <c r="AE21" i="1"/>
  <c r="U21" i="1"/>
  <c r="S21" i="1" s="1"/>
  <c r="V21" i="1" s="1"/>
  <c r="P21" i="1" s="1"/>
  <c r="Q21" i="1" s="1"/>
  <c r="AE27" i="1"/>
  <c r="U27" i="1"/>
  <c r="S27" i="1" s="1"/>
  <c r="V27" i="1" s="1"/>
  <c r="P27" i="1" s="1"/>
  <c r="Q27" i="1" s="1"/>
  <c r="AE28" i="1"/>
  <c r="AE26" i="1"/>
  <c r="AG20" i="1" l="1"/>
  <c r="Z20" i="1"/>
  <c r="AD20" i="1" s="1"/>
  <c r="AF20" i="1"/>
  <c r="Z26" i="1"/>
  <c r="AD26" i="1" s="1"/>
  <c r="AG26" i="1"/>
  <c r="AF26" i="1"/>
  <c r="AG28" i="1"/>
  <c r="AH28" i="1" s="1"/>
  <c r="Z28" i="1"/>
  <c r="AD28" i="1" s="1"/>
  <c r="AF28" i="1"/>
  <c r="AG24" i="1"/>
  <c r="Z24" i="1"/>
  <c r="AD24" i="1" s="1"/>
  <c r="AF24" i="1"/>
  <c r="AG19" i="1"/>
  <c r="Z19" i="1"/>
  <c r="AD19" i="1" s="1"/>
  <c r="AF19" i="1"/>
  <c r="Z22" i="1"/>
  <c r="AD22" i="1" s="1"/>
  <c r="AG22" i="1"/>
  <c r="AF22" i="1"/>
  <c r="Z17" i="1"/>
  <c r="AD17" i="1" s="1"/>
  <c r="AG17" i="1"/>
  <c r="AF17" i="1"/>
  <c r="U22" i="1"/>
  <c r="S22" i="1" s="1"/>
  <c r="V22" i="1" s="1"/>
  <c r="P22" i="1" s="1"/>
  <c r="Q22" i="1" s="1"/>
  <c r="AF23" i="1"/>
  <c r="AG23" i="1"/>
  <c r="AH23" i="1" s="1"/>
  <c r="Z23" i="1"/>
  <c r="AD23" i="1" s="1"/>
  <c r="AH27" i="1"/>
  <c r="AH31" i="1"/>
  <c r="AH32" i="1"/>
  <c r="Z30" i="1"/>
  <c r="AD30" i="1" s="1"/>
  <c r="AG30" i="1"/>
  <c r="AF30" i="1"/>
  <c r="Z29" i="1"/>
  <c r="AD29" i="1" s="1"/>
  <c r="AG29" i="1"/>
  <c r="AF29" i="1"/>
  <c r="U20" i="1"/>
  <c r="S20" i="1" s="1"/>
  <c r="V20" i="1" s="1"/>
  <c r="P20" i="1" s="1"/>
  <c r="Q20" i="1" s="1"/>
  <c r="Z21" i="1"/>
  <c r="AD21" i="1" s="1"/>
  <c r="AG21" i="1"/>
  <c r="AF21" i="1"/>
  <c r="Z25" i="1"/>
  <c r="AD25" i="1" s="1"/>
  <c r="AG25" i="1"/>
  <c r="AH25" i="1" s="1"/>
  <c r="AF25" i="1"/>
  <c r="U29" i="1"/>
  <c r="S29" i="1" s="1"/>
  <c r="V29" i="1" s="1"/>
  <c r="P29" i="1" s="1"/>
  <c r="Q29" i="1" s="1"/>
  <c r="AH26" i="1" l="1"/>
  <c r="AH30" i="1"/>
  <c r="AH21" i="1"/>
  <c r="AH19" i="1"/>
  <c r="AH17" i="1"/>
  <c r="AH24" i="1"/>
  <c r="AH29" i="1"/>
  <c r="AH22" i="1"/>
  <c r="AH20" i="1"/>
</calcChain>
</file>

<file path=xl/sharedStrings.xml><?xml version="1.0" encoding="utf-8"?>
<sst xmlns="http://schemas.openxmlformats.org/spreadsheetml/2006/main" count="889" uniqueCount="401">
  <si>
    <t>File opened</t>
  </si>
  <si>
    <t>2023-07-18 08:06:54</t>
  </si>
  <si>
    <t>Console s/n</t>
  </si>
  <si>
    <t>68C-702812</t>
  </si>
  <si>
    <t>Console ver</t>
  </si>
  <si>
    <t>Bluestem v.2.1.08</t>
  </si>
  <si>
    <t>Scripts ver</t>
  </si>
  <si>
    <t>2022.05  2.1.08, Aug 2022</t>
  </si>
  <si>
    <t>Head s/n</t>
  </si>
  <si>
    <t>68H-0132802</t>
  </si>
  <si>
    <t>Head ver</t>
  </si>
  <si>
    <t>1.4.22</t>
  </si>
  <si>
    <t>Head cal</t>
  </si>
  <si>
    <t>{"oxygen": "21", "co2azero": "0.943145", "co2aspan1": "0.99634", "co2aspan2": "-0.0100546", "co2aspan2a": "0.302891", "co2aspan2b": "0.30086", "co2aspanconc1": "2505", "co2aspanconc2": "300.8", "co2bzero": "0.937309", "co2bspan1": "0.996579", "co2bspan2": "-0.0118324", "co2bspan2a": "0.305065", "co2bspan2b": "0.302921", "co2bspanconc1": "2505", "co2bspanconc2": "300.8", "h2oazero": "1.09465", "h2oaspan1": "0.997571", "h2oaspan2": "0", "h2oaspan2a": "0.0615031", "h2oaspan2b": "0.0613537", "h2oaspanconc1": "12.07", "h2oaspanconc2": "0", "h2obzero": "1.11073", "h2obspan1": "0.998267", "h2obspan2": "0", "h2obspan2a": "0.0630863", "h2obspan2b": "0.062977", "h2obspanconc1": "12.07", "h2obspanconc2": "0", "tazero": "0.0778122", "tbzero": "0.182774", "flowmeterzero": "2.49971", "flowazero": "0.37997", "flowbzero": "0.34737", "chamberpressurezero": "2.58342", "ssa_ref": "32046.7", "ssb_ref": "34596.6"}</t>
  </si>
  <si>
    <t>CO2 rangematch</t>
  </si>
  <si>
    <t>Mon Oct 10 13:38</t>
  </si>
  <si>
    <t>H2O rangematch</t>
  </si>
  <si>
    <t>Mon Oct 10 13:32</t>
  </si>
  <si>
    <t>Chamber type</t>
  </si>
  <si>
    <t>6800-01A</t>
  </si>
  <si>
    <t>Chamber s/n</t>
  </si>
  <si>
    <t>MPF-842384</t>
  </si>
  <si>
    <t>Chamber rev</t>
  </si>
  <si>
    <t>0</t>
  </si>
  <si>
    <t>Chamber cal</t>
  </si>
  <si>
    <t>Fluorometer</t>
  </si>
  <si>
    <t>Flr. Version</t>
  </si>
  <si>
    <t>08:06:54</t>
  </si>
  <si>
    <t>Stability Definition:	A (GasEx): Slp&lt;1 Per=10	gsw (GasEx): Slp&lt;1 Per=10	E (GasEx): Slp&lt;1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</si>
  <si>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</si>
  <si>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</si>
  <si>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</si>
  <si>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</si>
  <si>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</si>
  <si>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</si>
  <si>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</si>
  <si>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</si>
  <si>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</si>
  <si>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</si>
  <si>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</si>
  <si>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</si>
  <si>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</si>
  <si>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</si>
  <si>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</si>
  <si>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</si>
  <si>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</si>
  <si>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</si>
  <si>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</si>
  <si>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</si>
  <si>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</si>
  <si>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</si>
  <si>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</si>
  <si>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</si>
  <si>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</si>
  <si>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</si>
  <si>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</si>
  <si>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</si>
  <si>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</si>
  <si>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</si>
  <si>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</si>
  <si>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</si>
  <si>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</si>
  <si>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</si>
  <si>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</si>
  <si>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</si>
  <si>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</si>
  <si>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</si>
  <si>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</si>
  <si>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</si>
  <si>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</si>
  <si>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</si>
  <si>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</si>
  <si>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</si>
  <si>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</si>
  <si>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</si>
  <si>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</si>
  <si>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</si>
  <si>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</si>
  <si>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</si>
  <si>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</si>
  <si>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</si>
  <si>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10.4078 196.608 349.195 597.78 877.966 1106.02 1318.58 1501.27</t>
  </si>
  <si>
    <t>Fs_true</t>
  </si>
  <si>
    <t>-4.90359 230.454 383.718 588.783 804.219 1001.8 1201.24 1400.69</t>
  </si>
  <si>
    <t>leak_wt</t>
  </si>
  <si>
    <t>SysObs</t>
  </si>
  <si>
    <t>UserDefCon</t>
  </si>
  <si>
    <t>GasEx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</si>
  <si>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</si>
  <si>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</si>
  <si>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</si>
  <si>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</si>
  <si>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</si>
  <si>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</si>
  <si>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</si>
  <si>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</si>
  <si>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</si>
  <si>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</si>
  <si>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</si>
  <si>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</si>
  <si>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</si>
  <si>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</si>
  <si>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</si>
  <si>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</si>
  <si>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</si>
  <si>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</si>
  <si>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</si>
  <si>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</si>
  <si>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</si>
  <si>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Water.pot</t>
  </si>
  <si>
    <t>Ex.int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</si>
  <si>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</si>
  <si>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</si>
  <si>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</si>
  <si>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</si>
  <si>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</si>
  <si>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</si>
  <si>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</si>
  <si>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</si>
  <si>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</si>
  <si>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</si>
  <si>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</si>
  <si>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</si>
  <si>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</si>
  <si>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</si>
  <si>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</si>
  <si>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</si>
  <si>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</si>
  <si>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</si>
  <si>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</si>
  <si>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</si>
  <si>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</si>
  <si>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</si>
  <si>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</si>
  <si>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</si>
  <si>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</si>
  <si>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</si>
  <si>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</si>
  <si>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</si>
  <si>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</si>
  <si>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</si>
  <si>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</si>
  <si>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</si>
  <si>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</si>
  <si>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</si>
  <si>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</si>
  <si>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</si>
  <si>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</si>
  <si>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</si>
  <si>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</si>
  <si>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</si>
  <si>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</si>
  <si>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</si>
  <si>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</si>
  <si>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</si>
  <si>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</si>
  <si>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</si>
  <si>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</si>
  <si>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</si>
  <si>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</si>
  <si>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</si>
  <si>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</si>
  <si>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</si>
  <si>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</si>
  <si>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</si>
  <si>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</si>
  <si>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</si>
  <si>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</si>
  <si>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</si>
  <si>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</si>
  <si>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</si>
  <si>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</si>
  <si>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</si>
  <si>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</si>
  <si>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</si>
  <si>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</si>
  <si>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</si>
  <si>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</si>
  <si>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</si>
  <si>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</si>
  <si>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</si>
  <si>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</si>
  <si>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</si>
  <si>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</si>
  <si>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</si>
  <si>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</si>
  <si>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</si>
  <si>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</si>
  <si>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</si>
  <si>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</si>
  <si>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</si>
  <si>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</si>
  <si>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</si>
  <si>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</si>
  <si>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</si>
  <si>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</si>
  <si>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</si>
  <si>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</si>
  <si>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</si>
  <si>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</si>
  <si>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</si>
  <si>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</si>
  <si>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</si>
  <si>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</si>
  <si>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</si>
  <si>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</si>
  <si>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</si>
  <si>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E:MN</t>
  </si>
  <si>
    <t>E:SLP</t>
  </si>
  <si>
    <t>E:SD</t>
  </si>
  <si>
    <t>E:OK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</si>
  <si>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</si>
  <si>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</si>
  <si>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</si>
  <si>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</si>
  <si>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</si>
  <si>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</si>
  <si>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</si>
  <si>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</si>
  <si>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</si>
  <si>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</si>
  <si>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</si>
  <si>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</si>
  <si>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</si>
  <si>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</si>
  <si>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</si>
  <si>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</si>
  <si>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</si>
  <si>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</si>
  <si>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</si>
  <si>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</si>
  <si>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</si>
  <si>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</si>
  <si>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</si>
  <si>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</si>
  <si>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</si>
  <si>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</si>
  <si>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</si>
  <si>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</si>
  <si>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</si>
  <si>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</si>
  <si>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</si>
  <si>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</si>
  <si>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</si>
  <si>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</si>
  <si>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</si>
  <si>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</si>
  <si>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</si>
  <si>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</si>
  <si>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</si>
  <si>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</si>
  <si>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</si>
  <si>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</si>
  <si>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</si>
  <si>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</si>
  <si>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</si>
  <si>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</si>
  <si>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</si>
  <si>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</si>
  <si>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</si>
  <si>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</si>
  <si>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</si>
  <si>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</si>
  <si>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</si>
  <si>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</si>
  <si>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</si>
  <si>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</si>
  <si>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</si>
  <si>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</si>
  <si>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</si>
  <si>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</si>
  <si>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</si>
  <si>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</si>
  <si>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</si>
  <si>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</si>
  <si>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</si>
  <si>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</si>
  <si>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</si>
  <si>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</si>
  <si>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</si>
  <si>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</si>
  <si>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</si>
  <si>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</si>
  <si>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</si>
  <si>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</si>
  <si>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</si>
  <si>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</si>
  <si>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</si>
  <si>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</si>
  <si>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</si>
  <si>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</si>
  <si>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</si>
  <si>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</si>
  <si>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</si>
  <si>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</si>
  <si>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</si>
  <si>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</si>
  <si>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</si>
  <si>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</si>
  <si>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</si>
  <si>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</si>
  <si>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</si>
  <si>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</si>
  <si>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</si>
  <si>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</si>
  <si>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</si>
  <si>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</si>
  <si>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</si>
  <si>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</si>
  <si>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</si>
  <si>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</si>
  <si>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</si>
  <si>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</si>
  <si>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</si>
  <si>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</si>
  <si>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</si>
  <si>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</si>
  <si>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</si>
  <si>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psi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</si>
  <si>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</si>
  <si>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</si>
  <si>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</si>
  <si>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</si>
  <si>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</si>
  <si>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</si>
  <si>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</si>
  <si>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</si>
  <si>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</si>
  <si>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</si>
  <si>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</si>
  <si>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</si>
  <si>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</si>
  <si>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</si>
  <si>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</si>
  <si>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</si>
  <si>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</si>
  <si>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</si>
  <si>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</si>
  <si>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</si>
  <si>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</si>
  <si>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</si>
  <si>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</si>
  <si>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20230718 08:51:17</t>
  </si>
  <si>
    <t>08:51:17</t>
  </si>
  <si>
    <t>Excised</t>
  </si>
  <si>
    <t>08:51:31</t>
  </si>
  <si>
    <t>3/3</t>
  </si>
  <si>
    <t>11111111</t>
  </si>
  <si>
    <t>oooooooo</t>
  </si>
  <si>
    <t>on</t>
  </si>
  <si>
    <t>20230718 09:14:49</t>
  </si>
  <si>
    <t>09:14:49</t>
  </si>
  <si>
    <t>09:15:05</t>
  </si>
  <si>
    <t>20230718 09:50:10</t>
  </si>
  <si>
    <t>09:50:10</t>
  </si>
  <si>
    <t>09:50:29</t>
  </si>
  <si>
    <t>20230718 10:12:38</t>
  </si>
  <si>
    <t>10:12:38</t>
  </si>
  <si>
    <t>10:12:53</t>
  </si>
  <si>
    <t>20230718 10:49:59</t>
  </si>
  <si>
    <t>10:49:59</t>
  </si>
  <si>
    <t>10:50:14</t>
  </si>
  <si>
    <t>20230718 11:12:33</t>
  </si>
  <si>
    <t>11:12:33</t>
  </si>
  <si>
    <t>11:12:50</t>
  </si>
  <si>
    <t>20230718 11:49:52</t>
  </si>
  <si>
    <t>11:49:52</t>
  </si>
  <si>
    <t>11:50:09</t>
  </si>
  <si>
    <t>20230718 12:12:34</t>
  </si>
  <si>
    <t>12:12:34</t>
  </si>
  <si>
    <t>12:12:49</t>
  </si>
  <si>
    <t>20230718 12:50:46</t>
  </si>
  <si>
    <t>12:50:46</t>
  </si>
  <si>
    <t>12:51:01</t>
  </si>
  <si>
    <t>2/3</t>
  </si>
  <si>
    <t>20230718 13:12:51</t>
  </si>
  <si>
    <t>13:12:51</t>
  </si>
  <si>
    <t>13:13:10</t>
  </si>
  <si>
    <t>20230718 13:50:17</t>
  </si>
  <si>
    <t>13:50:17</t>
  </si>
  <si>
    <t>13:50:30</t>
  </si>
  <si>
    <t>20230718 14:12:10</t>
  </si>
  <si>
    <t>14:12:10</t>
  </si>
  <si>
    <t>14:12:28</t>
  </si>
  <si>
    <t>20230718 14:50:02</t>
  </si>
  <si>
    <t>14:50:02</t>
  </si>
  <si>
    <t>14:50:18</t>
  </si>
  <si>
    <t>20230718 15:12:03</t>
  </si>
  <si>
    <t>15:12:03</t>
  </si>
  <si>
    <t>15:12:18</t>
  </si>
  <si>
    <t>20230718 15:49:12</t>
  </si>
  <si>
    <t>15:49:12</t>
  </si>
  <si>
    <t>15:49:38</t>
  </si>
  <si>
    <t>20230718 16:14:17</t>
  </si>
  <si>
    <t>16:14:17</t>
  </si>
  <si>
    <t>16:14:34</t>
  </si>
  <si>
    <t xml:space="preserve"> </t>
  </si>
  <si>
    <t>1: Needles</t>
  </si>
  <si>
    <t>Measure.height</t>
  </si>
  <si>
    <t>in</t>
  </si>
  <si>
    <t>Intact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</si>
</sst>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K32"/>
  <sheetViews>
    <sheetView tabSelected="1" workbookViewId="0">
      <selection activeCell="F33" sqref="F33"/>
    </sheetView>
  </sheetViews>
  <sheetFormatPr baseColWidth="10" defaultColWidth="8.83203125" defaultRowHeight="15" x14ac:dyDescent="0.2"/>
  <cols>
    <col min="9" max="10" width="9" bestFit="1" customWidth="1"/>
    <col min="11" max="11" width="13.6640625" bestFit="1" customWidth="1"/>
    <col min="12" max="19" width="9" bestFit="1" customWidth="1"/>
  </cols>
  <sheetData>
    <row r="1" spans="1:219" x14ac:dyDescent="0.2">
      <c r="A1" t="s">
        <v>396</v>
      </c>
    </row>
    <row r="2" spans="1:219" x14ac:dyDescent="0.2">
      <c r="A2" t="s">
        <v>29</v>
      </c>
      <c r="B2" t="s">
        <v>30</v>
      </c>
      <c r="C2" t="s">
        <v>32</v>
      </c>
    </row>
    <row r="3" spans="1:219" x14ac:dyDescent="0.2">
      <c r="B3" t="s">
        <v>31</v>
      </c>
      <c r="C3">
        <v>21</v>
      </c>
    </row>
    <row r="4" spans="1:21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K4" t="s">
        <v>43</v>
      </c>
      <c r="L4" t="s">
        <v>44</v>
      </c>
    </row>
    <row r="5" spans="1:21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K5">
        <v>6</v>
      </c>
      <c r="L5">
        <v>96.9</v>
      </c>
    </row>
    <row r="6" spans="1:21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19" x14ac:dyDescent="0.2">
      <c r="B7">
        <v>0</v>
      </c>
      <c r="C7">
        <v>1</v>
      </c>
      <c r="D7">
        <v>0</v>
      </c>
      <c r="E7">
        <v>0</v>
      </c>
    </row>
    <row r="8" spans="1:21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  <c r="R8" t="s">
        <v>68</v>
      </c>
    </row>
    <row r="9" spans="1:21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K9">
        <v>0.87</v>
      </c>
      <c r="L9">
        <v>0.19109999999999999</v>
      </c>
      <c r="M9">
        <v>0.1512</v>
      </c>
      <c r="N9">
        <v>0.161</v>
      </c>
      <c r="O9">
        <v>0.22620000000000001</v>
      </c>
      <c r="P9">
        <v>0.1575</v>
      </c>
      <c r="Q9">
        <v>0.15959999999999999</v>
      </c>
      <c r="R9">
        <v>0.2175</v>
      </c>
    </row>
    <row r="10" spans="1:21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1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1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1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1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89</v>
      </c>
      <c r="AO14" t="s">
        <v>89</v>
      </c>
      <c r="AP14" t="s">
        <v>89</v>
      </c>
      <c r="AQ14" t="s">
        <v>89</v>
      </c>
      <c r="AR14" t="s">
        <v>90</v>
      </c>
      <c r="AS14" t="s">
        <v>90</v>
      </c>
      <c r="AT14" t="s">
        <v>90</v>
      </c>
      <c r="AU14" t="s">
        <v>90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</row>
    <row r="15" spans="1:219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110</v>
      </c>
      <c r="I15" t="s">
        <v>109</v>
      </c>
      <c r="J15" t="s">
        <v>398</v>
      </c>
      <c r="K15" t="s">
        <v>111</v>
      </c>
      <c r="L15" t="s">
        <v>112</v>
      </c>
      <c r="M15" t="s">
        <v>113</v>
      </c>
      <c r="N15" t="s">
        <v>114</v>
      </c>
      <c r="O15" t="s">
        <v>115</v>
      </c>
      <c r="P15" t="s">
        <v>116</v>
      </c>
      <c r="Q15" t="s">
        <v>117</v>
      </c>
      <c r="R15" t="s">
        <v>118</v>
      </c>
      <c r="S15" t="s">
        <v>119</v>
      </c>
      <c r="T15" t="s">
        <v>120</v>
      </c>
      <c r="U15" t="s">
        <v>121</v>
      </c>
      <c r="V15" t="s">
        <v>122</v>
      </c>
      <c r="W15" t="s">
        <v>123</v>
      </c>
      <c r="X15" t="s">
        <v>124</v>
      </c>
      <c r="Y15" t="s">
        <v>125</v>
      </c>
      <c r="Z15" t="s">
        <v>126</v>
      </c>
      <c r="AA15" t="s">
        <v>127</v>
      </c>
      <c r="AB15" t="s">
        <v>128</v>
      </c>
      <c r="AC15" t="s">
        <v>129</v>
      </c>
      <c r="AD15" t="s">
        <v>130</v>
      </c>
      <c r="AE15" t="s">
        <v>131</v>
      </c>
      <c r="AF15" t="s">
        <v>132</v>
      </c>
      <c r="AG15" t="s">
        <v>133</v>
      </c>
      <c r="AH15" t="s">
        <v>134</v>
      </c>
      <c r="AI15" t="s">
        <v>88</v>
      </c>
      <c r="AJ15" t="s">
        <v>135</v>
      </c>
      <c r="AK15" t="s">
        <v>136</v>
      </c>
      <c r="AL15" t="s">
        <v>137</v>
      </c>
      <c r="AM15" t="s">
        <v>138</v>
      </c>
      <c r="AN15" t="s">
        <v>139</v>
      </c>
      <c r="AO15" t="s">
        <v>140</v>
      </c>
      <c r="AP15" t="s">
        <v>141</v>
      </c>
      <c r="AQ15" t="s">
        <v>142</v>
      </c>
      <c r="AR15" t="s">
        <v>143</v>
      </c>
      <c r="AS15" t="s">
        <v>144</v>
      </c>
      <c r="AT15" t="s">
        <v>145</v>
      </c>
      <c r="AU15" t="s">
        <v>146</v>
      </c>
      <c r="AV15" t="s">
        <v>111</v>
      </c>
      <c r="AW15" t="s">
        <v>147</v>
      </c>
      <c r="AX15" t="s">
        <v>148</v>
      </c>
      <c r="AY15" t="s">
        <v>149</v>
      </c>
      <c r="AZ15" t="s">
        <v>150</v>
      </c>
      <c r="BA15" t="s">
        <v>151</v>
      </c>
      <c r="BB15" t="s">
        <v>152</v>
      </c>
      <c r="BC15" t="s">
        <v>153</v>
      </c>
      <c r="BD15" t="s">
        <v>154</v>
      </c>
      <c r="BE15" t="s">
        <v>155</v>
      </c>
      <c r="BF15" t="s">
        <v>156</v>
      </c>
      <c r="BG15" t="s">
        <v>157</v>
      </c>
      <c r="BH15" t="s">
        <v>158</v>
      </c>
      <c r="BI15" t="s">
        <v>159</v>
      </c>
      <c r="BJ15" t="s">
        <v>160</v>
      </c>
      <c r="BK15" t="s">
        <v>161</v>
      </c>
      <c r="BL15" t="s">
        <v>162</v>
      </c>
      <c r="BM15" t="s">
        <v>163</v>
      </c>
      <c r="BN15" t="s">
        <v>164</v>
      </c>
      <c r="BO15" t="s">
        <v>165</v>
      </c>
      <c r="BP15" t="s">
        <v>166</v>
      </c>
      <c r="BQ15" t="s">
        <v>167</v>
      </c>
      <c r="BR15" t="s">
        <v>168</v>
      </c>
      <c r="BS15" t="s">
        <v>169</v>
      </c>
      <c r="BT15" t="s">
        <v>170</v>
      </c>
      <c r="BU15" t="s">
        <v>171</v>
      </c>
      <c r="BV15" t="s">
        <v>172</v>
      </c>
      <c r="BW15" t="s">
        <v>173</v>
      </c>
      <c r="BX15" t="s">
        <v>174</v>
      </c>
      <c r="BY15" t="s">
        <v>175</v>
      </c>
      <c r="BZ15" t="s">
        <v>176</v>
      </c>
      <c r="CA15" t="s">
        <v>177</v>
      </c>
      <c r="CB15" t="s">
        <v>178</v>
      </c>
      <c r="CC15" t="s">
        <v>179</v>
      </c>
      <c r="CD15" t="s">
        <v>180</v>
      </c>
      <c r="CE15" t="s">
        <v>181</v>
      </c>
      <c r="CF15" t="s">
        <v>182</v>
      </c>
      <c r="CG15" t="s">
        <v>183</v>
      </c>
      <c r="CH15" t="s">
        <v>184</v>
      </c>
      <c r="CI15" t="s">
        <v>185</v>
      </c>
      <c r="CJ15" t="s">
        <v>186</v>
      </c>
      <c r="CK15" t="s">
        <v>187</v>
      </c>
      <c r="CL15" t="s">
        <v>188</v>
      </c>
      <c r="CM15" t="s">
        <v>189</v>
      </c>
      <c r="CN15" t="s">
        <v>190</v>
      </c>
      <c r="CO15" t="s">
        <v>191</v>
      </c>
      <c r="CP15" t="s">
        <v>103</v>
      </c>
      <c r="CQ15" t="s">
        <v>106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205</v>
      </c>
      <c r="DF15" t="s">
        <v>206</v>
      </c>
      <c r="DG15" t="s">
        <v>207</v>
      </c>
      <c r="DH15" t="s">
        <v>208</v>
      </c>
      <c r="DI15" t="s">
        <v>209</v>
      </c>
      <c r="DJ15" t="s">
        <v>210</v>
      </c>
      <c r="DK15" t="s">
        <v>211</v>
      </c>
      <c r="DL15" t="s">
        <v>212</v>
      </c>
      <c r="DM15" t="s">
        <v>213</v>
      </c>
      <c r="DN15" t="s">
        <v>214</v>
      </c>
      <c r="DO15" t="s">
        <v>215</v>
      </c>
      <c r="DP15" t="s">
        <v>216</v>
      </c>
      <c r="DQ15" t="s">
        <v>217</v>
      </c>
      <c r="DR15" t="s">
        <v>218</v>
      </c>
      <c r="DS15" t="s">
        <v>219</v>
      </c>
      <c r="DT15" t="s">
        <v>220</v>
      </c>
      <c r="DU15" t="s">
        <v>221</v>
      </c>
      <c r="DV15" t="s">
        <v>222</v>
      </c>
      <c r="DW15" t="s">
        <v>223</v>
      </c>
      <c r="DX15" t="s">
        <v>224</v>
      </c>
      <c r="DY15" t="s">
        <v>225</v>
      </c>
      <c r="DZ15" t="s">
        <v>226</v>
      </c>
      <c r="EA15" t="s">
        <v>227</v>
      </c>
      <c r="EB15" t="s">
        <v>228</v>
      </c>
      <c r="EC15" t="s">
        <v>229</v>
      </c>
      <c r="ED15" t="s">
        <v>230</v>
      </c>
      <c r="EE15" t="s">
        <v>231</v>
      </c>
      <c r="EF15" t="s">
        <v>232</v>
      </c>
      <c r="EG15" t="s">
        <v>233</v>
      </c>
      <c r="EH15" t="s">
        <v>234</v>
      </c>
      <c r="EI15" t="s">
        <v>235</v>
      </c>
      <c r="EJ15" t="s">
        <v>236</v>
      </c>
      <c r="EK15" t="s">
        <v>237</v>
      </c>
      <c r="EL15" t="s">
        <v>238</v>
      </c>
      <c r="EM15" t="s">
        <v>239</v>
      </c>
      <c r="EN15" t="s">
        <v>240</v>
      </c>
      <c r="EO15" t="s">
        <v>241</v>
      </c>
      <c r="EP15" t="s">
        <v>242</v>
      </c>
      <c r="EQ15" t="s">
        <v>243</v>
      </c>
      <c r="ER15" t="s">
        <v>244</v>
      </c>
      <c r="ES15" t="s">
        <v>245</v>
      </c>
      <c r="ET15" t="s">
        <v>246</v>
      </c>
      <c r="EU15" t="s">
        <v>247</v>
      </c>
      <c r="EV15" t="s">
        <v>248</v>
      </c>
      <c r="EW15" t="s">
        <v>249</v>
      </c>
      <c r="EX15" t="s">
        <v>250</v>
      </c>
      <c r="EY15" t="s">
        <v>251</v>
      </c>
      <c r="EZ15" t="s">
        <v>252</v>
      </c>
      <c r="FA15" t="s">
        <v>253</v>
      </c>
      <c r="FB15" t="s">
        <v>254</v>
      </c>
      <c r="FC15" t="s">
        <v>255</v>
      </c>
      <c r="FD15" t="s">
        <v>256</v>
      </c>
      <c r="FE15" t="s">
        <v>257</v>
      </c>
      <c r="FF15" t="s">
        <v>258</v>
      </c>
      <c r="FG15" t="s">
        <v>259</v>
      </c>
      <c r="FH15" t="s">
        <v>260</v>
      </c>
      <c r="FI15" t="s">
        <v>261</v>
      </c>
      <c r="FJ15" t="s">
        <v>262</v>
      </c>
      <c r="FK15" t="s">
        <v>263</v>
      </c>
      <c r="FL15" t="s">
        <v>264</v>
      </c>
      <c r="FM15" t="s">
        <v>265</v>
      </c>
      <c r="FN15" t="s">
        <v>266</v>
      </c>
      <c r="FO15" t="s">
        <v>267</v>
      </c>
      <c r="FP15" t="s">
        <v>268</v>
      </c>
      <c r="FQ15" t="s">
        <v>269</v>
      </c>
      <c r="FR15" t="s">
        <v>270</v>
      </c>
      <c r="FS15" t="s">
        <v>271</v>
      </c>
      <c r="FT15" t="s">
        <v>272</v>
      </c>
      <c r="FU15" t="s">
        <v>273</v>
      </c>
      <c r="FV15" t="s">
        <v>274</v>
      </c>
      <c r="FW15" t="s">
        <v>275</v>
      </c>
      <c r="FX15" t="s">
        <v>276</v>
      </c>
      <c r="FY15" t="s">
        <v>277</v>
      </c>
      <c r="FZ15" t="s">
        <v>278</v>
      </c>
      <c r="GA15" t="s">
        <v>279</v>
      </c>
      <c r="GB15" t="s">
        <v>280</v>
      </c>
      <c r="GC15" t="s">
        <v>281</v>
      </c>
      <c r="GD15" t="s">
        <v>282</v>
      </c>
      <c r="GE15" t="s">
        <v>283</v>
      </c>
      <c r="GF15" t="s">
        <v>284</v>
      </c>
      <c r="GG15" t="s">
        <v>285</v>
      </c>
      <c r="GH15" t="s">
        <v>286</v>
      </c>
      <c r="GI15" t="s">
        <v>287</v>
      </c>
      <c r="GJ15" t="s">
        <v>288</v>
      </c>
      <c r="GK15" t="s">
        <v>289</v>
      </c>
      <c r="GL15" t="s">
        <v>290</v>
      </c>
      <c r="GM15" t="s">
        <v>291</v>
      </c>
      <c r="GN15" t="s">
        <v>292</v>
      </c>
      <c r="GO15" t="s">
        <v>293</v>
      </c>
      <c r="GP15" t="s">
        <v>294</v>
      </c>
      <c r="GQ15" t="s">
        <v>295</v>
      </c>
      <c r="GR15" t="s">
        <v>296</v>
      </c>
      <c r="GS15" t="s">
        <v>297</v>
      </c>
      <c r="GT15" t="s">
        <v>298</v>
      </c>
      <c r="GU15" t="s">
        <v>299</v>
      </c>
      <c r="GV15" t="s">
        <v>300</v>
      </c>
      <c r="GW15" t="s">
        <v>301</v>
      </c>
      <c r="GX15" t="s">
        <v>302</v>
      </c>
      <c r="GY15" t="s">
        <v>303</v>
      </c>
      <c r="GZ15" t="s">
        <v>304</v>
      </c>
      <c r="HA15" t="s">
        <v>305</v>
      </c>
      <c r="HB15" t="s">
        <v>306</v>
      </c>
      <c r="HC15" t="s">
        <v>307</v>
      </c>
      <c r="HD15" t="s">
        <v>308</v>
      </c>
      <c r="HE15" t="s">
        <v>309</v>
      </c>
      <c r="HF15" t="s">
        <v>310</v>
      </c>
      <c r="HG15" t="s">
        <v>311</v>
      </c>
      <c r="HH15" t="s">
        <v>312</v>
      </c>
      <c r="HI15" t="s">
        <v>313</v>
      </c>
      <c r="HJ15" t="s">
        <v>314</v>
      </c>
      <c r="HK15" t="s">
        <v>315</v>
      </c>
    </row>
    <row r="16" spans="1:219" x14ac:dyDescent="0.2">
      <c r="B16" t="s">
        <v>316</v>
      </c>
      <c r="C16" t="s">
        <v>316</v>
      </c>
      <c r="F16" t="s">
        <v>316</v>
      </c>
      <c r="G16" t="s">
        <v>317</v>
      </c>
      <c r="I16" t="s">
        <v>318</v>
      </c>
      <c r="J16" t="s">
        <v>399</v>
      </c>
      <c r="K16" t="s">
        <v>316</v>
      </c>
      <c r="L16" t="s">
        <v>319</v>
      </c>
      <c r="M16" t="s">
        <v>320</v>
      </c>
      <c r="N16" t="s">
        <v>321</v>
      </c>
      <c r="O16" t="s">
        <v>322</v>
      </c>
      <c r="P16" t="s">
        <v>322</v>
      </c>
      <c r="Q16" t="s">
        <v>154</v>
      </c>
      <c r="R16" t="s">
        <v>154</v>
      </c>
      <c r="S16" t="s">
        <v>319</v>
      </c>
      <c r="T16" t="s">
        <v>319</v>
      </c>
      <c r="U16" t="s">
        <v>319</v>
      </c>
      <c r="V16" t="s">
        <v>319</v>
      </c>
      <c r="W16" t="s">
        <v>323</v>
      </c>
      <c r="X16" t="s">
        <v>324</v>
      </c>
      <c r="Y16" t="s">
        <v>324</v>
      </c>
      <c r="Z16" t="s">
        <v>325</v>
      </c>
      <c r="AA16" t="s">
        <v>326</v>
      </c>
      <c r="AB16" t="s">
        <v>325</v>
      </c>
      <c r="AC16" t="s">
        <v>325</v>
      </c>
      <c r="AD16" t="s">
        <v>325</v>
      </c>
      <c r="AE16" t="s">
        <v>323</v>
      </c>
      <c r="AF16" t="s">
        <v>323</v>
      </c>
      <c r="AG16" t="s">
        <v>323</v>
      </c>
      <c r="AH16" t="s">
        <v>323</v>
      </c>
      <c r="AI16" t="s">
        <v>327</v>
      </c>
      <c r="AJ16" t="s">
        <v>326</v>
      </c>
      <c r="AL16" t="s">
        <v>326</v>
      </c>
      <c r="AM16" t="s">
        <v>327</v>
      </c>
      <c r="AN16" t="s">
        <v>321</v>
      </c>
      <c r="AO16" t="s">
        <v>321</v>
      </c>
      <c r="AQ16" t="s">
        <v>328</v>
      </c>
      <c r="AR16" t="s">
        <v>329</v>
      </c>
      <c r="AU16" t="s">
        <v>319</v>
      </c>
      <c r="AV16" t="s">
        <v>316</v>
      </c>
      <c r="AW16" t="s">
        <v>322</v>
      </c>
      <c r="AX16" t="s">
        <v>322</v>
      </c>
      <c r="AY16" t="s">
        <v>330</v>
      </c>
      <c r="AZ16" t="s">
        <v>330</v>
      </c>
      <c r="BA16" t="s">
        <v>322</v>
      </c>
      <c r="BB16" t="s">
        <v>330</v>
      </c>
      <c r="BC16" t="s">
        <v>327</v>
      </c>
      <c r="BD16" t="s">
        <v>325</v>
      </c>
      <c r="BE16" t="s">
        <v>325</v>
      </c>
      <c r="BF16" t="s">
        <v>324</v>
      </c>
      <c r="BG16" t="s">
        <v>324</v>
      </c>
      <c r="BH16" t="s">
        <v>324</v>
      </c>
      <c r="BI16" t="s">
        <v>324</v>
      </c>
      <c r="BJ16" t="s">
        <v>324</v>
      </c>
      <c r="BK16" t="s">
        <v>331</v>
      </c>
      <c r="BL16" t="s">
        <v>321</v>
      </c>
      <c r="BM16" t="s">
        <v>321</v>
      </c>
      <c r="BN16" t="s">
        <v>322</v>
      </c>
      <c r="BO16" t="s">
        <v>322</v>
      </c>
      <c r="BP16" t="s">
        <v>322</v>
      </c>
      <c r="BQ16" t="s">
        <v>330</v>
      </c>
      <c r="BR16" t="s">
        <v>322</v>
      </c>
      <c r="BS16" t="s">
        <v>330</v>
      </c>
      <c r="BT16" t="s">
        <v>325</v>
      </c>
      <c r="BU16" t="s">
        <v>325</v>
      </c>
      <c r="BV16" t="s">
        <v>324</v>
      </c>
      <c r="BW16" t="s">
        <v>324</v>
      </c>
      <c r="BX16" t="s">
        <v>321</v>
      </c>
      <c r="CC16" t="s">
        <v>321</v>
      </c>
      <c r="CF16" t="s">
        <v>324</v>
      </c>
      <c r="CG16" t="s">
        <v>324</v>
      </c>
      <c r="CH16" t="s">
        <v>324</v>
      </c>
      <c r="CI16" t="s">
        <v>324</v>
      </c>
      <c r="CJ16" t="s">
        <v>324</v>
      </c>
      <c r="CK16" t="s">
        <v>321</v>
      </c>
      <c r="CL16" t="s">
        <v>321</v>
      </c>
      <c r="CM16" t="s">
        <v>321</v>
      </c>
      <c r="CN16" t="s">
        <v>316</v>
      </c>
      <c r="CP16" t="s">
        <v>332</v>
      </c>
      <c r="CR16" t="s">
        <v>316</v>
      </c>
      <c r="CS16" t="s">
        <v>316</v>
      </c>
      <c r="CU16" t="s">
        <v>333</v>
      </c>
      <c r="CV16" t="s">
        <v>334</v>
      </c>
      <c r="CW16" t="s">
        <v>333</v>
      </c>
      <c r="CX16" t="s">
        <v>334</v>
      </c>
      <c r="CY16" t="s">
        <v>333</v>
      </c>
      <c r="CZ16" t="s">
        <v>334</v>
      </c>
      <c r="DA16" t="s">
        <v>326</v>
      </c>
      <c r="DB16" t="s">
        <v>326</v>
      </c>
      <c r="DC16" t="s">
        <v>321</v>
      </c>
      <c r="DD16" t="s">
        <v>335</v>
      </c>
      <c r="DE16" t="s">
        <v>321</v>
      </c>
      <c r="DG16" t="s">
        <v>319</v>
      </c>
      <c r="DH16" t="s">
        <v>336</v>
      </c>
      <c r="DI16" t="s">
        <v>319</v>
      </c>
      <c r="DK16" t="s">
        <v>319</v>
      </c>
      <c r="DL16" t="s">
        <v>336</v>
      </c>
      <c r="DM16" t="s">
        <v>319</v>
      </c>
      <c r="DR16" t="s">
        <v>337</v>
      </c>
      <c r="DS16" t="s">
        <v>337</v>
      </c>
      <c r="EF16" t="s">
        <v>337</v>
      </c>
      <c r="EG16" t="s">
        <v>337</v>
      </c>
      <c r="EH16" t="s">
        <v>338</v>
      </c>
      <c r="EI16" t="s">
        <v>338</v>
      </c>
      <c r="EJ16" t="s">
        <v>324</v>
      </c>
      <c r="EK16" t="s">
        <v>324</v>
      </c>
      <c r="EL16" t="s">
        <v>326</v>
      </c>
      <c r="EM16" t="s">
        <v>324</v>
      </c>
      <c r="EN16" t="s">
        <v>330</v>
      </c>
      <c r="EO16" t="s">
        <v>326</v>
      </c>
      <c r="EP16" t="s">
        <v>326</v>
      </c>
      <c r="ER16" t="s">
        <v>337</v>
      </c>
      <c r="ES16" t="s">
        <v>337</v>
      </c>
      <c r="ET16" t="s">
        <v>337</v>
      </c>
      <c r="EU16" t="s">
        <v>337</v>
      </c>
      <c r="EV16" t="s">
        <v>337</v>
      </c>
      <c r="EW16" t="s">
        <v>337</v>
      </c>
      <c r="EX16" t="s">
        <v>337</v>
      </c>
      <c r="EY16" t="s">
        <v>339</v>
      </c>
      <c r="EZ16" t="s">
        <v>339</v>
      </c>
      <c r="FA16" t="s">
        <v>339</v>
      </c>
      <c r="FB16" t="s">
        <v>340</v>
      </c>
      <c r="FC16" t="s">
        <v>337</v>
      </c>
      <c r="FD16" t="s">
        <v>337</v>
      </c>
      <c r="FE16" t="s">
        <v>337</v>
      </c>
      <c r="FF16" t="s">
        <v>337</v>
      </c>
      <c r="FG16" t="s">
        <v>337</v>
      </c>
      <c r="FH16" t="s">
        <v>337</v>
      </c>
      <c r="FI16" t="s">
        <v>337</v>
      </c>
      <c r="FJ16" t="s">
        <v>337</v>
      </c>
      <c r="FK16" t="s">
        <v>337</v>
      </c>
      <c r="FL16" t="s">
        <v>337</v>
      </c>
      <c r="FM16" t="s">
        <v>337</v>
      </c>
      <c r="FN16" t="s">
        <v>337</v>
      </c>
      <c r="FU16" t="s">
        <v>337</v>
      </c>
      <c r="FV16" t="s">
        <v>326</v>
      </c>
      <c r="FW16" t="s">
        <v>326</v>
      </c>
      <c r="FX16" t="s">
        <v>333</v>
      </c>
      <c r="FY16" t="s">
        <v>334</v>
      </c>
      <c r="FZ16" t="s">
        <v>334</v>
      </c>
      <c r="GD16" t="s">
        <v>334</v>
      </c>
      <c r="GH16" t="s">
        <v>322</v>
      </c>
      <c r="GI16" t="s">
        <v>322</v>
      </c>
      <c r="GJ16" t="s">
        <v>330</v>
      </c>
      <c r="GK16" t="s">
        <v>330</v>
      </c>
      <c r="GL16" t="s">
        <v>341</v>
      </c>
      <c r="GM16" t="s">
        <v>341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337</v>
      </c>
      <c r="GT16" t="s">
        <v>324</v>
      </c>
      <c r="GU16" t="s">
        <v>337</v>
      </c>
      <c r="GW16" t="s">
        <v>327</v>
      </c>
      <c r="GX16" t="s">
        <v>327</v>
      </c>
      <c r="GY16" t="s">
        <v>324</v>
      </c>
      <c r="GZ16" t="s">
        <v>324</v>
      </c>
      <c r="HA16" t="s">
        <v>324</v>
      </c>
      <c r="HB16" t="s">
        <v>324</v>
      </c>
      <c r="HC16" t="s">
        <v>324</v>
      </c>
      <c r="HD16" t="s">
        <v>326</v>
      </c>
      <c r="HE16" t="s">
        <v>326</v>
      </c>
      <c r="HF16" t="s">
        <v>326</v>
      </c>
      <c r="HG16" t="s">
        <v>324</v>
      </c>
      <c r="HH16" t="s">
        <v>322</v>
      </c>
      <c r="HI16" t="s">
        <v>330</v>
      </c>
      <c r="HJ16" t="s">
        <v>326</v>
      </c>
      <c r="HK16" t="s">
        <v>326</v>
      </c>
    </row>
    <row r="17" spans="1:219" x14ac:dyDescent="0.2">
      <c r="A17">
        <v>1</v>
      </c>
      <c r="B17">
        <v>1689688277.5</v>
      </c>
      <c r="C17">
        <v>0</v>
      </c>
      <c r="D17" t="s">
        <v>342</v>
      </c>
      <c r="E17" t="s">
        <v>343</v>
      </c>
      <c r="F17">
        <v>0</v>
      </c>
      <c r="G17">
        <v>18.100000000000001</v>
      </c>
      <c r="H17" t="s">
        <v>400</v>
      </c>
      <c r="I17" s="1">
        <v>240</v>
      </c>
      <c r="J17" s="1">
        <v>42</v>
      </c>
      <c r="K17" s="1">
        <v>1689688277.5</v>
      </c>
      <c r="L17" s="1">
        <f t="shared" ref="L17:L32" si="0">(M17)/1000</f>
        <v>3.326608551145507E-5</v>
      </c>
      <c r="M17" s="1">
        <f t="shared" ref="M17:M32" si="1">1000*BC17*AK17*(AY17-AZ17)/(100*AR17*(1000-AK17*AY17))</f>
        <v>3.3266085511455074E-2</v>
      </c>
      <c r="N17" s="1">
        <f t="shared" ref="N17:N32" si="2">BC17*AK17*(AX17-AW17*(1000-AK17*AZ17)/(1000-AK17*AY17))/(100*AR17)</f>
        <v>0.894141973695318</v>
      </c>
      <c r="O17" s="1">
        <f t="shared" ref="O17:O32" si="3">AW17 - IF(AK17&gt;1, N17*AR17*100/(AM17*BK17), 0)</f>
        <v>399.82100000000003</v>
      </c>
      <c r="P17" s="1">
        <f t="shared" ref="P17:P32" si="4">((V17-L17/2)*O17-N17)/(V17+L17/2)</f>
        <v>-344.75741595531565</v>
      </c>
      <c r="Q17" s="1">
        <f t="shared" ref="Q17:Q32" si="5">P17*(BD17+BE17)/1000</f>
        <v>-34.963422162981438</v>
      </c>
      <c r="R17" s="1">
        <f t="shared" ref="R17:R32" si="6">(AW17 - IF(AK17&gt;1, N17*AR17*100/(AM17*BK17), 0))*(BD17+BE17)/1000</f>
        <v>40.547671393491505</v>
      </c>
      <c r="S17" s="1">
        <f t="shared" ref="S17:S32" si="7">2/((1/U17-1/T17)+SIGN(U17)*SQRT((1/U17-1/T17)*(1/U17-1/T17) + 4*AS17/((AS17+1)*(AS17+1))*(2*1/U17*1/T17-1/T17*1/T17)))</f>
        <v>1.9239470355112054E-3</v>
      </c>
      <c r="T17">
        <f t="shared" ref="T17:T32" si="8">IF(LEFT(AT17,1)&lt;&gt;"0",IF(LEFT(AT17,1)="1",3,AU17),$D$5+$E$5*(BK17*BD17/($L$5*1000))+$F$5*(BK17*BD17/($L$5*1000))*MAX(MIN(AR17,$K$5),$I$5)*MAX(MIN(AR17,$K$5),$I$5)+$G$5*MAX(MIN(AR17,$K$5),$I$5)*(BK17*BD17/($L$5*1000))+$H$5*(BK17*BD17/($L$5*1000))*(BK17*BD17/($L$5*1000)))</f>
        <v>3</v>
      </c>
      <c r="U17">
        <f t="shared" ref="U17:U32" si="9">L17*(1000-(1000*0.61365*EXP(17.502*Y17/(240.97+Y17))/(BD17+BE17)+AY17)/2)/(1000*0.61365*EXP(17.502*Y17/(240.97+Y17))/(BD17+BE17)-AY17)</f>
        <v>1.923261822836284E-3</v>
      </c>
      <c r="V17">
        <f t="shared" ref="V17:V32" si="10">1/((AS17+1)/(S17/1.6)+1/(T17/1.37)) + AS17/((AS17+1)/(S17/1.6) + AS17/(T17/1.37))</f>
        <v>1.2021001810731133E-3</v>
      </c>
      <c r="W17">
        <f t="shared" ref="W17:W32" si="11">(AN17*AQ17)</f>
        <v>161.89164291576836</v>
      </c>
      <c r="X17">
        <f t="shared" ref="X17:X32" si="12">(BF17+(W17+2*0.95*0.0000000567*(((BF17+$B$7)+273)^4-(BF17+273)^4)-44100*L17)/(1.84*29.3*T17+8*0.95*0.0000000567*(BF17+273)^3))</f>
        <v>26.871679225279841</v>
      </c>
      <c r="Y17">
        <f t="shared" ref="Y17:Y32" si="13">($C$7*BG17+$D$7*BH17+$E$7*X17)</f>
        <v>26.0853</v>
      </c>
      <c r="Z17">
        <f t="shared" ref="Z17:Z32" si="14">0.61365*EXP(17.502*Y17/(240.97+Y17))</f>
        <v>3.3913275349782737</v>
      </c>
      <c r="AA17">
        <f t="shared" ref="AA17:AA32" si="15">(AB17/AC17*100)</f>
        <v>49.980437374499132</v>
      </c>
      <c r="AB17">
        <f t="shared" ref="AB17:AB32" si="16">AY17*(BD17+BE17)/1000</f>
        <v>1.6810579128801499</v>
      </c>
      <c r="AC17">
        <f t="shared" ref="AC17:AC32" si="17">0.61365*EXP(17.502*BF17/(240.97+BF17))</f>
        <v>3.3634317768852786</v>
      </c>
      <c r="AD17">
        <f t="shared" ref="AD17:AD32" si="18">(Z17-AY17*(BD17+BE17)/1000)</f>
        <v>1.7102696220981237</v>
      </c>
      <c r="AE17">
        <f t="shared" ref="AE17:AE32" si="19">(-L17*44100)</f>
        <v>-1.4670343710551685</v>
      </c>
      <c r="AF17">
        <f t="shared" ref="AF17:AF32" si="20">2*29.3*T17*0.92*(BF17-Y17)</f>
        <v>-22.578345600000244</v>
      </c>
      <c r="AG17">
        <f t="shared" ref="AG17:AG32" si="21">2*0.95*0.0000000567*(((BF17+$B$7)+273)^4-(Y17+273)^4)</f>
        <v>-1.6082856876947109</v>
      </c>
      <c r="AH17">
        <f t="shared" ref="AH17:AH32" si="22">W17+AG17+AE17+AF17</f>
        <v>136.23797725701823</v>
      </c>
      <c r="AI17">
        <v>14</v>
      </c>
      <c r="AJ17">
        <v>3</v>
      </c>
      <c r="AK17">
        <f t="shared" ref="AK17:AK32" si="23">IF(AI17*$H$13&gt;=AM17,1,(AM17/(AM17-AI17*$H$13)))</f>
        <v>1</v>
      </c>
      <c r="AL17">
        <f t="shared" ref="AL17:AL32" si="24">(AK17-1)*100</f>
        <v>0</v>
      </c>
      <c r="AM17">
        <f t="shared" ref="AM17:AM32" si="25">MAX(0,($B$13+$C$13*BK17)/(1+$D$13*BK17)*BD17/(BF17+273)*$E$13)</f>
        <v>53847.614567607554</v>
      </c>
      <c r="AN17">
        <f t="shared" ref="AN17:AN32" si="26">$B$11*BL17+$C$11*BM17+$F$11*BX17*(1-CA17)</f>
        <v>999.851</v>
      </c>
      <c r="AO17">
        <f t="shared" ref="AO17:AO32" si="27">AN17*AP17</f>
        <v>841.07454119987995</v>
      </c>
      <c r="AP17">
        <f t="shared" ref="AP17:AP32" si="28">($B$11*$D$9+$C$11*$D$9+$F$11*((CK17+CC17)/MAX(CK17+CC17+CL17, 0.1)*$I$9+CL17/MAX(CK17+CC17+CL17, 0.1)*$K$9))/($B$11+$C$11+$F$11)</f>
        <v>0.8411998799819973</v>
      </c>
      <c r="AQ17">
        <f t="shared" ref="AQ17:AQ32" si="29">($B$11*$L$9+$C$11*$L$9+$F$11*((CK17+CC17)/MAX(CK17+CC17+CL17, 0.1)*$Q$9+CL17/MAX(CK17+CC17+CL17, 0.1)*$R$9))/($B$11+$C$11+$F$11)</f>
        <v>0.16191576836525479</v>
      </c>
      <c r="AR17">
        <v>1.284</v>
      </c>
      <c r="AS17">
        <v>0.5</v>
      </c>
      <c r="AT17" t="s">
        <v>397</v>
      </c>
      <c r="AU17">
        <v>2</v>
      </c>
      <c r="AV17">
        <v>1689688277.5</v>
      </c>
      <c r="AW17">
        <v>399.82100000000003</v>
      </c>
      <c r="AX17">
        <v>400.05399999999997</v>
      </c>
      <c r="AY17">
        <v>16.5761</v>
      </c>
      <c r="AZ17">
        <v>16.567699999999999</v>
      </c>
      <c r="BA17">
        <v>397.67099999999999</v>
      </c>
      <c r="BB17">
        <v>16.540099999999999</v>
      </c>
      <c r="BC17">
        <v>500.06700000000001</v>
      </c>
      <c r="BD17">
        <v>101.386</v>
      </c>
      <c r="BE17">
        <v>2.85615E-2</v>
      </c>
      <c r="BF17">
        <v>25.945699999999999</v>
      </c>
      <c r="BG17">
        <v>26.0853</v>
      </c>
      <c r="BH17">
        <v>999.9</v>
      </c>
      <c r="BI17">
        <v>0</v>
      </c>
      <c r="BJ17">
        <v>0</v>
      </c>
      <c r="BK17">
        <v>10009.4</v>
      </c>
      <c r="BL17">
        <v>0</v>
      </c>
      <c r="BM17">
        <v>10.110200000000001</v>
      </c>
      <c r="BN17">
        <v>-0.249084</v>
      </c>
      <c r="BO17">
        <v>406.54700000000003</v>
      </c>
      <c r="BP17">
        <v>406.79399999999998</v>
      </c>
      <c r="BQ17">
        <v>1.6428000000000002E-2</v>
      </c>
      <c r="BR17">
        <v>400.05399999999997</v>
      </c>
      <c r="BS17">
        <v>16.567699999999999</v>
      </c>
      <c r="BT17">
        <v>1.6813899999999999</v>
      </c>
      <c r="BU17">
        <v>1.6797299999999999</v>
      </c>
      <c r="BV17">
        <v>14.7257</v>
      </c>
      <c r="BW17">
        <v>14.7103</v>
      </c>
      <c r="BX17">
        <v>999.851</v>
      </c>
      <c r="BY17">
        <v>0.96000200000000002</v>
      </c>
      <c r="BZ17">
        <v>3.9997699999999997E-2</v>
      </c>
      <c r="CA17">
        <v>0</v>
      </c>
      <c r="CB17">
        <v>2.7351000000000001</v>
      </c>
      <c r="CC17">
        <v>0</v>
      </c>
      <c r="CD17">
        <v>1124.58</v>
      </c>
      <c r="CE17">
        <v>9151.06</v>
      </c>
      <c r="CF17">
        <v>37.811999999999998</v>
      </c>
      <c r="CG17">
        <v>40</v>
      </c>
      <c r="CH17">
        <v>38.875</v>
      </c>
      <c r="CI17">
        <v>39.186999999999998</v>
      </c>
      <c r="CJ17">
        <v>38</v>
      </c>
      <c r="CK17">
        <v>959.86</v>
      </c>
      <c r="CL17">
        <v>39.99</v>
      </c>
      <c r="CM17">
        <v>0</v>
      </c>
      <c r="CN17">
        <v>1689688276</v>
      </c>
      <c r="CO17">
        <v>0</v>
      </c>
      <c r="CP17">
        <v>1689688291.5</v>
      </c>
      <c r="CQ17" t="s">
        <v>345</v>
      </c>
      <c r="CR17">
        <v>1689688291.5</v>
      </c>
      <c r="CS17">
        <v>1689688291.5</v>
      </c>
      <c r="CT17">
        <v>1</v>
      </c>
      <c r="CU17">
        <v>1.6E-2</v>
      </c>
      <c r="CV17">
        <v>-8.0000000000000002E-3</v>
      </c>
      <c r="CW17">
        <v>2.15</v>
      </c>
      <c r="CX17">
        <v>3.5999999999999997E-2</v>
      </c>
      <c r="CY17">
        <v>400</v>
      </c>
      <c r="CZ17">
        <v>17</v>
      </c>
      <c r="DA17">
        <v>0.28999999999999998</v>
      </c>
      <c r="DB17">
        <v>0.13</v>
      </c>
      <c r="DC17">
        <v>0.37351313963318289</v>
      </c>
      <c r="DD17">
        <v>-0.24266902167518589</v>
      </c>
      <c r="DE17">
        <v>5.4984314467089269E-2</v>
      </c>
      <c r="DF17">
        <v>1</v>
      </c>
      <c r="DG17">
        <v>3.7657568782594559E-5</v>
      </c>
      <c r="DH17">
        <v>-1.044282762659228E-4</v>
      </c>
      <c r="DI17">
        <v>9.0314931600309366E-6</v>
      </c>
      <c r="DJ17">
        <v>1</v>
      </c>
      <c r="DK17">
        <v>1.9456387431184849E-3</v>
      </c>
      <c r="DL17">
        <v>-5.5084532986039358E-3</v>
      </c>
      <c r="DM17">
        <v>3.5061902219436683E-4</v>
      </c>
      <c r="DN17">
        <v>1</v>
      </c>
      <c r="DO17">
        <v>3</v>
      </c>
      <c r="DP17">
        <v>3</v>
      </c>
      <c r="DQ17" t="s">
        <v>346</v>
      </c>
      <c r="DR17">
        <v>3.1060500000000002</v>
      </c>
      <c r="DS17">
        <v>2.6605099999999999</v>
      </c>
      <c r="DT17">
        <v>9.7817600000000005E-2</v>
      </c>
      <c r="DU17">
        <v>9.90143E-2</v>
      </c>
      <c r="DV17">
        <v>8.1895899999999994E-2</v>
      </c>
      <c r="DW17">
        <v>8.4005300000000005E-2</v>
      </c>
      <c r="DX17">
        <v>26345.3</v>
      </c>
      <c r="DY17">
        <v>28589</v>
      </c>
      <c r="DZ17">
        <v>27641.5</v>
      </c>
      <c r="EA17">
        <v>29820.2</v>
      </c>
      <c r="EB17">
        <v>31771.8</v>
      </c>
      <c r="EC17">
        <v>33702.1</v>
      </c>
      <c r="ED17">
        <v>37912.199999999997</v>
      </c>
      <c r="EE17">
        <v>40893.199999999997</v>
      </c>
      <c r="EF17">
        <v>2.20567</v>
      </c>
      <c r="EG17">
        <v>2.2319</v>
      </c>
      <c r="EH17">
        <v>0.145458</v>
      </c>
      <c r="EI17">
        <v>0</v>
      </c>
      <c r="EJ17">
        <v>23.6982</v>
      </c>
      <c r="EK17">
        <v>999.9</v>
      </c>
      <c r="EL17">
        <v>77</v>
      </c>
      <c r="EM17">
        <v>25.7</v>
      </c>
      <c r="EN17">
        <v>25.177</v>
      </c>
      <c r="EO17">
        <v>62.930100000000003</v>
      </c>
      <c r="EP17">
        <v>7.0432699999999997</v>
      </c>
      <c r="EQ17">
        <v>1</v>
      </c>
      <c r="ER17">
        <v>-0.32292700000000002</v>
      </c>
      <c r="ES17">
        <v>-0.945523</v>
      </c>
      <c r="ET17">
        <v>20.2166</v>
      </c>
      <c r="EU17">
        <v>5.2575700000000003</v>
      </c>
      <c r="EV17">
        <v>12.055300000000001</v>
      </c>
      <c r="EW17">
        <v>4.9732000000000003</v>
      </c>
      <c r="EX17">
        <v>3.2930000000000001</v>
      </c>
      <c r="EY17">
        <v>4497.6000000000004</v>
      </c>
      <c r="EZ17">
        <v>9999</v>
      </c>
      <c r="FA17">
        <v>9999</v>
      </c>
      <c r="FB17">
        <v>82.2</v>
      </c>
      <c r="FC17">
        <v>4.9721099999999998</v>
      </c>
      <c r="FD17">
        <v>1.8704499999999999</v>
      </c>
      <c r="FE17">
        <v>1.87669</v>
      </c>
      <c r="FF17">
        <v>1.8697900000000001</v>
      </c>
      <c r="FG17">
        <v>1.87293</v>
      </c>
      <c r="FH17">
        <v>1.8745499999999999</v>
      </c>
      <c r="FI17">
        <v>1.87388</v>
      </c>
      <c r="FJ17">
        <v>1.87531</v>
      </c>
      <c r="FK17">
        <v>0</v>
      </c>
      <c r="FL17">
        <v>0</v>
      </c>
      <c r="FM17">
        <v>0</v>
      </c>
      <c r="FN17">
        <v>0</v>
      </c>
      <c r="FO17" t="s">
        <v>347</v>
      </c>
      <c r="FP17" t="s">
        <v>348</v>
      </c>
      <c r="FQ17" t="s">
        <v>349</v>
      </c>
      <c r="FR17" t="s">
        <v>349</v>
      </c>
      <c r="FS17" t="s">
        <v>349</v>
      </c>
      <c r="FT17" t="s">
        <v>349</v>
      </c>
      <c r="FU17">
        <v>0</v>
      </c>
      <c r="FV17">
        <v>100</v>
      </c>
      <c r="FW17">
        <v>100</v>
      </c>
      <c r="FX17">
        <v>2.15</v>
      </c>
      <c r="FY17">
        <v>3.5999999999999997E-2</v>
      </c>
      <c r="FZ17">
        <v>2.1339999999999999</v>
      </c>
      <c r="GA17">
        <v>0</v>
      </c>
      <c r="GB17">
        <v>0</v>
      </c>
      <c r="GC17">
        <v>0</v>
      </c>
      <c r="GD17">
        <v>4.3999999999999997E-2</v>
      </c>
      <c r="GE17">
        <v>0</v>
      </c>
      <c r="GF17">
        <v>0</v>
      </c>
      <c r="GG17">
        <v>0</v>
      </c>
      <c r="GH17">
        <v>-1</v>
      </c>
      <c r="GI17">
        <v>-1</v>
      </c>
      <c r="GJ17">
        <v>-1</v>
      </c>
      <c r="GK17">
        <v>-1</v>
      </c>
      <c r="GL17">
        <v>999.3</v>
      </c>
      <c r="GM17">
        <v>999.4</v>
      </c>
      <c r="GN17">
        <v>1.03027</v>
      </c>
      <c r="GO17">
        <v>2.52441</v>
      </c>
      <c r="GP17">
        <v>1.39893</v>
      </c>
      <c r="GQ17">
        <v>2.2900399999999999</v>
      </c>
      <c r="GR17">
        <v>1.4489700000000001</v>
      </c>
      <c r="GS17">
        <v>2.3315399999999999</v>
      </c>
      <c r="GT17">
        <v>29.922000000000001</v>
      </c>
      <c r="GU17">
        <v>15.8569</v>
      </c>
      <c r="GV17">
        <v>18</v>
      </c>
      <c r="GW17">
        <v>473.55200000000002</v>
      </c>
      <c r="GX17">
        <v>561.52599999999995</v>
      </c>
      <c r="GY17">
        <v>25.000399999999999</v>
      </c>
      <c r="GZ17">
        <v>22.986899999999999</v>
      </c>
      <c r="HA17">
        <v>30.0002</v>
      </c>
      <c r="HB17">
        <v>22.869499999999999</v>
      </c>
      <c r="HC17">
        <v>22.803899999999999</v>
      </c>
      <c r="HD17">
        <v>20.579799999999999</v>
      </c>
      <c r="HE17">
        <v>35.994</v>
      </c>
      <c r="HF17">
        <v>58.570900000000002</v>
      </c>
      <c r="HG17">
        <v>25</v>
      </c>
      <c r="HH17">
        <v>400</v>
      </c>
      <c r="HI17">
        <v>16.5488</v>
      </c>
      <c r="HJ17">
        <v>102.27800000000001</v>
      </c>
      <c r="HK17">
        <v>102.197</v>
      </c>
    </row>
    <row r="18" spans="1:219" x14ac:dyDescent="0.2">
      <c r="A18">
        <v>2</v>
      </c>
      <c r="B18">
        <v>1689689689.5999999</v>
      </c>
      <c r="C18">
        <v>1412.099999904633</v>
      </c>
      <c r="D18" t="s">
        <v>350</v>
      </c>
      <c r="E18" t="s">
        <v>351</v>
      </c>
      <c r="F18">
        <v>0</v>
      </c>
      <c r="G18">
        <v>18.5</v>
      </c>
      <c r="H18" t="s">
        <v>344</v>
      </c>
      <c r="I18" s="1">
        <v>180</v>
      </c>
      <c r="J18" s="1">
        <v>42</v>
      </c>
      <c r="K18" s="1">
        <v>1689689689.5999999</v>
      </c>
      <c r="L18" s="1">
        <f t="shared" si="0"/>
        <v>3.5724015286655458E-4</v>
      </c>
      <c r="M18" s="1">
        <f t="shared" si="1"/>
        <v>0.35724015286655458</v>
      </c>
      <c r="N18" s="1">
        <f t="shared" si="2"/>
        <v>2.7603498690935182</v>
      </c>
      <c r="O18" s="1">
        <f t="shared" si="3"/>
        <v>399.51299999999998</v>
      </c>
      <c r="P18" s="1">
        <f t="shared" si="4"/>
        <v>190.59100559920756</v>
      </c>
      <c r="Q18" s="1">
        <f t="shared" si="5"/>
        <v>19.336425567875246</v>
      </c>
      <c r="R18" s="1">
        <f t="shared" si="6"/>
        <v>40.5326230564296</v>
      </c>
      <c r="S18" s="1">
        <f t="shared" si="7"/>
        <v>2.2023601358310468E-2</v>
      </c>
      <c r="T18">
        <f t="shared" si="8"/>
        <v>3</v>
      </c>
      <c r="U18">
        <f t="shared" si="9"/>
        <v>2.1934173139024092E-2</v>
      </c>
      <c r="V18">
        <f t="shared" si="10"/>
        <v>1.3716862601740328E-2</v>
      </c>
      <c r="W18">
        <f t="shared" si="11"/>
        <v>161.92078800000002</v>
      </c>
      <c r="X18">
        <f t="shared" si="12"/>
        <v>26.299955812652954</v>
      </c>
      <c r="Y18">
        <f t="shared" si="13"/>
        <v>25.3963</v>
      </c>
      <c r="Z18">
        <f t="shared" si="14"/>
        <v>3.255584073093519</v>
      </c>
      <c r="AA18">
        <f t="shared" si="15"/>
        <v>50.291011348143677</v>
      </c>
      <c r="AB18">
        <f t="shared" si="16"/>
        <v>1.6430852986598399</v>
      </c>
      <c r="AC18">
        <f t="shared" si="17"/>
        <v>3.2671550136175358</v>
      </c>
      <c r="AD18">
        <f t="shared" si="18"/>
        <v>1.6124987744336792</v>
      </c>
      <c r="AE18">
        <f t="shared" si="19"/>
        <v>-15.754290741415057</v>
      </c>
      <c r="AF18">
        <f t="shared" si="20"/>
        <v>9.6556391999999072</v>
      </c>
      <c r="AG18">
        <f t="shared" si="21"/>
        <v>0.68372524415930636</v>
      </c>
      <c r="AH18">
        <f t="shared" si="22"/>
        <v>156.5058617027442</v>
      </c>
      <c r="AI18">
        <v>12</v>
      </c>
      <c r="AJ18">
        <v>2</v>
      </c>
      <c r="AK18">
        <f t="shared" si="23"/>
        <v>1</v>
      </c>
      <c r="AL18">
        <f t="shared" si="24"/>
        <v>0</v>
      </c>
      <c r="AM18">
        <f t="shared" si="25"/>
        <v>53759.934704199557</v>
      </c>
      <c r="AN18">
        <f t="shared" si="26"/>
        <v>1000.03</v>
      </c>
      <c r="AO18">
        <f t="shared" si="27"/>
        <v>841.22519999999997</v>
      </c>
      <c r="AP18">
        <f t="shared" si="28"/>
        <v>0.84119996400107999</v>
      </c>
      <c r="AQ18">
        <f t="shared" si="29"/>
        <v>0.16191593052208436</v>
      </c>
      <c r="AR18">
        <v>0.875</v>
      </c>
      <c r="AS18">
        <v>0.5</v>
      </c>
      <c r="AT18" t="s">
        <v>397</v>
      </c>
      <c r="AU18">
        <v>2</v>
      </c>
      <c r="AV18">
        <v>1689689689.5999999</v>
      </c>
      <c r="AW18">
        <v>399.51299999999998</v>
      </c>
      <c r="AX18">
        <v>400.02100000000002</v>
      </c>
      <c r="AY18">
        <v>16.1952</v>
      </c>
      <c r="AZ18">
        <v>16.133700000000001</v>
      </c>
      <c r="BA18">
        <v>397.32499999999999</v>
      </c>
      <c r="BB18">
        <v>16.161200000000001</v>
      </c>
      <c r="BC18">
        <v>500.03699999999998</v>
      </c>
      <c r="BD18">
        <v>101.426</v>
      </c>
      <c r="BE18">
        <v>2.9079199999999999E-2</v>
      </c>
      <c r="BF18">
        <v>25.456</v>
      </c>
      <c r="BG18">
        <v>25.3963</v>
      </c>
      <c r="BH18">
        <v>999.9</v>
      </c>
      <c r="BI18">
        <v>0</v>
      </c>
      <c r="BJ18">
        <v>0</v>
      </c>
      <c r="BK18">
        <v>9971.25</v>
      </c>
      <c r="BL18">
        <v>0</v>
      </c>
      <c r="BM18">
        <v>7.2205199999999996</v>
      </c>
      <c r="BN18">
        <v>-0.54617300000000002</v>
      </c>
      <c r="BO18">
        <v>406.05200000000002</v>
      </c>
      <c r="BP18">
        <v>406.58100000000002</v>
      </c>
      <c r="BQ18">
        <v>6.3625299999999996E-2</v>
      </c>
      <c r="BR18">
        <v>400.02100000000002</v>
      </c>
      <c r="BS18">
        <v>16.133700000000001</v>
      </c>
      <c r="BT18">
        <v>1.6428199999999999</v>
      </c>
      <c r="BU18">
        <v>1.6363700000000001</v>
      </c>
      <c r="BV18">
        <v>14.3665</v>
      </c>
      <c r="BW18">
        <v>14.3056</v>
      </c>
      <c r="BX18">
        <v>1000.03</v>
      </c>
      <c r="BY18">
        <v>0.96000200000000002</v>
      </c>
      <c r="BZ18">
        <v>3.99978E-2</v>
      </c>
      <c r="CA18">
        <v>0</v>
      </c>
      <c r="CB18">
        <v>2.5022000000000002</v>
      </c>
      <c r="CC18">
        <v>0</v>
      </c>
      <c r="CD18">
        <v>840.48500000000001</v>
      </c>
      <c r="CE18">
        <v>9152.7000000000007</v>
      </c>
      <c r="CF18">
        <v>37.625</v>
      </c>
      <c r="CG18">
        <v>39.25</v>
      </c>
      <c r="CH18">
        <v>38.625</v>
      </c>
      <c r="CI18">
        <v>38.25</v>
      </c>
      <c r="CJ18">
        <v>37.625</v>
      </c>
      <c r="CK18">
        <v>960.03</v>
      </c>
      <c r="CL18">
        <v>40</v>
      </c>
      <c r="CM18">
        <v>0</v>
      </c>
      <c r="CN18">
        <v>1689689688.4000001</v>
      </c>
      <c r="CO18">
        <v>0</v>
      </c>
      <c r="CP18">
        <v>1689689705.5999999</v>
      </c>
      <c r="CQ18" t="s">
        <v>352</v>
      </c>
      <c r="CR18">
        <v>1689689705.5999999</v>
      </c>
      <c r="CS18">
        <v>1689689705.5999999</v>
      </c>
      <c r="CT18">
        <v>2</v>
      </c>
      <c r="CU18">
        <v>3.6999999999999998E-2</v>
      </c>
      <c r="CV18">
        <v>-2E-3</v>
      </c>
      <c r="CW18">
        <v>2.1880000000000002</v>
      </c>
      <c r="CX18">
        <v>3.4000000000000002E-2</v>
      </c>
      <c r="CY18">
        <v>400</v>
      </c>
      <c r="CZ18">
        <v>16</v>
      </c>
      <c r="DA18">
        <v>0.28000000000000003</v>
      </c>
      <c r="DB18">
        <v>0.16</v>
      </c>
      <c r="DC18">
        <v>0.74823481728960228</v>
      </c>
      <c r="DD18">
        <v>-0.31892105157687839</v>
      </c>
      <c r="DE18">
        <v>3.4002426745529037E-2</v>
      </c>
      <c r="DF18">
        <v>1</v>
      </c>
      <c r="DG18">
        <v>1.055014982965983E-4</v>
      </c>
      <c r="DH18">
        <v>-7.068495295569709E-7</v>
      </c>
      <c r="DI18">
        <v>2.0533504193986238E-6</v>
      </c>
      <c r="DJ18">
        <v>1</v>
      </c>
      <c r="DK18">
        <v>6.4788413202305876E-3</v>
      </c>
      <c r="DL18">
        <v>4.5806472542601011E-4</v>
      </c>
      <c r="DM18">
        <v>6.8620470000328333E-5</v>
      </c>
      <c r="DN18">
        <v>1</v>
      </c>
      <c r="DO18">
        <v>3</v>
      </c>
      <c r="DP18">
        <v>3</v>
      </c>
      <c r="DQ18" t="s">
        <v>346</v>
      </c>
      <c r="DR18">
        <v>3.1059100000000002</v>
      </c>
      <c r="DS18">
        <v>2.6606900000000002</v>
      </c>
      <c r="DT18">
        <v>9.7778100000000007E-2</v>
      </c>
      <c r="DU18">
        <v>9.9029400000000004E-2</v>
      </c>
      <c r="DV18">
        <v>8.0527799999999997E-2</v>
      </c>
      <c r="DW18">
        <v>8.2401799999999997E-2</v>
      </c>
      <c r="DX18">
        <v>26326.3</v>
      </c>
      <c r="DY18">
        <v>28578.9</v>
      </c>
      <c r="DZ18">
        <v>27620.2</v>
      </c>
      <c r="EA18">
        <v>29810.1</v>
      </c>
      <c r="EB18">
        <v>31799</v>
      </c>
      <c r="EC18">
        <v>33753.800000000003</v>
      </c>
      <c r="ED18">
        <v>37888.1</v>
      </c>
      <c r="EE18">
        <v>40884.300000000003</v>
      </c>
      <c r="EF18">
        <v>2.2080799999999998</v>
      </c>
      <c r="EG18">
        <v>2.2275</v>
      </c>
      <c r="EH18">
        <v>0.15742700000000001</v>
      </c>
      <c r="EI18">
        <v>0</v>
      </c>
      <c r="EJ18">
        <v>22.8095</v>
      </c>
      <c r="EK18">
        <v>999.9</v>
      </c>
      <c r="EL18">
        <v>55</v>
      </c>
      <c r="EM18">
        <v>26.6</v>
      </c>
      <c r="EN18">
        <v>18.957100000000001</v>
      </c>
      <c r="EO18">
        <v>63.095599999999997</v>
      </c>
      <c r="EP18">
        <v>6.7107400000000004</v>
      </c>
      <c r="EQ18">
        <v>1</v>
      </c>
      <c r="ER18">
        <v>-0.32640000000000002</v>
      </c>
      <c r="ES18">
        <v>-1.0989599999999999</v>
      </c>
      <c r="ET18">
        <v>20.2164</v>
      </c>
      <c r="EU18">
        <v>5.2566699999999997</v>
      </c>
      <c r="EV18">
        <v>12.056800000000001</v>
      </c>
      <c r="EW18">
        <v>4.9731500000000004</v>
      </c>
      <c r="EX18">
        <v>3.2925499999999999</v>
      </c>
      <c r="EY18">
        <v>4530.5</v>
      </c>
      <c r="EZ18">
        <v>9999</v>
      </c>
      <c r="FA18">
        <v>9999</v>
      </c>
      <c r="FB18">
        <v>82.6</v>
      </c>
      <c r="FC18">
        <v>4.9721099999999998</v>
      </c>
      <c r="FD18">
        <v>1.8704000000000001</v>
      </c>
      <c r="FE18">
        <v>1.8765799999999999</v>
      </c>
      <c r="FF18">
        <v>1.8696600000000001</v>
      </c>
      <c r="FG18">
        <v>1.8728499999999999</v>
      </c>
      <c r="FH18">
        <v>1.8744000000000001</v>
      </c>
      <c r="FI18">
        <v>1.87378</v>
      </c>
      <c r="FJ18">
        <v>1.87527</v>
      </c>
      <c r="FK18">
        <v>0</v>
      </c>
      <c r="FL18">
        <v>0</v>
      </c>
      <c r="FM18">
        <v>0</v>
      </c>
      <c r="FN18">
        <v>0</v>
      </c>
      <c r="FO18" t="s">
        <v>347</v>
      </c>
      <c r="FP18" t="s">
        <v>348</v>
      </c>
      <c r="FQ18" t="s">
        <v>349</v>
      </c>
      <c r="FR18" t="s">
        <v>349</v>
      </c>
      <c r="FS18" t="s">
        <v>349</v>
      </c>
      <c r="FT18" t="s">
        <v>349</v>
      </c>
      <c r="FU18">
        <v>0</v>
      </c>
      <c r="FV18">
        <v>100</v>
      </c>
      <c r="FW18">
        <v>100</v>
      </c>
      <c r="FX18">
        <v>2.1880000000000002</v>
      </c>
      <c r="FY18">
        <v>3.4000000000000002E-2</v>
      </c>
      <c r="FZ18">
        <v>2.1503500000000599</v>
      </c>
      <c r="GA18">
        <v>0</v>
      </c>
      <c r="GB18">
        <v>0</v>
      </c>
      <c r="GC18">
        <v>0</v>
      </c>
      <c r="GD18">
        <v>3.6080000000005441E-2</v>
      </c>
      <c r="GE18">
        <v>0</v>
      </c>
      <c r="GF18">
        <v>0</v>
      </c>
      <c r="GG18">
        <v>0</v>
      </c>
      <c r="GH18">
        <v>-1</v>
      </c>
      <c r="GI18">
        <v>-1</v>
      </c>
      <c r="GJ18">
        <v>-1</v>
      </c>
      <c r="GK18">
        <v>-1</v>
      </c>
      <c r="GL18">
        <v>23.3</v>
      </c>
      <c r="GM18">
        <v>23.3</v>
      </c>
      <c r="GN18">
        <v>1.0400400000000001</v>
      </c>
      <c r="GO18">
        <v>2.5122100000000001</v>
      </c>
      <c r="GP18">
        <v>1.39771</v>
      </c>
      <c r="GQ18">
        <v>2.2790499999999998</v>
      </c>
      <c r="GR18">
        <v>1.4489700000000001</v>
      </c>
      <c r="GS18">
        <v>2.49756</v>
      </c>
      <c r="GT18">
        <v>29.4527</v>
      </c>
      <c r="GU18">
        <v>15.664300000000001</v>
      </c>
      <c r="GV18">
        <v>18</v>
      </c>
      <c r="GW18">
        <v>475.29599999999999</v>
      </c>
      <c r="GX18">
        <v>558.86800000000005</v>
      </c>
      <c r="GY18">
        <v>25.001000000000001</v>
      </c>
      <c r="GZ18">
        <v>22.963699999999999</v>
      </c>
      <c r="HA18">
        <v>30.000299999999999</v>
      </c>
      <c r="HB18">
        <v>22.9009</v>
      </c>
      <c r="HC18">
        <v>22.851600000000001</v>
      </c>
      <c r="HD18">
        <v>20.775099999999998</v>
      </c>
      <c r="HE18">
        <v>12.5101</v>
      </c>
      <c r="HF18">
        <v>36.714399999999998</v>
      </c>
      <c r="HG18">
        <v>25</v>
      </c>
      <c r="HH18">
        <v>400</v>
      </c>
      <c r="HI18">
        <v>16.093</v>
      </c>
      <c r="HJ18">
        <v>102.208</v>
      </c>
      <c r="HK18">
        <v>102.17</v>
      </c>
    </row>
    <row r="19" spans="1:219" x14ac:dyDescent="0.2">
      <c r="A19">
        <v>3</v>
      </c>
      <c r="B19">
        <v>1689691810.0999999</v>
      </c>
      <c r="C19">
        <v>3532.599999904633</v>
      </c>
      <c r="D19" t="s">
        <v>353</v>
      </c>
      <c r="E19" t="s">
        <v>354</v>
      </c>
      <c r="F19">
        <v>0</v>
      </c>
      <c r="G19">
        <v>18.600000000000001</v>
      </c>
      <c r="H19" t="s">
        <v>400</v>
      </c>
      <c r="I19" s="1">
        <v>250</v>
      </c>
      <c r="J19" s="1">
        <v>42</v>
      </c>
      <c r="K19" s="1">
        <v>1689691810.0999999</v>
      </c>
      <c r="L19" s="1">
        <f t="shared" si="0"/>
        <v>1.1406570651759103E-4</v>
      </c>
      <c r="M19" s="1">
        <f t="shared" si="1"/>
        <v>0.11406570651759103</v>
      </c>
      <c r="N19" s="1">
        <f t="shared" si="2"/>
        <v>1.4285014887069909</v>
      </c>
      <c r="O19" s="1">
        <f t="shared" si="3"/>
        <v>399.65100000000001</v>
      </c>
      <c r="P19" s="1">
        <f t="shared" si="4"/>
        <v>25.897731053574191</v>
      </c>
      <c r="Q19" s="1">
        <f t="shared" si="5"/>
        <v>2.6275909508285005</v>
      </c>
      <c r="R19" s="1">
        <f t="shared" si="6"/>
        <v>40.548700923536401</v>
      </c>
      <c r="S19" s="1">
        <f t="shared" si="7"/>
        <v>6.2253076867205721E-3</v>
      </c>
      <c r="T19">
        <f t="shared" si="8"/>
        <v>3</v>
      </c>
      <c r="U19">
        <f t="shared" si="9"/>
        <v>6.2181398594852852E-3</v>
      </c>
      <c r="V19">
        <f t="shared" si="10"/>
        <v>3.8869807109242378E-3</v>
      </c>
      <c r="W19">
        <f t="shared" si="11"/>
        <v>161.87989191535138</v>
      </c>
      <c r="X19">
        <f t="shared" si="12"/>
        <v>27.296374710553231</v>
      </c>
      <c r="Y19">
        <f t="shared" si="13"/>
        <v>26.8096</v>
      </c>
      <c r="Z19">
        <f t="shared" si="14"/>
        <v>3.5393299714881574</v>
      </c>
      <c r="AA19">
        <f t="shared" si="15"/>
        <v>49.995563167125297</v>
      </c>
      <c r="AB19">
        <f t="shared" si="16"/>
        <v>1.7264379171947599</v>
      </c>
      <c r="AC19">
        <f t="shared" si="17"/>
        <v>3.4531822582408336</v>
      </c>
      <c r="AD19">
        <f t="shared" si="18"/>
        <v>1.8128920542933975</v>
      </c>
      <c r="AE19">
        <f t="shared" si="19"/>
        <v>-5.0302976574257645</v>
      </c>
      <c r="AF19">
        <f t="shared" si="20"/>
        <v>-67.654168799999781</v>
      </c>
      <c r="AG19">
        <f t="shared" si="21"/>
        <v>-4.8474363075803772</v>
      </c>
      <c r="AH19">
        <f t="shared" si="22"/>
        <v>84.347989150345455</v>
      </c>
      <c r="AI19">
        <v>10</v>
      </c>
      <c r="AJ19">
        <v>2</v>
      </c>
      <c r="AK19">
        <f t="shared" si="23"/>
        <v>1</v>
      </c>
      <c r="AL19">
        <f t="shared" si="24"/>
        <v>0</v>
      </c>
      <c r="AM19">
        <f t="shared" si="25"/>
        <v>53845.950504323308</v>
      </c>
      <c r="AN19">
        <f t="shared" si="26"/>
        <v>999.78099999999995</v>
      </c>
      <c r="AO19">
        <f t="shared" si="27"/>
        <v>841.01544119966388</v>
      </c>
      <c r="AP19">
        <f t="shared" si="28"/>
        <v>0.84119966392606371</v>
      </c>
      <c r="AQ19">
        <f t="shared" si="29"/>
        <v>0.16191535137730301</v>
      </c>
      <c r="AR19">
        <v>1.276</v>
      </c>
      <c r="AS19">
        <v>0.5</v>
      </c>
      <c r="AT19" t="s">
        <v>397</v>
      </c>
      <c r="AU19">
        <v>2</v>
      </c>
      <c r="AV19">
        <v>1689691810.0999999</v>
      </c>
      <c r="AW19">
        <v>399.65100000000001</v>
      </c>
      <c r="AX19">
        <v>400.02699999999999</v>
      </c>
      <c r="AY19">
        <v>17.015899999999998</v>
      </c>
      <c r="AZ19">
        <v>16.987300000000001</v>
      </c>
      <c r="BA19">
        <v>397.39800000000002</v>
      </c>
      <c r="BB19">
        <v>16.982900000000001</v>
      </c>
      <c r="BC19">
        <v>500.24900000000002</v>
      </c>
      <c r="BD19">
        <v>101.431</v>
      </c>
      <c r="BE19">
        <v>2.9276400000000001E-2</v>
      </c>
      <c r="BF19">
        <v>26.391300000000001</v>
      </c>
      <c r="BG19">
        <v>26.8096</v>
      </c>
      <c r="BH19">
        <v>999.9</v>
      </c>
      <c r="BI19">
        <v>0</v>
      </c>
      <c r="BJ19">
        <v>0</v>
      </c>
      <c r="BK19">
        <v>10020</v>
      </c>
      <c r="BL19">
        <v>0</v>
      </c>
      <c r="BM19">
        <v>264.86700000000002</v>
      </c>
      <c r="BN19">
        <v>-0.44134499999999999</v>
      </c>
      <c r="BO19">
        <v>406.50400000000002</v>
      </c>
      <c r="BP19">
        <v>406.94</v>
      </c>
      <c r="BQ19">
        <v>2.9439900000000001E-2</v>
      </c>
      <c r="BR19">
        <v>400.02699999999999</v>
      </c>
      <c r="BS19">
        <v>16.987300000000001</v>
      </c>
      <c r="BT19">
        <v>1.7260200000000001</v>
      </c>
      <c r="BU19">
        <v>1.7230300000000001</v>
      </c>
      <c r="BV19">
        <v>15.132400000000001</v>
      </c>
      <c r="BW19">
        <v>15.105499999999999</v>
      </c>
      <c r="BX19">
        <v>999.78099999999995</v>
      </c>
      <c r="BY19">
        <v>0.96000799999999997</v>
      </c>
      <c r="BZ19">
        <v>3.99925E-2</v>
      </c>
      <c r="CA19">
        <v>0</v>
      </c>
      <c r="CB19">
        <v>2.3384999999999998</v>
      </c>
      <c r="CC19">
        <v>0</v>
      </c>
      <c r="CD19">
        <v>1990.98</v>
      </c>
      <c r="CE19">
        <v>9150.44</v>
      </c>
      <c r="CF19">
        <v>36.75</v>
      </c>
      <c r="CG19">
        <v>41.061999999999998</v>
      </c>
      <c r="CH19">
        <v>38.375</v>
      </c>
      <c r="CI19">
        <v>39.125</v>
      </c>
      <c r="CJ19">
        <v>37.186999999999998</v>
      </c>
      <c r="CK19">
        <v>959.8</v>
      </c>
      <c r="CL19">
        <v>39.979999999999997</v>
      </c>
      <c r="CM19">
        <v>0</v>
      </c>
      <c r="CN19">
        <v>1689691808.8</v>
      </c>
      <c r="CO19">
        <v>0</v>
      </c>
      <c r="CP19">
        <v>1689691829.0999999</v>
      </c>
      <c r="CQ19" t="s">
        <v>355</v>
      </c>
      <c r="CR19">
        <v>1689691829.0999999</v>
      </c>
      <c r="CS19">
        <v>1689691825.0999999</v>
      </c>
      <c r="CT19">
        <v>3</v>
      </c>
      <c r="CU19">
        <v>6.5000000000000002E-2</v>
      </c>
      <c r="CV19">
        <v>-1E-3</v>
      </c>
      <c r="CW19">
        <v>2.2530000000000001</v>
      </c>
      <c r="CX19">
        <v>3.3000000000000002E-2</v>
      </c>
      <c r="CY19">
        <v>400</v>
      </c>
      <c r="CZ19">
        <v>17</v>
      </c>
      <c r="DA19">
        <v>0.33</v>
      </c>
      <c r="DB19">
        <v>0.2</v>
      </c>
      <c r="DC19">
        <v>0.69547060316504938</v>
      </c>
      <c r="DD19">
        <v>-0.18691763212603521</v>
      </c>
      <c r="DE19">
        <v>4.786707211575647E-2</v>
      </c>
      <c r="DF19">
        <v>1</v>
      </c>
      <c r="DG19">
        <v>6.0657455033173717E-5</v>
      </c>
      <c r="DH19">
        <v>-9.102917778468728E-5</v>
      </c>
      <c r="DI19">
        <v>1.434954401742367E-5</v>
      </c>
      <c r="DJ19">
        <v>1</v>
      </c>
      <c r="DK19">
        <v>3.236548587985688E-3</v>
      </c>
      <c r="DL19">
        <v>-1.6470100176492551E-2</v>
      </c>
      <c r="DM19">
        <v>8.1924627293366279E-4</v>
      </c>
      <c r="DN19">
        <v>1</v>
      </c>
      <c r="DO19">
        <v>3</v>
      </c>
      <c r="DP19">
        <v>3</v>
      </c>
      <c r="DQ19" t="s">
        <v>346</v>
      </c>
      <c r="DR19">
        <v>3.1061800000000002</v>
      </c>
      <c r="DS19">
        <v>2.6613099999999998</v>
      </c>
      <c r="DT19">
        <v>9.7372500000000001E-2</v>
      </c>
      <c r="DU19">
        <v>9.8611099999999993E-2</v>
      </c>
      <c r="DV19">
        <v>8.3182599999999995E-2</v>
      </c>
      <c r="DW19">
        <v>8.5229700000000005E-2</v>
      </c>
      <c r="DX19">
        <v>26247.599999999999</v>
      </c>
      <c r="DY19">
        <v>28495</v>
      </c>
      <c r="DZ19">
        <v>27532.3</v>
      </c>
      <c r="EA19">
        <v>29714</v>
      </c>
      <c r="EB19">
        <v>31600.3</v>
      </c>
      <c r="EC19">
        <v>33532.1</v>
      </c>
      <c r="ED19">
        <v>37765.4</v>
      </c>
      <c r="EE19">
        <v>40745.5</v>
      </c>
      <c r="EF19">
        <v>2.1848800000000002</v>
      </c>
      <c r="EG19">
        <v>2.1751</v>
      </c>
      <c r="EH19">
        <v>0.104297</v>
      </c>
      <c r="EI19">
        <v>0</v>
      </c>
      <c r="EJ19">
        <v>25.100999999999999</v>
      </c>
      <c r="EK19">
        <v>999.9</v>
      </c>
      <c r="EL19">
        <v>62.7</v>
      </c>
      <c r="EM19">
        <v>29</v>
      </c>
      <c r="EN19">
        <v>24.858599999999999</v>
      </c>
      <c r="EO19">
        <v>63.060299999999998</v>
      </c>
      <c r="EP19">
        <v>7.0112199999999998</v>
      </c>
      <c r="EQ19">
        <v>1</v>
      </c>
      <c r="ER19">
        <v>-0.19576499999999999</v>
      </c>
      <c r="ES19">
        <v>1.50817E-2</v>
      </c>
      <c r="ET19">
        <v>20.219899999999999</v>
      </c>
      <c r="EU19">
        <v>5.2538299999999998</v>
      </c>
      <c r="EV19">
        <v>12.0579</v>
      </c>
      <c r="EW19">
        <v>4.9733000000000001</v>
      </c>
      <c r="EX19">
        <v>3.2930000000000001</v>
      </c>
      <c r="EY19">
        <v>4579.6000000000004</v>
      </c>
      <c r="EZ19">
        <v>9999</v>
      </c>
      <c r="FA19">
        <v>9999</v>
      </c>
      <c r="FB19">
        <v>83.1</v>
      </c>
      <c r="FC19">
        <v>4.9722200000000001</v>
      </c>
      <c r="FD19">
        <v>1.8707199999999999</v>
      </c>
      <c r="FE19">
        <v>1.8768499999999999</v>
      </c>
      <c r="FF19">
        <v>1.8699600000000001</v>
      </c>
      <c r="FG19">
        <v>1.8730800000000001</v>
      </c>
      <c r="FH19">
        <v>1.8746799999999999</v>
      </c>
      <c r="FI19">
        <v>1.87401</v>
      </c>
      <c r="FJ19">
        <v>1.8754599999999999</v>
      </c>
      <c r="FK19">
        <v>0</v>
      </c>
      <c r="FL19">
        <v>0</v>
      </c>
      <c r="FM19">
        <v>0</v>
      </c>
      <c r="FN19">
        <v>0</v>
      </c>
      <c r="FO19" t="s">
        <v>347</v>
      </c>
      <c r="FP19" t="s">
        <v>348</v>
      </c>
      <c r="FQ19" t="s">
        <v>349</v>
      </c>
      <c r="FR19" t="s">
        <v>349</v>
      </c>
      <c r="FS19" t="s">
        <v>349</v>
      </c>
      <c r="FT19" t="s">
        <v>349</v>
      </c>
      <c r="FU19">
        <v>0</v>
      </c>
      <c r="FV19">
        <v>100</v>
      </c>
      <c r="FW19">
        <v>100</v>
      </c>
      <c r="FX19">
        <v>2.2530000000000001</v>
      </c>
      <c r="FY19">
        <v>3.3000000000000002E-2</v>
      </c>
      <c r="FZ19">
        <v>2.1877500000000509</v>
      </c>
      <c r="GA19">
        <v>0</v>
      </c>
      <c r="GB19">
        <v>0</v>
      </c>
      <c r="GC19">
        <v>0</v>
      </c>
      <c r="GD19">
        <v>3.3844999999995913E-2</v>
      </c>
      <c r="GE19">
        <v>0</v>
      </c>
      <c r="GF19">
        <v>0</v>
      </c>
      <c r="GG19">
        <v>0</v>
      </c>
      <c r="GH19">
        <v>-1</v>
      </c>
      <c r="GI19">
        <v>-1</v>
      </c>
      <c r="GJ19">
        <v>-1</v>
      </c>
      <c r="GK19">
        <v>-1</v>
      </c>
      <c r="GL19">
        <v>35.1</v>
      </c>
      <c r="GM19">
        <v>35.1</v>
      </c>
      <c r="GN19">
        <v>1.03027</v>
      </c>
      <c r="GO19">
        <v>2.5427200000000001</v>
      </c>
      <c r="GP19">
        <v>1.39893</v>
      </c>
      <c r="GQ19">
        <v>2.2839399999999999</v>
      </c>
      <c r="GR19">
        <v>1.4489700000000001</v>
      </c>
      <c r="GS19">
        <v>2.36084</v>
      </c>
      <c r="GT19">
        <v>32.886899999999997</v>
      </c>
      <c r="GU19">
        <v>15.3316</v>
      </c>
      <c r="GV19">
        <v>18</v>
      </c>
      <c r="GW19">
        <v>477.86500000000001</v>
      </c>
      <c r="GX19">
        <v>540.13499999999999</v>
      </c>
      <c r="GY19">
        <v>25</v>
      </c>
      <c r="GZ19">
        <v>24.783200000000001</v>
      </c>
      <c r="HA19">
        <v>30.000599999999999</v>
      </c>
      <c r="HB19">
        <v>24.618099999999998</v>
      </c>
      <c r="HC19">
        <v>24.552299999999999</v>
      </c>
      <c r="HD19">
        <v>20.598400000000002</v>
      </c>
      <c r="HE19">
        <v>33.417200000000001</v>
      </c>
      <c r="HF19">
        <v>30.029599999999999</v>
      </c>
      <c r="HG19">
        <v>25</v>
      </c>
      <c r="HH19">
        <v>400</v>
      </c>
      <c r="HI19">
        <v>16.9834</v>
      </c>
      <c r="HJ19">
        <v>101.879</v>
      </c>
      <c r="HK19">
        <v>101.83</v>
      </c>
    </row>
    <row r="20" spans="1:219" x14ac:dyDescent="0.2">
      <c r="A20">
        <v>4</v>
      </c>
      <c r="B20">
        <v>1689693158.0999999</v>
      </c>
      <c r="C20">
        <v>4880.5999999046326</v>
      </c>
      <c r="D20" t="s">
        <v>356</v>
      </c>
      <c r="E20" t="s">
        <v>357</v>
      </c>
      <c r="F20">
        <v>0</v>
      </c>
      <c r="G20">
        <v>19</v>
      </c>
      <c r="H20" t="s">
        <v>344</v>
      </c>
      <c r="I20" s="1">
        <v>170</v>
      </c>
      <c r="J20" s="1">
        <v>42</v>
      </c>
      <c r="K20" s="1">
        <v>1689693158.0999999</v>
      </c>
      <c r="L20" s="1">
        <f t="shared" si="0"/>
        <v>1.4344179909048889E-4</v>
      </c>
      <c r="M20" s="1">
        <f t="shared" si="1"/>
        <v>0.14344179909048888</v>
      </c>
      <c r="N20" s="1">
        <f t="shared" si="2"/>
        <v>0.8359758501981065</v>
      </c>
      <c r="O20" s="1">
        <f t="shared" si="3"/>
        <v>399.77600000000001</v>
      </c>
      <c r="P20" s="1">
        <f t="shared" si="4"/>
        <v>227.46382787545818</v>
      </c>
      <c r="Q20" s="1">
        <f t="shared" si="5"/>
        <v>23.075414719192306</v>
      </c>
      <c r="R20" s="1">
        <f t="shared" si="6"/>
        <v>40.555885658579207</v>
      </c>
      <c r="S20" s="1">
        <f t="shared" si="7"/>
        <v>8.1907722787731424E-3</v>
      </c>
      <c r="T20">
        <f t="shared" si="8"/>
        <v>3</v>
      </c>
      <c r="U20">
        <f t="shared" si="9"/>
        <v>8.1783687533322838E-3</v>
      </c>
      <c r="V20">
        <f t="shared" si="10"/>
        <v>5.1125932893887893E-3</v>
      </c>
      <c r="W20">
        <f t="shared" si="11"/>
        <v>161.87272149280304</v>
      </c>
      <c r="X20">
        <f t="shared" si="12"/>
        <v>26.890996613975553</v>
      </c>
      <c r="Y20">
        <f t="shared" si="13"/>
        <v>26.255199999999999</v>
      </c>
      <c r="Z20">
        <f t="shared" si="14"/>
        <v>3.4255504738599121</v>
      </c>
      <c r="AA20">
        <f t="shared" si="15"/>
        <v>50.138852976994194</v>
      </c>
      <c r="AB20">
        <f t="shared" si="16"/>
        <v>1.6911338477188402</v>
      </c>
      <c r="AC20">
        <f t="shared" si="17"/>
        <v>3.3729009486810622</v>
      </c>
      <c r="AD20">
        <f t="shared" si="18"/>
        <v>1.7344166261410718</v>
      </c>
      <c r="AE20">
        <f t="shared" si="19"/>
        <v>-6.3257833398905596</v>
      </c>
      <c r="AF20">
        <f t="shared" si="20"/>
        <v>-42.3748319999995</v>
      </c>
      <c r="AG20">
        <f t="shared" si="21"/>
        <v>-3.0217092645778698</v>
      </c>
      <c r="AH20">
        <f t="shared" si="22"/>
        <v>110.1503968883351</v>
      </c>
      <c r="AI20">
        <v>8</v>
      </c>
      <c r="AJ20">
        <v>2</v>
      </c>
      <c r="AK20">
        <f t="shared" si="23"/>
        <v>1</v>
      </c>
      <c r="AL20">
        <f t="shared" si="24"/>
        <v>0</v>
      </c>
      <c r="AM20">
        <f t="shared" si="25"/>
        <v>53907.639563118173</v>
      </c>
      <c r="AN20">
        <f t="shared" si="26"/>
        <v>999.73599999999999</v>
      </c>
      <c r="AO20">
        <f t="shared" si="27"/>
        <v>840.97764719834333</v>
      </c>
      <c r="AP20">
        <f t="shared" si="28"/>
        <v>0.84119972392545972</v>
      </c>
      <c r="AQ20">
        <f t="shared" si="29"/>
        <v>0.16191546717613753</v>
      </c>
      <c r="AR20">
        <v>1.276</v>
      </c>
      <c r="AS20">
        <v>0.5</v>
      </c>
      <c r="AT20" t="s">
        <v>397</v>
      </c>
      <c r="AU20">
        <v>2</v>
      </c>
      <c r="AV20">
        <v>1689693158.0999999</v>
      </c>
      <c r="AW20">
        <v>399.77600000000001</v>
      </c>
      <c r="AX20">
        <v>400.00400000000002</v>
      </c>
      <c r="AY20">
        <v>16.670200000000001</v>
      </c>
      <c r="AZ20">
        <v>16.6342</v>
      </c>
      <c r="BA20">
        <v>397.56799999999998</v>
      </c>
      <c r="BB20">
        <v>16.6372</v>
      </c>
      <c r="BC20">
        <v>499.94600000000003</v>
      </c>
      <c r="BD20">
        <v>101.41800000000001</v>
      </c>
      <c r="BE20">
        <v>2.85242E-2</v>
      </c>
      <c r="BF20">
        <v>25.993200000000002</v>
      </c>
      <c r="BG20">
        <v>26.255199999999999</v>
      </c>
      <c r="BH20">
        <v>999.9</v>
      </c>
      <c r="BI20">
        <v>0</v>
      </c>
      <c r="BJ20">
        <v>0</v>
      </c>
      <c r="BK20">
        <v>10019.4</v>
      </c>
      <c r="BL20">
        <v>0</v>
      </c>
      <c r="BM20">
        <v>16.377300000000002</v>
      </c>
      <c r="BN20">
        <v>-0.18307499999999999</v>
      </c>
      <c r="BO20">
        <v>406.59899999999999</v>
      </c>
      <c r="BP20">
        <v>406.77</v>
      </c>
      <c r="BQ20">
        <v>3.5726500000000001E-2</v>
      </c>
      <c r="BR20">
        <v>400.00400000000002</v>
      </c>
      <c r="BS20">
        <v>16.6342</v>
      </c>
      <c r="BT20">
        <v>1.69062</v>
      </c>
      <c r="BU20">
        <v>1.6870000000000001</v>
      </c>
      <c r="BV20">
        <v>14.810600000000001</v>
      </c>
      <c r="BW20">
        <v>14.7773</v>
      </c>
      <c r="BX20">
        <v>999.73599999999999</v>
      </c>
      <c r="BY20">
        <v>0.96000799999999997</v>
      </c>
      <c r="BZ20">
        <v>3.9992300000000001E-2</v>
      </c>
      <c r="CA20">
        <v>0</v>
      </c>
      <c r="CB20">
        <v>2.6238000000000001</v>
      </c>
      <c r="CC20">
        <v>0</v>
      </c>
      <c r="CD20">
        <v>1742.38</v>
      </c>
      <c r="CE20">
        <v>9150.0300000000007</v>
      </c>
      <c r="CF20">
        <v>38</v>
      </c>
      <c r="CG20">
        <v>40.25</v>
      </c>
      <c r="CH20">
        <v>39.125</v>
      </c>
      <c r="CI20">
        <v>39.186999999999998</v>
      </c>
      <c r="CJ20">
        <v>38.125</v>
      </c>
      <c r="CK20">
        <v>959.75</v>
      </c>
      <c r="CL20">
        <v>39.979999999999997</v>
      </c>
      <c r="CM20">
        <v>0</v>
      </c>
      <c r="CN20">
        <v>1689693157</v>
      </c>
      <c r="CO20">
        <v>0</v>
      </c>
      <c r="CP20">
        <v>1689693173.0999999</v>
      </c>
      <c r="CQ20" t="s">
        <v>358</v>
      </c>
      <c r="CR20">
        <v>1689693172.0999999</v>
      </c>
      <c r="CS20">
        <v>1689693173.0999999</v>
      </c>
      <c r="CT20">
        <v>4</v>
      </c>
      <c r="CU20">
        <v>-4.4999999999999998E-2</v>
      </c>
      <c r="CV20">
        <v>1E-3</v>
      </c>
      <c r="CW20">
        <v>2.2080000000000002</v>
      </c>
      <c r="CX20">
        <v>3.3000000000000002E-2</v>
      </c>
      <c r="CY20">
        <v>400</v>
      </c>
      <c r="CZ20">
        <v>17</v>
      </c>
      <c r="DA20">
        <v>0.19</v>
      </c>
      <c r="DB20">
        <v>0.22</v>
      </c>
      <c r="DC20">
        <v>0.2419361437544304</v>
      </c>
      <c r="DD20">
        <v>0.33812952801325707</v>
      </c>
      <c r="DE20">
        <v>4.4878864597413241E-2</v>
      </c>
      <c r="DF20">
        <v>1</v>
      </c>
      <c r="DG20">
        <v>4.8460778733519943E-5</v>
      </c>
      <c r="DH20">
        <v>5.6963262192360749E-5</v>
      </c>
      <c r="DI20">
        <v>1.2723095505875799E-5</v>
      </c>
      <c r="DJ20">
        <v>1</v>
      </c>
      <c r="DK20">
        <v>2.8228465110676009E-3</v>
      </c>
      <c r="DL20">
        <v>1.154531090583282E-2</v>
      </c>
      <c r="DM20">
        <v>5.9210619611728204E-4</v>
      </c>
      <c r="DN20">
        <v>1</v>
      </c>
      <c r="DO20">
        <v>3</v>
      </c>
      <c r="DP20">
        <v>3</v>
      </c>
      <c r="DQ20" t="s">
        <v>346</v>
      </c>
      <c r="DR20">
        <v>3.1057000000000001</v>
      </c>
      <c r="DS20">
        <v>2.6605500000000002</v>
      </c>
      <c r="DT20">
        <v>9.7233899999999998E-2</v>
      </c>
      <c r="DU20">
        <v>9.8427100000000003E-2</v>
      </c>
      <c r="DV20">
        <v>8.1793000000000005E-2</v>
      </c>
      <c r="DW20">
        <v>8.3780599999999997E-2</v>
      </c>
      <c r="DX20">
        <v>26215.3</v>
      </c>
      <c r="DY20">
        <v>28459.7</v>
      </c>
      <c r="DZ20">
        <v>27496.1</v>
      </c>
      <c r="EA20">
        <v>29672.6</v>
      </c>
      <c r="EB20">
        <v>31605.9</v>
      </c>
      <c r="EC20">
        <v>33536.199999999997</v>
      </c>
      <c r="ED20">
        <v>37716.199999999997</v>
      </c>
      <c r="EE20">
        <v>40687.199999999997</v>
      </c>
      <c r="EF20">
        <v>2.1797</v>
      </c>
      <c r="EG20">
        <v>2.1570499999999999</v>
      </c>
      <c r="EH20">
        <v>0.13073499999999999</v>
      </c>
      <c r="EI20">
        <v>0</v>
      </c>
      <c r="EJ20">
        <v>24.110800000000001</v>
      </c>
      <c r="EK20">
        <v>999.9</v>
      </c>
      <c r="EL20">
        <v>44.6</v>
      </c>
      <c r="EM20">
        <v>30.5</v>
      </c>
      <c r="EN20">
        <v>19.279699999999998</v>
      </c>
      <c r="EO20">
        <v>63.230400000000003</v>
      </c>
      <c r="EP20">
        <v>7.2956700000000003</v>
      </c>
      <c r="EQ20">
        <v>1</v>
      </c>
      <c r="ER20">
        <v>-0.14630799999999999</v>
      </c>
      <c r="ES20">
        <v>-0.443851</v>
      </c>
      <c r="ET20">
        <v>20.219799999999999</v>
      </c>
      <c r="EU20">
        <v>5.2581699999999998</v>
      </c>
      <c r="EV20">
        <v>12.0579</v>
      </c>
      <c r="EW20">
        <v>4.9729999999999999</v>
      </c>
      <c r="EX20">
        <v>3.2930000000000001</v>
      </c>
      <c r="EY20">
        <v>4610.1000000000004</v>
      </c>
      <c r="EZ20">
        <v>9999</v>
      </c>
      <c r="FA20">
        <v>9999</v>
      </c>
      <c r="FB20">
        <v>83.5</v>
      </c>
      <c r="FC20">
        <v>4.9722799999999996</v>
      </c>
      <c r="FD20">
        <v>1.8708800000000001</v>
      </c>
      <c r="FE20">
        <v>1.8769800000000001</v>
      </c>
      <c r="FF20">
        <v>1.87012</v>
      </c>
      <c r="FG20">
        <v>1.8732</v>
      </c>
      <c r="FH20">
        <v>1.87469</v>
      </c>
      <c r="FI20">
        <v>1.87416</v>
      </c>
      <c r="FJ20">
        <v>1.87554</v>
      </c>
      <c r="FK20">
        <v>0</v>
      </c>
      <c r="FL20">
        <v>0</v>
      </c>
      <c r="FM20">
        <v>0</v>
      </c>
      <c r="FN20">
        <v>0</v>
      </c>
      <c r="FO20" t="s">
        <v>347</v>
      </c>
      <c r="FP20" t="s">
        <v>348</v>
      </c>
      <c r="FQ20" t="s">
        <v>349</v>
      </c>
      <c r="FR20" t="s">
        <v>349</v>
      </c>
      <c r="FS20" t="s">
        <v>349</v>
      </c>
      <c r="FT20" t="s">
        <v>349</v>
      </c>
      <c r="FU20">
        <v>0</v>
      </c>
      <c r="FV20">
        <v>100</v>
      </c>
      <c r="FW20">
        <v>100</v>
      </c>
      <c r="FX20">
        <v>2.2080000000000002</v>
      </c>
      <c r="FY20">
        <v>3.3000000000000002E-2</v>
      </c>
      <c r="FZ20">
        <v>2.252900000000011</v>
      </c>
      <c r="GA20">
        <v>0</v>
      </c>
      <c r="GB20">
        <v>0</v>
      </c>
      <c r="GC20">
        <v>0</v>
      </c>
      <c r="GD20">
        <v>3.266999999999598E-2</v>
      </c>
      <c r="GE20">
        <v>0</v>
      </c>
      <c r="GF20">
        <v>0</v>
      </c>
      <c r="GG20">
        <v>0</v>
      </c>
      <c r="GH20">
        <v>-1</v>
      </c>
      <c r="GI20">
        <v>-1</v>
      </c>
      <c r="GJ20">
        <v>-1</v>
      </c>
      <c r="GK20">
        <v>-1</v>
      </c>
      <c r="GL20">
        <v>22.1</v>
      </c>
      <c r="GM20">
        <v>22.2</v>
      </c>
      <c r="GN20">
        <v>1.0388200000000001</v>
      </c>
      <c r="GO20">
        <v>2.5512700000000001</v>
      </c>
      <c r="GP20">
        <v>1.39893</v>
      </c>
      <c r="GQ20">
        <v>2.2790499999999998</v>
      </c>
      <c r="GR20">
        <v>1.4489700000000001</v>
      </c>
      <c r="GS20">
        <v>2.3754900000000001</v>
      </c>
      <c r="GT20">
        <v>34.440800000000003</v>
      </c>
      <c r="GU20">
        <v>15.156499999999999</v>
      </c>
      <c r="GV20">
        <v>18</v>
      </c>
      <c r="GW20">
        <v>480.58199999999999</v>
      </c>
      <c r="GX20">
        <v>534.20699999999999</v>
      </c>
      <c r="GY20">
        <v>24.999500000000001</v>
      </c>
      <c r="GZ20">
        <v>25.282599999999999</v>
      </c>
      <c r="HA20">
        <v>30.000499999999999</v>
      </c>
      <c r="HB20">
        <v>25.2379</v>
      </c>
      <c r="HC20">
        <v>25.200299999999999</v>
      </c>
      <c r="HD20">
        <v>20.7593</v>
      </c>
      <c r="HE20">
        <v>9.1792999999999996</v>
      </c>
      <c r="HF20">
        <v>19.114899999999999</v>
      </c>
      <c r="HG20">
        <v>25</v>
      </c>
      <c r="HH20">
        <v>400</v>
      </c>
      <c r="HI20">
        <v>16.660699999999999</v>
      </c>
      <c r="HJ20">
        <v>101.746</v>
      </c>
      <c r="HK20">
        <v>101.68600000000001</v>
      </c>
    </row>
    <row r="21" spans="1:219" x14ac:dyDescent="0.2">
      <c r="A21">
        <v>5</v>
      </c>
      <c r="B21">
        <v>1689695399.0999999</v>
      </c>
      <c r="C21">
        <v>7121.5999999046326</v>
      </c>
      <c r="D21" t="s">
        <v>359</v>
      </c>
      <c r="E21" t="s">
        <v>360</v>
      </c>
      <c r="F21">
        <v>0</v>
      </c>
      <c r="G21">
        <v>18.7</v>
      </c>
      <c r="H21" t="s">
        <v>400</v>
      </c>
      <c r="I21" s="1">
        <v>220</v>
      </c>
      <c r="J21" s="1">
        <v>42</v>
      </c>
      <c r="K21" s="1">
        <v>1689695399.0999999</v>
      </c>
      <c r="L21" s="1">
        <f t="shared" si="0"/>
        <v>1.3444022406830871E-4</v>
      </c>
      <c r="M21" s="1">
        <f t="shared" si="1"/>
        <v>0.13444022406830872</v>
      </c>
      <c r="N21" s="1">
        <f t="shared" si="2"/>
        <v>1.0661034383722565</v>
      </c>
      <c r="O21" s="1">
        <f t="shared" si="3"/>
        <v>399.726</v>
      </c>
      <c r="P21" s="1">
        <f t="shared" si="4"/>
        <v>162.0473253384026</v>
      </c>
      <c r="Q21" s="1">
        <f t="shared" si="5"/>
        <v>16.437642976297088</v>
      </c>
      <c r="R21" s="1">
        <f t="shared" si="6"/>
        <v>40.5471257401014</v>
      </c>
      <c r="S21" s="1">
        <f t="shared" si="7"/>
        <v>7.4397452347163317E-3</v>
      </c>
      <c r="T21">
        <f t="shared" si="8"/>
        <v>3</v>
      </c>
      <c r="U21">
        <f t="shared" si="9"/>
        <v>7.42951049770683E-3</v>
      </c>
      <c r="V21">
        <f t="shared" si="10"/>
        <v>4.644362418340508E-3</v>
      </c>
      <c r="W21">
        <f t="shared" si="11"/>
        <v>161.919771</v>
      </c>
      <c r="X21">
        <f t="shared" si="12"/>
        <v>27.433934228199469</v>
      </c>
      <c r="Y21">
        <f t="shared" si="13"/>
        <v>26.785900000000002</v>
      </c>
      <c r="Z21">
        <f t="shared" si="14"/>
        <v>3.5343993593859504</v>
      </c>
      <c r="AA21">
        <f t="shared" si="15"/>
        <v>50.156716576528339</v>
      </c>
      <c r="AB21">
        <f t="shared" si="16"/>
        <v>1.7466285622993203</v>
      </c>
      <c r="AC21">
        <f t="shared" si="17"/>
        <v>3.4823423092983803</v>
      </c>
      <c r="AD21">
        <f t="shared" si="18"/>
        <v>1.7877707970866301</v>
      </c>
      <c r="AE21">
        <f t="shared" si="19"/>
        <v>-5.9288138814124141</v>
      </c>
      <c r="AF21">
        <f t="shared" si="20"/>
        <v>-40.757472000000398</v>
      </c>
      <c r="AG21">
        <f t="shared" si="21"/>
        <v>-2.9220198339934624</v>
      </c>
      <c r="AH21">
        <f t="shared" si="22"/>
        <v>112.31146528459371</v>
      </c>
      <c r="AI21">
        <v>7</v>
      </c>
      <c r="AJ21">
        <v>1</v>
      </c>
      <c r="AK21">
        <f t="shared" si="23"/>
        <v>1</v>
      </c>
      <c r="AL21">
        <f t="shared" si="24"/>
        <v>0</v>
      </c>
      <c r="AM21">
        <f t="shared" si="25"/>
        <v>53765.877950612958</v>
      </c>
      <c r="AN21">
        <f t="shared" si="26"/>
        <v>1000.02</v>
      </c>
      <c r="AO21">
        <f t="shared" si="27"/>
        <v>841.21709999999996</v>
      </c>
      <c r="AP21">
        <f t="shared" si="28"/>
        <v>0.84120027599448011</v>
      </c>
      <c r="AQ21">
        <f t="shared" si="29"/>
        <v>0.16191653266934661</v>
      </c>
      <c r="AR21">
        <v>1.2410000000000001</v>
      </c>
      <c r="AS21">
        <v>0.5</v>
      </c>
      <c r="AT21" t="s">
        <v>397</v>
      </c>
      <c r="AU21">
        <v>2</v>
      </c>
      <c r="AV21">
        <v>1689695399.0999999</v>
      </c>
      <c r="AW21">
        <v>399.726</v>
      </c>
      <c r="AX21">
        <v>400.00400000000002</v>
      </c>
      <c r="AY21">
        <v>17.218800000000002</v>
      </c>
      <c r="AZ21">
        <v>17.186</v>
      </c>
      <c r="BA21">
        <v>397.52800000000002</v>
      </c>
      <c r="BB21">
        <v>17.187799999999999</v>
      </c>
      <c r="BC21">
        <v>499.90100000000001</v>
      </c>
      <c r="BD21">
        <v>101.407</v>
      </c>
      <c r="BE21">
        <v>3.02989E-2</v>
      </c>
      <c r="BF21">
        <v>26.533899999999999</v>
      </c>
      <c r="BG21">
        <v>26.785900000000002</v>
      </c>
      <c r="BH21">
        <v>999.9</v>
      </c>
      <c r="BI21">
        <v>0</v>
      </c>
      <c r="BJ21">
        <v>0</v>
      </c>
      <c r="BK21">
        <v>10011.9</v>
      </c>
      <c r="BL21">
        <v>0</v>
      </c>
      <c r="BM21">
        <v>30.493200000000002</v>
      </c>
      <c r="BN21">
        <v>-0.26828000000000002</v>
      </c>
      <c r="BO21">
        <v>406.74</v>
      </c>
      <c r="BP21">
        <v>406.99900000000002</v>
      </c>
      <c r="BQ21">
        <v>3.5222999999999997E-2</v>
      </c>
      <c r="BR21">
        <v>400.00400000000002</v>
      </c>
      <c r="BS21">
        <v>17.186</v>
      </c>
      <c r="BT21">
        <v>1.7463599999999999</v>
      </c>
      <c r="BU21">
        <v>1.7427900000000001</v>
      </c>
      <c r="BV21">
        <v>15.3147</v>
      </c>
      <c r="BW21">
        <v>15.2829</v>
      </c>
      <c r="BX21">
        <v>1000.02</v>
      </c>
      <c r="BY21">
        <v>0.95999000000000001</v>
      </c>
      <c r="BZ21">
        <v>4.0009700000000002E-2</v>
      </c>
      <c r="CA21">
        <v>0</v>
      </c>
      <c r="CB21">
        <v>2.3448000000000002</v>
      </c>
      <c r="CC21">
        <v>0</v>
      </c>
      <c r="CD21">
        <v>1608.96</v>
      </c>
      <c r="CE21">
        <v>9152.6</v>
      </c>
      <c r="CF21">
        <v>36.186999999999998</v>
      </c>
      <c r="CG21">
        <v>38.375</v>
      </c>
      <c r="CH21">
        <v>37.061999999999998</v>
      </c>
      <c r="CI21">
        <v>37.311999999999998</v>
      </c>
      <c r="CJ21">
        <v>36.436999999999998</v>
      </c>
      <c r="CK21">
        <v>960.01</v>
      </c>
      <c r="CL21">
        <v>40.01</v>
      </c>
      <c r="CM21">
        <v>0</v>
      </c>
      <c r="CN21">
        <v>1689695398</v>
      </c>
      <c r="CO21">
        <v>0</v>
      </c>
      <c r="CP21">
        <v>1689695414.0999999</v>
      </c>
      <c r="CQ21" t="s">
        <v>361</v>
      </c>
      <c r="CR21">
        <v>1689695414.0999999</v>
      </c>
      <c r="CS21">
        <v>1689695414.0999999</v>
      </c>
      <c r="CT21">
        <v>5</v>
      </c>
      <c r="CU21">
        <v>-0.01</v>
      </c>
      <c r="CV21">
        <v>-2E-3</v>
      </c>
      <c r="CW21">
        <v>2.198</v>
      </c>
      <c r="CX21">
        <v>3.1E-2</v>
      </c>
      <c r="CY21">
        <v>400</v>
      </c>
      <c r="CZ21">
        <v>17</v>
      </c>
      <c r="DA21">
        <v>0.24</v>
      </c>
      <c r="DB21">
        <v>0.06</v>
      </c>
      <c r="DC21">
        <v>0.40303241599753031</v>
      </c>
      <c r="DD21">
        <v>0.76137926892574737</v>
      </c>
      <c r="DE21">
        <v>4.2628421821967279E-2</v>
      </c>
      <c r="DF21">
        <v>1</v>
      </c>
      <c r="DG21">
        <v>7.8153894783900777E-5</v>
      </c>
      <c r="DH21">
        <v>-1.8517296230215679E-4</v>
      </c>
      <c r="DI21">
        <v>1.4038513645147981E-5</v>
      </c>
      <c r="DJ21">
        <v>1</v>
      </c>
      <c r="DK21">
        <v>3.8237823431609341E-3</v>
      </c>
      <c r="DL21">
        <v>-5.6661789604162769E-3</v>
      </c>
      <c r="DM21">
        <v>2.8955965356107087E-4</v>
      </c>
      <c r="DN21">
        <v>1</v>
      </c>
      <c r="DO21">
        <v>3</v>
      </c>
      <c r="DP21">
        <v>3</v>
      </c>
      <c r="DQ21" t="s">
        <v>346</v>
      </c>
      <c r="DR21">
        <v>3.1057899999999998</v>
      </c>
      <c r="DS21">
        <v>2.6622599999999998</v>
      </c>
      <c r="DT21">
        <v>9.7239900000000004E-2</v>
      </c>
      <c r="DU21">
        <v>9.8440200000000005E-2</v>
      </c>
      <c r="DV21">
        <v>8.3788799999999997E-2</v>
      </c>
      <c r="DW21">
        <v>8.5817699999999997E-2</v>
      </c>
      <c r="DX21">
        <v>26209.9</v>
      </c>
      <c r="DY21">
        <v>28468.2</v>
      </c>
      <c r="DZ21">
        <v>27490.2</v>
      </c>
      <c r="EA21">
        <v>29681.599999999999</v>
      </c>
      <c r="EB21">
        <v>31532.2</v>
      </c>
      <c r="EC21">
        <v>33474.199999999997</v>
      </c>
      <c r="ED21">
        <v>37710</v>
      </c>
      <c r="EE21">
        <v>40702.199999999997</v>
      </c>
      <c r="EF21">
        <v>2.1824499999999998</v>
      </c>
      <c r="EG21">
        <v>2.13442</v>
      </c>
      <c r="EH21">
        <v>7.8938900000000006E-2</v>
      </c>
      <c r="EI21">
        <v>0</v>
      </c>
      <c r="EJ21">
        <v>25.493200000000002</v>
      </c>
      <c r="EK21">
        <v>999.9</v>
      </c>
      <c r="EL21">
        <v>40.299999999999997</v>
      </c>
      <c r="EM21">
        <v>34.200000000000003</v>
      </c>
      <c r="EN21">
        <v>21.471499999999999</v>
      </c>
      <c r="EO21">
        <v>62.9086</v>
      </c>
      <c r="EP21">
        <v>8.2131399999999992</v>
      </c>
      <c r="EQ21">
        <v>1</v>
      </c>
      <c r="ER21">
        <v>-0.16861499999999999</v>
      </c>
      <c r="ES21">
        <v>5.3918800000000003E-2</v>
      </c>
      <c r="ET21">
        <v>20.217600000000001</v>
      </c>
      <c r="EU21">
        <v>5.2590700000000004</v>
      </c>
      <c r="EV21">
        <v>12.0579</v>
      </c>
      <c r="EW21">
        <v>4.9733999999999998</v>
      </c>
      <c r="EX21">
        <v>3.2930000000000001</v>
      </c>
      <c r="EY21">
        <v>4660.7</v>
      </c>
      <c r="EZ21">
        <v>9999</v>
      </c>
      <c r="FA21">
        <v>9999</v>
      </c>
      <c r="FB21">
        <v>84.1</v>
      </c>
      <c r="FC21">
        <v>4.9723300000000004</v>
      </c>
      <c r="FD21">
        <v>1.87103</v>
      </c>
      <c r="FE21">
        <v>1.87714</v>
      </c>
      <c r="FF21">
        <v>1.8702399999999999</v>
      </c>
      <c r="FG21">
        <v>1.8733200000000001</v>
      </c>
      <c r="FH21">
        <v>1.87473</v>
      </c>
      <c r="FI21">
        <v>1.8742399999999999</v>
      </c>
      <c r="FJ21">
        <v>1.8755999999999999</v>
      </c>
      <c r="FK21">
        <v>0</v>
      </c>
      <c r="FL21">
        <v>0</v>
      </c>
      <c r="FM21">
        <v>0</v>
      </c>
      <c r="FN21">
        <v>0</v>
      </c>
      <c r="FO21" t="s">
        <v>347</v>
      </c>
      <c r="FP21" t="s">
        <v>348</v>
      </c>
      <c r="FQ21" t="s">
        <v>349</v>
      </c>
      <c r="FR21" t="s">
        <v>349</v>
      </c>
      <c r="FS21" t="s">
        <v>349</v>
      </c>
      <c r="FT21" t="s">
        <v>349</v>
      </c>
      <c r="FU21">
        <v>0</v>
      </c>
      <c r="FV21">
        <v>100</v>
      </c>
      <c r="FW21">
        <v>100</v>
      </c>
      <c r="FX21">
        <v>2.198</v>
      </c>
      <c r="FY21">
        <v>3.1E-2</v>
      </c>
      <c r="FZ21">
        <v>2.2082500000000209</v>
      </c>
      <c r="GA21">
        <v>0</v>
      </c>
      <c r="GB21">
        <v>0</v>
      </c>
      <c r="GC21">
        <v>0</v>
      </c>
      <c r="GD21">
        <v>3.3370000000001447E-2</v>
      </c>
      <c r="GE21">
        <v>0</v>
      </c>
      <c r="GF21">
        <v>0</v>
      </c>
      <c r="GG21">
        <v>0</v>
      </c>
      <c r="GH21">
        <v>-1</v>
      </c>
      <c r="GI21">
        <v>-1</v>
      </c>
      <c r="GJ21">
        <v>-1</v>
      </c>
      <c r="GK21">
        <v>-1</v>
      </c>
      <c r="GL21">
        <v>37.1</v>
      </c>
      <c r="GM21">
        <v>37.1</v>
      </c>
      <c r="GN21">
        <v>1.0424800000000001</v>
      </c>
      <c r="GO21">
        <v>2.5744600000000002</v>
      </c>
      <c r="GP21">
        <v>1.39893</v>
      </c>
      <c r="GQ21">
        <v>2.2717299999999998</v>
      </c>
      <c r="GR21">
        <v>1.4489700000000001</v>
      </c>
      <c r="GS21">
        <v>2.36328</v>
      </c>
      <c r="GT21">
        <v>36.860399999999998</v>
      </c>
      <c r="GU21">
        <v>14.78</v>
      </c>
      <c r="GV21">
        <v>18</v>
      </c>
      <c r="GW21">
        <v>481.59399999999999</v>
      </c>
      <c r="GX21">
        <v>517.61699999999996</v>
      </c>
      <c r="GY21">
        <v>24.9984</v>
      </c>
      <c r="GZ21">
        <v>25.177</v>
      </c>
      <c r="HA21">
        <v>29.999700000000001</v>
      </c>
      <c r="HB21">
        <v>25.166499999999999</v>
      </c>
      <c r="HC21">
        <v>25.1313</v>
      </c>
      <c r="HD21">
        <v>20.825800000000001</v>
      </c>
      <c r="HE21">
        <v>19.8628</v>
      </c>
      <c r="HF21">
        <v>28.7668</v>
      </c>
      <c r="HG21">
        <v>25</v>
      </c>
      <c r="HH21">
        <v>400</v>
      </c>
      <c r="HI21">
        <v>17.206499999999998</v>
      </c>
      <c r="HJ21">
        <v>101.727</v>
      </c>
      <c r="HK21">
        <v>101.721</v>
      </c>
    </row>
    <row r="22" spans="1:219" x14ac:dyDescent="0.2">
      <c r="A22">
        <v>6</v>
      </c>
      <c r="B22">
        <v>1689696753.5999999</v>
      </c>
      <c r="C22">
        <v>8476.0999999046326</v>
      </c>
      <c r="D22" t="s">
        <v>362</v>
      </c>
      <c r="E22" t="s">
        <v>363</v>
      </c>
      <c r="F22">
        <v>0</v>
      </c>
      <c r="G22">
        <v>18.600000000000001</v>
      </c>
      <c r="H22" t="s">
        <v>344</v>
      </c>
      <c r="I22" s="1">
        <v>200</v>
      </c>
      <c r="J22" s="1">
        <v>42</v>
      </c>
      <c r="K22" s="1">
        <v>1689696753.5999999</v>
      </c>
      <c r="L22" s="1">
        <f t="shared" si="0"/>
        <v>1.8487305484754993E-4</v>
      </c>
      <c r="M22" s="1">
        <f t="shared" si="1"/>
        <v>0.18487305484754993</v>
      </c>
      <c r="N22" s="1">
        <f t="shared" si="2"/>
        <v>1.2393860472300089</v>
      </c>
      <c r="O22" s="1">
        <f t="shared" si="3"/>
        <v>399.649</v>
      </c>
      <c r="P22" s="1">
        <f t="shared" si="4"/>
        <v>194.89411577147985</v>
      </c>
      <c r="Q22" s="1">
        <f t="shared" si="5"/>
        <v>19.775105731071527</v>
      </c>
      <c r="R22" s="1">
        <f t="shared" si="6"/>
        <v>40.550743151135798</v>
      </c>
      <c r="S22" s="1">
        <f t="shared" si="7"/>
        <v>1.0130532024503624E-2</v>
      </c>
      <c r="T22">
        <f t="shared" si="8"/>
        <v>3</v>
      </c>
      <c r="U22">
        <f t="shared" si="9"/>
        <v>1.0111565323459158E-2</v>
      </c>
      <c r="V22">
        <f t="shared" si="10"/>
        <v>6.3214294161162091E-3</v>
      </c>
      <c r="W22">
        <f t="shared" si="11"/>
        <v>161.92499699999996</v>
      </c>
      <c r="X22">
        <f t="shared" si="12"/>
        <v>27.44012059135461</v>
      </c>
      <c r="Y22">
        <f t="shared" si="13"/>
        <v>26.8977</v>
      </c>
      <c r="Z22">
        <f t="shared" si="14"/>
        <v>3.557711223429957</v>
      </c>
      <c r="AA22">
        <f t="shared" si="15"/>
        <v>50.229090725062839</v>
      </c>
      <c r="AB22">
        <f t="shared" si="16"/>
        <v>1.75110854869302</v>
      </c>
      <c r="AC22">
        <f t="shared" si="17"/>
        <v>3.4862437751023596</v>
      </c>
      <c r="AD22">
        <f t="shared" si="18"/>
        <v>1.806602674736937</v>
      </c>
      <c r="AE22">
        <f t="shared" si="19"/>
        <v>-8.1529017187769526</v>
      </c>
      <c r="AF22">
        <f t="shared" si="20"/>
        <v>-55.766572799999899</v>
      </c>
      <c r="AG22">
        <f t="shared" si="21"/>
        <v>-4.0006841230822436</v>
      </c>
      <c r="AH22">
        <f t="shared" si="22"/>
        <v>94.004838358140887</v>
      </c>
      <c r="AI22">
        <v>4</v>
      </c>
      <c r="AJ22">
        <v>1</v>
      </c>
      <c r="AK22">
        <f t="shared" si="23"/>
        <v>1</v>
      </c>
      <c r="AL22">
        <f t="shared" si="24"/>
        <v>0</v>
      </c>
      <c r="AM22">
        <f t="shared" si="25"/>
        <v>53706.327463199152</v>
      </c>
      <c r="AN22">
        <f t="shared" si="26"/>
        <v>1000.06</v>
      </c>
      <c r="AO22">
        <f t="shared" si="27"/>
        <v>841.25009999999986</v>
      </c>
      <c r="AP22">
        <f t="shared" si="28"/>
        <v>0.84119962802231862</v>
      </c>
      <c r="AQ22">
        <f t="shared" si="29"/>
        <v>0.16191528208307499</v>
      </c>
      <c r="AR22">
        <v>1.2410000000000001</v>
      </c>
      <c r="AS22">
        <v>0.5</v>
      </c>
      <c r="AT22" t="s">
        <v>397</v>
      </c>
      <c r="AU22">
        <v>2</v>
      </c>
      <c r="AV22">
        <v>1689696753.5999999</v>
      </c>
      <c r="AW22">
        <v>399.649</v>
      </c>
      <c r="AX22">
        <v>399.97500000000002</v>
      </c>
      <c r="AY22">
        <v>17.258099999999999</v>
      </c>
      <c r="AZ22">
        <v>17.213000000000001</v>
      </c>
      <c r="BA22">
        <v>397.50299999999999</v>
      </c>
      <c r="BB22">
        <v>17.225100000000001</v>
      </c>
      <c r="BC22">
        <v>499.92899999999997</v>
      </c>
      <c r="BD22">
        <v>101.435</v>
      </c>
      <c r="BE22">
        <v>3.08942E-2</v>
      </c>
      <c r="BF22">
        <v>26.552900000000001</v>
      </c>
      <c r="BG22">
        <v>26.8977</v>
      </c>
      <c r="BH22">
        <v>999.9</v>
      </c>
      <c r="BI22">
        <v>0</v>
      </c>
      <c r="BJ22">
        <v>0</v>
      </c>
      <c r="BK22">
        <v>9998.1200000000008</v>
      </c>
      <c r="BL22">
        <v>0</v>
      </c>
      <c r="BM22">
        <v>322.55099999999999</v>
      </c>
      <c r="BN22">
        <v>-0.27401700000000001</v>
      </c>
      <c r="BO22">
        <v>406.71899999999999</v>
      </c>
      <c r="BP22">
        <v>406.98</v>
      </c>
      <c r="BQ22">
        <v>4.3588599999999998E-2</v>
      </c>
      <c r="BR22">
        <v>399.97500000000002</v>
      </c>
      <c r="BS22">
        <v>17.213000000000001</v>
      </c>
      <c r="BT22">
        <v>1.75041</v>
      </c>
      <c r="BU22">
        <v>1.7459899999999999</v>
      </c>
      <c r="BV22">
        <v>15.350899999999999</v>
      </c>
      <c r="BW22">
        <v>15.311500000000001</v>
      </c>
      <c r="BX22">
        <v>1000.06</v>
      </c>
      <c r="BY22">
        <v>0.960009</v>
      </c>
      <c r="BZ22">
        <v>3.99913E-2</v>
      </c>
      <c r="CA22">
        <v>0</v>
      </c>
      <c r="CB22">
        <v>2.8748</v>
      </c>
      <c r="CC22">
        <v>0</v>
      </c>
      <c r="CD22">
        <v>1541.25</v>
      </c>
      <c r="CE22">
        <v>9153.0300000000007</v>
      </c>
      <c r="CF22">
        <v>37</v>
      </c>
      <c r="CG22">
        <v>40.311999999999998</v>
      </c>
      <c r="CH22">
        <v>38.436999999999998</v>
      </c>
      <c r="CI22">
        <v>38.375</v>
      </c>
      <c r="CJ22">
        <v>37.125</v>
      </c>
      <c r="CK22">
        <v>960.07</v>
      </c>
      <c r="CL22">
        <v>39.99</v>
      </c>
      <c r="CM22">
        <v>0</v>
      </c>
      <c r="CN22">
        <v>1689696752.8</v>
      </c>
      <c r="CO22">
        <v>0</v>
      </c>
      <c r="CP22">
        <v>1689696770.5999999</v>
      </c>
      <c r="CQ22" t="s">
        <v>364</v>
      </c>
      <c r="CR22">
        <v>1689696769.5999999</v>
      </c>
      <c r="CS22">
        <v>1689696770.5999999</v>
      </c>
      <c r="CT22">
        <v>6</v>
      </c>
      <c r="CU22">
        <v>-5.1999999999999998E-2</v>
      </c>
      <c r="CV22">
        <v>1E-3</v>
      </c>
      <c r="CW22">
        <v>2.1459999999999999</v>
      </c>
      <c r="CX22">
        <v>3.3000000000000002E-2</v>
      </c>
      <c r="CY22">
        <v>400</v>
      </c>
      <c r="CZ22">
        <v>17</v>
      </c>
      <c r="DA22">
        <v>0.35</v>
      </c>
      <c r="DB22">
        <v>0.11</v>
      </c>
      <c r="DC22">
        <v>0.3734854208911646</v>
      </c>
      <c r="DD22">
        <v>-6.1637649430897168E-2</v>
      </c>
      <c r="DE22">
        <v>0.1078376219718165</v>
      </c>
      <c r="DF22">
        <v>1</v>
      </c>
      <c r="DG22">
        <v>6.0186353490728242E-5</v>
      </c>
      <c r="DH22">
        <v>1.645828796250707E-4</v>
      </c>
      <c r="DI22">
        <v>1.241456713573864E-5</v>
      </c>
      <c r="DJ22">
        <v>1</v>
      </c>
      <c r="DK22">
        <v>3.6884010748336081E-3</v>
      </c>
      <c r="DL22">
        <v>7.7294937610864053E-3</v>
      </c>
      <c r="DM22">
        <v>3.9716870812925352E-4</v>
      </c>
      <c r="DN22">
        <v>1</v>
      </c>
      <c r="DO22">
        <v>3</v>
      </c>
      <c r="DP22">
        <v>3</v>
      </c>
      <c r="DQ22" t="s">
        <v>346</v>
      </c>
      <c r="DR22">
        <v>3.1057199999999998</v>
      </c>
      <c r="DS22">
        <v>2.6627399999999999</v>
      </c>
      <c r="DT22">
        <v>9.6970799999999996E-2</v>
      </c>
      <c r="DU22">
        <v>9.8167900000000002E-2</v>
      </c>
      <c r="DV22">
        <v>8.3703799999999995E-2</v>
      </c>
      <c r="DW22">
        <v>8.5694300000000001E-2</v>
      </c>
      <c r="DX22">
        <v>26170.6</v>
      </c>
      <c r="DY22">
        <v>28419.8</v>
      </c>
      <c r="DZ22">
        <v>27445.1</v>
      </c>
      <c r="EA22">
        <v>29625.5</v>
      </c>
      <c r="EB22">
        <v>31480.7</v>
      </c>
      <c r="EC22">
        <v>33409.4</v>
      </c>
      <c r="ED22">
        <v>37648</v>
      </c>
      <c r="EE22">
        <v>40620.5</v>
      </c>
      <c r="EF22">
        <v>2.1711</v>
      </c>
      <c r="EG22">
        <v>2.1076800000000002</v>
      </c>
      <c r="EH22">
        <v>6.6295300000000001E-2</v>
      </c>
      <c r="EI22">
        <v>0</v>
      </c>
      <c r="EJ22">
        <v>25.8124</v>
      </c>
      <c r="EK22">
        <v>999.9</v>
      </c>
      <c r="EL22">
        <v>37.4</v>
      </c>
      <c r="EM22">
        <v>34.4</v>
      </c>
      <c r="EN22">
        <v>20.142700000000001</v>
      </c>
      <c r="EO22">
        <v>63.1387</v>
      </c>
      <c r="EP22">
        <v>8.2852599999999992</v>
      </c>
      <c r="EQ22">
        <v>1</v>
      </c>
      <c r="ER22">
        <v>-7.40117E-2</v>
      </c>
      <c r="ES22">
        <v>0.23741300000000001</v>
      </c>
      <c r="ET22">
        <v>20.216999999999999</v>
      </c>
      <c r="EU22">
        <v>5.2577199999999999</v>
      </c>
      <c r="EV22">
        <v>12.0579</v>
      </c>
      <c r="EW22">
        <v>4.9733499999999999</v>
      </c>
      <c r="EX22">
        <v>3.2930000000000001</v>
      </c>
      <c r="EY22">
        <v>4690.8</v>
      </c>
      <c r="EZ22">
        <v>9999</v>
      </c>
      <c r="FA22">
        <v>9999</v>
      </c>
      <c r="FB22">
        <v>84.5</v>
      </c>
      <c r="FC22">
        <v>4.9724500000000003</v>
      </c>
      <c r="FD22">
        <v>1.8711800000000001</v>
      </c>
      <c r="FE22">
        <v>1.8772899999999999</v>
      </c>
      <c r="FF22">
        <v>1.87036</v>
      </c>
      <c r="FG22">
        <v>1.87347</v>
      </c>
      <c r="FH22">
        <v>1.87486</v>
      </c>
      <c r="FI22">
        <v>1.87435</v>
      </c>
      <c r="FJ22">
        <v>1.87568</v>
      </c>
      <c r="FK22">
        <v>0</v>
      </c>
      <c r="FL22">
        <v>0</v>
      </c>
      <c r="FM22">
        <v>0</v>
      </c>
      <c r="FN22">
        <v>0</v>
      </c>
      <c r="FO22" t="s">
        <v>347</v>
      </c>
      <c r="FP22" t="s">
        <v>348</v>
      </c>
      <c r="FQ22" t="s">
        <v>349</v>
      </c>
      <c r="FR22" t="s">
        <v>349</v>
      </c>
      <c r="FS22" t="s">
        <v>349</v>
      </c>
      <c r="FT22" t="s">
        <v>349</v>
      </c>
      <c r="FU22">
        <v>0</v>
      </c>
      <c r="FV22">
        <v>100</v>
      </c>
      <c r="FW22">
        <v>100</v>
      </c>
      <c r="FX22">
        <v>2.1459999999999999</v>
      </c>
      <c r="FY22">
        <v>3.3000000000000002E-2</v>
      </c>
      <c r="FZ22">
        <v>2.197900000000061</v>
      </c>
      <c r="GA22">
        <v>0</v>
      </c>
      <c r="GB22">
        <v>0</v>
      </c>
      <c r="GC22">
        <v>0</v>
      </c>
      <c r="GD22">
        <v>3.148999999999802E-2</v>
      </c>
      <c r="GE22">
        <v>0</v>
      </c>
      <c r="GF22">
        <v>0</v>
      </c>
      <c r="GG22">
        <v>0</v>
      </c>
      <c r="GH22">
        <v>-1</v>
      </c>
      <c r="GI22">
        <v>-1</v>
      </c>
      <c r="GJ22">
        <v>-1</v>
      </c>
      <c r="GK22">
        <v>-1</v>
      </c>
      <c r="GL22">
        <v>22.3</v>
      </c>
      <c r="GM22">
        <v>22.3</v>
      </c>
      <c r="GN22">
        <v>1.0461400000000001</v>
      </c>
      <c r="GO22">
        <v>2.5622600000000002</v>
      </c>
      <c r="GP22">
        <v>1.39893</v>
      </c>
      <c r="GQ22">
        <v>2.2729499999999998</v>
      </c>
      <c r="GR22">
        <v>1.4489700000000001</v>
      </c>
      <c r="GS22">
        <v>2.5561500000000001</v>
      </c>
      <c r="GT22">
        <v>37.916400000000003</v>
      </c>
      <c r="GU22">
        <v>14.5786</v>
      </c>
      <c r="GV22">
        <v>18</v>
      </c>
      <c r="GW22">
        <v>485.55</v>
      </c>
      <c r="GX22">
        <v>510.83300000000003</v>
      </c>
      <c r="GY22">
        <v>24.999300000000002</v>
      </c>
      <c r="GZ22">
        <v>26.319800000000001</v>
      </c>
      <c r="HA22">
        <v>29.999500000000001</v>
      </c>
      <c r="HB22">
        <v>26.331600000000002</v>
      </c>
      <c r="HC22">
        <v>26.2944</v>
      </c>
      <c r="HD22">
        <v>20.9148</v>
      </c>
      <c r="HE22">
        <v>12.4535</v>
      </c>
      <c r="HF22">
        <v>25.107099999999999</v>
      </c>
      <c r="HG22">
        <v>25</v>
      </c>
      <c r="HH22">
        <v>400</v>
      </c>
      <c r="HI22">
        <v>17.263400000000001</v>
      </c>
      <c r="HJ22">
        <v>101.56</v>
      </c>
      <c r="HK22">
        <v>101.521</v>
      </c>
    </row>
    <row r="23" spans="1:219" x14ac:dyDescent="0.2">
      <c r="A23">
        <v>7</v>
      </c>
      <c r="B23">
        <v>1689698992.0999999</v>
      </c>
      <c r="C23">
        <v>10714.599999904631</v>
      </c>
      <c r="D23" t="s">
        <v>365</v>
      </c>
      <c r="E23" t="s">
        <v>366</v>
      </c>
      <c r="F23">
        <v>0</v>
      </c>
      <c r="G23">
        <v>20.6</v>
      </c>
      <c r="H23" t="s">
        <v>400</v>
      </c>
      <c r="I23" s="1">
        <v>200</v>
      </c>
      <c r="J23" s="1">
        <v>42</v>
      </c>
      <c r="K23" s="1">
        <v>1689698992.0999999</v>
      </c>
      <c r="L23" s="1">
        <f t="shared" si="0"/>
        <v>1.1285694277646842E-5</v>
      </c>
      <c r="M23" s="1">
        <f t="shared" si="1"/>
        <v>1.1285694277646842E-2</v>
      </c>
      <c r="N23" s="1">
        <f t="shared" si="2"/>
        <v>0.83336006474320945</v>
      </c>
      <c r="O23" s="1">
        <f t="shared" si="3"/>
        <v>399.78199999999998</v>
      </c>
      <c r="P23" s="1">
        <f t="shared" si="4"/>
        <v>-1668.4910888780812</v>
      </c>
      <c r="Q23" s="1">
        <f t="shared" si="5"/>
        <v>-169.25501030270536</v>
      </c>
      <c r="R23" s="1">
        <f t="shared" si="6"/>
        <v>40.554670612196794</v>
      </c>
      <c r="S23" s="1">
        <f t="shared" si="7"/>
        <v>6.3920740626773477E-4</v>
      </c>
      <c r="T23">
        <f t="shared" si="8"/>
        <v>3</v>
      </c>
      <c r="U23">
        <f t="shared" si="9"/>
        <v>6.3913175184533092E-4</v>
      </c>
      <c r="V23">
        <f t="shared" si="10"/>
        <v>3.9946414123639778E-4</v>
      </c>
      <c r="W23">
        <f t="shared" si="11"/>
        <v>161.93735016301042</v>
      </c>
      <c r="X23">
        <f t="shared" si="12"/>
        <v>27.183947425087638</v>
      </c>
      <c r="Y23">
        <f t="shared" si="13"/>
        <v>26.418299999999999</v>
      </c>
      <c r="Z23">
        <f t="shared" si="14"/>
        <v>3.4586870247889925</v>
      </c>
      <c r="AA23">
        <f t="shared" si="15"/>
        <v>50.018080093092124</v>
      </c>
      <c r="AB23">
        <f t="shared" si="16"/>
        <v>1.7131011400299998</v>
      </c>
      <c r="AC23">
        <f t="shared" si="17"/>
        <v>3.4249638067707284</v>
      </c>
      <c r="AD23">
        <f t="shared" si="18"/>
        <v>1.7455858847589927</v>
      </c>
      <c r="AE23">
        <f t="shared" si="19"/>
        <v>-0.49769911764422575</v>
      </c>
      <c r="AF23">
        <f t="shared" si="20"/>
        <v>-26.848175999999487</v>
      </c>
      <c r="AG23">
        <f t="shared" si="21"/>
        <v>-1.9185741052951872</v>
      </c>
      <c r="AH23">
        <f t="shared" si="22"/>
        <v>132.67290094007151</v>
      </c>
      <c r="AI23">
        <v>9</v>
      </c>
      <c r="AJ23">
        <v>2</v>
      </c>
      <c r="AK23">
        <f t="shared" si="23"/>
        <v>1</v>
      </c>
      <c r="AL23">
        <f t="shared" si="24"/>
        <v>0</v>
      </c>
      <c r="AM23">
        <f t="shared" si="25"/>
        <v>53819.656472826311</v>
      </c>
      <c r="AN23">
        <f t="shared" si="26"/>
        <v>1000.13</v>
      </c>
      <c r="AO23">
        <f t="shared" si="27"/>
        <v>841.30951200155971</v>
      </c>
      <c r="AP23">
        <f t="shared" si="28"/>
        <v>0.84120015598128217</v>
      </c>
      <c r="AQ23">
        <f t="shared" si="29"/>
        <v>0.16191630104387472</v>
      </c>
      <c r="AR23">
        <v>1.3069999999999999</v>
      </c>
      <c r="AS23">
        <v>0.5</v>
      </c>
      <c r="AT23" t="s">
        <v>397</v>
      </c>
      <c r="AU23">
        <v>2</v>
      </c>
      <c r="AV23">
        <v>1689698992.0999999</v>
      </c>
      <c r="AW23">
        <v>399.78199999999998</v>
      </c>
      <c r="AX23">
        <v>400.00099999999998</v>
      </c>
      <c r="AY23">
        <v>16.887499999999999</v>
      </c>
      <c r="AZ23">
        <v>16.884599999999999</v>
      </c>
      <c r="BA23">
        <v>397.61200000000002</v>
      </c>
      <c r="BB23">
        <v>16.859500000000001</v>
      </c>
      <c r="BC23">
        <v>500.04500000000002</v>
      </c>
      <c r="BD23">
        <v>101.413</v>
      </c>
      <c r="BE23">
        <v>2.8962399999999999E-2</v>
      </c>
      <c r="BF23">
        <v>26.252300000000002</v>
      </c>
      <c r="BG23">
        <v>26.418299999999999</v>
      </c>
      <c r="BH23">
        <v>999.9</v>
      </c>
      <c r="BI23">
        <v>0</v>
      </c>
      <c r="BJ23">
        <v>0</v>
      </c>
      <c r="BK23">
        <v>10011.9</v>
      </c>
      <c r="BL23">
        <v>0</v>
      </c>
      <c r="BM23">
        <v>6.3484400000000001</v>
      </c>
      <c r="BN23">
        <v>-0.24270600000000001</v>
      </c>
      <c r="BO23">
        <v>406.62700000000001</v>
      </c>
      <c r="BP23">
        <v>406.87</v>
      </c>
      <c r="BQ23">
        <v>7.4806200000000003E-3</v>
      </c>
      <c r="BR23">
        <v>400.00099999999998</v>
      </c>
      <c r="BS23">
        <v>16.884599999999999</v>
      </c>
      <c r="BT23">
        <v>1.7130799999999999</v>
      </c>
      <c r="BU23">
        <v>1.7123200000000001</v>
      </c>
      <c r="BV23">
        <v>15.0154</v>
      </c>
      <c r="BW23">
        <v>15.0085</v>
      </c>
      <c r="BX23">
        <v>1000.13</v>
      </c>
      <c r="BY23">
        <v>0.95999000000000001</v>
      </c>
      <c r="BZ23">
        <v>4.0009700000000002E-2</v>
      </c>
      <c r="CA23">
        <v>0</v>
      </c>
      <c r="CB23">
        <v>1.9875</v>
      </c>
      <c r="CC23">
        <v>0</v>
      </c>
      <c r="CD23">
        <v>1388.55</v>
      </c>
      <c r="CE23">
        <v>9153.5499999999993</v>
      </c>
      <c r="CF23">
        <v>39.375</v>
      </c>
      <c r="CG23">
        <v>42</v>
      </c>
      <c r="CH23">
        <v>40.436999999999998</v>
      </c>
      <c r="CI23">
        <v>42</v>
      </c>
      <c r="CJ23">
        <v>39.625</v>
      </c>
      <c r="CK23">
        <v>960.11</v>
      </c>
      <c r="CL23">
        <v>40.01</v>
      </c>
      <c r="CM23">
        <v>0</v>
      </c>
      <c r="CN23">
        <v>1689698991.4000001</v>
      </c>
      <c r="CO23">
        <v>0</v>
      </c>
      <c r="CP23">
        <v>1689699009.5999999</v>
      </c>
      <c r="CQ23" t="s">
        <v>367</v>
      </c>
      <c r="CR23">
        <v>1689699009.5999999</v>
      </c>
      <c r="CS23">
        <v>1689699004.0999999</v>
      </c>
      <c r="CT23">
        <v>7</v>
      </c>
      <c r="CU23">
        <v>2.4E-2</v>
      </c>
      <c r="CV23">
        <v>-5.0000000000000001E-3</v>
      </c>
      <c r="CW23">
        <v>2.17</v>
      </c>
      <c r="CX23">
        <v>2.8000000000000001E-2</v>
      </c>
      <c r="CY23">
        <v>400</v>
      </c>
      <c r="CZ23">
        <v>17</v>
      </c>
      <c r="DA23">
        <v>0.33</v>
      </c>
      <c r="DB23">
        <v>0.14000000000000001</v>
      </c>
      <c r="DC23">
        <v>0.36789906827023799</v>
      </c>
      <c r="DD23">
        <v>-0.57019714691083179</v>
      </c>
      <c r="DE23">
        <v>7.4670934659510649E-2</v>
      </c>
      <c r="DF23">
        <v>1</v>
      </c>
      <c r="DG23">
        <v>-4.3179390137490183E-6</v>
      </c>
      <c r="DH23">
        <v>-1.056390305301368E-4</v>
      </c>
      <c r="DI23">
        <v>2.005117291558937E-5</v>
      </c>
      <c r="DJ23">
        <v>1</v>
      </c>
      <c r="DK23">
        <v>-8.1996894560046655E-4</v>
      </c>
      <c r="DL23">
        <v>1.503911622584456E-2</v>
      </c>
      <c r="DM23">
        <v>7.6254912728440671E-4</v>
      </c>
      <c r="DN23">
        <v>1</v>
      </c>
      <c r="DO23">
        <v>3</v>
      </c>
      <c r="DP23">
        <v>3</v>
      </c>
      <c r="DQ23" t="s">
        <v>346</v>
      </c>
      <c r="DR23">
        <v>3.10595</v>
      </c>
      <c r="DS23">
        <v>2.66093</v>
      </c>
      <c r="DT23">
        <v>9.7451200000000002E-2</v>
      </c>
      <c r="DU23">
        <v>9.8639500000000005E-2</v>
      </c>
      <c r="DV23">
        <v>8.2768099999999997E-2</v>
      </c>
      <c r="DW23">
        <v>8.4879200000000002E-2</v>
      </c>
      <c r="DX23">
        <v>26203.4</v>
      </c>
      <c r="DY23">
        <v>28477.7</v>
      </c>
      <c r="DZ23">
        <v>27486.9</v>
      </c>
      <c r="EA23">
        <v>29696</v>
      </c>
      <c r="EB23">
        <v>31568.6</v>
      </c>
      <c r="EC23">
        <v>33530.1</v>
      </c>
      <c r="ED23">
        <v>37709.5</v>
      </c>
      <c r="EE23">
        <v>40726.699999999997</v>
      </c>
      <c r="EF23">
        <v>2.1909999999999998</v>
      </c>
      <c r="EG23">
        <v>2.1697199999999999</v>
      </c>
      <c r="EH23">
        <v>0.128057</v>
      </c>
      <c r="EI23">
        <v>0</v>
      </c>
      <c r="EJ23">
        <v>24.3185</v>
      </c>
      <c r="EK23">
        <v>999.9</v>
      </c>
      <c r="EL23">
        <v>45.4</v>
      </c>
      <c r="EM23">
        <v>30.7</v>
      </c>
      <c r="EN23">
        <v>19.853100000000001</v>
      </c>
      <c r="EO23">
        <v>63.183300000000003</v>
      </c>
      <c r="EP23">
        <v>7.2355799999999997</v>
      </c>
      <c r="EQ23">
        <v>1</v>
      </c>
      <c r="ER23">
        <v>-0.217256</v>
      </c>
      <c r="ES23">
        <v>-0.30375799999999997</v>
      </c>
      <c r="ET23">
        <v>20.221299999999999</v>
      </c>
      <c r="EU23">
        <v>5.2575700000000003</v>
      </c>
      <c r="EV23">
        <v>12.057700000000001</v>
      </c>
      <c r="EW23">
        <v>4.9732500000000002</v>
      </c>
      <c r="EX23">
        <v>3.2930000000000001</v>
      </c>
      <c r="EY23">
        <v>4740.8</v>
      </c>
      <c r="EZ23">
        <v>9999</v>
      </c>
      <c r="FA23">
        <v>9999</v>
      </c>
      <c r="FB23">
        <v>85.1</v>
      </c>
      <c r="FC23">
        <v>4.9721700000000002</v>
      </c>
      <c r="FD23">
        <v>1.8705700000000001</v>
      </c>
      <c r="FE23">
        <v>1.8767400000000001</v>
      </c>
      <c r="FF23">
        <v>1.86981</v>
      </c>
      <c r="FG23">
        <v>1.8730100000000001</v>
      </c>
      <c r="FH23">
        <v>1.87453</v>
      </c>
      <c r="FI23">
        <v>1.87391</v>
      </c>
      <c r="FJ23">
        <v>1.8753200000000001</v>
      </c>
      <c r="FK23">
        <v>0</v>
      </c>
      <c r="FL23">
        <v>0</v>
      </c>
      <c r="FM23">
        <v>0</v>
      </c>
      <c r="FN23">
        <v>0</v>
      </c>
      <c r="FO23" t="s">
        <v>347</v>
      </c>
      <c r="FP23" t="s">
        <v>348</v>
      </c>
      <c r="FQ23" t="s">
        <v>349</v>
      </c>
      <c r="FR23" t="s">
        <v>349</v>
      </c>
      <c r="FS23" t="s">
        <v>349</v>
      </c>
      <c r="FT23" t="s">
        <v>349</v>
      </c>
      <c r="FU23">
        <v>0</v>
      </c>
      <c r="FV23">
        <v>100</v>
      </c>
      <c r="FW23">
        <v>100</v>
      </c>
      <c r="FX23">
        <v>2.17</v>
      </c>
      <c r="FY23">
        <v>2.8000000000000001E-2</v>
      </c>
      <c r="FZ23">
        <v>2.1455999999999449</v>
      </c>
      <c r="GA23">
        <v>0</v>
      </c>
      <c r="GB23">
        <v>0</v>
      </c>
      <c r="GC23">
        <v>0</v>
      </c>
      <c r="GD23">
        <v>3.259999999999863E-2</v>
      </c>
      <c r="GE23">
        <v>0</v>
      </c>
      <c r="GF23">
        <v>0</v>
      </c>
      <c r="GG23">
        <v>0</v>
      </c>
      <c r="GH23">
        <v>-1</v>
      </c>
      <c r="GI23">
        <v>-1</v>
      </c>
      <c r="GJ23">
        <v>-1</v>
      </c>
      <c r="GK23">
        <v>-1</v>
      </c>
      <c r="GL23">
        <v>37</v>
      </c>
      <c r="GM23">
        <v>37</v>
      </c>
      <c r="GN23">
        <v>1.0473600000000001</v>
      </c>
      <c r="GO23">
        <v>2.5585900000000001</v>
      </c>
      <c r="GP23">
        <v>1.39893</v>
      </c>
      <c r="GQ23">
        <v>2.2680699999999998</v>
      </c>
      <c r="GR23">
        <v>1.4489700000000001</v>
      </c>
      <c r="GS23">
        <v>2.5891099999999998</v>
      </c>
      <c r="GT23">
        <v>32.487499999999997</v>
      </c>
      <c r="GU23">
        <v>14.245900000000001</v>
      </c>
      <c r="GV23">
        <v>18</v>
      </c>
      <c r="GW23">
        <v>479.44900000000001</v>
      </c>
      <c r="GX23">
        <v>534.12900000000002</v>
      </c>
      <c r="GY23">
        <v>24.9998</v>
      </c>
      <c r="GZ23">
        <v>24.434799999999999</v>
      </c>
      <c r="HA23">
        <v>30.0002</v>
      </c>
      <c r="HB23">
        <v>24.393799999999999</v>
      </c>
      <c r="HC23">
        <v>24.350100000000001</v>
      </c>
      <c r="HD23">
        <v>20.931899999999999</v>
      </c>
      <c r="HE23">
        <v>18.5655</v>
      </c>
      <c r="HF23">
        <v>51.089199999999998</v>
      </c>
      <c r="HG23">
        <v>25</v>
      </c>
      <c r="HH23">
        <v>400</v>
      </c>
      <c r="HI23">
        <v>16.8718</v>
      </c>
      <c r="HJ23">
        <v>101.721</v>
      </c>
      <c r="HK23">
        <v>101.777</v>
      </c>
    </row>
    <row r="24" spans="1:219" x14ac:dyDescent="0.2">
      <c r="A24">
        <v>8</v>
      </c>
      <c r="B24">
        <v>1689700354.5999999</v>
      </c>
      <c r="C24">
        <v>12077.099999904631</v>
      </c>
      <c r="D24" t="s">
        <v>368</v>
      </c>
      <c r="E24" t="s">
        <v>369</v>
      </c>
      <c r="F24">
        <v>0</v>
      </c>
      <c r="G24">
        <v>19.600000000000001</v>
      </c>
      <c r="H24" t="s">
        <v>344</v>
      </c>
      <c r="I24" s="1">
        <v>130</v>
      </c>
      <c r="J24" s="1">
        <v>42</v>
      </c>
      <c r="K24" s="1">
        <v>1689700354.5999999</v>
      </c>
      <c r="L24" s="1">
        <f t="shared" si="0"/>
        <v>1.4640693142289223E-4</v>
      </c>
      <c r="M24" s="1">
        <f t="shared" si="1"/>
        <v>0.14640693142289224</v>
      </c>
      <c r="N24" s="1">
        <f t="shared" si="2"/>
        <v>1.4992726062352921</v>
      </c>
      <c r="O24" s="1">
        <f t="shared" si="3"/>
        <v>399.63799999999998</v>
      </c>
      <c r="P24" s="1">
        <f t="shared" si="4"/>
        <v>93.722957698694103</v>
      </c>
      <c r="Q24" s="1">
        <f t="shared" si="5"/>
        <v>9.5078971442025271</v>
      </c>
      <c r="R24" s="1">
        <f t="shared" si="6"/>
        <v>40.542009046815998</v>
      </c>
      <c r="S24" s="1">
        <f t="shared" si="7"/>
        <v>8.040641297901217E-3</v>
      </c>
      <c r="T24">
        <f t="shared" si="8"/>
        <v>3</v>
      </c>
      <c r="U24">
        <f t="shared" si="9"/>
        <v>8.0286879425194406E-3</v>
      </c>
      <c r="V24">
        <f t="shared" si="10"/>
        <v>5.0190024218335089E-3</v>
      </c>
      <c r="W24">
        <f t="shared" si="11"/>
        <v>161.91701699999999</v>
      </c>
      <c r="X24">
        <f t="shared" si="12"/>
        <v>27.342726371055718</v>
      </c>
      <c r="Y24">
        <f t="shared" si="13"/>
        <v>26.764800000000001</v>
      </c>
      <c r="Z24">
        <f t="shared" si="14"/>
        <v>3.53001470532655</v>
      </c>
      <c r="AA24">
        <f t="shared" si="15"/>
        <v>49.881200727127485</v>
      </c>
      <c r="AB24">
        <f t="shared" si="16"/>
        <v>1.7280250469216001</v>
      </c>
      <c r="AC24">
        <f t="shared" si="17"/>
        <v>3.4642811755367946</v>
      </c>
      <c r="AD24">
        <f t="shared" si="18"/>
        <v>1.80198965840495</v>
      </c>
      <c r="AE24">
        <f t="shared" si="19"/>
        <v>-6.4565456757495472</v>
      </c>
      <c r="AF24">
        <f t="shared" si="20"/>
        <v>-51.609957600000392</v>
      </c>
      <c r="AG24">
        <f t="shared" si="21"/>
        <v>-3.6980419746506454</v>
      </c>
      <c r="AH24">
        <f t="shared" si="22"/>
        <v>100.15247174959941</v>
      </c>
      <c r="AI24">
        <v>7</v>
      </c>
      <c r="AJ24">
        <v>1</v>
      </c>
      <c r="AK24">
        <f t="shared" si="23"/>
        <v>1</v>
      </c>
      <c r="AL24">
        <f t="shared" si="24"/>
        <v>0</v>
      </c>
      <c r="AM24">
        <f t="shared" si="25"/>
        <v>53658.088089031407</v>
      </c>
      <c r="AN24">
        <f t="shared" si="26"/>
        <v>1000.01</v>
      </c>
      <c r="AO24">
        <f t="shared" si="27"/>
        <v>841.20809999999994</v>
      </c>
      <c r="AP24">
        <f t="shared" si="28"/>
        <v>0.84119968800311995</v>
      </c>
      <c r="AQ24">
        <f t="shared" si="29"/>
        <v>0.16191539784602152</v>
      </c>
      <c r="AR24">
        <v>1.3069999999999999</v>
      </c>
      <c r="AS24">
        <v>0.5</v>
      </c>
      <c r="AT24" t="s">
        <v>397</v>
      </c>
      <c r="AU24">
        <v>2</v>
      </c>
      <c r="AV24">
        <v>1689700354.5999999</v>
      </c>
      <c r="AW24">
        <v>399.63799999999998</v>
      </c>
      <c r="AX24">
        <v>400.04500000000002</v>
      </c>
      <c r="AY24">
        <v>17.033799999999999</v>
      </c>
      <c r="AZ24">
        <v>16.996200000000002</v>
      </c>
      <c r="BA24">
        <v>397.48700000000002</v>
      </c>
      <c r="BB24">
        <v>17.0078</v>
      </c>
      <c r="BC24">
        <v>500.25099999999998</v>
      </c>
      <c r="BD24">
        <v>101.417</v>
      </c>
      <c r="BE24">
        <v>2.9832000000000001E-2</v>
      </c>
      <c r="BF24">
        <v>26.445699999999999</v>
      </c>
      <c r="BG24">
        <v>26.764800000000001</v>
      </c>
      <c r="BH24">
        <v>999.9</v>
      </c>
      <c r="BI24">
        <v>0</v>
      </c>
      <c r="BJ24">
        <v>0</v>
      </c>
      <c r="BK24">
        <v>9986.8799999999992</v>
      </c>
      <c r="BL24">
        <v>0</v>
      </c>
      <c r="BM24">
        <v>19.840499999999999</v>
      </c>
      <c r="BN24">
        <v>-0.38766499999999998</v>
      </c>
      <c r="BO24">
        <v>406.58300000000003</v>
      </c>
      <c r="BP24">
        <v>406.96199999999999</v>
      </c>
      <c r="BQ24">
        <v>3.9100599999999999E-2</v>
      </c>
      <c r="BR24">
        <v>400.04500000000002</v>
      </c>
      <c r="BS24">
        <v>16.996200000000002</v>
      </c>
      <c r="BT24">
        <v>1.72767</v>
      </c>
      <c r="BU24">
        <v>1.7237</v>
      </c>
      <c r="BV24">
        <v>15.1473</v>
      </c>
      <c r="BW24">
        <v>15.111599999999999</v>
      </c>
      <c r="BX24">
        <v>1000.01</v>
      </c>
      <c r="BY24">
        <v>0.960009</v>
      </c>
      <c r="BZ24">
        <v>3.99913E-2</v>
      </c>
      <c r="CA24">
        <v>0</v>
      </c>
      <c r="CB24">
        <v>2.6839</v>
      </c>
      <c r="CC24">
        <v>0</v>
      </c>
      <c r="CD24">
        <v>1376.17</v>
      </c>
      <c r="CE24">
        <v>9152.5</v>
      </c>
      <c r="CF24">
        <v>38.186999999999998</v>
      </c>
      <c r="CG24">
        <v>41.625</v>
      </c>
      <c r="CH24">
        <v>39.686999999999998</v>
      </c>
      <c r="CI24">
        <v>40.25</v>
      </c>
      <c r="CJ24">
        <v>38.436999999999998</v>
      </c>
      <c r="CK24">
        <v>960.02</v>
      </c>
      <c r="CL24">
        <v>39.99</v>
      </c>
      <c r="CM24">
        <v>0</v>
      </c>
      <c r="CN24">
        <v>1689700353.4000001</v>
      </c>
      <c r="CO24">
        <v>0</v>
      </c>
      <c r="CP24">
        <v>1689700369.5999999</v>
      </c>
      <c r="CQ24" t="s">
        <v>370</v>
      </c>
      <c r="CR24">
        <v>1689700369.5999999</v>
      </c>
      <c r="CS24">
        <v>1689700369.5999999</v>
      </c>
      <c r="CT24">
        <v>8</v>
      </c>
      <c r="CU24">
        <v>-1.9E-2</v>
      </c>
      <c r="CV24">
        <v>-1E-3</v>
      </c>
      <c r="CW24">
        <v>2.1509999999999998</v>
      </c>
      <c r="CX24">
        <v>2.5999999999999999E-2</v>
      </c>
      <c r="CY24">
        <v>400</v>
      </c>
      <c r="CZ24">
        <v>17</v>
      </c>
      <c r="DA24">
        <v>0.23</v>
      </c>
      <c r="DB24">
        <v>0.15</v>
      </c>
      <c r="DC24">
        <v>0.53289430403727212</v>
      </c>
      <c r="DD24">
        <v>-0.27287929213589202</v>
      </c>
      <c r="DE24">
        <v>4.7806186969091953E-2</v>
      </c>
      <c r="DF24">
        <v>1</v>
      </c>
      <c r="DG24">
        <v>6.3210687428395782E-5</v>
      </c>
      <c r="DH24">
        <v>1.6183559870772929E-5</v>
      </c>
      <c r="DI24">
        <v>1.7140794164050411E-6</v>
      </c>
      <c r="DJ24">
        <v>1</v>
      </c>
      <c r="DK24">
        <v>3.5140001643632519E-3</v>
      </c>
      <c r="DL24">
        <v>3.6552864294524799E-4</v>
      </c>
      <c r="DM24">
        <v>4.9281676180981498E-5</v>
      </c>
      <c r="DN24">
        <v>1</v>
      </c>
      <c r="DO24">
        <v>3</v>
      </c>
      <c r="DP24">
        <v>3</v>
      </c>
      <c r="DQ24" t="s">
        <v>346</v>
      </c>
      <c r="DR24">
        <v>3.10615</v>
      </c>
      <c r="DS24">
        <v>2.6615799999999998</v>
      </c>
      <c r="DT24">
        <v>9.7273700000000005E-2</v>
      </c>
      <c r="DU24">
        <v>9.8494399999999996E-2</v>
      </c>
      <c r="DV24">
        <v>8.3176799999999995E-2</v>
      </c>
      <c r="DW24">
        <v>8.5162500000000002E-2</v>
      </c>
      <c r="DX24">
        <v>26183.4</v>
      </c>
      <c r="DY24">
        <v>28452.1</v>
      </c>
      <c r="DZ24">
        <v>27463.1</v>
      </c>
      <c r="EA24">
        <v>29666.400000000001</v>
      </c>
      <c r="EB24">
        <v>31525.7</v>
      </c>
      <c r="EC24">
        <v>33483.5</v>
      </c>
      <c r="ED24">
        <v>37676.9</v>
      </c>
      <c r="EE24">
        <v>40684.199999999997</v>
      </c>
      <c r="EF24">
        <v>2.1854499999999999</v>
      </c>
      <c r="EG24">
        <v>2.1699700000000002</v>
      </c>
      <c r="EH24">
        <v>8.4955199999999995E-2</v>
      </c>
      <c r="EI24">
        <v>0</v>
      </c>
      <c r="EJ24">
        <v>25.3733</v>
      </c>
      <c r="EK24">
        <v>999.9</v>
      </c>
      <c r="EL24">
        <v>50.2</v>
      </c>
      <c r="EM24">
        <v>29.4</v>
      </c>
      <c r="EN24">
        <v>20.3718</v>
      </c>
      <c r="EO24">
        <v>63.123399999999997</v>
      </c>
      <c r="EP24">
        <v>6.6506400000000001</v>
      </c>
      <c r="EQ24">
        <v>1</v>
      </c>
      <c r="ER24">
        <v>-0.169403</v>
      </c>
      <c r="ES24">
        <v>-0.109039</v>
      </c>
      <c r="ET24">
        <v>20.2195</v>
      </c>
      <c r="EU24">
        <v>5.2550299999999996</v>
      </c>
      <c r="EV24">
        <v>12.0579</v>
      </c>
      <c r="EW24">
        <v>4.9733999999999998</v>
      </c>
      <c r="EX24">
        <v>3.2930000000000001</v>
      </c>
      <c r="EY24">
        <v>4771.8</v>
      </c>
      <c r="EZ24">
        <v>9999</v>
      </c>
      <c r="FA24">
        <v>9999</v>
      </c>
      <c r="FB24">
        <v>85.5</v>
      </c>
      <c r="FC24">
        <v>4.9721500000000001</v>
      </c>
      <c r="FD24">
        <v>1.8705700000000001</v>
      </c>
      <c r="FE24">
        <v>1.87677</v>
      </c>
      <c r="FF24">
        <v>1.86981</v>
      </c>
      <c r="FG24">
        <v>1.8730199999999999</v>
      </c>
      <c r="FH24">
        <v>1.8745400000000001</v>
      </c>
      <c r="FI24">
        <v>1.8739300000000001</v>
      </c>
      <c r="FJ24">
        <v>1.87534</v>
      </c>
      <c r="FK24">
        <v>0</v>
      </c>
      <c r="FL24">
        <v>0</v>
      </c>
      <c r="FM24">
        <v>0</v>
      </c>
      <c r="FN24">
        <v>0</v>
      </c>
      <c r="FO24" t="s">
        <v>347</v>
      </c>
      <c r="FP24" t="s">
        <v>348</v>
      </c>
      <c r="FQ24" t="s">
        <v>349</v>
      </c>
      <c r="FR24" t="s">
        <v>349</v>
      </c>
      <c r="FS24" t="s">
        <v>349</v>
      </c>
      <c r="FT24" t="s">
        <v>349</v>
      </c>
      <c r="FU24">
        <v>0</v>
      </c>
      <c r="FV24">
        <v>100</v>
      </c>
      <c r="FW24">
        <v>100</v>
      </c>
      <c r="FX24">
        <v>2.1509999999999998</v>
      </c>
      <c r="FY24">
        <v>2.5999999999999999E-2</v>
      </c>
      <c r="FZ24">
        <v>2.1699047619048319</v>
      </c>
      <c r="GA24">
        <v>0</v>
      </c>
      <c r="GB24">
        <v>0</v>
      </c>
      <c r="GC24">
        <v>0</v>
      </c>
      <c r="GD24">
        <v>2.7529999999998719E-2</v>
      </c>
      <c r="GE24">
        <v>0</v>
      </c>
      <c r="GF24">
        <v>0</v>
      </c>
      <c r="GG24">
        <v>0</v>
      </c>
      <c r="GH24">
        <v>-1</v>
      </c>
      <c r="GI24">
        <v>-1</v>
      </c>
      <c r="GJ24">
        <v>-1</v>
      </c>
      <c r="GK24">
        <v>-1</v>
      </c>
      <c r="GL24">
        <v>22.4</v>
      </c>
      <c r="GM24">
        <v>22.5</v>
      </c>
      <c r="GN24">
        <v>1.0424800000000001</v>
      </c>
      <c r="GO24">
        <v>2.5683600000000002</v>
      </c>
      <c r="GP24">
        <v>1.39893</v>
      </c>
      <c r="GQ24">
        <v>2.2729499999999998</v>
      </c>
      <c r="GR24">
        <v>1.4489700000000001</v>
      </c>
      <c r="GS24">
        <v>2.3803700000000001</v>
      </c>
      <c r="GT24">
        <v>31.958500000000001</v>
      </c>
      <c r="GU24">
        <v>14.079499999999999</v>
      </c>
      <c r="GV24">
        <v>18</v>
      </c>
      <c r="GW24">
        <v>482.12700000000001</v>
      </c>
      <c r="GX24">
        <v>541.03499999999997</v>
      </c>
      <c r="GY24">
        <v>24.999300000000002</v>
      </c>
      <c r="GZ24">
        <v>25.109300000000001</v>
      </c>
      <c r="HA24">
        <v>30</v>
      </c>
      <c r="HB24">
        <v>25.029299999999999</v>
      </c>
      <c r="HC24">
        <v>24.975300000000001</v>
      </c>
      <c r="HD24">
        <v>20.837900000000001</v>
      </c>
      <c r="HE24">
        <v>19.437999999999999</v>
      </c>
      <c r="HF24">
        <v>52.290999999999997</v>
      </c>
      <c r="HG24">
        <v>25</v>
      </c>
      <c r="HH24">
        <v>400</v>
      </c>
      <c r="HI24">
        <v>17.020499999999998</v>
      </c>
      <c r="HJ24">
        <v>101.633</v>
      </c>
      <c r="HK24">
        <v>101.673</v>
      </c>
    </row>
    <row r="25" spans="1:219" x14ac:dyDescent="0.2">
      <c r="A25">
        <v>9</v>
      </c>
      <c r="B25">
        <v>1689702646.0999999</v>
      </c>
      <c r="C25">
        <v>14368.599999904631</v>
      </c>
      <c r="D25" t="s">
        <v>371</v>
      </c>
      <c r="E25" t="s">
        <v>372</v>
      </c>
      <c r="F25">
        <v>0</v>
      </c>
      <c r="G25">
        <v>21.7</v>
      </c>
      <c r="H25" t="s">
        <v>400</v>
      </c>
      <c r="I25" s="1">
        <v>250</v>
      </c>
      <c r="J25" s="1">
        <v>42</v>
      </c>
      <c r="K25" s="1">
        <v>1689702646.0999999</v>
      </c>
      <c r="L25" s="1">
        <f t="shared" si="0"/>
        <v>4.250375553058251E-5</v>
      </c>
      <c r="M25" s="1">
        <f t="shared" si="1"/>
        <v>4.2503755530582513E-2</v>
      </c>
      <c r="N25" s="1">
        <f t="shared" si="2"/>
        <v>0.35707467887268268</v>
      </c>
      <c r="O25" s="1">
        <f t="shared" si="3"/>
        <v>399.93299999999999</v>
      </c>
      <c r="P25" s="1">
        <f t="shared" si="4"/>
        <v>148.95584849369106</v>
      </c>
      <c r="Q25" s="1">
        <f t="shared" si="5"/>
        <v>15.104174039742798</v>
      </c>
      <c r="R25" s="1">
        <f t="shared" si="6"/>
        <v>40.553343137059201</v>
      </c>
      <c r="S25" s="1">
        <f t="shared" si="7"/>
        <v>2.3516218176555764E-3</v>
      </c>
      <c r="T25">
        <f t="shared" si="8"/>
        <v>3</v>
      </c>
      <c r="U25">
        <f t="shared" si="9"/>
        <v>2.350598201821554E-3</v>
      </c>
      <c r="V25">
        <f t="shared" si="10"/>
        <v>1.4692158046041609E-3</v>
      </c>
      <c r="W25">
        <f t="shared" si="11"/>
        <v>161.89626899999999</v>
      </c>
      <c r="X25">
        <f t="shared" si="12"/>
        <v>27.376441545958802</v>
      </c>
      <c r="Y25">
        <f t="shared" si="13"/>
        <v>26.6861</v>
      </c>
      <c r="Z25">
        <f t="shared" si="14"/>
        <v>3.513702429562727</v>
      </c>
      <c r="AA25">
        <f t="shared" si="15"/>
        <v>49.845950250475852</v>
      </c>
      <c r="AB25">
        <f t="shared" si="16"/>
        <v>1.7275576334687999</v>
      </c>
      <c r="AC25">
        <f t="shared" si="17"/>
        <v>3.4657933589144645</v>
      </c>
      <c r="AD25">
        <f t="shared" si="18"/>
        <v>1.7861447960939272</v>
      </c>
      <c r="AE25">
        <f t="shared" si="19"/>
        <v>-1.8744156188986887</v>
      </c>
      <c r="AF25">
        <f t="shared" si="20"/>
        <v>-37.684488000000094</v>
      </c>
      <c r="AG25">
        <f t="shared" si="21"/>
        <v>-2.6992670697447974</v>
      </c>
      <c r="AH25">
        <f t="shared" si="22"/>
        <v>119.6380983113564</v>
      </c>
      <c r="AI25">
        <v>8</v>
      </c>
      <c r="AJ25">
        <v>2</v>
      </c>
      <c r="AK25">
        <f t="shared" si="23"/>
        <v>1</v>
      </c>
      <c r="AL25">
        <f t="shared" si="24"/>
        <v>0</v>
      </c>
      <c r="AM25">
        <f t="shared" si="25"/>
        <v>53535.737702271508</v>
      </c>
      <c r="AN25">
        <f t="shared" si="26"/>
        <v>999.88</v>
      </c>
      <c r="AO25">
        <f t="shared" si="27"/>
        <v>841.09890000000007</v>
      </c>
      <c r="AP25">
        <f t="shared" si="28"/>
        <v>0.84119984398127778</v>
      </c>
      <c r="AQ25">
        <f t="shared" si="29"/>
        <v>0.16191569888386606</v>
      </c>
      <c r="AR25">
        <v>1.0289999999999999</v>
      </c>
      <c r="AS25">
        <v>0.5</v>
      </c>
      <c r="AT25" t="s">
        <v>397</v>
      </c>
      <c r="AU25">
        <v>2</v>
      </c>
      <c r="AV25">
        <v>1689702646.0999999</v>
      </c>
      <c r="AW25">
        <v>399.93299999999999</v>
      </c>
      <c r="AX25">
        <v>400.01</v>
      </c>
      <c r="AY25">
        <v>17.036999999999999</v>
      </c>
      <c r="AZ25">
        <v>17.028400000000001</v>
      </c>
      <c r="BA25">
        <v>397.851</v>
      </c>
      <c r="BB25">
        <v>17.012</v>
      </c>
      <c r="BC25">
        <v>499.89800000000002</v>
      </c>
      <c r="BD25">
        <v>101.371</v>
      </c>
      <c r="BE25">
        <v>2.9342400000000001E-2</v>
      </c>
      <c r="BF25">
        <v>26.453099999999999</v>
      </c>
      <c r="BG25">
        <v>26.6861</v>
      </c>
      <c r="BH25">
        <v>999.9</v>
      </c>
      <c r="BI25">
        <v>0</v>
      </c>
      <c r="BJ25">
        <v>0</v>
      </c>
      <c r="BK25">
        <v>9968.1200000000008</v>
      </c>
      <c r="BL25">
        <v>0</v>
      </c>
      <c r="BM25">
        <v>9.1021400000000003</v>
      </c>
      <c r="BN25">
        <v>-8.6975100000000003E-3</v>
      </c>
      <c r="BO25">
        <v>406.935</v>
      </c>
      <c r="BP25">
        <v>406.94</v>
      </c>
      <c r="BQ25">
        <v>9.95827E-3</v>
      </c>
      <c r="BR25">
        <v>400.01</v>
      </c>
      <c r="BS25">
        <v>17.028400000000001</v>
      </c>
      <c r="BT25">
        <v>1.72719</v>
      </c>
      <c r="BU25">
        <v>1.72618</v>
      </c>
      <c r="BV25">
        <v>15.143000000000001</v>
      </c>
      <c r="BW25">
        <v>15.133900000000001</v>
      </c>
      <c r="BX25">
        <v>999.88</v>
      </c>
      <c r="BY25">
        <v>0.960009</v>
      </c>
      <c r="BZ25">
        <v>3.99913E-2</v>
      </c>
      <c r="CA25">
        <v>0</v>
      </c>
      <c r="CB25">
        <v>2.5331000000000001</v>
      </c>
      <c r="CC25">
        <v>0</v>
      </c>
      <c r="CD25">
        <v>1597.46</v>
      </c>
      <c r="CE25">
        <v>9151.35</v>
      </c>
      <c r="CF25">
        <v>37.75</v>
      </c>
      <c r="CG25">
        <v>40.186999999999998</v>
      </c>
      <c r="CH25">
        <v>38.811999999999998</v>
      </c>
      <c r="CI25">
        <v>39.061999999999998</v>
      </c>
      <c r="CJ25">
        <v>37.811999999999998</v>
      </c>
      <c r="CK25">
        <v>959.89</v>
      </c>
      <c r="CL25">
        <v>39.99</v>
      </c>
      <c r="CM25">
        <v>0</v>
      </c>
      <c r="CN25">
        <v>1689702645.4000001</v>
      </c>
      <c r="CO25">
        <v>0</v>
      </c>
      <c r="CP25">
        <v>1689702661.0999999</v>
      </c>
      <c r="CQ25" t="s">
        <v>373</v>
      </c>
      <c r="CR25">
        <v>1689702658.5999999</v>
      </c>
      <c r="CS25">
        <v>1689702661.0999999</v>
      </c>
      <c r="CT25">
        <v>9</v>
      </c>
      <c r="CU25">
        <v>-6.9000000000000006E-2</v>
      </c>
      <c r="CV25">
        <v>-1E-3</v>
      </c>
      <c r="CW25">
        <v>2.0819999999999999</v>
      </c>
      <c r="CX25">
        <v>2.5000000000000001E-2</v>
      </c>
      <c r="CY25">
        <v>400</v>
      </c>
      <c r="CZ25">
        <v>17</v>
      </c>
      <c r="DA25">
        <v>0.4</v>
      </c>
      <c r="DB25">
        <v>0.17</v>
      </c>
      <c r="DC25">
        <v>-2.2418879095790021E-2</v>
      </c>
      <c r="DD25">
        <v>-1.233538285067334</v>
      </c>
      <c r="DE25">
        <v>8.654965426093425E-2</v>
      </c>
      <c r="DF25">
        <v>0</v>
      </c>
      <c r="DG25">
        <v>1.2975079441533471E-5</v>
      </c>
      <c r="DH25">
        <v>3.0836068822172409E-5</v>
      </c>
      <c r="DI25">
        <v>2.4919182057720719E-6</v>
      </c>
      <c r="DJ25">
        <v>1</v>
      </c>
      <c r="DK25">
        <v>7.942379072188654E-4</v>
      </c>
      <c r="DL25">
        <v>1.203571131370049E-3</v>
      </c>
      <c r="DM25">
        <v>6.8205100691913129E-5</v>
      </c>
      <c r="DN25">
        <v>1</v>
      </c>
      <c r="DO25">
        <v>2</v>
      </c>
      <c r="DP25">
        <v>3</v>
      </c>
      <c r="DQ25" t="s">
        <v>374</v>
      </c>
      <c r="DR25">
        <v>3.1057999999999999</v>
      </c>
      <c r="DS25">
        <v>2.66092</v>
      </c>
      <c r="DT25">
        <v>9.7378900000000004E-2</v>
      </c>
      <c r="DU25">
        <v>9.8524399999999998E-2</v>
      </c>
      <c r="DV25">
        <v>8.3220799999999998E-2</v>
      </c>
      <c r="DW25">
        <v>8.5308800000000004E-2</v>
      </c>
      <c r="DX25">
        <v>26180.3</v>
      </c>
      <c r="DY25">
        <v>28458</v>
      </c>
      <c r="DZ25">
        <v>27461.8</v>
      </c>
      <c r="EA25">
        <v>29672.6</v>
      </c>
      <c r="EB25">
        <v>31523.599999999999</v>
      </c>
      <c r="EC25">
        <v>33487.5</v>
      </c>
      <c r="ED25">
        <v>37675.199999999997</v>
      </c>
      <c r="EE25">
        <v>40694.800000000003</v>
      </c>
      <c r="EF25">
        <v>2.1880199999999999</v>
      </c>
      <c r="EG25">
        <v>2.18485</v>
      </c>
      <c r="EH25">
        <v>9.9152299999999999E-2</v>
      </c>
      <c r="EI25">
        <v>0</v>
      </c>
      <c r="EJ25">
        <v>25.061599999999999</v>
      </c>
      <c r="EK25">
        <v>999.9</v>
      </c>
      <c r="EL25">
        <v>54.8</v>
      </c>
      <c r="EM25">
        <v>28</v>
      </c>
      <c r="EN25">
        <v>20.514800000000001</v>
      </c>
      <c r="EO25">
        <v>63.246299999999998</v>
      </c>
      <c r="EP25">
        <v>6.7427900000000003</v>
      </c>
      <c r="EQ25">
        <v>1</v>
      </c>
      <c r="ER25">
        <v>-0.19304399999999999</v>
      </c>
      <c r="ES25">
        <v>-9.0800699999999998E-2</v>
      </c>
      <c r="ET25">
        <v>20.220300000000002</v>
      </c>
      <c r="EU25">
        <v>5.2544300000000002</v>
      </c>
      <c r="EV25">
        <v>12.0579</v>
      </c>
      <c r="EW25">
        <v>4.9735500000000004</v>
      </c>
      <c r="EX25">
        <v>3.2930000000000001</v>
      </c>
      <c r="EY25">
        <v>4824.3</v>
      </c>
      <c r="EZ25">
        <v>9999</v>
      </c>
      <c r="FA25">
        <v>9999</v>
      </c>
      <c r="FB25">
        <v>86.2</v>
      </c>
      <c r="FC25">
        <v>4.9721399999999996</v>
      </c>
      <c r="FD25">
        <v>1.8704499999999999</v>
      </c>
      <c r="FE25">
        <v>1.8766799999999999</v>
      </c>
      <c r="FF25">
        <v>1.8697299999999999</v>
      </c>
      <c r="FG25">
        <v>1.87294</v>
      </c>
      <c r="FH25">
        <v>1.87446</v>
      </c>
      <c r="FI25">
        <v>1.87381</v>
      </c>
      <c r="FJ25">
        <v>1.8753</v>
      </c>
      <c r="FK25">
        <v>0</v>
      </c>
      <c r="FL25">
        <v>0</v>
      </c>
      <c r="FM25">
        <v>0</v>
      </c>
      <c r="FN25">
        <v>0</v>
      </c>
      <c r="FO25" t="s">
        <v>347</v>
      </c>
      <c r="FP25" t="s">
        <v>348</v>
      </c>
      <c r="FQ25" t="s">
        <v>349</v>
      </c>
      <c r="FR25" t="s">
        <v>349</v>
      </c>
      <c r="FS25" t="s">
        <v>349</v>
      </c>
      <c r="FT25" t="s">
        <v>349</v>
      </c>
      <c r="FU25">
        <v>0</v>
      </c>
      <c r="FV25">
        <v>100</v>
      </c>
      <c r="FW25">
        <v>100</v>
      </c>
      <c r="FX25">
        <v>2.0819999999999999</v>
      </c>
      <c r="FY25">
        <v>2.5000000000000001E-2</v>
      </c>
      <c r="FZ25">
        <v>2.1508000000000611</v>
      </c>
      <c r="GA25">
        <v>0</v>
      </c>
      <c r="GB25">
        <v>0</v>
      </c>
      <c r="GC25">
        <v>0</v>
      </c>
      <c r="GD25">
        <v>2.6294999999993959E-2</v>
      </c>
      <c r="GE25">
        <v>0</v>
      </c>
      <c r="GF25">
        <v>0</v>
      </c>
      <c r="GG25">
        <v>0</v>
      </c>
      <c r="GH25">
        <v>-1</v>
      </c>
      <c r="GI25">
        <v>-1</v>
      </c>
      <c r="GJ25">
        <v>-1</v>
      </c>
      <c r="GK25">
        <v>-1</v>
      </c>
      <c r="GL25">
        <v>37.9</v>
      </c>
      <c r="GM25">
        <v>37.9</v>
      </c>
      <c r="GN25">
        <v>1.0388200000000001</v>
      </c>
      <c r="GO25">
        <v>2.5549300000000001</v>
      </c>
      <c r="GP25">
        <v>1.39893</v>
      </c>
      <c r="GQ25">
        <v>2.2729499999999998</v>
      </c>
      <c r="GR25">
        <v>1.4489700000000001</v>
      </c>
      <c r="GS25">
        <v>2.5683600000000002</v>
      </c>
      <c r="GT25">
        <v>30.825299999999999</v>
      </c>
      <c r="GU25">
        <v>13.8431</v>
      </c>
      <c r="GV25">
        <v>18</v>
      </c>
      <c r="GW25">
        <v>480.66300000000001</v>
      </c>
      <c r="GX25">
        <v>548.33199999999999</v>
      </c>
      <c r="GY25">
        <v>25.000900000000001</v>
      </c>
      <c r="GZ25">
        <v>24.7836</v>
      </c>
      <c r="HA25">
        <v>30.0002</v>
      </c>
      <c r="HB25">
        <v>24.7103</v>
      </c>
      <c r="HC25">
        <v>24.660599999999999</v>
      </c>
      <c r="HD25">
        <v>20.764099999999999</v>
      </c>
      <c r="HE25">
        <v>20.604600000000001</v>
      </c>
      <c r="HF25">
        <v>52.290999999999997</v>
      </c>
      <c r="HG25">
        <v>25</v>
      </c>
      <c r="HH25">
        <v>400</v>
      </c>
      <c r="HI25">
        <v>17.038699999999999</v>
      </c>
      <c r="HJ25">
        <v>101.628</v>
      </c>
      <c r="HK25">
        <v>101.697</v>
      </c>
    </row>
    <row r="26" spans="1:219" x14ac:dyDescent="0.2">
      <c r="A26">
        <v>10</v>
      </c>
      <c r="B26">
        <v>1689703971.5</v>
      </c>
      <c r="C26">
        <v>15694</v>
      </c>
      <c r="D26" t="s">
        <v>375</v>
      </c>
      <c r="E26" t="s">
        <v>376</v>
      </c>
      <c r="F26">
        <v>0</v>
      </c>
      <c r="G26">
        <v>21.8</v>
      </c>
      <c r="H26" t="s">
        <v>344</v>
      </c>
      <c r="I26" s="1">
        <v>180</v>
      </c>
      <c r="J26" s="1">
        <v>42</v>
      </c>
      <c r="K26" s="1">
        <v>1689703971.5</v>
      </c>
      <c r="L26" s="1">
        <f t="shared" si="0"/>
        <v>6.2769853539816389E-5</v>
      </c>
      <c r="M26" s="1">
        <f t="shared" si="1"/>
        <v>6.2769853539816386E-2</v>
      </c>
      <c r="N26" s="1">
        <f t="shared" si="2"/>
        <v>0.84951350261181291</v>
      </c>
      <c r="O26" s="1">
        <f t="shared" si="3"/>
        <v>399.80700000000002</v>
      </c>
      <c r="P26" s="1">
        <f t="shared" si="4"/>
        <v>8.1857947645027505</v>
      </c>
      <c r="Q26" s="1">
        <f t="shared" si="5"/>
        <v>0.83007437629258973</v>
      </c>
      <c r="R26" s="1">
        <f t="shared" si="6"/>
        <v>40.542128859807903</v>
      </c>
      <c r="S26" s="1">
        <f t="shared" si="7"/>
        <v>3.5250401522883786E-3</v>
      </c>
      <c r="T26">
        <f t="shared" si="8"/>
        <v>3</v>
      </c>
      <c r="U26">
        <f t="shared" si="9"/>
        <v>3.5227406792908856E-3</v>
      </c>
      <c r="V26">
        <f t="shared" si="10"/>
        <v>2.2019193932044643E-3</v>
      </c>
      <c r="W26">
        <f t="shared" si="11"/>
        <v>161.916</v>
      </c>
      <c r="X26">
        <f t="shared" si="12"/>
        <v>27.204500992296889</v>
      </c>
      <c r="Y26">
        <f t="shared" si="13"/>
        <v>26.498899999999999</v>
      </c>
      <c r="Z26">
        <f t="shared" si="14"/>
        <v>3.4751653772071731</v>
      </c>
      <c r="AA26">
        <f t="shared" si="15"/>
        <v>49.960062772881734</v>
      </c>
      <c r="AB26">
        <f t="shared" si="16"/>
        <v>1.7145329135026302</v>
      </c>
      <c r="AC26">
        <f t="shared" si="17"/>
        <v>3.4318069640882771</v>
      </c>
      <c r="AD26">
        <f t="shared" si="18"/>
        <v>1.760632463704543</v>
      </c>
      <c r="AE26">
        <f t="shared" si="19"/>
        <v>-2.7681505411059026</v>
      </c>
      <c r="AF26">
        <f t="shared" si="20"/>
        <v>-34.417420799999661</v>
      </c>
      <c r="AG26">
        <f t="shared" si="21"/>
        <v>-2.4608836446286269</v>
      </c>
      <c r="AH26">
        <f t="shared" si="22"/>
        <v>122.26954501426579</v>
      </c>
      <c r="AI26">
        <v>6</v>
      </c>
      <c r="AJ26">
        <v>1</v>
      </c>
      <c r="AK26">
        <f t="shared" si="23"/>
        <v>1</v>
      </c>
      <c r="AL26">
        <f t="shared" si="24"/>
        <v>0</v>
      </c>
      <c r="AM26">
        <f t="shared" si="25"/>
        <v>53948.432684699612</v>
      </c>
      <c r="AN26">
        <f t="shared" si="26"/>
        <v>1000</v>
      </c>
      <c r="AO26">
        <f t="shared" si="27"/>
        <v>841.19999999999993</v>
      </c>
      <c r="AP26">
        <f t="shared" si="28"/>
        <v>0.84119999999999995</v>
      </c>
      <c r="AQ26">
        <f t="shared" si="29"/>
        <v>0.161916</v>
      </c>
      <c r="AR26">
        <v>1.0289999999999999</v>
      </c>
      <c r="AS26">
        <v>0.5</v>
      </c>
      <c r="AT26" t="s">
        <v>397</v>
      </c>
      <c r="AU26">
        <v>2</v>
      </c>
      <c r="AV26">
        <v>1689703971.5</v>
      </c>
      <c r="AW26">
        <v>399.80700000000002</v>
      </c>
      <c r="AX26">
        <v>399.98700000000002</v>
      </c>
      <c r="AY26">
        <v>16.907900000000001</v>
      </c>
      <c r="AZ26">
        <v>16.895199999999999</v>
      </c>
      <c r="BA26">
        <v>397.69099999999997</v>
      </c>
      <c r="BB26">
        <v>16.882899999999999</v>
      </c>
      <c r="BC26">
        <v>499.98500000000001</v>
      </c>
      <c r="BD26">
        <v>101.376</v>
      </c>
      <c r="BE26">
        <v>2.8249699999999999E-2</v>
      </c>
      <c r="BF26">
        <v>26.286100000000001</v>
      </c>
      <c r="BG26">
        <v>26.498899999999999</v>
      </c>
      <c r="BH26">
        <v>999.9</v>
      </c>
      <c r="BI26">
        <v>0</v>
      </c>
      <c r="BJ26">
        <v>0</v>
      </c>
      <c r="BK26">
        <v>10041.9</v>
      </c>
      <c r="BL26">
        <v>0</v>
      </c>
      <c r="BM26">
        <v>9.8589199999999995</v>
      </c>
      <c r="BN26">
        <v>-0.21423300000000001</v>
      </c>
      <c r="BO26">
        <v>406.64800000000002</v>
      </c>
      <c r="BP26">
        <v>406.86099999999999</v>
      </c>
      <c r="BQ26">
        <v>1.28746E-2</v>
      </c>
      <c r="BR26">
        <v>399.98700000000002</v>
      </c>
      <c r="BS26">
        <v>16.895199999999999</v>
      </c>
      <c r="BT26">
        <v>1.71408</v>
      </c>
      <c r="BU26">
        <v>1.71278</v>
      </c>
      <c r="BV26">
        <v>15.0246</v>
      </c>
      <c r="BW26">
        <v>15.012700000000001</v>
      </c>
      <c r="BX26">
        <v>1000</v>
      </c>
      <c r="BY26">
        <v>0.96000200000000002</v>
      </c>
      <c r="BZ26">
        <v>3.99978E-2</v>
      </c>
      <c r="CA26">
        <v>0</v>
      </c>
      <c r="CB26">
        <v>1.9590000000000001</v>
      </c>
      <c r="CC26">
        <v>0</v>
      </c>
      <c r="CD26">
        <v>1531.42</v>
      </c>
      <c r="CE26">
        <v>9152.4599999999991</v>
      </c>
      <c r="CF26">
        <v>39.436999999999998</v>
      </c>
      <c r="CG26">
        <v>41.936999999999998</v>
      </c>
      <c r="CH26">
        <v>40.561999999999998</v>
      </c>
      <c r="CI26">
        <v>41.686999999999998</v>
      </c>
      <c r="CJ26">
        <v>39.561999999999998</v>
      </c>
      <c r="CK26">
        <v>960</v>
      </c>
      <c r="CL26">
        <v>40</v>
      </c>
      <c r="CM26">
        <v>0</v>
      </c>
      <c r="CN26">
        <v>1689703970.8</v>
      </c>
      <c r="CO26">
        <v>0</v>
      </c>
      <c r="CP26">
        <v>1689703990</v>
      </c>
      <c r="CQ26" t="s">
        <v>377</v>
      </c>
      <c r="CR26">
        <v>1689703990</v>
      </c>
      <c r="CS26">
        <v>1689703985.5</v>
      </c>
      <c r="CT26">
        <v>10</v>
      </c>
      <c r="CU26">
        <v>3.4000000000000002E-2</v>
      </c>
      <c r="CV26">
        <v>0</v>
      </c>
      <c r="CW26">
        <v>2.1160000000000001</v>
      </c>
      <c r="CX26">
        <v>2.5000000000000001E-2</v>
      </c>
      <c r="CY26">
        <v>400</v>
      </c>
      <c r="CZ26">
        <v>17</v>
      </c>
      <c r="DA26">
        <v>0.35</v>
      </c>
      <c r="DB26">
        <v>0.16</v>
      </c>
      <c r="DC26">
        <v>0.38141632464252501</v>
      </c>
      <c r="DD26">
        <v>-0.12497869831459819</v>
      </c>
      <c r="DE26">
        <v>3.7614895783616688E-2</v>
      </c>
      <c r="DF26">
        <v>1</v>
      </c>
      <c r="DG26">
        <v>2.4700268234414021E-5</v>
      </c>
      <c r="DH26">
        <v>2.0818451019051411E-5</v>
      </c>
      <c r="DI26">
        <v>2.0393114709153301E-6</v>
      </c>
      <c r="DJ26">
        <v>1</v>
      </c>
      <c r="DK26">
        <v>1.4441567669466241E-3</v>
      </c>
      <c r="DL26">
        <v>5.8281600623375114E-4</v>
      </c>
      <c r="DM26">
        <v>8.3868470036422088E-5</v>
      </c>
      <c r="DN26">
        <v>1</v>
      </c>
      <c r="DO26">
        <v>3</v>
      </c>
      <c r="DP26">
        <v>3</v>
      </c>
      <c r="DQ26" t="s">
        <v>346</v>
      </c>
      <c r="DR26">
        <v>3.1057999999999999</v>
      </c>
      <c r="DS26">
        <v>2.6604700000000001</v>
      </c>
      <c r="DT26">
        <v>9.7163200000000005E-2</v>
      </c>
      <c r="DU26">
        <v>9.8330500000000001E-2</v>
      </c>
      <c r="DV26">
        <v>8.2603599999999999E-2</v>
      </c>
      <c r="DW26">
        <v>8.4663699999999995E-2</v>
      </c>
      <c r="DX26">
        <v>26156.400000000001</v>
      </c>
      <c r="DY26">
        <v>28427.200000000001</v>
      </c>
      <c r="DZ26">
        <v>27433.1</v>
      </c>
      <c r="EA26">
        <v>29636.2</v>
      </c>
      <c r="EB26">
        <v>31510.1</v>
      </c>
      <c r="EC26">
        <v>33465.9</v>
      </c>
      <c r="ED26">
        <v>37635.9</v>
      </c>
      <c r="EE26">
        <v>40641.599999999999</v>
      </c>
      <c r="EF26">
        <v>2.1800799999999998</v>
      </c>
      <c r="EG26">
        <v>2.1719300000000001</v>
      </c>
      <c r="EH26">
        <v>0.120655</v>
      </c>
      <c r="EI26">
        <v>0</v>
      </c>
      <c r="EJ26">
        <v>24.520900000000001</v>
      </c>
      <c r="EK26">
        <v>999.9</v>
      </c>
      <c r="EL26">
        <v>56.9</v>
      </c>
      <c r="EM26">
        <v>27.7</v>
      </c>
      <c r="EN26">
        <v>20.929200000000002</v>
      </c>
      <c r="EO26">
        <v>62.956299999999999</v>
      </c>
      <c r="EP26">
        <v>6.8589700000000002</v>
      </c>
      <c r="EQ26">
        <v>1</v>
      </c>
      <c r="ER26">
        <v>-0.13420000000000001</v>
      </c>
      <c r="ES26">
        <v>-7.0454799999999998E-2</v>
      </c>
      <c r="ET26">
        <v>20.2226</v>
      </c>
      <c r="EU26">
        <v>5.2586199999999996</v>
      </c>
      <c r="EV26">
        <v>12.0579</v>
      </c>
      <c r="EW26">
        <v>4.9734499999999997</v>
      </c>
      <c r="EX26">
        <v>3.2930000000000001</v>
      </c>
      <c r="EY26">
        <v>4854.7</v>
      </c>
      <c r="EZ26">
        <v>9999</v>
      </c>
      <c r="FA26">
        <v>9999</v>
      </c>
      <c r="FB26">
        <v>86.5</v>
      </c>
      <c r="FC26">
        <v>4.9721399999999996</v>
      </c>
      <c r="FD26">
        <v>1.8704400000000001</v>
      </c>
      <c r="FE26">
        <v>1.8766799999999999</v>
      </c>
      <c r="FF26">
        <v>1.8696900000000001</v>
      </c>
      <c r="FG26">
        <v>1.8729100000000001</v>
      </c>
      <c r="FH26">
        <v>1.87442</v>
      </c>
      <c r="FI26">
        <v>1.8737999999999999</v>
      </c>
      <c r="FJ26">
        <v>1.87531</v>
      </c>
      <c r="FK26">
        <v>0</v>
      </c>
      <c r="FL26">
        <v>0</v>
      </c>
      <c r="FM26">
        <v>0</v>
      </c>
      <c r="FN26">
        <v>0</v>
      </c>
      <c r="FO26" t="s">
        <v>347</v>
      </c>
      <c r="FP26" t="s">
        <v>348</v>
      </c>
      <c r="FQ26" t="s">
        <v>349</v>
      </c>
      <c r="FR26" t="s">
        <v>349</v>
      </c>
      <c r="FS26" t="s">
        <v>349</v>
      </c>
      <c r="FT26" t="s">
        <v>349</v>
      </c>
      <c r="FU26">
        <v>0</v>
      </c>
      <c r="FV26">
        <v>100</v>
      </c>
      <c r="FW26">
        <v>100</v>
      </c>
      <c r="FX26">
        <v>2.1160000000000001</v>
      </c>
      <c r="FY26">
        <v>2.5000000000000001E-2</v>
      </c>
      <c r="FZ26">
        <v>2.0817142857142699</v>
      </c>
      <c r="GA26">
        <v>0</v>
      </c>
      <c r="GB26">
        <v>0</v>
      </c>
      <c r="GC26">
        <v>0</v>
      </c>
      <c r="GD26">
        <v>2.5150000000000009E-2</v>
      </c>
      <c r="GE26">
        <v>0</v>
      </c>
      <c r="GF26">
        <v>0</v>
      </c>
      <c r="GG26">
        <v>0</v>
      </c>
      <c r="GH26">
        <v>-1</v>
      </c>
      <c r="GI26">
        <v>-1</v>
      </c>
      <c r="GJ26">
        <v>-1</v>
      </c>
      <c r="GK26">
        <v>-1</v>
      </c>
      <c r="GL26">
        <v>21.9</v>
      </c>
      <c r="GM26">
        <v>21.8</v>
      </c>
      <c r="GN26">
        <v>1.0363800000000001</v>
      </c>
      <c r="GO26">
        <v>2.5427200000000001</v>
      </c>
      <c r="GP26">
        <v>1.39893</v>
      </c>
      <c r="GQ26">
        <v>2.2753899999999998</v>
      </c>
      <c r="GR26">
        <v>1.4489700000000001</v>
      </c>
      <c r="GS26">
        <v>2.50366</v>
      </c>
      <c r="GT26">
        <v>30.6309</v>
      </c>
      <c r="GU26">
        <v>13.6417</v>
      </c>
      <c r="GV26">
        <v>18</v>
      </c>
      <c r="GW26">
        <v>483.00099999999998</v>
      </c>
      <c r="GX26">
        <v>547.30999999999995</v>
      </c>
      <c r="GY26">
        <v>25.000299999999999</v>
      </c>
      <c r="GZ26">
        <v>25.516100000000002</v>
      </c>
      <c r="HA26">
        <v>30.000399999999999</v>
      </c>
      <c r="HB26">
        <v>25.4697</v>
      </c>
      <c r="HC26">
        <v>25.427099999999999</v>
      </c>
      <c r="HD26">
        <v>20.713200000000001</v>
      </c>
      <c r="HE26">
        <v>23.1692</v>
      </c>
      <c r="HF26">
        <v>47.456099999999999</v>
      </c>
      <c r="HG26">
        <v>25</v>
      </c>
      <c r="HH26">
        <v>400</v>
      </c>
      <c r="HI26">
        <v>16.890899999999998</v>
      </c>
      <c r="HJ26">
        <v>101.52200000000001</v>
      </c>
      <c r="HK26">
        <v>101.568</v>
      </c>
    </row>
    <row r="27" spans="1:219" x14ac:dyDescent="0.2">
      <c r="A27">
        <v>11</v>
      </c>
      <c r="B27">
        <v>1689706217.5999999</v>
      </c>
      <c r="C27">
        <v>17940.099999904629</v>
      </c>
      <c r="D27" t="s">
        <v>378</v>
      </c>
      <c r="E27" t="s">
        <v>379</v>
      </c>
      <c r="F27">
        <v>0</v>
      </c>
      <c r="G27">
        <v>21.8</v>
      </c>
      <c r="H27" t="s">
        <v>400</v>
      </c>
      <c r="I27" s="1">
        <v>240</v>
      </c>
      <c r="J27" s="1">
        <v>42</v>
      </c>
      <c r="K27" s="1">
        <v>1689706217.5999999</v>
      </c>
      <c r="L27" s="1">
        <f t="shared" si="0"/>
        <v>3.2950484069409266E-5</v>
      </c>
      <c r="M27" s="1">
        <f t="shared" si="1"/>
        <v>3.2950484069409265E-2</v>
      </c>
      <c r="N27" s="1">
        <f t="shared" si="2"/>
        <v>0.20406195605276081</v>
      </c>
      <c r="O27" s="1">
        <f t="shared" si="3"/>
        <v>399.935</v>
      </c>
      <c r="P27" s="1">
        <f t="shared" si="4"/>
        <v>214.43831519463996</v>
      </c>
      <c r="Q27" s="1">
        <f t="shared" si="5"/>
        <v>21.735887048029394</v>
      </c>
      <c r="R27" s="1">
        <f t="shared" si="6"/>
        <v>40.538193832866497</v>
      </c>
      <c r="S27" s="1">
        <f t="shared" si="7"/>
        <v>1.8479826967927545E-3</v>
      </c>
      <c r="T27">
        <f t="shared" si="8"/>
        <v>3</v>
      </c>
      <c r="U27">
        <f t="shared" si="9"/>
        <v>1.8473505156168279E-3</v>
      </c>
      <c r="V27">
        <f t="shared" si="10"/>
        <v>1.1546508518197919E-3</v>
      </c>
      <c r="W27">
        <f t="shared" si="11"/>
        <v>161.93790600000003</v>
      </c>
      <c r="X27">
        <f t="shared" si="12"/>
        <v>27.279174657028641</v>
      </c>
      <c r="Y27">
        <f t="shared" si="13"/>
        <v>26.571899999999999</v>
      </c>
      <c r="Z27">
        <f t="shared" si="14"/>
        <v>3.4901490568684306</v>
      </c>
      <c r="AA27">
        <f t="shared" si="15"/>
        <v>50.175153260098348</v>
      </c>
      <c r="AB27">
        <f t="shared" si="16"/>
        <v>1.7287382940700899</v>
      </c>
      <c r="AC27">
        <f t="shared" si="17"/>
        <v>3.4454071024131068</v>
      </c>
      <c r="AD27">
        <f t="shared" si="18"/>
        <v>1.7614107627983406</v>
      </c>
      <c r="AE27">
        <f t="shared" si="19"/>
        <v>-1.4531163474609488</v>
      </c>
      <c r="AF27">
        <f t="shared" si="20"/>
        <v>-35.387836799999697</v>
      </c>
      <c r="AG27">
        <f t="shared" si="21"/>
        <v>-2.5320446773530132</v>
      </c>
      <c r="AH27">
        <f t="shared" si="22"/>
        <v>122.56490817518636</v>
      </c>
      <c r="AI27">
        <v>7</v>
      </c>
      <c r="AJ27">
        <v>1</v>
      </c>
      <c r="AK27">
        <f t="shared" si="23"/>
        <v>1</v>
      </c>
      <c r="AL27">
        <f t="shared" si="24"/>
        <v>0</v>
      </c>
      <c r="AM27">
        <f t="shared" si="25"/>
        <v>53816.746409544896</v>
      </c>
      <c r="AN27">
        <f t="shared" si="26"/>
        <v>1000.13</v>
      </c>
      <c r="AO27">
        <f t="shared" si="27"/>
        <v>841.3098</v>
      </c>
      <c r="AP27">
        <f t="shared" si="28"/>
        <v>0.84120044394228755</v>
      </c>
      <c r="AQ27">
        <f t="shared" si="29"/>
        <v>0.1619168568086149</v>
      </c>
      <c r="AR27">
        <v>1.266</v>
      </c>
      <c r="AS27">
        <v>0.5</v>
      </c>
      <c r="AT27" t="s">
        <v>397</v>
      </c>
      <c r="AU27">
        <v>2</v>
      </c>
      <c r="AV27">
        <v>1689706217.5999999</v>
      </c>
      <c r="AW27">
        <v>399.935</v>
      </c>
      <c r="AX27">
        <v>399.99</v>
      </c>
      <c r="AY27">
        <v>17.055099999999999</v>
      </c>
      <c r="AZ27">
        <v>17.046900000000001</v>
      </c>
      <c r="BA27">
        <v>397.86900000000003</v>
      </c>
      <c r="BB27">
        <v>17.031099999999999</v>
      </c>
      <c r="BC27">
        <v>500.04700000000003</v>
      </c>
      <c r="BD27">
        <v>101.333</v>
      </c>
      <c r="BE27">
        <v>2.89559E-2</v>
      </c>
      <c r="BF27">
        <v>26.353100000000001</v>
      </c>
      <c r="BG27">
        <v>26.571899999999999</v>
      </c>
      <c r="BH27">
        <v>999.9</v>
      </c>
      <c r="BI27">
        <v>0</v>
      </c>
      <c r="BJ27">
        <v>0</v>
      </c>
      <c r="BK27">
        <v>10023.1</v>
      </c>
      <c r="BL27">
        <v>0</v>
      </c>
      <c r="BM27">
        <v>5.6611200000000004</v>
      </c>
      <c r="BN27">
        <v>-4.54712E-3</v>
      </c>
      <c r="BO27">
        <v>406.92599999999999</v>
      </c>
      <c r="BP27">
        <v>406.92599999999999</v>
      </c>
      <c r="BQ27">
        <v>9.0999600000000007E-3</v>
      </c>
      <c r="BR27">
        <v>399.99</v>
      </c>
      <c r="BS27">
        <v>17.046900000000001</v>
      </c>
      <c r="BT27">
        <v>1.72834</v>
      </c>
      <c r="BU27">
        <v>1.72742</v>
      </c>
      <c r="BV27">
        <v>15.1533</v>
      </c>
      <c r="BW27">
        <v>15.145</v>
      </c>
      <c r="BX27">
        <v>1000.13</v>
      </c>
      <c r="BY27">
        <v>0.95998899999999998</v>
      </c>
      <c r="BZ27">
        <v>4.00106E-2</v>
      </c>
      <c r="CA27">
        <v>0</v>
      </c>
      <c r="CB27">
        <v>2.6818</v>
      </c>
      <c r="CC27">
        <v>0</v>
      </c>
      <c r="CD27">
        <v>1926.92</v>
      </c>
      <c r="CE27">
        <v>9153.58</v>
      </c>
      <c r="CF27">
        <v>37.436999999999998</v>
      </c>
      <c r="CG27">
        <v>40</v>
      </c>
      <c r="CH27">
        <v>38.5</v>
      </c>
      <c r="CI27">
        <v>39.186999999999998</v>
      </c>
      <c r="CJ27">
        <v>37.75</v>
      </c>
      <c r="CK27">
        <v>960.11</v>
      </c>
      <c r="CL27">
        <v>40.020000000000003</v>
      </c>
      <c r="CM27">
        <v>0</v>
      </c>
      <c r="CN27">
        <v>1689706216.5999999</v>
      </c>
      <c r="CO27">
        <v>0</v>
      </c>
      <c r="CP27">
        <v>1689706230.5999999</v>
      </c>
      <c r="CQ27" t="s">
        <v>380</v>
      </c>
      <c r="CR27">
        <v>1689706229.5999999</v>
      </c>
      <c r="CS27">
        <v>1689706230.5999999</v>
      </c>
      <c r="CT27">
        <v>11</v>
      </c>
      <c r="CU27">
        <v>-0.05</v>
      </c>
      <c r="CV27">
        <v>-1E-3</v>
      </c>
      <c r="CW27">
        <v>2.0659999999999998</v>
      </c>
      <c r="CX27">
        <v>2.4E-2</v>
      </c>
      <c r="CY27">
        <v>400</v>
      </c>
      <c r="CZ27">
        <v>17</v>
      </c>
      <c r="DA27">
        <v>0.25</v>
      </c>
      <c r="DB27">
        <v>0.16</v>
      </c>
      <c r="DC27">
        <v>6.5441850083076347E-2</v>
      </c>
      <c r="DD27">
        <v>-3.7466397700235687E-2</v>
      </c>
      <c r="DE27">
        <v>3.9150248485055578E-2</v>
      </c>
      <c r="DF27">
        <v>1</v>
      </c>
      <c r="DG27">
        <v>1.5312241975210921E-5</v>
      </c>
      <c r="DH27">
        <v>-1.1408616863312139E-5</v>
      </c>
      <c r="DI27">
        <v>1.723563628965879E-6</v>
      </c>
      <c r="DJ27">
        <v>1</v>
      </c>
      <c r="DK27">
        <v>8.4937791761944821E-4</v>
      </c>
      <c r="DL27">
        <v>-1.3392772893846951E-3</v>
      </c>
      <c r="DM27">
        <v>1.0670131992137779E-4</v>
      </c>
      <c r="DN27">
        <v>1</v>
      </c>
      <c r="DO27">
        <v>3</v>
      </c>
      <c r="DP27">
        <v>3</v>
      </c>
      <c r="DQ27" t="s">
        <v>346</v>
      </c>
      <c r="DR27">
        <v>3.1059199999999998</v>
      </c>
      <c r="DS27">
        <v>2.6610200000000002</v>
      </c>
      <c r="DT27">
        <v>9.7191200000000005E-2</v>
      </c>
      <c r="DU27">
        <v>9.8326300000000005E-2</v>
      </c>
      <c r="DV27">
        <v>8.3130499999999996E-2</v>
      </c>
      <c r="DW27">
        <v>8.5213899999999995E-2</v>
      </c>
      <c r="DX27">
        <v>26152.400000000001</v>
      </c>
      <c r="DY27">
        <v>28428.9</v>
      </c>
      <c r="DZ27">
        <v>27429.1</v>
      </c>
      <c r="EA27">
        <v>29637.4</v>
      </c>
      <c r="EB27">
        <v>31488.7</v>
      </c>
      <c r="EC27">
        <v>33447.5</v>
      </c>
      <c r="ED27">
        <v>37631.5</v>
      </c>
      <c r="EE27">
        <v>40643.4</v>
      </c>
      <c r="EF27">
        <v>2.1799499999999998</v>
      </c>
      <c r="EG27">
        <v>2.1771799999999999</v>
      </c>
      <c r="EH27">
        <v>0.10310900000000001</v>
      </c>
      <c r="EI27">
        <v>0</v>
      </c>
      <c r="EJ27">
        <v>24.882200000000001</v>
      </c>
      <c r="EK27">
        <v>999.9</v>
      </c>
      <c r="EL27">
        <v>55.5</v>
      </c>
      <c r="EM27">
        <v>27.6</v>
      </c>
      <c r="EN27">
        <v>20.304200000000002</v>
      </c>
      <c r="EO27">
        <v>62.789299999999997</v>
      </c>
      <c r="EP27">
        <v>6.7588100000000004</v>
      </c>
      <c r="EQ27">
        <v>1</v>
      </c>
      <c r="ER27">
        <v>-0.1467</v>
      </c>
      <c r="ES27">
        <v>7.23911E-2</v>
      </c>
      <c r="ET27">
        <v>20.2226</v>
      </c>
      <c r="EU27">
        <v>5.2571199999999996</v>
      </c>
      <c r="EV27">
        <v>12.0579</v>
      </c>
      <c r="EW27">
        <v>4.9735500000000004</v>
      </c>
      <c r="EX27">
        <v>3.2930000000000001</v>
      </c>
      <c r="EY27">
        <v>4906.3</v>
      </c>
      <c r="EZ27">
        <v>9999</v>
      </c>
      <c r="FA27">
        <v>9999</v>
      </c>
      <c r="FB27">
        <v>87.1</v>
      </c>
      <c r="FC27">
        <v>4.9721399999999996</v>
      </c>
      <c r="FD27">
        <v>1.8705400000000001</v>
      </c>
      <c r="FE27">
        <v>1.8767199999999999</v>
      </c>
      <c r="FF27">
        <v>1.8697999999999999</v>
      </c>
      <c r="FG27">
        <v>1.873</v>
      </c>
      <c r="FH27">
        <v>1.87453</v>
      </c>
      <c r="FI27">
        <v>1.8738999999999999</v>
      </c>
      <c r="FJ27">
        <v>1.8753299999999999</v>
      </c>
      <c r="FK27">
        <v>0</v>
      </c>
      <c r="FL27">
        <v>0</v>
      </c>
      <c r="FM27">
        <v>0</v>
      </c>
      <c r="FN27">
        <v>0</v>
      </c>
      <c r="FO27" t="s">
        <v>347</v>
      </c>
      <c r="FP27" t="s">
        <v>348</v>
      </c>
      <c r="FQ27" t="s">
        <v>349</v>
      </c>
      <c r="FR27" t="s">
        <v>349</v>
      </c>
      <c r="FS27" t="s">
        <v>349</v>
      </c>
      <c r="FT27" t="s">
        <v>349</v>
      </c>
      <c r="FU27">
        <v>0</v>
      </c>
      <c r="FV27">
        <v>100</v>
      </c>
      <c r="FW27">
        <v>100</v>
      </c>
      <c r="FX27">
        <v>2.0659999999999998</v>
      </c>
      <c r="FY27">
        <v>2.4E-2</v>
      </c>
      <c r="FZ27">
        <v>2.1157619047619391</v>
      </c>
      <c r="GA27">
        <v>0</v>
      </c>
      <c r="GB27">
        <v>0</v>
      </c>
      <c r="GC27">
        <v>0</v>
      </c>
      <c r="GD27">
        <v>2.4970000000003271E-2</v>
      </c>
      <c r="GE27">
        <v>0</v>
      </c>
      <c r="GF27">
        <v>0</v>
      </c>
      <c r="GG27">
        <v>0</v>
      </c>
      <c r="GH27">
        <v>-1</v>
      </c>
      <c r="GI27">
        <v>-1</v>
      </c>
      <c r="GJ27">
        <v>-1</v>
      </c>
      <c r="GK27">
        <v>-1</v>
      </c>
      <c r="GL27">
        <v>37.1</v>
      </c>
      <c r="GM27">
        <v>37.200000000000003</v>
      </c>
      <c r="GN27">
        <v>1.0363800000000001</v>
      </c>
      <c r="GO27">
        <v>2.5622600000000002</v>
      </c>
      <c r="GP27">
        <v>1.39893</v>
      </c>
      <c r="GQ27">
        <v>2.2753899999999998</v>
      </c>
      <c r="GR27">
        <v>1.4489700000000001</v>
      </c>
      <c r="GS27">
        <v>2.33887</v>
      </c>
      <c r="GT27">
        <v>30.673999999999999</v>
      </c>
      <c r="GU27">
        <v>13.186400000000001</v>
      </c>
      <c r="GV27">
        <v>18</v>
      </c>
      <c r="GW27">
        <v>481.63600000000002</v>
      </c>
      <c r="GX27">
        <v>549.61599999999999</v>
      </c>
      <c r="GY27">
        <v>24.9999</v>
      </c>
      <c r="GZ27">
        <v>25.3887</v>
      </c>
      <c r="HA27">
        <v>30.000299999999999</v>
      </c>
      <c r="HB27">
        <v>25.333200000000001</v>
      </c>
      <c r="HC27">
        <v>25.287800000000001</v>
      </c>
      <c r="HD27">
        <v>20.705500000000001</v>
      </c>
      <c r="HE27">
        <v>18.481000000000002</v>
      </c>
      <c r="HF27">
        <v>45.2301</v>
      </c>
      <c r="HG27">
        <v>25</v>
      </c>
      <c r="HH27">
        <v>400</v>
      </c>
      <c r="HI27">
        <v>16.984400000000001</v>
      </c>
      <c r="HJ27">
        <v>101.509</v>
      </c>
      <c r="HK27">
        <v>101.572</v>
      </c>
    </row>
    <row r="28" spans="1:219" x14ac:dyDescent="0.2">
      <c r="A28">
        <v>12</v>
      </c>
      <c r="B28">
        <v>1689707530.5</v>
      </c>
      <c r="C28">
        <v>19253</v>
      </c>
      <c r="D28" t="s">
        <v>381</v>
      </c>
      <c r="E28" t="s">
        <v>382</v>
      </c>
      <c r="F28">
        <v>0</v>
      </c>
      <c r="G28">
        <v>22.4</v>
      </c>
      <c r="H28" t="s">
        <v>344</v>
      </c>
      <c r="I28" s="1">
        <v>80</v>
      </c>
      <c r="J28" s="1">
        <v>42</v>
      </c>
      <c r="K28" s="1">
        <v>1689707530.5</v>
      </c>
      <c r="L28" s="1">
        <f t="shared" si="0"/>
        <v>2.0258631201373436E-4</v>
      </c>
      <c r="M28" s="1">
        <f t="shared" si="1"/>
        <v>0.20258631201373437</v>
      </c>
      <c r="N28" s="1">
        <f t="shared" si="2"/>
        <v>1.7203891434898508</v>
      </c>
      <c r="O28" s="1">
        <f t="shared" si="3"/>
        <v>399.536</v>
      </c>
      <c r="P28" s="1">
        <f t="shared" si="4"/>
        <v>140.69930759770713</v>
      </c>
      <c r="Q28" s="1">
        <f t="shared" si="5"/>
        <v>14.2646026875811</v>
      </c>
      <c r="R28" s="1">
        <f t="shared" si="6"/>
        <v>40.506399048393597</v>
      </c>
      <c r="S28" s="1">
        <f t="shared" si="7"/>
        <v>1.099197953778764E-2</v>
      </c>
      <c r="T28">
        <f t="shared" si="8"/>
        <v>3</v>
      </c>
      <c r="U28">
        <f t="shared" si="9"/>
        <v>1.0969653869761524E-2</v>
      </c>
      <c r="V28">
        <f t="shared" si="10"/>
        <v>6.8580357224771824E-3</v>
      </c>
      <c r="W28">
        <f t="shared" si="11"/>
        <v>161.92397999999997</v>
      </c>
      <c r="X28">
        <f t="shared" si="12"/>
        <v>27.500769160360349</v>
      </c>
      <c r="Y28">
        <f t="shared" si="13"/>
        <v>26.960100000000001</v>
      </c>
      <c r="Z28">
        <f t="shared" si="14"/>
        <v>3.5707807716652495</v>
      </c>
      <c r="AA28">
        <f t="shared" si="15"/>
        <v>49.934812519363028</v>
      </c>
      <c r="AB28">
        <f t="shared" si="16"/>
        <v>1.7475491580161999</v>
      </c>
      <c r="AC28">
        <f t="shared" si="17"/>
        <v>3.4996609977028741</v>
      </c>
      <c r="AD28">
        <f t="shared" si="18"/>
        <v>1.8232316136490496</v>
      </c>
      <c r="AE28">
        <f t="shared" si="19"/>
        <v>-8.9340563598056857</v>
      </c>
      <c r="AF28">
        <f t="shared" si="20"/>
        <v>-55.313712000000379</v>
      </c>
      <c r="AG28">
        <f t="shared" si="21"/>
        <v>-3.9707305159414856</v>
      </c>
      <c r="AH28">
        <f t="shared" si="22"/>
        <v>93.705481124252429</v>
      </c>
      <c r="AI28">
        <v>3</v>
      </c>
      <c r="AJ28">
        <v>1</v>
      </c>
      <c r="AK28">
        <f t="shared" si="23"/>
        <v>1</v>
      </c>
      <c r="AL28">
        <f t="shared" si="24"/>
        <v>0</v>
      </c>
      <c r="AM28">
        <f t="shared" si="25"/>
        <v>53676.33451823597</v>
      </c>
      <c r="AN28">
        <f t="shared" si="26"/>
        <v>1000.05</v>
      </c>
      <c r="AO28">
        <f t="shared" si="27"/>
        <v>841.24199999999996</v>
      </c>
      <c r="AP28">
        <f t="shared" si="28"/>
        <v>0.8411999400029998</v>
      </c>
      <c r="AQ28">
        <f t="shared" si="29"/>
        <v>0.1619158842057897</v>
      </c>
      <c r="AR28">
        <v>1.266</v>
      </c>
      <c r="AS28">
        <v>0.5</v>
      </c>
      <c r="AT28" t="s">
        <v>397</v>
      </c>
      <c r="AU28">
        <v>2</v>
      </c>
      <c r="AV28">
        <v>1689707530.5</v>
      </c>
      <c r="AW28">
        <v>399.536</v>
      </c>
      <c r="AX28">
        <v>399.99200000000002</v>
      </c>
      <c r="AY28">
        <v>17.236999999999998</v>
      </c>
      <c r="AZ28">
        <v>17.186599999999999</v>
      </c>
      <c r="BA28">
        <v>397.45800000000003</v>
      </c>
      <c r="BB28">
        <v>17.21</v>
      </c>
      <c r="BC28">
        <v>500.10599999999999</v>
      </c>
      <c r="BD28">
        <v>101.352</v>
      </c>
      <c r="BE28">
        <v>3.1602600000000002E-2</v>
      </c>
      <c r="BF28">
        <v>26.618099999999998</v>
      </c>
      <c r="BG28">
        <v>26.960100000000001</v>
      </c>
      <c r="BH28">
        <v>999.9</v>
      </c>
      <c r="BI28">
        <v>0</v>
      </c>
      <c r="BJ28">
        <v>0</v>
      </c>
      <c r="BK28">
        <v>10003.1</v>
      </c>
      <c r="BL28">
        <v>0</v>
      </c>
      <c r="BM28">
        <v>15.002700000000001</v>
      </c>
      <c r="BN28">
        <v>-0.46807900000000002</v>
      </c>
      <c r="BO28">
        <v>406.53</v>
      </c>
      <c r="BP28">
        <v>406.98700000000002</v>
      </c>
      <c r="BQ28">
        <v>4.7384299999999997E-2</v>
      </c>
      <c r="BR28">
        <v>399.99200000000002</v>
      </c>
      <c r="BS28">
        <v>17.186599999999999</v>
      </c>
      <c r="BT28">
        <v>1.7466900000000001</v>
      </c>
      <c r="BU28">
        <v>1.7418899999999999</v>
      </c>
      <c r="BV28">
        <v>15.3177</v>
      </c>
      <c r="BW28">
        <v>15.274900000000001</v>
      </c>
      <c r="BX28">
        <v>1000.05</v>
      </c>
      <c r="BY28">
        <v>0.96000200000000002</v>
      </c>
      <c r="BZ28">
        <v>3.99978E-2</v>
      </c>
      <c r="CA28">
        <v>0</v>
      </c>
      <c r="CB28">
        <v>2.4996999999999998</v>
      </c>
      <c r="CC28">
        <v>0</v>
      </c>
      <c r="CD28">
        <v>1822.26</v>
      </c>
      <c r="CE28">
        <v>9152.8799999999992</v>
      </c>
      <c r="CF28">
        <v>37.125</v>
      </c>
      <c r="CG28">
        <v>38.936999999999998</v>
      </c>
      <c r="CH28">
        <v>38.25</v>
      </c>
      <c r="CI28">
        <v>37.686999999999998</v>
      </c>
      <c r="CJ28">
        <v>37.186999999999998</v>
      </c>
      <c r="CK28">
        <v>960.05</v>
      </c>
      <c r="CL28">
        <v>40</v>
      </c>
      <c r="CM28">
        <v>0</v>
      </c>
      <c r="CN28">
        <v>1689707530</v>
      </c>
      <c r="CO28">
        <v>0</v>
      </c>
      <c r="CP28">
        <v>1689707548</v>
      </c>
      <c r="CQ28" t="s">
        <v>383</v>
      </c>
      <c r="CR28">
        <v>1689707548</v>
      </c>
      <c r="CS28">
        <v>1689707547.5</v>
      </c>
      <c r="CT28">
        <v>12</v>
      </c>
      <c r="CU28">
        <v>1.2E-2</v>
      </c>
      <c r="CV28">
        <v>3.0000000000000001E-3</v>
      </c>
      <c r="CW28">
        <v>2.0779999999999998</v>
      </c>
      <c r="CX28">
        <v>2.7E-2</v>
      </c>
      <c r="CY28">
        <v>400</v>
      </c>
      <c r="CZ28">
        <v>17</v>
      </c>
      <c r="DA28">
        <v>0.68</v>
      </c>
      <c r="DB28">
        <v>0.51</v>
      </c>
      <c r="DC28">
        <v>0.77811792323674867</v>
      </c>
      <c r="DD28">
        <v>0.13553676473673301</v>
      </c>
      <c r="DE28">
        <v>2.5030330429736351E-2</v>
      </c>
      <c r="DF28">
        <v>1</v>
      </c>
      <c r="DG28">
        <v>9.1647097135701662E-5</v>
      </c>
      <c r="DH28">
        <v>-9.6115508695812074E-5</v>
      </c>
      <c r="DI28">
        <v>7.3639636765841064E-6</v>
      </c>
      <c r="DJ28">
        <v>1</v>
      </c>
      <c r="DK28">
        <v>4.7188377320975762E-3</v>
      </c>
      <c r="DL28">
        <v>-3.8885246611242851E-3</v>
      </c>
      <c r="DM28">
        <v>2.0704041119814229E-4</v>
      </c>
      <c r="DN28">
        <v>1</v>
      </c>
      <c r="DO28">
        <v>3</v>
      </c>
      <c r="DP28">
        <v>3</v>
      </c>
      <c r="DQ28" t="s">
        <v>346</v>
      </c>
      <c r="DR28">
        <v>3.1058500000000002</v>
      </c>
      <c r="DS28">
        <v>2.6634899999999999</v>
      </c>
      <c r="DT28">
        <v>9.6710500000000005E-2</v>
      </c>
      <c r="DU28">
        <v>9.7923099999999999E-2</v>
      </c>
      <c r="DV28">
        <v>8.3437800000000006E-2</v>
      </c>
      <c r="DW28">
        <v>8.5387599999999994E-2</v>
      </c>
      <c r="DX28">
        <v>26095.1</v>
      </c>
      <c r="DY28">
        <v>28350.799999999999</v>
      </c>
      <c r="DZ28">
        <v>27361.3</v>
      </c>
      <c r="EA28">
        <v>29547.9</v>
      </c>
      <c r="EB28">
        <v>31392.7</v>
      </c>
      <c r="EC28">
        <v>33329.1</v>
      </c>
      <c r="ED28">
        <v>37534.199999999997</v>
      </c>
      <c r="EE28">
        <v>40511.199999999997</v>
      </c>
      <c r="EF28">
        <v>2.16275</v>
      </c>
      <c r="EG28">
        <v>2.1423199999999998</v>
      </c>
      <c r="EH28">
        <v>0.101257</v>
      </c>
      <c r="EI28">
        <v>0</v>
      </c>
      <c r="EJ28">
        <v>25.3018</v>
      </c>
      <c r="EK28">
        <v>999.9</v>
      </c>
      <c r="EL28">
        <v>56.9</v>
      </c>
      <c r="EM28">
        <v>27.8</v>
      </c>
      <c r="EN28">
        <v>21.0594</v>
      </c>
      <c r="EO28">
        <v>62.9193</v>
      </c>
      <c r="EP28">
        <v>6.3621800000000004</v>
      </c>
      <c r="EQ28">
        <v>1</v>
      </c>
      <c r="ER28">
        <v>5.4954299999999999E-3</v>
      </c>
      <c r="ES28">
        <v>0.52778899999999995</v>
      </c>
      <c r="ET28">
        <v>20.220099999999999</v>
      </c>
      <c r="EU28">
        <v>5.2577199999999999</v>
      </c>
      <c r="EV28">
        <v>12.0579</v>
      </c>
      <c r="EW28">
        <v>4.9732000000000003</v>
      </c>
      <c r="EX28">
        <v>3.2930299999999999</v>
      </c>
      <c r="EY28">
        <v>4936.3999999999996</v>
      </c>
      <c r="EZ28">
        <v>9999</v>
      </c>
      <c r="FA28">
        <v>9999</v>
      </c>
      <c r="FB28">
        <v>87.5</v>
      </c>
      <c r="FC28">
        <v>4.9721299999999999</v>
      </c>
      <c r="FD28">
        <v>1.8705700000000001</v>
      </c>
      <c r="FE28">
        <v>1.87673</v>
      </c>
      <c r="FF28">
        <v>1.86981</v>
      </c>
      <c r="FG28">
        <v>1.8730199999999999</v>
      </c>
      <c r="FH28">
        <v>1.8745400000000001</v>
      </c>
      <c r="FI28">
        <v>1.87392</v>
      </c>
      <c r="FJ28">
        <v>1.8753299999999999</v>
      </c>
      <c r="FK28">
        <v>0</v>
      </c>
      <c r="FL28">
        <v>0</v>
      </c>
      <c r="FM28">
        <v>0</v>
      </c>
      <c r="FN28">
        <v>0</v>
      </c>
      <c r="FO28" t="s">
        <v>347</v>
      </c>
      <c r="FP28" t="s">
        <v>348</v>
      </c>
      <c r="FQ28" t="s">
        <v>349</v>
      </c>
      <c r="FR28" t="s">
        <v>349</v>
      </c>
      <c r="FS28" t="s">
        <v>349</v>
      </c>
      <c r="FT28" t="s">
        <v>349</v>
      </c>
      <c r="FU28">
        <v>0</v>
      </c>
      <c r="FV28">
        <v>100</v>
      </c>
      <c r="FW28">
        <v>100</v>
      </c>
      <c r="FX28">
        <v>2.0779999999999998</v>
      </c>
      <c r="FY28">
        <v>2.7E-2</v>
      </c>
      <c r="FZ28">
        <v>2.065699999999993</v>
      </c>
      <c r="GA28">
        <v>0</v>
      </c>
      <c r="GB28">
        <v>0</v>
      </c>
      <c r="GC28">
        <v>0</v>
      </c>
      <c r="GD28">
        <v>2.396999999999494E-2</v>
      </c>
      <c r="GE28">
        <v>0</v>
      </c>
      <c r="GF28">
        <v>0</v>
      </c>
      <c r="GG28">
        <v>0</v>
      </c>
      <c r="GH28">
        <v>-1</v>
      </c>
      <c r="GI28">
        <v>-1</v>
      </c>
      <c r="GJ28">
        <v>-1</v>
      </c>
      <c r="GK28">
        <v>-1</v>
      </c>
      <c r="GL28">
        <v>21.7</v>
      </c>
      <c r="GM28">
        <v>21.7</v>
      </c>
      <c r="GN28">
        <v>1.0351600000000001</v>
      </c>
      <c r="GO28">
        <v>2.5390600000000001</v>
      </c>
      <c r="GP28">
        <v>1.39893</v>
      </c>
      <c r="GQ28">
        <v>2.2766099999999998</v>
      </c>
      <c r="GR28">
        <v>1.4489700000000001</v>
      </c>
      <c r="GS28">
        <v>2.4939</v>
      </c>
      <c r="GT28">
        <v>31.477</v>
      </c>
      <c r="GU28">
        <v>12.704800000000001</v>
      </c>
      <c r="GV28">
        <v>18</v>
      </c>
      <c r="GW28">
        <v>486.91</v>
      </c>
      <c r="GX28">
        <v>542.197</v>
      </c>
      <c r="GY28">
        <v>24.999199999999998</v>
      </c>
      <c r="GZ28">
        <v>27.1601</v>
      </c>
      <c r="HA28">
        <v>30.000399999999999</v>
      </c>
      <c r="HB28">
        <v>27.0381</v>
      </c>
      <c r="HC28">
        <v>26.973400000000002</v>
      </c>
      <c r="HD28">
        <v>20.69</v>
      </c>
      <c r="HE28">
        <v>21.559899999999999</v>
      </c>
      <c r="HF28">
        <v>45.2301</v>
      </c>
      <c r="HG28">
        <v>25</v>
      </c>
      <c r="HH28">
        <v>400</v>
      </c>
      <c r="HI28">
        <v>17.2058</v>
      </c>
      <c r="HJ28">
        <v>101.251</v>
      </c>
      <c r="HK28">
        <v>101.251</v>
      </c>
    </row>
    <row r="29" spans="1:219" x14ac:dyDescent="0.2">
      <c r="A29">
        <v>13</v>
      </c>
      <c r="B29">
        <v>1689709802.0999999</v>
      </c>
      <c r="C29">
        <v>21524.599999904629</v>
      </c>
      <c r="D29" t="s">
        <v>384</v>
      </c>
      <c r="E29" t="s">
        <v>385</v>
      </c>
      <c r="F29">
        <v>0</v>
      </c>
      <c r="G29">
        <v>22.2</v>
      </c>
      <c r="H29" t="s">
        <v>400</v>
      </c>
      <c r="I29" s="1">
        <v>220</v>
      </c>
      <c r="J29" s="1">
        <v>42</v>
      </c>
      <c r="K29" s="1">
        <v>1689709802.0999999</v>
      </c>
      <c r="L29" s="1">
        <f t="shared" si="0"/>
        <v>-1.0230907829530748E-4</v>
      </c>
      <c r="M29" s="1">
        <f t="shared" si="1"/>
        <v>-0.10230907829530748</v>
      </c>
      <c r="N29" s="1">
        <f t="shared" si="2"/>
        <v>0.43010419006826206</v>
      </c>
      <c r="O29" s="1">
        <f t="shared" si="3"/>
        <v>399.93</v>
      </c>
      <c r="P29" s="1">
        <f t="shared" si="4"/>
        <v>508.53511608073535</v>
      </c>
      <c r="Q29" s="1">
        <f t="shared" si="5"/>
        <v>51.537713874168922</v>
      </c>
      <c r="R29" s="1">
        <f t="shared" si="6"/>
        <v>40.531080859367997</v>
      </c>
      <c r="S29" s="1">
        <f t="shared" si="7"/>
        <v>-5.6467109087828555E-3</v>
      </c>
      <c r="T29">
        <f t="shared" si="8"/>
        <v>3</v>
      </c>
      <c r="U29">
        <f t="shared" si="9"/>
        <v>-5.6526222784640994E-3</v>
      </c>
      <c r="V29">
        <f t="shared" si="10"/>
        <v>-3.5323573102969291E-3</v>
      </c>
      <c r="W29">
        <f t="shared" si="11"/>
        <v>161.87552099999999</v>
      </c>
      <c r="X29">
        <f t="shared" si="12"/>
        <v>27.390285789117307</v>
      </c>
      <c r="Y29">
        <f t="shared" si="13"/>
        <v>26.671800000000001</v>
      </c>
      <c r="Z29">
        <f t="shared" si="14"/>
        <v>3.5107455217513661</v>
      </c>
      <c r="AA29">
        <f t="shared" si="15"/>
        <v>49.805475166362413</v>
      </c>
      <c r="AB29">
        <f t="shared" si="16"/>
        <v>1.7238250863134399</v>
      </c>
      <c r="AC29">
        <f t="shared" si="17"/>
        <v>3.4611156314751428</v>
      </c>
      <c r="AD29">
        <f t="shared" si="18"/>
        <v>1.7869204354379262</v>
      </c>
      <c r="AE29">
        <f t="shared" si="19"/>
        <v>4.5118303528230594</v>
      </c>
      <c r="AF29">
        <f t="shared" si="20"/>
        <v>-39.0754176000003</v>
      </c>
      <c r="AG29">
        <f t="shared" si="21"/>
        <v>-2.7983753912541531</v>
      </c>
      <c r="AH29">
        <f t="shared" si="22"/>
        <v>124.51355836156861</v>
      </c>
      <c r="AI29">
        <v>6</v>
      </c>
      <c r="AJ29">
        <v>1</v>
      </c>
      <c r="AK29">
        <f t="shared" si="23"/>
        <v>1</v>
      </c>
      <c r="AL29">
        <f t="shared" si="24"/>
        <v>0</v>
      </c>
      <c r="AM29">
        <f t="shared" si="25"/>
        <v>53797.464228117722</v>
      </c>
      <c r="AN29">
        <f t="shared" si="26"/>
        <v>999.75</v>
      </c>
      <c r="AO29">
        <f t="shared" si="27"/>
        <v>840.98969999999997</v>
      </c>
      <c r="AP29">
        <f t="shared" si="28"/>
        <v>0.84119999999999995</v>
      </c>
      <c r="AQ29">
        <f t="shared" si="29"/>
        <v>0.161916</v>
      </c>
      <c r="AR29">
        <v>1.452</v>
      </c>
      <c r="AS29">
        <v>0.5</v>
      </c>
      <c r="AT29" t="s">
        <v>397</v>
      </c>
      <c r="AU29">
        <v>2</v>
      </c>
      <c r="AV29">
        <v>1689709802.0999999</v>
      </c>
      <c r="AW29">
        <v>399.93</v>
      </c>
      <c r="AX29">
        <v>400.04300000000001</v>
      </c>
      <c r="AY29">
        <v>17.009399999999999</v>
      </c>
      <c r="AZ29">
        <v>17.038599999999999</v>
      </c>
      <c r="BA29">
        <v>397.851</v>
      </c>
      <c r="BB29">
        <v>16.987400000000001</v>
      </c>
      <c r="BC29">
        <v>500.089</v>
      </c>
      <c r="BD29">
        <v>101.316</v>
      </c>
      <c r="BE29">
        <v>2.9437600000000001E-2</v>
      </c>
      <c r="BF29">
        <v>26.430199999999999</v>
      </c>
      <c r="BG29">
        <v>26.671800000000001</v>
      </c>
      <c r="BH29">
        <v>999.9</v>
      </c>
      <c r="BI29">
        <v>0</v>
      </c>
      <c r="BJ29">
        <v>0</v>
      </c>
      <c r="BK29">
        <v>10023.799999999999</v>
      </c>
      <c r="BL29">
        <v>0</v>
      </c>
      <c r="BM29">
        <v>6.1636699999999998</v>
      </c>
      <c r="BN29">
        <v>-0.114014</v>
      </c>
      <c r="BO29">
        <v>406.85199999999998</v>
      </c>
      <c r="BP29">
        <v>406.97800000000001</v>
      </c>
      <c r="BQ29">
        <v>-2.4232900000000002E-2</v>
      </c>
      <c r="BR29">
        <v>400.04300000000001</v>
      </c>
      <c r="BS29">
        <v>17.038599999999999</v>
      </c>
      <c r="BT29">
        <v>1.72383</v>
      </c>
      <c r="BU29">
        <v>1.7262900000000001</v>
      </c>
      <c r="BV29">
        <v>15.1127</v>
      </c>
      <c r="BW29">
        <v>15.1348</v>
      </c>
      <c r="BX29">
        <v>999.75</v>
      </c>
      <c r="BY29">
        <v>0.95999599999999996</v>
      </c>
      <c r="BZ29">
        <v>4.0004100000000001E-2</v>
      </c>
      <c r="CA29">
        <v>0</v>
      </c>
      <c r="CB29">
        <v>2.1168999999999998</v>
      </c>
      <c r="CC29">
        <v>0</v>
      </c>
      <c r="CD29">
        <v>2418.4899999999998</v>
      </c>
      <c r="CE29">
        <v>9150.11</v>
      </c>
      <c r="CF29">
        <v>39.436999999999998</v>
      </c>
      <c r="CG29">
        <v>42</v>
      </c>
      <c r="CH29">
        <v>40.436999999999998</v>
      </c>
      <c r="CI29">
        <v>41.936999999999998</v>
      </c>
      <c r="CJ29">
        <v>39.625</v>
      </c>
      <c r="CK29">
        <v>959.76</v>
      </c>
      <c r="CL29">
        <v>39.99</v>
      </c>
      <c r="CM29">
        <v>0</v>
      </c>
      <c r="CN29">
        <v>1689709801.5999999</v>
      </c>
      <c r="CO29">
        <v>0</v>
      </c>
      <c r="CP29">
        <v>1689709818.0999999</v>
      </c>
      <c r="CQ29" t="s">
        <v>386</v>
      </c>
      <c r="CR29">
        <v>1689709814.5999999</v>
      </c>
      <c r="CS29">
        <v>1689709818.0999999</v>
      </c>
      <c r="CT29">
        <v>13</v>
      </c>
      <c r="CU29">
        <v>1E-3</v>
      </c>
      <c r="CV29">
        <v>-5.0000000000000001E-3</v>
      </c>
      <c r="CW29">
        <v>2.0790000000000002</v>
      </c>
      <c r="CX29">
        <v>2.1999999999999999E-2</v>
      </c>
      <c r="CY29">
        <v>400</v>
      </c>
      <c r="CZ29">
        <v>17</v>
      </c>
      <c r="DA29">
        <v>0.32</v>
      </c>
      <c r="DB29">
        <v>0.12</v>
      </c>
      <c r="DC29">
        <v>0.1570634879690784</v>
      </c>
      <c r="DD29">
        <v>0.66001957598919048</v>
      </c>
      <c r="DE29">
        <v>4.1078958308059153E-2</v>
      </c>
      <c r="DF29">
        <v>1</v>
      </c>
      <c r="DG29">
        <v>-9.3776650804892255E-6</v>
      </c>
      <c r="DH29">
        <v>-5.6079073412664199E-4</v>
      </c>
      <c r="DI29">
        <v>4.6337060686657733E-5</v>
      </c>
      <c r="DJ29">
        <v>1</v>
      </c>
      <c r="DK29">
        <v>-1.724935668002701E-3</v>
      </c>
      <c r="DL29">
        <v>-3.8706318691860538E-2</v>
      </c>
      <c r="DM29">
        <v>2.2558578131258371E-3</v>
      </c>
      <c r="DN29">
        <v>1</v>
      </c>
      <c r="DO29">
        <v>3</v>
      </c>
      <c r="DP29">
        <v>3</v>
      </c>
      <c r="DQ29" t="s">
        <v>346</v>
      </c>
      <c r="DR29">
        <v>3.10595</v>
      </c>
      <c r="DS29">
        <v>2.6615000000000002</v>
      </c>
      <c r="DT29">
        <v>9.7105200000000003E-2</v>
      </c>
      <c r="DU29">
        <v>9.8251400000000003E-2</v>
      </c>
      <c r="DV29">
        <v>8.2905300000000001E-2</v>
      </c>
      <c r="DW29">
        <v>8.5112099999999996E-2</v>
      </c>
      <c r="DX29">
        <v>26134.3</v>
      </c>
      <c r="DY29">
        <v>28412</v>
      </c>
      <c r="DZ29">
        <v>27408.6</v>
      </c>
      <c r="EA29">
        <v>29618.1</v>
      </c>
      <c r="EB29">
        <v>31471.599999999999</v>
      </c>
      <c r="EC29">
        <v>33427.599999999999</v>
      </c>
      <c r="ED29">
        <v>37602.5</v>
      </c>
      <c r="EE29">
        <v>40615.300000000003</v>
      </c>
      <c r="EF29">
        <v>2.1773799999999999</v>
      </c>
      <c r="EG29">
        <v>2.16805</v>
      </c>
      <c r="EH29">
        <v>0.11453000000000001</v>
      </c>
      <c r="EI29">
        <v>0</v>
      </c>
      <c r="EJ29">
        <v>24.794899999999998</v>
      </c>
      <c r="EK29">
        <v>999.9</v>
      </c>
      <c r="EL29">
        <v>54.7</v>
      </c>
      <c r="EM29">
        <v>27.9</v>
      </c>
      <c r="EN29">
        <v>20.3703</v>
      </c>
      <c r="EO29">
        <v>63.146700000000003</v>
      </c>
      <c r="EP29">
        <v>6.5665100000000001</v>
      </c>
      <c r="EQ29">
        <v>1</v>
      </c>
      <c r="ER29">
        <v>-0.123681</v>
      </c>
      <c r="ES29">
        <v>0.14185700000000001</v>
      </c>
      <c r="ET29">
        <v>20.221</v>
      </c>
      <c r="EU29">
        <v>5.2586199999999996</v>
      </c>
      <c r="EV29">
        <v>12.0579</v>
      </c>
      <c r="EW29">
        <v>4.9735500000000004</v>
      </c>
      <c r="EX29">
        <v>3.2930000000000001</v>
      </c>
      <c r="EY29">
        <v>4988.7</v>
      </c>
      <c r="EZ29">
        <v>9999</v>
      </c>
      <c r="FA29">
        <v>9999</v>
      </c>
      <c r="FB29">
        <v>88.1</v>
      </c>
      <c r="FC29">
        <v>4.9721500000000001</v>
      </c>
      <c r="FD29">
        <v>1.8705700000000001</v>
      </c>
      <c r="FE29">
        <v>1.8767799999999999</v>
      </c>
      <c r="FF29">
        <v>1.86982</v>
      </c>
      <c r="FG29">
        <v>1.8730199999999999</v>
      </c>
      <c r="FH29">
        <v>1.8745400000000001</v>
      </c>
      <c r="FI29">
        <v>1.87391</v>
      </c>
      <c r="FJ29">
        <v>1.8753899999999999</v>
      </c>
      <c r="FK29">
        <v>0</v>
      </c>
      <c r="FL29">
        <v>0</v>
      </c>
      <c r="FM29">
        <v>0</v>
      </c>
      <c r="FN29">
        <v>0</v>
      </c>
      <c r="FO29" t="s">
        <v>347</v>
      </c>
      <c r="FP29" t="s">
        <v>348</v>
      </c>
      <c r="FQ29" t="s">
        <v>349</v>
      </c>
      <c r="FR29" t="s">
        <v>349</v>
      </c>
      <c r="FS29" t="s">
        <v>349</v>
      </c>
      <c r="FT29" t="s">
        <v>349</v>
      </c>
      <c r="FU29">
        <v>0</v>
      </c>
      <c r="FV29">
        <v>100</v>
      </c>
      <c r="FW29">
        <v>100</v>
      </c>
      <c r="FX29">
        <v>2.0790000000000002</v>
      </c>
      <c r="FY29">
        <v>2.1999999999999999E-2</v>
      </c>
      <c r="FZ29">
        <v>2.0780000000000309</v>
      </c>
      <c r="GA29">
        <v>0</v>
      </c>
      <c r="GB29">
        <v>0</v>
      </c>
      <c r="GC29">
        <v>0</v>
      </c>
      <c r="GD29">
        <v>2.691999999999695E-2</v>
      </c>
      <c r="GE29">
        <v>0</v>
      </c>
      <c r="GF29">
        <v>0</v>
      </c>
      <c r="GG29">
        <v>0</v>
      </c>
      <c r="GH29">
        <v>-1</v>
      </c>
      <c r="GI29">
        <v>-1</v>
      </c>
      <c r="GJ29">
        <v>-1</v>
      </c>
      <c r="GK29">
        <v>-1</v>
      </c>
      <c r="GL29">
        <v>37.6</v>
      </c>
      <c r="GM29">
        <v>37.6</v>
      </c>
      <c r="GN29">
        <v>1.0363800000000001</v>
      </c>
      <c r="GO29">
        <v>2.5573700000000001</v>
      </c>
      <c r="GP29">
        <v>1.39893</v>
      </c>
      <c r="GQ29">
        <v>2.2753899999999998</v>
      </c>
      <c r="GR29">
        <v>1.4489700000000001</v>
      </c>
      <c r="GS29">
        <v>2.3730500000000001</v>
      </c>
      <c r="GT29">
        <v>30.760400000000001</v>
      </c>
      <c r="GU29">
        <v>15.6906</v>
      </c>
      <c r="GV29">
        <v>18</v>
      </c>
      <c r="GW29">
        <v>482.58</v>
      </c>
      <c r="GX29">
        <v>545.96400000000006</v>
      </c>
      <c r="GY29">
        <v>25</v>
      </c>
      <c r="GZ29">
        <v>25.640499999999999</v>
      </c>
      <c r="HA29">
        <v>30.000499999999999</v>
      </c>
      <c r="HB29">
        <v>25.601099999999999</v>
      </c>
      <c r="HC29">
        <v>25.562999999999999</v>
      </c>
      <c r="HD29">
        <v>20.706900000000001</v>
      </c>
      <c r="HE29">
        <v>18.73</v>
      </c>
      <c r="HF29">
        <v>39.274799999999999</v>
      </c>
      <c r="HG29">
        <v>25</v>
      </c>
      <c r="HH29">
        <v>400</v>
      </c>
      <c r="HI29">
        <v>17.014299999999999</v>
      </c>
      <c r="HJ29">
        <v>101.432</v>
      </c>
      <c r="HK29">
        <v>101.503</v>
      </c>
    </row>
    <row r="30" spans="1:219" x14ac:dyDescent="0.2">
      <c r="A30">
        <v>14</v>
      </c>
      <c r="B30">
        <v>1689711123</v>
      </c>
      <c r="C30">
        <v>22845.5</v>
      </c>
      <c r="D30" t="s">
        <v>387</v>
      </c>
      <c r="E30" t="s">
        <v>388</v>
      </c>
      <c r="F30">
        <v>0</v>
      </c>
      <c r="G30">
        <v>23.3</v>
      </c>
      <c r="H30" t="s">
        <v>344</v>
      </c>
      <c r="I30" s="1">
        <v>130</v>
      </c>
      <c r="J30" s="1">
        <v>42</v>
      </c>
      <c r="K30" s="1">
        <v>1689711123</v>
      </c>
      <c r="L30" s="1">
        <f t="shared" si="0"/>
        <v>4.7650102391490278E-5</v>
      </c>
      <c r="M30" s="1">
        <f t="shared" si="1"/>
        <v>4.7650102391490277E-2</v>
      </c>
      <c r="N30" s="1">
        <f t="shared" si="2"/>
        <v>0.65577480513334119</v>
      </c>
      <c r="O30" s="1">
        <f t="shared" si="3"/>
        <v>399.81099999999998</v>
      </c>
      <c r="P30" s="1">
        <f t="shared" si="4"/>
        <v>-12.283919431171331</v>
      </c>
      <c r="Q30" s="1">
        <f t="shared" si="5"/>
        <v>-1.2449304914010781</v>
      </c>
      <c r="R30" s="1">
        <f t="shared" si="6"/>
        <v>40.51938857841359</v>
      </c>
      <c r="S30" s="1">
        <f t="shared" si="7"/>
        <v>2.5830166333299528E-3</v>
      </c>
      <c r="T30">
        <f t="shared" si="8"/>
        <v>3</v>
      </c>
      <c r="U30">
        <f t="shared" si="9"/>
        <v>2.5817817203612273E-3</v>
      </c>
      <c r="V30">
        <f t="shared" si="10"/>
        <v>1.6137244753843701E-3</v>
      </c>
      <c r="W30">
        <f t="shared" si="11"/>
        <v>161.89587650233227</v>
      </c>
      <c r="X30">
        <f t="shared" si="12"/>
        <v>27.532132804490857</v>
      </c>
      <c r="Y30">
        <f t="shared" si="13"/>
        <v>26.9893</v>
      </c>
      <c r="Z30">
        <f t="shared" si="14"/>
        <v>3.5769110315156802</v>
      </c>
      <c r="AA30">
        <f t="shared" si="15"/>
        <v>50.189442892569915</v>
      </c>
      <c r="AB30">
        <f t="shared" si="16"/>
        <v>1.7556432219763198</v>
      </c>
      <c r="AC30">
        <f t="shared" si="17"/>
        <v>3.4980328945556534</v>
      </c>
      <c r="AD30">
        <f t="shared" si="18"/>
        <v>1.8212678095393604</v>
      </c>
      <c r="AE30">
        <f t="shared" si="19"/>
        <v>-2.1013695154647212</v>
      </c>
      <c r="AF30">
        <f t="shared" si="20"/>
        <v>-61.314117600000188</v>
      </c>
      <c r="AG30">
        <f t="shared" si="21"/>
        <v>-4.4019429354780435</v>
      </c>
      <c r="AH30">
        <f t="shared" si="22"/>
        <v>94.078446451389325</v>
      </c>
      <c r="AI30">
        <v>0</v>
      </c>
      <c r="AJ30">
        <v>0</v>
      </c>
      <c r="AK30">
        <f t="shared" si="23"/>
        <v>1</v>
      </c>
      <c r="AL30">
        <f t="shared" si="24"/>
        <v>0</v>
      </c>
      <c r="AM30">
        <f t="shared" si="25"/>
        <v>53509.81371100901</v>
      </c>
      <c r="AN30">
        <f t="shared" si="26"/>
        <v>999.87400000000002</v>
      </c>
      <c r="AO30">
        <f t="shared" si="27"/>
        <v>841.09415279913594</v>
      </c>
      <c r="AP30">
        <f t="shared" si="28"/>
        <v>0.84120014401728205</v>
      </c>
      <c r="AQ30">
        <f t="shared" si="29"/>
        <v>0.16191627795335439</v>
      </c>
      <c r="AR30">
        <v>1.452</v>
      </c>
      <c r="AS30">
        <v>0.5</v>
      </c>
      <c r="AT30" t="s">
        <v>397</v>
      </c>
      <c r="AU30">
        <v>2</v>
      </c>
      <c r="AV30">
        <v>1689711123</v>
      </c>
      <c r="AW30">
        <v>399.81099999999998</v>
      </c>
      <c r="AX30">
        <v>400.00700000000001</v>
      </c>
      <c r="AY30">
        <v>17.3232</v>
      </c>
      <c r="AZ30">
        <v>17.3096</v>
      </c>
      <c r="BA30">
        <v>397.71300000000002</v>
      </c>
      <c r="BB30">
        <v>17.304200000000002</v>
      </c>
      <c r="BC30">
        <v>499.92200000000003</v>
      </c>
      <c r="BD30">
        <v>101.31399999999999</v>
      </c>
      <c r="BE30">
        <v>3.23576E-2</v>
      </c>
      <c r="BF30">
        <v>26.610199999999999</v>
      </c>
      <c r="BG30">
        <v>26.9893</v>
      </c>
      <c r="BH30">
        <v>999.9</v>
      </c>
      <c r="BI30">
        <v>0</v>
      </c>
      <c r="BJ30">
        <v>0</v>
      </c>
      <c r="BK30">
        <v>9974.3799999999992</v>
      </c>
      <c r="BL30">
        <v>0</v>
      </c>
      <c r="BM30">
        <v>13.2393</v>
      </c>
      <c r="BN30">
        <v>-0.21530199999999999</v>
      </c>
      <c r="BO30">
        <v>406.84100000000001</v>
      </c>
      <c r="BP30">
        <v>407.053</v>
      </c>
      <c r="BQ30">
        <v>1.6384099999999999E-2</v>
      </c>
      <c r="BR30">
        <v>400.00700000000001</v>
      </c>
      <c r="BS30">
        <v>17.3096</v>
      </c>
      <c r="BT30">
        <v>1.7553700000000001</v>
      </c>
      <c r="BU30">
        <v>1.7537100000000001</v>
      </c>
      <c r="BV30">
        <v>15.3949</v>
      </c>
      <c r="BW30">
        <v>15.3802</v>
      </c>
      <c r="BX30">
        <v>999.87400000000002</v>
      </c>
      <c r="BY30">
        <v>0.95999599999999996</v>
      </c>
      <c r="BZ30">
        <v>4.0004199999999997E-2</v>
      </c>
      <c r="CA30">
        <v>0</v>
      </c>
      <c r="CB30">
        <v>2.1234999999999999</v>
      </c>
      <c r="CC30">
        <v>0</v>
      </c>
      <c r="CD30">
        <v>2388.08</v>
      </c>
      <c r="CE30">
        <v>9151.25</v>
      </c>
      <c r="CF30">
        <v>36.25</v>
      </c>
      <c r="CG30">
        <v>38.311999999999998</v>
      </c>
      <c r="CH30">
        <v>37.311999999999998</v>
      </c>
      <c r="CI30">
        <v>37.061999999999998</v>
      </c>
      <c r="CJ30">
        <v>36.436999999999998</v>
      </c>
      <c r="CK30">
        <v>959.88</v>
      </c>
      <c r="CL30">
        <v>40</v>
      </c>
      <c r="CM30">
        <v>0</v>
      </c>
      <c r="CN30">
        <v>1689711122.8</v>
      </c>
      <c r="CO30">
        <v>0</v>
      </c>
      <c r="CP30">
        <v>1689711138</v>
      </c>
      <c r="CQ30" t="s">
        <v>389</v>
      </c>
      <c r="CR30">
        <v>1689711138</v>
      </c>
      <c r="CS30">
        <v>1689711137</v>
      </c>
      <c r="CT30">
        <v>14</v>
      </c>
      <c r="CU30">
        <v>1.9E-2</v>
      </c>
      <c r="CV30">
        <v>-3.0000000000000001E-3</v>
      </c>
      <c r="CW30">
        <v>2.0979999999999999</v>
      </c>
      <c r="CX30">
        <v>1.9E-2</v>
      </c>
      <c r="CY30">
        <v>400</v>
      </c>
      <c r="CZ30">
        <v>17</v>
      </c>
      <c r="DA30">
        <v>0.34</v>
      </c>
      <c r="DB30">
        <v>0.24</v>
      </c>
      <c r="DC30">
        <v>0.35453291938098158</v>
      </c>
      <c r="DD30">
        <v>-0.40510725270403131</v>
      </c>
      <c r="DE30">
        <v>3.4886822728365227E-2</v>
      </c>
      <c r="DF30">
        <v>1</v>
      </c>
      <c r="DG30">
        <v>1.9783854448733911E-5</v>
      </c>
      <c r="DH30">
        <v>4.5309652900681852E-5</v>
      </c>
      <c r="DI30">
        <v>3.5590132418805562E-6</v>
      </c>
      <c r="DJ30">
        <v>1</v>
      </c>
      <c r="DK30">
        <v>1.168227461752588E-3</v>
      </c>
      <c r="DL30">
        <v>2.9341395080438861E-3</v>
      </c>
      <c r="DM30">
        <v>1.579535417861194E-4</v>
      </c>
      <c r="DN30">
        <v>1</v>
      </c>
      <c r="DO30">
        <v>3</v>
      </c>
      <c r="DP30">
        <v>3</v>
      </c>
      <c r="DQ30" t="s">
        <v>346</v>
      </c>
      <c r="DR30">
        <v>3.1055700000000002</v>
      </c>
      <c r="DS30">
        <v>2.6639900000000001</v>
      </c>
      <c r="DT30">
        <v>9.6385700000000005E-2</v>
      </c>
      <c r="DU30">
        <v>9.7546499999999994E-2</v>
      </c>
      <c r="DV30">
        <v>8.3462300000000003E-2</v>
      </c>
      <c r="DW30">
        <v>8.5514400000000004E-2</v>
      </c>
      <c r="DX30">
        <v>26053.599999999999</v>
      </c>
      <c r="DY30">
        <v>28300.6</v>
      </c>
      <c r="DZ30">
        <v>27312.9</v>
      </c>
      <c r="EA30">
        <v>29487</v>
      </c>
      <c r="EB30">
        <v>31331.1</v>
      </c>
      <c r="EC30">
        <v>33248.300000000003</v>
      </c>
      <c r="ED30">
        <v>37465.1</v>
      </c>
      <c r="EE30">
        <v>40421.599999999999</v>
      </c>
      <c r="EF30">
        <v>2.1491199999999999</v>
      </c>
      <c r="EG30">
        <v>2.1093999999999999</v>
      </c>
      <c r="EH30">
        <v>7.9292799999999997E-2</v>
      </c>
      <c r="EI30">
        <v>0</v>
      </c>
      <c r="EJ30">
        <v>25.691199999999998</v>
      </c>
      <c r="EK30">
        <v>999.9</v>
      </c>
      <c r="EL30">
        <v>54.6</v>
      </c>
      <c r="EM30">
        <v>29.1</v>
      </c>
      <c r="EN30">
        <v>21.798500000000001</v>
      </c>
      <c r="EO30">
        <v>63.376800000000003</v>
      </c>
      <c r="EP30">
        <v>6.2540100000000001</v>
      </c>
      <c r="EQ30">
        <v>1</v>
      </c>
      <c r="ER30">
        <v>9.8163100000000003E-2</v>
      </c>
      <c r="ES30">
        <v>0.89846700000000002</v>
      </c>
      <c r="ET30">
        <v>20.218</v>
      </c>
      <c r="EU30">
        <v>5.2536800000000001</v>
      </c>
      <c r="EV30">
        <v>12.0585</v>
      </c>
      <c r="EW30">
        <v>4.9728000000000003</v>
      </c>
      <c r="EX30">
        <v>3.2931300000000001</v>
      </c>
      <c r="EY30">
        <v>5018.5</v>
      </c>
      <c r="EZ30">
        <v>9999</v>
      </c>
      <c r="FA30">
        <v>9999</v>
      </c>
      <c r="FB30">
        <v>88.5</v>
      </c>
      <c r="FC30">
        <v>4.9722099999999996</v>
      </c>
      <c r="FD30">
        <v>1.87073</v>
      </c>
      <c r="FE30">
        <v>1.8768800000000001</v>
      </c>
      <c r="FF30">
        <v>1.8699600000000001</v>
      </c>
      <c r="FG30">
        <v>1.87314</v>
      </c>
      <c r="FH30">
        <v>1.87466</v>
      </c>
      <c r="FI30">
        <v>1.87405</v>
      </c>
      <c r="FJ30">
        <v>1.8754599999999999</v>
      </c>
      <c r="FK30">
        <v>0</v>
      </c>
      <c r="FL30">
        <v>0</v>
      </c>
      <c r="FM30">
        <v>0</v>
      </c>
      <c r="FN30">
        <v>0</v>
      </c>
      <c r="FO30" t="s">
        <v>347</v>
      </c>
      <c r="FP30" t="s">
        <v>348</v>
      </c>
      <c r="FQ30" t="s">
        <v>349</v>
      </c>
      <c r="FR30" t="s">
        <v>349</v>
      </c>
      <c r="FS30" t="s">
        <v>349</v>
      </c>
      <c r="FT30" t="s">
        <v>349</v>
      </c>
      <c r="FU30">
        <v>0</v>
      </c>
      <c r="FV30">
        <v>100</v>
      </c>
      <c r="FW30">
        <v>100</v>
      </c>
      <c r="FX30">
        <v>2.0979999999999999</v>
      </c>
      <c r="FY30">
        <v>1.9E-2</v>
      </c>
      <c r="FZ30">
        <v>2.0788095238094679</v>
      </c>
      <c r="GA30">
        <v>0</v>
      </c>
      <c r="GB30">
        <v>0</v>
      </c>
      <c r="GC30">
        <v>0</v>
      </c>
      <c r="GD30">
        <v>2.1810000000002109E-2</v>
      </c>
      <c r="GE30">
        <v>0</v>
      </c>
      <c r="GF30">
        <v>0</v>
      </c>
      <c r="GG30">
        <v>0</v>
      </c>
      <c r="GH30">
        <v>-1</v>
      </c>
      <c r="GI30">
        <v>-1</v>
      </c>
      <c r="GJ30">
        <v>-1</v>
      </c>
      <c r="GK30">
        <v>-1</v>
      </c>
      <c r="GL30">
        <v>21.8</v>
      </c>
      <c r="GM30">
        <v>21.7</v>
      </c>
      <c r="GN30">
        <v>1.0339400000000001</v>
      </c>
      <c r="GO30">
        <v>2.5573700000000001</v>
      </c>
      <c r="GP30">
        <v>1.39893</v>
      </c>
      <c r="GQ30">
        <v>2.2790499999999998</v>
      </c>
      <c r="GR30">
        <v>1.4489700000000001</v>
      </c>
      <c r="GS30">
        <v>2.3645</v>
      </c>
      <c r="GT30">
        <v>32.909199999999998</v>
      </c>
      <c r="GU30">
        <v>15.2265</v>
      </c>
      <c r="GV30">
        <v>18</v>
      </c>
      <c r="GW30">
        <v>490.92399999999998</v>
      </c>
      <c r="GX30">
        <v>532.47</v>
      </c>
      <c r="GY30">
        <v>24.999700000000001</v>
      </c>
      <c r="GZ30">
        <v>28.4681</v>
      </c>
      <c r="HA30">
        <v>30.000299999999999</v>
      </c>
      <c r="HB30">
        <v>28.412299999999998</v>
      </c>
      <c r="HC30">
        <v>28.361000000000001</v>
      </c>
      <c r="HD30">
        <v>20.6706</v>
      </c>
      <c r="HE30">
        <v>23.639800000000001</v>
      </c>
      <c r="HF30">
        <v>34.442</v>
      </c>
      <c r="HG30">
        <v>25</v>
      </c>
      <c r="HH30">
        <v>400</v>
      </c>
      <c r="HI30">
        <v>17.247800000000002</v>
      </c>
      <c r="HJ30">
        <v>101.068</v>
      </c>
      <c r="HK30">
        <v>101.03400000000001</v>
      </c>
    </row>
    <row r="31" spans="1:219" x14ac:dyDescent="0.2">
      <c r="A31">
        <v>15</v>
      </c>
      <c r="B31">
        <v>1689713352.5999999</v>
      </c>
      <c r="C31">
        <v>25075.099999904629</v>
      </c>
      <c r="D31" t="s">
        <v>390</v>
      </c>
      <c r="E31" t="s">
        <v>391</v>
      </c>
      <c r="F31">
        <v>0</v>
      </c>
      <c r="G31">
        <v>23.4</v>
      </c>
      <c r="H31" t="s">
        <v>400</v>
      </c>
      <c r="I31" s="1">
        <v>250</v>
      </c>
      <c r="J31" s="1">
        <v>42</v>
      </c>
      <c r="K31" s="1">
        <v>1689713352.5999999</v>
      </c>
      <c r="L31" s="1">
        <f t="shared" si="0"/>
        <v>1.421728491921608E-4</v>
      </c>
      <c r="M31" s="1">
        <f t="shared" si="1"/>
        <v>0.14217284919216081</v>
      </c>
      <c r="N31" s="1">
        <f t="shared" si="2"/>
        <v>0.61190096514776804</v>
      </c>
      <c r="O31" s="1">
        <f t="shared" si="3"/>
        <v>399.88400000000001</v>
      </c>
      <c r="P31" s="1">
        <f t="shared" si="4"/>
        <v>265.42027377028114</v>
      </c>
      <c r="Q31" s="1">
        <f t="shared" si="5"/>
        <v>26.890523081723341</v>
      </c>
      <c r="R31" s="1">
        <f t="shared" si="6"/>
        <v>40.513446012487201</v>
      </c>
      <c r="S31" s="1">
        <f t="shared" si="7"/>
        <v>7.8536081492382292E-3</v>
      </c>
      <c r="T31">
        <f t="shared" si="8"/>
        <v>3</v>
      </c>
      <c r="U31">
        <f t="shared" si="9"/>
        <v>7.8422039937591607E-3</v>
      </c>
      <c r="V31">
        <f t="shared" si="10"/>
        <v>4.9024007122368098E-3</v>
      </c>
      <c r="W31">
        <f t="shared" si="11"/>
        <v>161.917158</v>
      </c>
      <c r="X31">
        <f t="shared" si="12"/>
        <v>27.466630748147466</v>
      </c>
      <c r="Y31">
        <f t="shared" si="13"/>
        <v>26.731200000000001</v>
      </c>
      <c r="Z31">
        <f t="shared" si="14"/>
        <v>3.5230423092501626</v>
      </c>
      <c r="AA31">
        <f t="shared" si="15"/>
        <v>49.69154846122715</v>
      </c>
      <c r="AB31">
        <f t="shared" si="16"/>
        <v>1.7339719231169997</v>
      </c>
      <c r="AC31">
        <f t="shared" si="17"/>
        <v>3.4894704971207871</v>
      </c>
      <c r="AD31">
        <f t="shared" si="18"/>
        <v>1.7890703861331629</v>
      </c>
      <c r="AE31">
        <f t="shared" si="19"/>
        <v>-6.2698226493742908</v>
      </c>
      <c r="AF31">
        <f t="shared" si="20"/>
        <v>-26.298273600000194</v>
      </c>
      <c r="AG31">
        <f t="shared" si="21"/>
        <v>-1.8852095698663778</v>
      </c>
      <c r="AH31">
        <f t="shared" si="22"/>
        <v>127.46385218075915</v>
      </c>
      <c r="AI31">
        <v>2</v>
      </c>
      <c r="AJ31">
        <v>0</v>
      </c>
      <c r="AK31">
        <f t="shared" si="23"/>
        <v>1</v>
      </c>
      <c r="AL31">
        <f t="shared" si="24"/>
        <v>0</v>
      </c>
      <c r="AM31">
        <f t="shared" si="25"/>
        <v>53735.560517726095</v>
      </c>
      <c r="AN31">
        <f t="shared" si="26"/>
        <v>1000</v>
      </c>
      <c r="AO31">
        <f t="shared" si="27"/>
        <v>841.20060000000001</v>
      </c>
      <c r="AP31">
        <f t="shared" si="28"/>
        <v>0.84120059999999997</v>
      </c>
      <c r="AQ31">
        <f t="shared" si="29"/>
        <v>0.16191715800000001</v>
      </c>
      <c r="AR31">
        <v>1.002</v>
      </c>
      <c r="AS31">
        <v>0.5</v>
      </c>
      <c r="AT31" t="s">
        <v>397</v>
      </c>
      <c r="AU31">
        <v>2</v>
      </c>
      <c r="AV31">
        <v>1689713352.5999999</v>
      </c>
      <c r="AW31">
        <v>399.88400000000001</v>
      </c>
      <c r="AX31">
        <v>400.01799999999997</v>
      </c>
      <c r="AY31">
        <v>17.114999999999998</v>
      </c>
      <c r="AZ31">
        <v>17.087</v>
      </c>
      <c r="BA31">
        <v>397.774</v>
      </c>
      <c r="BB31">
        <v>17.093</v>
      </c>
      <c r="BC31">
        <v>500.06799999999998</v>
      </c>
      <c r="BD31">
        <v>101.283</v>
      </c>
      <c r="BE31">
        <v>2.99958E-2</v>
      </c>
      <c r="BF31">
        <v>26.5686</v>
      </c>
      <c r="BG31">
        <v>26.731200000000001</v>
      </c>
      <c r="BH31">
        <v>999.9</v>
      </c>
      <c r="BI31">
        <v>0</v>
      </c>
      <c r="BJ31">
        <v>0</v>
      </c>
      <c r="BK31">
        <v>10020</v>
      </c>
      <c r="BL31">
        <v>0</v>
      </c>
      <c r="BM31">
        <v>14.319800000000001</v>
      </c>
      <c r="BN31">
        <v>-0.146118</v>
      </c>
      <c r="BO31">
        <v>406.834</v>
      </c>
      <c r="BP31">
        <v>406.97199999999998</v>
      </c>
      <c r="BQ31">
        <v>2.49004E-2</v>
      </c>
      <c r="BR31">
        <v>400.01799999999997</v>
      </c>
      <c r="BS31">
        <v>17.087</v>
      </c>
      <c r="BT31">
        <v>1.73315</v>
      </c>
      <c r="BU31">
        <v>1.7306299999999999</v>
      </c>
      <c r="BV31">
        <v>15.1966</v>
      </c>
      <c r="BW31">
        <v>15.1739</v>
      </c>
      <c r="BX31">
        <v>1000</v>
      </c>
      <c r="BY31">
        <v>0.95998399999999995</v>
      </c>
      <c r="BZ31">
        <v>4.0016200000000002E-2</v>
      </c>
      <c r="CA31">
        <v>0</v>
      </c>
      <c r="CB31">
        <v>2.2021999999999999</v>
      </c>
      <c r="CC31">
        <v>0</v>
      </c>
      <c r="CD31">
        <v>1658.83</v>
      </c>
      <c r="CE31">
        <v>9152.39</v>
      </c>
      <c r="CF31">
        <v>38</v>
      </c>
      <c r="CG31">
        <v>41</v>
      </c>
      <c r="CH31">
        <v>39.186999999999998</v>
      </c>
      <c r="CI31">
        <v>40.561999999999998</v>
      </c>
      <c r="CJ31">
        <v>38.436999999999998</v>
      </c>
      <c r="CK31">
        <v>959.98</v>
      </c>
      <c r="CL31">
        <v>40.020000000000003</v>
      </c>
      <c r="CM31">
        <v>0</v>
      </c>
      <c r="CN31">
        <v>1689713352.4000001</v>
      </c>
      <c r="CO31">
        <v>0</v>
      </c>
      <c r="CP31">
        <v>1689713378.5999999</v>
      </c>
      <c r="CQ31" t="s">
        <v>392</v>
      </c>
      <c r="CR31">
        <v>1689713378.5999999</v>
      </c>
      <c r="CS31">
        <v>1689713367.5999999</v>
      </c>
      <c r="CT31">
        <v>15</v>
      </c>
      <c r="CU31">
        <v>1.2E-2</v>
      </c>
      <c r="CV31">
        <v>3.0000000000000001E-3</v>
      </c>
      <c r="CW31">
        <v>2.11</v>
      </c>
      <c r="CX31">
        <v>2.1999999999999999E-2</v>
      </c>
      <c r="CY31">
        <v>400</v>
      </c>
      <c r="CZ31">
        <v>17</v>
      </c>
      <c r="DA31">
        <v>0.32</v>
      </c>
      <c r="DB31">
        <v>0.1</v>
      </c>
      <c r="DC31">
        <v>0.20248395782944389</v>
      </c>
      <c r="DD31">
        <v>-0.48474452554775549</v>
      </c>
      <c r="DE31">
        <v>4.0842240907342682E-2</v>
      </c>
      <c r="DF31">
        <v>1</v>
      </c>
      <c r="DG31">
        <v>3.8879248627067527E-5</v>
      </c>
      <c r="DH31">
        <v>-4.2965095130188443E-6</v>
      </c>
      <c r="DI31">
        <v>1.459065712985543E-6</v>
      </c>
      <c r="DJ31">
        <v>1</v>
      </c>
      <c r="DK31">
        <v>2.1157592082693029E-3</v>
      </c>
      <c r="DL31">
        <v>8.9124064371447177E-4</v>
      </c>
      <c r="DM31">
        <v>5.95002300366671E-5</v>
      </c>
      <c r="DN31">
        <v>1</v>
      </c>
      <c r="DO31">
        <v>3</v>
      </c>
      <c r="DP31">
        <v>3</v>
      </c>
      <c r="DQ31" t="s">
        <v>346</v>
      </c>
      <c r="DR31">
        <v>3.10582</v>
      </c>
      <c r="DS31">
        <v>2.6620300000000001</v>
      </c>
      <c r="DT31">
        <v>9.6703300000000006E-2</v>
      </c>
      <c r="DU31">
        <v>9.7852300000000003E-2</v>
      </c>
      <c r="DV31">
        <v>8.2963099999999998E-2</v>
      </c>
      <c r="DW31">
        <v>8.4959599999999996E-2</v>
      </c>
      <c r="DX31">
        <v>26090.5</v>
      </c>
      <c r="DY31">
        <v>28357</v>
      </c>
      <c r="DZ31">
        <v>27355.7</v>
      </c>
      <c r="EA31">
        <v>29551.7</v>
      </c>
      <c r="EB31">
        <v>31402.6</v>
      </c>
      <c r="EC31">
        <v>33349.699999999997</v>
      </c>
      <c r="ED31">
        <v>37526.199999999997</v>
      </c>
      <c r="EE31">
        <v>40517</v>
      </c>
      <c r="EF31">
        <v>2.1643500000000002</v>
      </c>
      <c r="EG31">
        <v>2.1229300000000002</v>
      </c>
      <c r="EH31">
        <v>7.9646700000000001E-2</v>
      </c>
      <c r="EI31">
        <v>0</v>
      </c>
      <c r="EJ31">
        <v>25.4268</v>
      </c>
      <c r="EK31">
        <v>999.9</v>
      </c>
      <c r="EL31">
        <v>47.3</v>
      </c>
      <c r="EM31">
        <v>30.5</v>
      </c>
      <c r="EN31">
        <v>20.476600000000001</v>
      </c>
      <c r="EO31">
        <v>63.213299999999997</v>
      </c>
      <c r="EP31">
        <v>7.1234000000000002</v>
      </c>
      <c r="EQ31">
        <v>1</v>
      </c>
      <c r="ER31">
        <v>-1.12652E-2</v>
      </c>
      <c r="ES31">
        <v>0.56243200000000004</v>
      </c>
      <c r="ET31">
        <v>20.221</v>
      </c>
      <c r="EU31">
        <v>5.2569699999999999</v>
      </c>
      <c r="EV31">
        <v>12.0579</v>
      </c>
      <c r="EW31">
        <v>4.9718499999999999</v>
      </c>
      <c r="EX31">
        <v>3.2930000000000001</v>
      </c>
      <c r="EY31">
        <v>5069</v>
      </c>
      <c r="EZ31">
        <v>9999</v>
      </c>
      <c r="FA31">
        <v>9999</v>
      </c>
      <c r="FB31">
        <v>89.1</v>
      </c>
      <c r="FC31">
        <v>4.9722</v>
      </c>
      <c r="FD31">
        <v>1.87073</v>
      </c>
      <c r="FE31">
        <v>1.87687</v>
      </c>
      <c r="FF31">
        <v>1.8699600000000001</v>
      </c>
      <c r="FG31">
        <v>1.87314</v>
      </c>
      <c r="FH31">
        <v>1.8746499999999999</v>
      </c>
      <c r="FI31">
        <v>1.8740600000000001</v>
      </c>
      <c r="FJ31">
        <v>1.8754599999999999</v>
      </c>
      <c r="FK31">
        <v>0</v>
      </c>
      <c r="FL31">
        <v>0</v>
      </c>
      <c r="FM31">
        <v>0</v>
      </c>
      <c r="FN31">
        <v>0</v>
      </c>
      <c r="FO31" t="s">
        <v>347</v>
      </c>
      <c r="FP31" t="s">
        <v>348</v>
      </c>
      <c r="FQ31" t="s">
        <v>349</v>
      </c>
      <c r="FR31" t="s">
        <v>349</v>
      </c>
      <c r="FS31" t="s">
        <v>349</v>
      </c>
      <c r="FT31" t="s">
        <v>349</v>
      </c>
      <c r="FU31">
        <v>0</v>
      </c>
      <c r="FV31">
        <v>100</v>
      </c>
      <c r="FW31">
        <v>100</v>
      </c>
      <c r="FX31">
        <v>2.11</v>
      </c>
      <c r="FY31">
        <v>2.1999999999999999E-2</v>
      </c>
      <c r="FZ31">
        <v>2.0975500000000689</v>
      </c>
      <c r="GA31">
        <v>0</v>
      </c>
      <c r="GB31">
        <v>0</v>
      </c>
      <c r="GC31">
        <v>0</v>
      </c>
      <c r="GD31">
        <v>1.8879999999999338E-2</v>
      </c>
      <c r="GE31">
        <v>0</v>
      </c>
      <c r="GF31">
        <v>0</v>
      </c>
      <c r="GG31">
        <v>0</v>
      </c>
      <c r="GH31">
        <v>-1</v>
      </c>
      <c r="GI31">
        <v>-1</v>
      </c>
      <c r="GJ31">
        <v>-1</v>
      </c>
      <c r="GK31">
        <v>-1</v>
      </c>
      <c r="GL31">
        <v>36.9</v>
      </c>
      <c r="GM31">
        <v>36.9</v>
      </c>
      <c r="GN31">
        <v>1.0400400000000001</v>
      </c>
      <c r="GO31">
        <v>2.5793499999999998</v>
      </c>
      <c r="GP31">
        <v>1.39893</v>
      </c>
      <c r="GQ31">
        <v>2.2766099999999998</v>
      </c>
      <c r="GR31">
        <v>1.4489700000000001</v>
      </c>
      <c r="GS31">
        <v>2.4279799999999998</v>
      </c>
      <c r="GT31">
        <v>33.176900000000003</v>
      </c>
      <c r="GU31">
        <v>14.5786</v>
      </c>
      <c r="GV31">
        <v>18</v>
      </c>
      <c r="GW31">
        <v>487.98399999999998</v>
      </c>
      <c r="GX31">
        <v>528.71199999999999</v>
      </c>
      <c r="GY31">
        <v>25.000499999999999</v>
      </c>
      <c r="GZ31">
        <v>27.025200000000002</v>
      </c>
      <c r="HA31">
        <v>30.0001</v>
      </c>
      <c r="HB31">
        <v>27.0459</v>
      </c>
      <c r="HC31">
        <v>27.0166</v>
      </c>
      <c r="HD31">
        <v>20.776900000000001</v>
      </c>
      <c r="HE31">
        <v>17.438800000000001</v>
      </c>
      <c r="HF31">
        <v>25.148800000000001</v>
      </c>
      <c r="HG31">
        <v>25</v>
      </c>
      <c r="HH31">
        <v>400</v>
      </c>
      <c r="HI31">
        <v>17.065100000000001</v>
      </c>
      <c r="HJ31">
        <v>101.23</v>
      </c>
      <c r="HK31">
        <v>101.265</v>
      </c>
    </row>
    <row r="32" spans="1:219" x14ac:dyDescent="0.2">
      <c r="A32">
        <v>16</v>
      </c>
      <c r="B32">
        <v>1689714857</v>
      </c>
      <c r="C32">
        <v>26579.5</v>
      </c>
      <c r="D32" t="s">
        <v>393</v>
      </c>
      <c r="E32" t="s">
        <v>394</v>
      </c>
      <c r="F32">
        <v>0</v>
      </c>
      <c r="G32">
        <v>23.6</v>
      </c>
      <c r="H32" t="s">
        <v>344</v>
      </c>
      <c r="I32" s="1">
        <v>140</v>
      </c>
      <c r="J32" s="1">
        <v>42</v>
      </c>
      <c r="K32" s="1">
        <v>1689714857</v>
      </c>
      <c r="L32" s="1">
        <f t="shared" si="0"/>
        <v>1.7957319944498967E-4</v>
      </c>
      <c r="M32" s="1">
        <f t="shared" si="1"/>
        <v>0.17957319944498967</v>
      </c>
      <c r="N32" s="1">
        <f t="shared" si="2"/>
        <v>1.363921843272804</v>
      </c>
      <c r="O32" s="1">
        <f t="shared" si="3"/>
        <v>399.44900000000001</v>
      </c>
      <c r="P32" s="1">
        <f t="shared" si="4"/>
        <v>168.42473425105385</v>
      </c>
      <c r="Q32" s="1">
        <f t="shared" si="5"/>
        <v>17.059075195622803</v>
      </c>
      <c r="R32" s="1">
        <f t="shared" si="6"/>
        <v>40.458609349260101</v>
      </c>
      <c r="S32" s="1">
        <f t="shared" si="7"/>
        <v>9.8144560680188987E-3</v>
      </c>
      <c r="T32">
        <f t="shared" si="8"/>
        <v>3</v>
      </c>
      <c r="U32">
        <f t="shared" si="9"/>
        <v>9.796653315445018E-3</v>
      </c>
      <c r="V32">
        <f t="shared" si="10"/>
        <v>6.1245051049334436E-3</v>
      </c>
      <c r="W32">
        <f t="shared" si="11"/>
        <v>161.88516566112759</v>
      </c>
      <c r="X32">
        <f t="shared" si="12"/>
        <v>27.481115568261171</v>
      </c>
      <c r="Y32">
        <f t="shared" si="13"/>
        <v>26.895900000000001</v>
      </c>
      <c r="Z32">
        <f t="shared" si="14"/>
        <v>3.5573348377402301</v>
      </c>
      <c r="AA32">
        <f t="shared" si="15"/>
        <v>50.062031843298712</v>
      </c>
      <c r="AB32">
        <f t="shared" si="16"/>
        <v>1.7493923103038198</v>
      </c>
      <c r="AC32">
        <f t="shared" si="17"/>
        <v>3.4944492780070671</v>
      </c>
      <c r="AD32">
        <f t="shared" si="18"/>
        <v>1.8079425274364103</v>
      </c>
      <c r="AE32">
        <f t="shared" si="19"/>
        <v>-7.9191780955240443</v>
      </c>
      <c r="AF32">
        <f t="shared" si="20"/>
        <v>-49.022181600000103</v>
      </c>
      <c r="AG32">
        <f t="shared" si="21"/>
        <v>-3.517513035354503</v>
      </c>
      <c r="AH32">
        <f t="shared" si="22"/>
        <v>101.42629293024893</v>
      </c>
      <c r="AI32">
        <v>21</v>
      </c>
      <c r="AJ32">
        <v>4</v>
      </c>
      <c r="AK32">
        <f t="shared" si="23"/>
        <v>1</v>
      </c>
      <c r="AL32">
        <f t="shared" si="24"/>
        <v>0</v>
      </c>
      <c r="AM32">
        <f t="shared" si="25"/>
        <v>53674.733183148681</v>
      </c>
      <c r="AN32">
        <f t="shared" si="26"/>
        <v>999.81399999999996</v>
      </c>
      <c r="AO32">
        <f t="shared" si="27"/>
        <v>841.04316479851161</v>
      </c>
      <c r="AP32">
        <f t="shared" si="28"/>
        <v>0.84119962792930647</v>
      </c>
      <c r="AQ32">
        <f t="shared" si="29"/>
        <v>0.16191528190356166</v>
      </c>
      <c r="AR32">
        <v>1.7170000000000001</v>
      </c>
      <c r="AS32">
        <v>0.5</v>
      </c>
      <c r="AT32" t="s">
        <v>397</v>
      </c>
      <c r="AU32">
        <v>2</v>
      </c>
      <c r="AV32">
        <v>1689714857</v>
      </c>
      <c r="AW32">
        <v>399.44900000000001</v>
      </c>
      <c r="AX32">
        <v>399.94200000000001</v>
      </c>
      <c r="AY32">
        <v>17.271799999999999</v>
      </c>
      <c r="AZ32">
        <v>17.211200000000002</v>
      </c>
      <c r="BA32">
        <v>397.35899999999998</v>
      </c>
      <c r="BB32">
        <v>17.251799999999999</v>
      </c>
      <c r="BC32">
        <v>500.00299999999999</v>
      </c>
      <c r="BD32">
        <v>101.255</v>
      </c>
      <c r="BE32">
        <v>3.10449E-2</v>
      </c>
      <c r="BF32">
        <v>26.5928</v>
      </c>
      <c r="BG32">
        <v>26.895900000000001</v>
      </c>
      <c r="BH32">
        <v>999.9</v>
      </c>
      <c r="BI32">
        <v>0</v>
      </c>
      <c r="BJ32">
        <v>0</v>
      </c>
      <c r="BK32">
        <v>10011.9</v>
      </c>
      <c r="BL32">
        <v>0</v>
      </c>
      <c r="BM32">
        <v>13.0871</v>
      </c>
      <c r="BN32">
        <v>-0.472412</v>
      </c>
      <c r="BO32">
        <v>406.49099999999999</v>
      </c>
      <c r="BP32">
        <v>406.94600000000003</v>
      </c>
      <c r="BQ32">
        <v>6.2278699999999999E-2</v>
      </c>
      <c r="BR32">
        <v>399.94200000000001</v>
      </c>
      <c r="BS32">
        <v>17.211200000000002</v>
      </c>
      <c r="BT32">
        <v>1.74902</v>
      </c>
      <c r="BU32">
        <v>1.74272</v>
      </c>
      <c r="BV32">
        <v>15.3385</v>
      </c>
      <c r="BW32">
        <v>15.282299999999999</v>
      </c>
      <c r="BX32">
        <v>999.81399999999996</v>
      </c>
      <c r="BY32">
        <v>0.96000799999999997</v>
      </c>
      <c r="BZ32">
        <v>3.9992300000000001E-2</v>
      </c>
      <c r="CA32">
        <v>0</v>
      </c>
      <c r="CB32">
        <v>2.5608</v>
      </c>
      <c r="CC32">
        <v>0</v>
      </c>
      <c r="CD32">
        <v>1737.41</v>
      </c>
      <c r="CE32">
        <v>9150.74</v>
      </c>
      <c r="CF32">
        <v>37.75</v>
      </c>
      <c r="CG32">
        <v>40.5</v>
      </c>
      <c r="CH32">
        <v>39</v>
      </c>
      <c r="CI32">
        <v>39.75</v>
      </c>
      <c r="CJ32">
        <v>38.061999999999998</v>
      </c>
      <c r="CK32">
        <v>959.83</v>
      </c>
      <c r="CL32">
        <v>39.979999999999997</v>
      </c>
      <c r="CM32">
        <v>0</v>
      </c>
      <c r="CN32">
        <v>1689714856.5999999</v>
      </c>
      <c r="CO32">
        <v>0</v>
      </c>
      <c r="CP32">
        <v>1689714874</v>
      </c>
      <c r="CQ32" t="s">
        <v>395</v>
      </c>
      <c r="CR32">
        <v>1689714874</v>
      </c>
      <c r="CS32">
        <v>1689714872</v>
      </c>
      <c r="CT32">
        <v>16</v>
      </c>
      <c r="CU32">
        <v>-0.02</v>
      </c>
      <c r="CV32">
        <v>-2E-3</v>
      </c>
      <c r="CW32">
        <v>2.09</v>
      </c>
      <c r="CX32">
        <v>0.02</v>
      </c>
      <c r="CY32">
        <v>400</v>
      </c>
      <c r="CZ32">
        <v>17</v>
      </c>
      <c r="DA32">
        <v>0.27</v>
      </c>
      <c r="DB32">
        <v>0.2</v>
      </c>
      <c r="DC32">
        <v>0.84521111903823631</v>
      </c>
      <c r="DD32">
        <v>0.15749836033156611</v>
      </c>
      <c r="DE32">
        <v>5.2739932699338257E-2</v>
      </c>
      <c r="DF32">
        <v>1</v>
      </c>
      <c r="DG32">
        <v>1.00202472018022E-4</v>
      </c>
      <c r="DH32">
        <v>3.1833729543397879E-5</v>
      </c>
      <c r="DI32">
        <v>2.603329935030248E-6</v>
      </c>
      <c r="DJ32">
        <v>1</v>
      </c>
      <c r="DK32">
        <v>5.5351615446842216E-3</v>
      </c>
      <c r="DL32">
        <v>1.922506206864905E-3</v>
      </c>
      <c r="DM32">
        <v>1.1506843182520131E-4</v>
      </c>
      <c r="DN32">
        <v>1</v>
      </c>
      <c r="DO32">
        <v>3</v>
      </c>
      <c r="DP32">
        <v>3</v>
      </c>
      <c r="DQ32" t="s">
        <v>346</v>
      </c>
      <c r="DR32">
        <v>3.10568</v>
      </c>
      <c r="DS32">
        <v>2.6630099999999999</v>
      </c>
      <c r="DT32">
        <v>9.6372200000000005E-2</v>
      </c>
      <c r="DU32">
        <v>9.7586500000000007E-2</v>
      </c>
      <c r="DV32">
        <v>8.3317500000000003E-2</v>
      </c>
      <c r="DW32">
        <v>8.5199499999999997E-2</v>
      </c>
      <c r="DX32">
        <v>26063</v>
      </c>
      <c r="DY32">
        <v>28316.5</v>
      </c>
      <c r="DZ32">
        <v>27320.6</v>
      </c>
      <c r="EA32">
        <v>29503.599999999999</v>
      </c>
      <c r="EB32">
        <v>31348.1</v>
      </c>
      <c r="EC32">
        <v>33281.1</v>
      </c>
      <c r="ED32">
        <v>37478.300000000003</v>
      </c>
      <c r="EE32">
        <v>40446.5</v>
      </c>
      <c r="EF32">
        <v>2.1124499999999999</v>
      </c>
      <c r="EG32">
        <v>2.0957499999999998</v>
      </c>
      <c r="EH32">
        <v>7.1786299999999997E-2</v>
      </c>
      <c r="EI32">
        <v>0</v>
      </c>
      <c r="EJ32">
        <v>25.720600000000001</v>
      </c>
      <c r="EK32">
        <v>999.9</v>
      </c>
      <c r="EL32">
        <v>46.5</v>
      </c>
      <c r="EM32">
        <v>31.6</v>
      </c>
      <c r="EN32">
        <v>21.437999999999999</v>
      </c>
      <c r="EO32">
        <v>62.953400000000002</v>
      </c>
      <c r="EP32">
        <v>7.1794900000000004</v>
      </c>
      <c r="EQ32">
        <v>1</v>
      </c>
      <c r="ER32">
        <v>6.4029500000000003E-2</v>
      </c>
      <c r="ES32">
        <v>0.78940100000000002</v>
      </c>
      <c r="ET32">
        <v>20.218900000000001</v>
      </c>
      <c r="EU32">
        <v>5.2577199999999999</v>
      </c>
      <c r="EV32">
        <v>12.0579</v>
      </c>
      <c r="EW32">
        <v>4.9723499999999996</v>
      </c>
      <c r="EX32">
        <v>3.29305</v>
      </c>
      <c r="EY32">
        <v>5102.6000000000004</v>
      </c>
      <c r="EZ32">
        <v>9999</v>
      </c>
      <c r="FA32">
        <v>9999</v>
      </c>
      <c r="FB32">
        <v>89.5</v>
      </c>
      <c r="FC32">
        <v>4.9722999999999997</v>
      </c>
      <c r="FD32">
        <v>1.8708899999999999</v>
      </c>
      <c r="FE32">
        <v>1.8770800000000001</v>
      </c>
      <c r="FF32">
        <v>1.87016</v>
      </c>
      <c r="FG32">
        <v>1.8733</v>
      </c>
      <c r="FH32">
        <v>1.8747400000000001</v>
      </c>
      <c r="FI32">
        <v>1.87422</v>
      </c>
      <c r="FJ32">
        <v>1.87561</v>
      </c>
      <c r="FK32">
        <v>0</v>
      </c>
      <c r="FL32">
        <v>0</v>
      </c>
      <c r="FM32">
        <v>0</v>
      </c>
      <c r="FN32">
        <v>0</v>
      </c>
      <c r="FO32" t="s">
        <v>347</v>
      </c>
      <c r="FP32" t="s">
        <v>348</v>
      </c>
      <c r="FQ32" t="s">
        <v>349</v>
      </c>
      <c r="FR32" t="s">
        <v>349</v>
      </c>
      <c r="FS32" t="s">
        <v>349</v>
      </c>
      <c r="FT32" t="s">
        <v>349</v>
      </c>
      <c r="FU32">
        <v>0</v>
      </c>
      <c r="FV32">
        <v>100</v>
      </c>
      <c r="FW32">
        <v>100</v>
      </c>
      <c r="FX32">
        <v>2.09</v>
      </c>
      <c r="FY32">
        <v>0.02</v>
      </c>
      <c r="FZ32">
        <v>2.1097999999999502</v>
      </c>
      <c r="GA32">
        <v>0</v>
      </c>
      <c r="GB32">
        <v>0</v>
      </c>
      <c r="GC32">
        <v>0</v>
      </c>
      <c r="GD32">
        <v>2.1650000000001061E-2</v>
      </c>
      <c r="GE32">
        <v>0</v>
      </c>
      <c r="GF32">
        <v>0</v>
      </c>
      <c r="GG32">
        <v>0</v>
      </c>
      <c r="GH32">
        <v>-1</v>
      </c>
      <c r="GI32">
        <v>-1</v>
      </c>
      <c r="GJ32">
        <v>-1</v>
      </c>
      <c r="GK32">
        <v>-1</v>
      </c>
      <c r="GL32">
        <v>24.6</v>
      </c>
      <c r="GM32">
        <v>24.8</v>
      </c>
      <c r="GN32">
        <v>1.0376000000000001</v>
      </c>
      <c r="GO32">
        <v>2.5524900000000001</v>
      </c>
      <c r="GP32">
        <v>1.39893</v>
      </c>
      <c r="GQ32">
        <v>2.2729499999999998</v>
      </c>
      <c r="GR32">
        <v>1.4489700000000001</v>
      </c>
      <c r="GS32">
        <v>2.5378400000000001</v>
      </c>
      <c r="GT32">
        <v>35.082500000000003</v>
      </c>
      <c r="GU32">
        <v>14.1145</v>
      </c>
      <c r="GV32">
        <v>18</v>
      </c>
      <c r="GW32">
        <v>464.40100000000001</v>
      </c>
      <c r="GX32">
        <v>518.47400000000005</v>
      </c>
      <c r="GY32">
        <v>24.999500000000001</v>
      </c>
      <c r="GZ32">
        <v>28.020299999999999</v>
      </c>
      <c r="HA32">
        <v>30.0002</v>
      </c>
      <c r="HB32">
        <v>27.974399999999999</v>
      </c>
      <c r="HC32">
        <v>27.923300000000001</v>
      </c>
      <c r="HD32">
        <v>20.724799999999998</v>
      </c>
      <c r="HE32">
        <v>21.658200000000001</v>
      </c>
      <c r="HF32">
        <v>23.294</v>
      </c>
      <c r="HG32">
        <v>25</v>
      </c>
      <c r="HH32">
        <v>400</v>
      </c>
      <c r="HI32">
        <v>17.187200000000001</v>
      </c>
      <c r="HJ32">
        <v>101.101</v>
      </c>
      <c r="HK32">
        <v>101.09399999999999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Marcella Cross</cp:lastModifiedBy>
  <dcterms:created xsi:type="dcterms:W3CDTF">2023-07-18T21:20:23Z</dcterms:created>
  <dcterms:modified xsi:type="dcterms:W3CDTF">2023-07-19T19:01:03Z</dcterms:modified>
</cp:coreProperties>
</file>