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cross/Library/CloudStorage/GoogleDrive-cross.marcella@gmail.com/My Drive/2022-2023/Photosynthesis LICOR Project/Excision_Research/Li-Cor.data/Excel.DataCollection/"/>
    </mc:Choice>
  </mc:AlternateContent>
  <xr:revisionPtr revIDLastSave="0" documentId="13_ncr:1_{7816FC83-C594-C64A-BF1D-0DAFDDE0197F}" xr6:coauthVersionLast="47" xr6:coauthVersionMax="47" xr10:uidLastSave="{00000000-0000-0000-0000-000000000000}"/>
  <bookViews>
    <workbookView xWindow="0" yWindow="500" windowWidth="28800" windowHeight="15800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M32" i="1" l="1"/>
  <c r="DL32" i="1"/>
  <c r="DK32" i="1"/>
  <c r="BL32" i="1" s="1"/>
  <c r="DJ32" i="1"/>
  <c r="BY32" i="1"/>
  <c r="BX32" i="1"/>
  <c r="BP32" i="1"/>
  <c r="BO32" i="1"/>
  <c r="BJ32" i="1"/>
  <c r="BN32" i="1" s="1"/>
  <c r="BD32" i="1"/>
  <c r="BQ32" i="1" s="1"/>
  <c r="BT32" i="1" s="1"/>
  <c r="BU32" i="1" s="1"/>
  <c r="AY32" i="1"/>
  <c r="AW32" i="1"/>
  <c r="AP32" i="1"/>
  <c r="M32" i="1" s="1"/>
  <c r="L32" i="1" s="1"/>
  <c r="AK32" i="1"/>
  <c r="AI32" i="1"/>
  <c r="AC32" i="1"/>
  <c r="AB32" i="1"/>
  <c r="AA32" i="1"/>
  <c r="W32" i="1"/>
  <c r="T32" i="1"/>
  <c r="N32" i="1"/>
  <c r="BM32" i="1" s="1"/>
  <c r="DM31" i="1"/>
  <c r="W31" i="1" s="1"/>
  <c r="DL31" i="1"/>
  <c r="DK31" i="1" s="1"/>
  <c r="BL31" i="1" s="1"/>
  <c r="BN31" i="1" s="1"/>
  <c r="DJ31" i="1"/>
  <c r="BY31" i="1"/>
  <c r="BX31" i="1"/>
  <c r="BQ31" i="1"/>
  <c r="BT31" i="1" s="1"/>
  <c r="BP31" i="1"/>
  <c r="BJ31" i="1"/>
  <c r="BD31" i="1"/>
  <c r="AY31" i="1"/>
  <c r="AW31" i="1" s="1"/>
  <c r="AX31" i="1" s="1"/>
  <c r="AP31" i="1"/>
  <c r="AK31" i="1"/>
  <c r="N31" i="1" s="1"/>
  <c r="BM31" i="1" s="1"/>
  <c r="BO31" i="1" s="1"/>
  <c r="AC31" i="1"/>
  <c r="AB31" i="1"/>
  <c r="AA31" i="1" s="1"/>
  <c r="T31" i="1"/>
  <c r="M31" i="1"/>
  <c r="L31" i="1" s="1"/>
  <c r="AE31" i="1" s="1"/>
  <c r="DM30" i="1"/>
  <c r="DL30" i="1"/>
  <c r="DJ30" i="1"/>
  <c r="DK30" i="1" s="1"/>
  <c r="BL30" i="1" s="1"/>
  <c r="BY30" i="1"/>
  <c r="BX30" i="1"/>
  <c r="BP30" i="1"/>
  <c r="BJ30" i="1"/>
  <c r="BD30" i="1"/>
  <c r="BQ30" i="1" s="1"/>
  <c r="BT30" i="1" s="1"/>
  <c r="AY30" i="1"/>
  <c r="AW30" i="1"/>
  <c r="AP30" i="1"/>
  <c r="M30" i="1" s="1"/>
  <c r="L30" i="1" s="1"/>
  <c r="AK30" i="1"/>
  <c r="AI30" i="1"/>
  <c r="AC30" i="1"/>
  <c r="AB30" i="1"/>
  <c r="AA30" i="1"/>
  <c r="W30" i="1"/>
  <c r="X30" i="1" s="1"/>
  <c r="Y30" i="1" s="1"/>
  <c r="AG30" i="1" s="1"/>
  <c r="T30" i="1"/>
  <c r="AF30" i="1" s="1"/>
  <c r="O30" i="1"/>
  <c r="N30" i="1"/>
  <c r="BM30" i="1" s="1"/>
  <c r="DM29" i="1"/>
  <c r="DL29" i="1"/>
  <c r="DJ29" i="1"/>
  <c r="DK29" i="1" s="1"/>
  <c r="BY29" i="1"/>
  <c r="BX29" i="1"/>
  <c r="BQ29" i="1"/>
  <c r="BT29" i="1" s="1"/>
  <c r="BU29" i="1" s="1"/>
  <c r="BP29" i="1"/>
  <c r="BL29" i="1"/>
  <c r="BN29" i="1" s="1"/>
  <c r="BJ29" i="1"/>
  <c r="BD29" i="1"/>
  <c r="AY29" i="1"/>
  <c r="AW29" i="1" s="1"/>
  <c r="AP29" i="1"/>
  <c r="AK29" i="1"/>
  <c r="N29" i="1" s="1"/>
  <c r="BM29" i="1" s="1"/>
  <c r="BO29" i="1" s="1"/>
  <c r="AJ29" i="1"/>
  <c r="AC29" i="1"/>
  <c r="AB29" i="1"/>
  <c r="T29" i="1"/>
  <c r="M29" i="1"/>
  <c r="L29" i="1"/>
  <c r="AE29" i="1" s="1"/>
  <c r="DM28" i="1"/>
  <c r="DL28" i="1"/>
  <c r="DK28" i="1"/>
  <c r="BL28" i="1" s="1"/>
  <c r="DJ28" i="1"/>
  <c r="BY28" i="1"/>
  <c r="BX28" i="1"/>
  <c r="BU28" i="1"/>
  <c r="BP28" i="1"/>
  <c r="BO28" i="1"/>
  <c r="BN28" i="1"/>
  <c r="BJ28" i="1"/>
  <c r="BD28" i="1"/>
  <c r="BQ28" i="1" s="1"/>
  <c r="BT28" i="1" s="1"/>
  <c r="AY28" i="1"/>
  <c r="AW28" i="1"/>
  <c r="AP28" i="1"/>
  <c r="M28" i="1" s="1"/>
  <c r="L28" i="1" s="1"/>
  <c r="AK28" i="1"/>
  <c r="AI28" i="1"/>
  <c r="AC28" i="1"/>
  <c r="AB28" i="1"/>
  <c r="AA28" i="1"/>
  <c r="W28" i="1"/>
  <c r="T28" i="1"/>
  <c r="N28" i="1"/>
  <c r="BM28" i="1" s="1"/>
  <c r="DM27" i="1"/>
  <c r="DL27" i="1"/>
  <c r="DJ27" i="1"/>
  <c r="BY27" i="1"/>
  <c r="BX27" i="1"/>
  <c r="BW27" i="1"/>
  <c r="BT27" i="1"/>
  <c r="BQ27" i="1"/>
  <c r="BP27" i="1"/>
  <c r="BM27" i="1"/>
  <c r="BJ27" i="1"/>
  <c r="BD27" i="1"/>
  <c r="AY27" i="1"/>
  <c r="AW27" i="1" s="1"/>
  <c r="AX27" i="1"/>
  <c r="AP27" i="1"/>
  <c r="AK27" i="1"/>
  <c r="N27" i="1" s="1"/>
  <c r="AC27" i="1"/>
  <c r="AB27" i="1"/>
  <c r="AA27" i="1" s="1"/>
  <c r="T27" i="1"/>
  <c r="M27" i="1"/>
  <c r="L27" i="1" s="1"/>
  <c r="AE27" i="1" s="1"/>
  <c r="DM26" i="1"/>
  <c r="DL26" i="1"/>
  <c r="DJ26" i="1"/>
  <c r="DK26" i="1" s="1"/>
  <c r="BL26" i="1" s="1"/>
  <c r="BY26" i="1"/>
  <c r="BX26" i="1"/>
  <c r="BU26" i="1"/>
  <c r="BT26" i="1"/>
  <c r="BW26" i="1" s="1"/>
  <c r="BP26" i="1"/>
  <c r="BJ26" i="1"/>
  <c r="BD26" i="1"/>
  <c r="BQ26" i="1" s="1"/>
  <c r="AY26" i="1"/>
  <c r="AW26" i="1"/>
  <c r="AX26" i="1" s="1"/>
  <c r="AP26" i="1"/>
  <c r="M26" i="1" s="1"/>
  <c r="AK26" i="1"/>
  <c r="AI26" i="1"/>
  <c r="AC26" i="1"/>
  <c r="AB26" i="1"/>
  <c r="AA26" i="1" s="1"/>
  <c r="T26" i="1"/>
  <c r="N26" i="1"/>
  <c r="BM26" i="1" s="1"/>
  <c r="BO26" i="1" s="1"/>
  <c r="L26" i="1"/>
  <c r="DM25" i="1"/>
  <c r="DL25" i="1"/>
  <c r="DJ25" i="1"/>
  <c r="DK25" i="1" s="1"/>
  <c r="BL25" i="1" s="1"/>
  <c r="BN25" i="1" s="1"/>
  <c r="BY25" i="1"/>
  <c r="BX25" i="1"/>
  <c r="BW25" i="1"/>
  <c r="BQ25" i="1"/>
  <c r="BT25" i="1" s="1"/>
  <c r="BU25" i="1" s="1"/>
  <c r="BP25" i="1"/>
  <c r="BJ25" i="1"/>
  <c r="BD25" i="1"/>
  <c r="AY25" i="1"/>
  <c r="AW25" i="1" s="1"/>
  <c r="AP25" i="1"/>
  <c r="M25" i="1" s="1"/>
  <c r="L25" i="1" s="1"/>
  <c r="AK25" i="1"/>
  <c r="N25" i="1" s="1"/>
  <c r="BM25" i="1" s="1"/>
  <c r="BO25" i="1" s="1"/>
  <c r="AJ25" i="1"/>
  <c r="AC25" i="1"/>
  <c r="AB25" i="1"/>
  <c r="AA25" i="1" s="1"/>
  <c r="T25" i="1"/>
  <c r="DM24" i="1"/>
  <c r="DL24" i="1"/>
  <c r="DK24" i="1"/>
  <c r="BL24" i="1" s="1"/>
  <c r="DJ24" i="1"/>
  <c r="BY24" i="1"/>
  <c r="BX24" i="1"/>
  <c r="BU24" i="1"/>
  <c r="BP24" i="1"/>
  <c r="BJ24" i="1"/>
  <c r="BN24" i="1" s="1"/>
  <c r="BD24" i="1"/>
  <c r="BQ24" i="1" s="1"/>
  <c r="BT24" i="1" s="1"/>
  <c r="AY24" i="1"/>
  <c r="AW24" i="1"/>
  <c r="AI24" i="1" s="1"/>
  <c r="AP24" i="1"/>
  <c r="M24" i="1" s="1"/>
  <c r="L24" i="1" s="1"/>
  <c r="X24" i="1" s="1"/>
  <c r="Y24" i="1" s="1"/>
  <c r="AK24" i="1"/>
  <c r="AC24" i="1"/>
  <c r="AB24" i="1"/>
  <c r="AA24" i="1"/>
  <c r="W24" i="1"/>
  <c r="T24" i="1"/>
  <c r="O24" i="1"/>
  <c r="N24" i="1"/>
  <c r="BM24" i="1" s="1"/>
  <c r="BO24" i="1" s="1"/>
  <c r="DM23" i="1"/>
  <c r="DL23" i="1"/>
  <c r="DJ23" i="1"/>
  <c r="BY23" i="1"/>
  <c r="BX23" i="1"/>
  <c r="BW23" i="1"/>
  <c r="BT23" i="1"/>
  <c r="BQ23" i="1"/>
  <c r="BP23" i="1"/>
  <c r="BJ23" i="1"/>
  <c r="BD23" i="1"/>
  <c r="AY23" i="1"/>
  <c r="AW23" i="1" s="1"/>
  <c r="AX23" i="1" s="1"/>
  <c r="AP23" i="1"/>
  <c r="AK23" i="1"/>
  <c r="N23" i="1" s="1"/>
  <c r="BM23" i="1" s="1"/>
  <c r="AC23" i="1"/>
  <c r="AB23" i="1"/>
  <c r="AA23" i="1" s="1"/>
  <c r="T23" i="1"/>
  <c r="M23" i="1"/>
  <c r="L23" i="1" s="1"/>
  <c r="AE23" i="1" s="1"/>
  <c r="DM22" i="1"/>
  <c r="DL22" i="1"/>
  <c r="DK22" i="1"/>
  <c r="BL22" i="1" s="1"/>
  <c r="BO22" i="1" s="1"/>
  <c r="DJ22" i="1"/>
  <c r="BY22" i="1"/>
  <c r="BX22" i="1"/>
  <c r="BV22" i="1"/>
  <c r="BZ22" i="1" s="1"/>
  <c r="CA22" i="1" s="1"/>
  <c r="BU22" i="1"/>
  <c r="BT22" i="1"/>
  <c r="BW22" i="1" s="1"/>
  <c r="BP22" i="1"/>
  <c r="BJ22" i="1"/>
  <c r="BD22" i="1"/>
  <c r="BQ22" i="1" s="1"/>
  <c r="AY22" i="1"/>
  <c r="AW22" i="1"/>
  <c r="AX22" i="1" s="1"/>
  <c r="AP22" i="1"/>
  <c r="M22" i="1" s="1"/>
  <c r="AK22" i="1"/>
  <c r="AJ22" i="1"/>
  <c r="AC22" i="1"/>
  <c r="AB22" i="1"/>
  <c r="AA22" i="1" s="1"/>
  <c r="W22" i="1"/>
  <c r="X22" i="1" s="1"/>
  <c r="Y22" i="1" s="1"/>
  <c r="AG22" i="1" s="1"/>
  <c r="T22" i="1"/>
  <c r="N22" i="1"/>
  <c r="BM22" i="1" s="1"/>
  <c r="L22" i="1"/>
  <c r="DM21" i="1"/>
  <c r="DL21" i="1"/>
  <c r="DJ21" i="1"/>
  <c r="BY21" i="1"/>
  <c r="BX21" i="1"/>
  <c r="BW21" i="1"/>
  <c r="BQ21" i="1"/>
  <c r="BT21" i="1" s="1"/>
  <c r="BU21" i="1" s="1"/>
  <c r="BP21" i="1"/>
  <c r="BJ21" i="1"/>
  <c r="BD21" i="1"/>
  <c r="AY21" i="1"/>
  <c r="AW21" i="1" s="1"/>
  <c r="AP21" i="1"/>
  <c r="M21" i="1" s="1"/>
  <c r="L21" i="1" s="1"/>
  <c r="AK21" i="1"/>
  <c r="N21" i="1" s="1"/>
  <c r="BM21" i="1" s="1"/>
  <c r="AC21" i="1"/>
  <c r="AB21" i="1"/>
  <c r="AA21" i="1" s="1"/>
  <c r="T21" i="1"/>
  <c r="DM20" i="1"/>
  <c r="DL20" i="1"/>
  <c r="DK20" i="1"/>
  <c r="BL20" i="1" s="1"/>
  <c r="BN20" i="1" s="1"/>
  <c r="DJ20" i="1"/>
  <c r="BY20" i="1"/>
  <c r="BX20" i="1"/>
  <c r="BU20" i="1"/>
  <c r="BP20" i="1"/>
  <c r="BJ20" i="1"/>
  <c r="BD20" i="1"/>
  <c r="BQ20" i="1" s="1"/>
  <c r="BT20" i="1" s="1"/>
  <c r="AY20" i="1"/>
  <c r="AW20" i="1"/>
  <c r="AP20" i="1"/>
  <c r="M20" i="1" s="1"/>
  <c r="L20" i="1" s="1"/>
  <c r="AK20" i="1"/>
  <c r="AI20" i="1"/>
  <c r="AC20" i="1"/>
  <c r="AB20" i="1"/>
  <c r="AA20" i="1"/>
  <c r="W20" i="1"/>
  <c r="X20" i="1" s="1"/>
  <c r="Y20" i="1" s="1"/>
  <c r="T20" i="1"/>
  <c r="O20" i="1"/>
  <c r="N20" i="1"/>
  <c r="BM20" i="1" s="1"/>
  <c r="BO20" i="1" s="1"/>
  <c r="DM19" i="1"/>
  <c r="DL19" i="1"/>
  <c r="DJ19" i="1"/>
  <c r="BY19" i="1"/>
  <c r="BX19" i="1"/>
  <c r="BQ19" i="1"/>
  <c r="BT19" i="1" s="1"/>
  <c r="BP19" i="1"/>
  <c r="BJ19" i="1"/>
  <c r="BD19" i="1"/>
  <c r="AY19" i="1"/>
  <c r="AW19" i="1" s="1"/>
  <c r="R19" i="1" s="1"/>
  <c r="AX19" i="1"/>
  <c r="AP19" i="1"/>
  <c r="AK19" i="1"/>
  <c r="N19" i="1" s="1"/>
  <c r="BM19" i="1" s="1"/>
  <c r="AC19" i="1"/>
  <c r="AB19" i="1"/>
  <c r="AA19" i="1" s="1"/>
  <c r="T19" i="1"/>
  <c r="M19" i="1"/>
  <c r="L19" i="1" s="1"/>
  <c r="AE19" i="1" s="1"/>
  <c r="DM18" i="1"/>
  <c r="DL18" i="1"/>
  <c r="DK18" i="1" s="1"/>
  <c r="BL18" i="1" s="1"/>
  <c r="DJ18" i="1"/>
  <c r="BY18" i="1"/>
  <c r="BX18" i="1"/>
  <c r="BT18" i="1"/>
  <c r="BW18" i="1" s="1"/>
  <c r="BP18" i="1"/>
  <c r="BJ18" i="1"/>
  <c r="BD18" i="1"/>
  <c r="BQ18" i="1" s="1"/>
  <c r="AY18" i="1"/>
  <c r="AW18" i="1"/>
  <c r="AX18" i="1" s="1"/>
  <c r="AP18" i="1"/>
  <c r="M18" i="1" s="1"/>
  <c r="L18" i="1" s="1"/>
  <c r="AK18" i="1"/>
  <c r="AC18" i="1"/>
  <c r="AB18" i="1"/>
  <c r="AA18" i="1"/>
  <c r="W18" i="1"/>
  <c r="T18" i="1"/>
  <c r="O18" i="1"/>
  <c r="N18" i="1"/>
  <c r="BM18" i="1" s="1"/>
  <c r="BO18" i="1" s="1"/>
  <c r="DM17" i="1"/>
  <c r="DL17" i="1"/>
  <c r="DJ17" i="1"/>
  <c r="DK17" i="1" s="1"/>
  <c r="BY17" i="1"/>
  <c r="BX17" i="1"/>
  <c r="BW17" i="1"/>
  <c r="BQ17" i="1"/>
  <c r="BT17" i="1" s="1"/>
  <c r="BU17" i="1" s="1"/>
  <c r="BP17" i="1"/>
  <c r="BL17" i="1"/>
  <c r="BN17" i="1" s="1"/>
  <c r="BJ17" i="1"/>
  <c r="BD17" i="1"/>
  <c r="AY17" i="1"/>
  <c r="AW17" i="1" s="1"/>
  <c r="AX17" i="1"/>
  <c r="AP17" i="1"/>
  <c r="AK17" i="1"/>
  <c r="N17" i="1" s="1"/>
  <c r="BM17" i="1" s="1"/>
  <c r="BO17" i="1" s="1"/>
  <c r="AJ17" i="1"/>
  <c r="AC17" i="1"/>
  <c r="AB17" i="1"/>
  <c r="AA17" i="1" s="1"/>
  <c r="T17" i="1"/>
  <c r="M17" i="1"/>
  <c r="L17" i="1"/>
  <c r="AE17" i="1" s="1"/>
  <c r="AE25" i="1" l="1"/>
  <c r="BV19" i="1"/>
  <c r="BZ19" i="1" s="1"/>
  <c r="CA19" i="1" s="1"/>
  <c r="BU19" i="1"/>
  <c r="BW19" i="1"/>
  <c r="AE21" i="1"/>
  <c r="Z20" i="1"/>
  <c r="AD20" i="1" s="1"/>
  <c r="AG20" i="1"/>
  <c r="AF20" i="1"/>
  <c r="BW30" i="1"/>
  <c r="BV30" i="1"/>
  <c r="BZ30" i="1" s="1"/>
  <c r="CA30" i="1" s="1"/>
  <c r="BU30" i="1"/>
  <c r="U18" i="1"/>
  <c r="S18" i="1" s="1"/>
  <c r="V18" i="1" s="1"/>
  <c r="P18" i="1" s="1"/>
  <c r="Q18" i="1" s="1"/>
  <c r="AE18" i="1"/>
  <c r="Z24" i="1"/>
  <c r="AD24" i="1" s="1"/>
  <c r="AG24" i="1"/>
  <c r="AH24" i="1" s="1"/>
  <c r="AF24" i="1"/>
  <c r="BO30" i="1"/>
  <c r="Z22" i="1"/>
  <c r="AD22" i="1" s="1"/>
  <c r="W26" i="1"/>
  <c r="AJ26" i="1"/>
  <c r="W27" i="1"/>
  <c r="DK27" i="1"/>
  <c r="BL27" i="1" s="1"/>
  <c r="BN27" i="1" s="1"/>
  <c r="U20" i="1"/>
  <c r="S20" i="1" s="1"/>
  <c r="V20" i="1" s="1"/>
  <c r="P20" i="1" s="1"/>
  <c r="Q20" i="1" s="1"/>
  <c r="AI21" i="1"/>
  <c r="R21" i="1"/>
  <c r="AX21" i="1"/>
  <c r="O21" i="1"/>
  <c r="BV21" i="1"/>
  <c r="BZ21" i="1" s="1"/>
  <c r="CA21" i="1" s="1"/>
  <c r="U22" i="1"/>
  <c r="S22" i="1" s="1"/>
  <c r="V22" i="1" s="1"/>
  <c r="BV23" i="1"/>
  <c r="BZ23" i="1" s="1"/>
  <c r="CA23" i="1" s="1"/>
  <c r="BU23" i="1"/>
  <c r="X28" i="1"/>
  <c r="Y28" i="1" s="1"/>
  <c r="U28" i="1"/>
  <c r="S28" i="1" s="1"/>
  <c r="V28" i="1" s="1"/>
  <c r="Z30" i="1"/>
  <c r="AD30" i="1" s="1"/>
  <c r="U30" i="1"/>
  <c r="S30" i="1" s="1"/>
  <c r="V30" i="1" s="1"/>
  <c r="P30" i="1" s="1"/>
  <c r="Q30" i="1" s="1"/>
  <c r="X32" i="1"/>
  <c r="Y32" i="1" s="1"/>
  <c r="AF32" i="1" s="1"/>
  <c r="U32" i="1"/>
  <c r="S32" i="1" s="1"/>
  <c r="V32" i="1" s="1"/>
  <c r="P32" i="1" s="1"/>
  <c r="Q32" i="1" s="1"/>
  <c r="BO27" i="1"/>
  <c r="AJ20" i="1"/>
  <c r="R20" i="1"/>
  <c r="U24" i="1"/>
  <c r="S24" i="1" s="1"/>
  <c r="V24" i="1" s="1"/>
  <c r="P24" i="1" s="1"/>
  <c r="Q24" i="1" s="1"/>
  <c r="AI25" i="1"/>
  <c r="R25" i="1"/>
  <c r="AX25" i="1"/>
  <c r="O25" i="1"/>
  <c r="BV25" i="1"/>
  <c r="BZ25" i="1" s="1"/>
  <c r="CA25" i="1" s="1"/>
  <c r="BV27" i="1"/>
  <c r="BZ27" i="1" s="1"/>
  <c r="CA27" i="1" s="1"/>
  <c r="BU27" i="1"/>
  <c r="AJ28" i="1"/>
  <c r="R28" i="1"/>
  <c r="AX28" i="1"/>
  <c r="AX30" i="1"/>
  <c r="AJ30" i="1"/>
  <c r="AJ32" i="1"/>
  <c r="R32" i="1"/>
  <c r="AX32" i="1"/>
  <c r="AF18" i="1"/>
  <c r="AX20" i="1"/>
  <c r="O22" i="1"/>
  <c r="O23" i="1"/>
  <c r="AJ23" i="1"/>
  <c r="AI23" i="1"/>
  <c r="AJ24" i="1"/>
  <c r="R24" i="1"/>
  <c r="BV29" i="1"/>
  <c r="BZ29" i="1" s="1"/>
  <c r="CA29" i="1" s="1"/>
  <c r="BV31" i="1"/>
  <c r="BZ31" i="1" s="1"/>
  <c r="CA31" i="1" s="1"/>
  <c r="BU31" i="1"/>
  <c r="R18" i="1"/>
  <c r="BU18" i="1"/>
  <c r="BN18" i="1"/>
  <c r="R22" i="1"/>
  <c r="AE22" i="1"/>
  <c r="AH22" i="1" s="1"/>
  <c r="AX24" i="1"/>
  <c r="O26" i="1"/>
  <c r="BV26" i="1"/>
  <c r="BZ26" i="1" s="1"/>
  <c r="CA26" i="1" s="1"/>
  <c r="O27" i="1"/>
  <c r="AJ27" i="1"/>
  <c r="AI27" i="1"/>
  <c r="O28" i="1"/>
  <c r="BW28" i="1"/>
  <c r="BV28" i="1"/>
  <c r="BZ28" i="1" s="1"/>
  <c r="CA28" i="1" s="1"/>
  <c r="AI29" i="1"/>
  <c r="R29" i="1"/>
  <c r="AX29" i="1"/>
  <c r="O29" i="1"/>
  <c r="BW29" i="1"/>
  <c r="U31" i="1"/>
  <c r="S31" i="1" s="1"/>
  <c r="V31" i="1" s="1"/>
  <c r="P31" i="1" s="1"/>
  <c r="Q31" i="1" s="1"/>
  <c r="BW31" i="1"/>
  <c r="BW32" i="1"/>
  <c r="BV32" i="1"/>
  <c r="BZ32" i="1" s="1"/>
  <c r="CA32" i="1" s="1"/>
  <c r="W23" i="1"/>
  <c r="DK23" i="1"/>
  <c r="BL23" i="1" s="1"/>
  <c r="BN23" i="1" s="1"/>
  <c r="O19" i="1"/>
  <c r="AJ19" i="1"/>
  <c r="AI19" i="1"/>
  <c r="AI17" i="1"/>
  <c r="R17" i="1"/>
  <c r="O17" i="1"/>
  <c r="BV17" i="1"/>
  <c r="BZ17" i="1" s="1"/>
  <c r="CA17" i="1" s="1"/>
  <c r="X18" i="1"/>
  <c r="Y18" i="1" s="1"/>
  <c r="AI18" i="1"/>
  <c r="AE20" i="1"/>
  <c r="AH20" i="1" s="1"/>
  <c r="BW20" i="1"/>
  <c r="BV20" i="1"/>
  <c r="BZ20" i="1" s="1"/>
  <c r="CA20" i="1" s="1"/>
  <c r="BN22" i="1"/>
  <c r="R23" i="1"/>
  <c r="R26" i="1"/>
  <c r="AE26" i="1"/>
  <c r="R30" i="1"/>
  <c r="AE30" i="1"/>
  <c r="AH30" i="1" s="1"/>
  <c r="BN30" i="1"/>
  <c r="X31" i="1"/>
  <c r="Y31" i="1" s="1"/>
  <c r="O32" i="1"/>
  <c r="BV18" i="1"/>
  <c r="BZ18" i="1" s="1"/>
  <c r="CA18" i="1" s="1"/>
  <c r="AJ18" i="1"/>
  <c r="W19" i="1"/>
  <c r="DK19" i="1"/>
  <c r="BL19" i="1" s="1"/>
  <c r="BN19" i="1" s="1"/>
  <c r="AJ21" i="1"/>
  <c r="DK21" i="1"/>
  <c r="BL21" i="1" s="1"/>
  <c r="BN21" i="1" s="1"/>
  <c r="AF22" i="1"/>
  <c r="AI22" i="1"/>
  <c r="AE24" i="1"/>
  <c r="BW24" i="1"/>
  <c r="BV24" i="1"/>
  <c r="BZ24" i="1" s="1"/>
  <c r="CA24" i="1" s="1"/>
  <c r="BN26" i="1"/>
  <c r="R27" i="1"/>
  <c r="AE28" i="1"/>
  <c r="AA29" i="1"/>
  <c r="O31" i="1"/>
  <c r="AJ31" i="1"/>
  <c r="AI31" i="1"/>
  <c r="R31" i="1"/>
  <c r="AE32" i="1"/>
  <c r="W17" i="1"/>
  <c r="W21" i="1"/>
  <c r="W25" i="1"/>
  <c r="W29" i="1"/>
  <c r="AG18" i="1" l="1"/>
  <c r="AH18" i="1" s="1"/>
  <c r="Z18" i="1"/>
  <c r="AD18" i="1" s="1"/>
  <c r="X27" i="1"/>
  <c r="Y27" i="1" s="1"/>
  <c r="Z32" i="1"/>
  <c r="AD32" i="1" s="1"/>
  <c r="AG32" i="1"/>
  <c r="AH32" i="1" s="1"/>
  <c r="X19" i="1"/>
  <c r="Y19" i="1" s="1"/>
  <c r="P22" i="1"/>
  <c r="Q22" i="1" s="1"/>
  <c r="X21" i="1"/>
  <c r="Y21" i="1" s="1"/>
  <c r="X23" i="1"/>
  <c r="Y23" i="1" s="1"/>
  <c r="P28" i="1"/>
  <c r="Q28" i="1" s="1"/>
  <c r="X26" i="1"/>
  <c r="Y26" i="1" s="1"/>
  <c r="BO19" i="1"/>
  <c r="BO23" i="1"/>
  <c r="X29" i="1"/>
  <c r="Y29" i="1" s="1"/>
  <c r="X25" i="1"/>
  <c r="Y25" i="1" s="1"/>
  <c r="X17" i="1"/>
  <c r="Y17" i="1" s="1"/>
  <c r="Z31" i="1"/>
  <c r="AD31" i="1" s="1"/>
  <c r="AG31" i="1"/>
  <c r="AF31" i="1"/>
  <c r="Z28" i="1"/>
  <c r="AD28" i="1" s="1"/>
  <c r="AG28" i="1"/>
  <c r="AF28" i="1"/>
  <c r="BO21" i="1"/>
  <c r="Z17" i="1" l="1"/>
  <c r="AD17" i="1" s="1"/>
  <c r="U17" i="1"/>
  <c r="S17" i="1" s="1"/>
  <c r="V17" i="1" s="1"/>
  <c r="P17" i="1" s="1"/>
  <c r="Q17" i="1" s="1"/>
  <c r="AG17" i="1"/>
  <c r="AF17" i="1"/>
  <c r="AG19" i="1"/>
  <c r="AH19" i="1" s="1"/>
  <c r="AF19" i="1"/>
  <c r="Z19" i="1"/>
  <c r="AD19" i="1" s="1"/>
  <c r="U19" i="1"/>
  <c r="S19" i="1" s="1"/>
  <c r="V19" i="1" s="1"/>
  <c r="P19" i="1" s="1"/>
  <c r="Q19" i="1" s="1"/>
  <c r="AG26" i="1"/>
  <c r="Z26" i="1"/>
  <c r="AD26" i="1" s="1"/>
  <c r="U26" i="1"/>
  <c r="S26" i="1" s="1"/>
  <c r="V26" i="1" s="1"/>
  <c r="P26" i="1" s="1"/>
  <c r="Q26" i="1" s="1"/>
  <c r="AF26" i="1"/>
  <c r="Z25" i="1"/>
  <c r="AD25" i="1" s="1"/>
  <c r="AG25" i="1"/>
  <c r="U25" i="1"/>
  <c r="S25" i="1" s="1"/>
  <c r="V25" i="1" s="1"/>
  <c r="P25" i="1" s="1"/>
  <c r="Q25" i="1" s="1"/>
  <c r="AF25" i="1"/>
  <c r="AH28" i="1"/>
  <c r="AG23" i="1"/>
  <c r="AF23" i="1"/>
  <c r="U23" i="1"/>
  <c r="S23" i="1" s="1"/>
  <c r="V23" i="1" s="1"/>
  <c r="P23" i="1" s="1"/>
  <c r="Q23" i="1" s="1"/>
  <c r="Z23" i="1"/>
  <c r="AD23" i="1" s="1"/>
  <c r="Z29" i="1"/>
  <c r="AD29" i="1" s="1"/>
  <c r="AG29" i="1"/>
  <c r="AH29" i="1" s="1"/>
  <c r="U29" i="1"/>
  <c r="S29" i="1" s="1"/>
  <c r="V29" i="1" s="1"/>
  <c r="P29" i="1" s="1"/>
  <c r="Q29" i="1" s="1"/>
  <c r="AF29" i="1"/>
  <c r="Z21" i="1"/>
  <c r="AD21" i="1" s="1"/>
  <c r="AG21" i="1"/>
  <c r="U21" i="1"/>
  <c r="S21" i="1" s="1"/>
  <c r="V21" i="1" s="1"/>
  <c r="P21" i="1" s="1"/>
  <c r="Q21" i="1" s="1"/>
  <c r="AF21" i="1"/>
  <c r="AF27" i="1"/>
  <c r="Z27" i="1"/>
  <c r="AD27" i="1" s="1"/>
  <c r="AG27" i="1"/>
  <c r="AH27" i="1" s="1"/>
  <c r="U27" i="1"/>
  <c r="S27" i="1" s="1"/>
  <c r="V27" i="1" s="1"/>
  <c r="P27" i="1" s="1"/>
  <c r="Q27" i="1" s="1"/>
  <c r="AH31" i="1"/>
  <c r="AH25" i="1" l="1"/>
  <c r="AH17" i="1"/>
  <c r="AH21" i="1"/>
  <c r="AH23" i="1"/>
  <c r="AH26" i="1"/>
</calcChain>
</file>

<file path=xl/sharedStrings.xml><?xml version="1.0" encoding="utf-8"?>
<sst xmlns="http://schemas.openxmlformats.org/spreadsheetml/2006/main" count="1131" uniqueCount="511">
  <si>
    <t>File opened</t>
  </si>
  <si>
    <t>2023-06-22 08:50:26</t>
  </si>
  <si>
    <t>Console s/n</t>
  </si>
  <si>
    <t>68C-831503</t>
  </si>
  <si>
    <t>Console ver</t>
  </si>
  <si>
    <t>Bluestem v.2.1.08</t>
  </si>
  <si>
    <t>Scripts ver</t>
  </si>
  <si>
    <t>2022.05  2.1.08, Aug 2022</t>
  </si>
  <si>
    <t>Head s/n</t>
  </si>
  <si>
    <t>68H-581503</t>
  </si>
  <si>
    <t>Head ver</t>
  </si>
  <si>
    <t>1.4.22</t>
  </si>
  <si>
    <t>Head cal</t>
  </si>
  <si>
    <t>{"h2oaspan1": "1.00419", "chamberpressurezero": "2.56232", "co2aspan2b": "0.325324", "co2bzero": "0.959397", "h2obspan1": "1.00227", "ssb_ref": "38434", "flowmeterzero": "0.995701", "h2obspanconc2": "0", "co2aspanconc2": "309.1", "tazero": "-0.0478325", "oxygen": "21", "h2obspanconc1": "12.52", "h2oazero": "1.00658", "co2aspan2": "-0.030163", "co2aspanconc1": "2490", "h2oaspan2a": "0.0693836", "flowazero": "0.31134", "h2oaspanconc1": "12.52", "flowbzero": "0.30834", "co2bspanconc1": "2490", "co2aspan1": "1.0024", "h2obzero": "1.00009", "co2aspan2a": "0.327778", "h2oaspan2": "0", "co2bspan2": "-0.0307545", "co2bspanconc2": "309.1", "h2obspan2a": "0.0696041", "h2oaspanconc2": "0", "h2oaspan2b": "0.0696742", "h2obspan2b": "0.0697624", "co2bspan2a": "0.327161", "tbzero": "-0.0150089", "co2azero": "0.992736", "co2bspan1": "1.00258", "ssa_ref": "36474.5", "h2obspan2": "0", "co2bspan2b": "0.324713"}</t>
  </si>
  <si>
    <t>CO2 rangematch</t>
  </si>
  <si>
    <t>Wed Apr 26 11:53</t>
  </si>
  <si>
    <t>H2O rangematch</t>
  </si>
  <si>
    <t>Wed Apr 26 12:17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</si>
  <si>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</si>
  <si>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</si>
  <si>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</si>
  <si>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</si>
  <si>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</si>
  <si>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</si>
  <si>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</si>
  <si>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</si>
  <si>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</si>
  <si>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08:50:26</t>
  </si>
  <si>
    <t>Stability Definition:	F (FlrLS): Slp&lt;1 Per=20	ΔH2O (Meas2): Slp&lt;0.1 Per=20	ΔCO2 (Meas2): Slp&lt;0.5 Per=20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</si>
  <si>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</si>
  <si>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</si>
  <si>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</si>
  <si>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</si>
  <si>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</si>
  <si>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</si>
  <si>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</si>
  <si>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</si>
  <si>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</si>
  <si>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</si>
  <si>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</si>
  <si>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</si>
  <si>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</si>
  <si>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</si>
  <si>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</si>
  <si>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</si>
  <si>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</si>
  <si>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</si>
  <si>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</si>
  <si>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</si>
  <si>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</si>
  <si>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</si>
  <si>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</si>
  <si>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</si>
  <si>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</si>
  <si>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</si>
  <si>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</si>
  <si>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</si>
  <si>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</si>
  <si>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</si>
  <si>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</si>
  <si>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</si>
  <si>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</si>
  <si>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</si>
  <si>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</si>
  <si>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</si>
  <si>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</si>
  <si>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</si>
  <si>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</si>
  <si>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</si>
  <si>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</si>
  <si>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</si>
  <si>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</si>
  <si>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</si>
  <si>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</si>
  <si>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</si>
  <si>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</si>
  <si>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</si>
  <si>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</si>
  <si>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</si>
  <si>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</si>
  <si>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</si>
  <si>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5.30434 94.4401 375.517 612.113 849.772 1038.26 1222.96 1343.87</t>
  </si>
  <si>
    <t>Fs_true</t>
  </si>
  <si>
    <t>-0.741557 103.918 403.219 601.35 804.515 1000.95 1206.25 1400.81</t>
  </si>
  <si>
    <t>leak_wt</t>
  </si>
  <si>
    <t>SysObs</t>
  </si>
  <si>
    <t>UserDefCon</t>
  </si>
  <si>
    <t>GasEx</t>
  </si>
  <si>
    <t>Dynamic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</si>
  <si>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</si>
  <si>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</si>
  <si>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</si>
  <si>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</si>
  <si>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</si>
  <si>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</si>
  <si>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</si>
  <si>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</si>
  <si>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</si>
  <si>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</si>
  <si>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</si>
  <si>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</si>
  <si>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</si>
  <si>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</si>
  <si>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</si>
  <si>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</si>
  <si>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</si>
  <si>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</si>
  <si>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</si>
  <si>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</si>
  <si>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</si>
  <si>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</si>
  <si>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</si>
  <si>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</si>
  <si>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Air.temp</t>
  </si>
  <si>
    <t>Ex.int</t>
  </si>
  <si>
    <t>Water.pot</t>
  </si>
  <si>
    <t>Measure.height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</si>
  <si>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</si>
  <si>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</si>
  <si>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</si>
  <si>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</si>
  <si>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</si>
  <si>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</si>
  <si>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</si>
  <si>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</si>
  <si>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</si>
  <si>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</si>
  <si>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</si>
  <si>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</si>
  <si>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</si>
  <si>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</si>
  <si>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</si>
  <si>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</si>
  <si>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</si>
  <si>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</si>
  <si>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</si>
  <si>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</si>
  <si>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</si>
  <si>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</si>
  <si>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</si>
  <si>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</si>
  <si>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</si>
  <si>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</si>
  <si>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</si>
  <si>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</si>
  <si>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</si>
  <si>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</si>
  <si>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</si>
  <si>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</si>
  <si>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</si>
  <si>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</si>
  <si>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</si>
  <si>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</si>
  <si>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</si>
  <si>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</si>
  <si>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</si>
  <si>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</si>
  <si>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</si>
  <si>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</si>
  <si>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</si>
  <si>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</si>
  <si>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</si>
  <si>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</si>
  <si>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</si>
  <si>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</si>
  <si>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</si>
  <si>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</si>
  <si>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</si>
  <si>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</si>
  <si>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</si>
  <si>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</si>
  <si>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</si>
  <si>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</si>
  <si>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</si>
  <si>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alt._Fo'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</si>
  <si>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</si>
  <si>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</si>
  <si>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</si>
  <si>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</si>
  <si>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</si>
  <si>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</si>
  <si>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</si>
  <si>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</si>
  <si>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</si>
  <si>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</si>
  <si>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</si>
  <si>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</si>
  <si>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P1_Fmax</t>
  </si>
  <si>
    <t>T@P1_Fmax</t>
  </si>
  <si>
    <t>Q@P1_Fmax</t>
  </si>
  <si>
    <t>P1_PredF</t>
  </si>
  <si>
    <t>P1_ΔF</t>
  </si>
  <si>
    <t>P2_dur</t>
  </si>
  <si>
    <t>P2_ramp</t>
  </si>
  <si>
    <t>P2_int</t>
  </si>
  <si>
    <t>P2_int_se</t>
  </si>
  <si>
    <t>P2_slp</t>
  </si>
  <si>
    <t>P2_slp_se</t>
  </si>
  <si>
    <t>P2_R2</t>
  </si>
  <si>
    <t>P2_dQdt</t>
  </si>
  <si>
    <t>P3_dur</t>
  </si>
  <si>
    <t>P3_Fmax</t>
  </si>
  <si>
    <t>T@P3_Fmax</t>
  </si>
  <si>
    <t>Q@P3_Fmax</t>
  </si>
  <si>
    <t>P3_PredF</t>
  </si>
  <si>
    <t>P3_ΔF</t>
  </si>
  <si>
    <t>Dur</t>
  </si>
  <si>
    <t>DCo</t>
  </si>
  <si>
    <t>InitSlope</t>
  </si>
  <si>
    <t>F1</t>
  </si>
  <si>
    <t>T@F1</t>
  </si>
  <si>
    <t>T@HIR</t>
  </si>
  <si>
    <t>F2</t>
  </si>
  <si>
    <t>T@F2</t>
  </si>
  <si>
    <t>DCmax</t>
  </si>
  <si>
    <t>T@DCmax</t>
  </si>
  <si>
    <t>PhiPS2_dc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</si>
  <si>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</si>
  <si>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</si>
  <si>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</si>
  <si>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</si>
  <si>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</si>
  <si>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</si>
  <si>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</si>
  <si>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</si>
  <si>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</si>
  <si>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</si>
  <si>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</si>
  <si>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</si>
  <si>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</si>
  <si>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</si>
  <si>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</si>
  <si>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</si>
  <si>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</si>
  <si>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</si>
  <si>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</si>
  <si>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</si>
  <si>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</si>
  <si>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</si>
  <si>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</si>
  <si>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</si>
  <si>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</si>
  <si>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</si>
  <si>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</si>
  <si>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</si>
  <si>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</si>
  <si>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</si>
  <si>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</si>
  <si>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</si>
  <si>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</si>
  <si>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</si>
  <si>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</si>
  <si>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</si>
  <si>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</si>
  <si>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</si>
  <si>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</si>
  <si>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</si>
  <si>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</si>
  <si>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</si>
  <si>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</si>
  <si>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</si>
  <si>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</si>
  <si>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</si>
  <si>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</si>
  <si>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</si>
  <si>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</si>
  <si>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</si>
  <si>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</si>
  <si>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</si>
  <si>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</si>
  <si>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</si>
  <si>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</si>
  <si>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</si>
  <si>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</si>
  <si>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</si>
  <si>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</si>
  <si>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</si>
  <si>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</si>
  <si>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</si>
  <si>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</si>
  <si>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</si>
  <si>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</si>
  <si>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</si>
  <si>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</si>
  <si>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</si>
  <si>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</si>
  <si>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</si>
  <si>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</si>
  <si>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</si>
  <si>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</si>
  <si>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</si>
  <si>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</si>
  <si>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</si>
  <si>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</si>
  <si>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</si>
  <si>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</si>
  <si>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</si>
  <si>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</si>
  <si>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</si>
  <si>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</si>
  <si>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</si>
  <si>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</si>
  <si>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</si>
  <si>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</si>
  <si>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</si>
  <si>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</si>
  <si>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</si>
  <si>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</si>
  <si>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</si>
  <si>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</si>
  <si>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</si>
  <si>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</si>
  <si>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</si>
  <si>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</si>
  <si>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</si>
  <si>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</si>
  <si>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</si>
  <si>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</si>
  <si>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</si>
  <si>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</si>
  <si>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</si>
  <si>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</si>
  <si>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</si>
  <si>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</si>
  <si>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</si>
  <si>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</si>
  <si>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</si>
  <si>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</si>
  <si>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</si>
  <si>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</si>
  <si>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</si>
  <si>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</si>
  <si>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</si>
  <si>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</si>
  <si>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</si>
  <si>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AccH2O_des</t>
  </si>
  <si>
    <t>AccH2O_hum</t>
  </si>
  <si>
    <t>AccCO2_soda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</si>
  <si>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</si>
  <si>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</si>
  <si>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</si>
  <si>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</si>
  <si>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</si>
  <si>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</si>
  <si>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</si>
  <si>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</si>
  <si>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</si>
  <si>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</si>
  <si>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</si>
  <si>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</si>
  <si>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</si>
  <si>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</si>
  <si>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</si>
  <si>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</si>
  <si>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</si>
  <si>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</si>
  <si>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</si>
  <si>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</si>
  <si>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</si>
  <si>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</si>
  <si>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</si>
  <si>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</si>
  <si>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</si>
  <si>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</si>
  <si>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</si>
  <si>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</si>
  <si>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</si>
  <si>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</si>
  <si>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</si>
  <si>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</si>
  <si>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</si>
  <si>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</si>
  <si>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</si>
  <si>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</si>
  <si>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</si>
  <si>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</si>
  <si>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</si>
  <si>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</si>
  <si>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</si>
  <si>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</si>
  <si>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</si>
  <si>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</si>
  <si>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</si>
  <si>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</si>
  <si>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</si>
  <si>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</si>
  <si>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</si>
  <si>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</si>
  <si>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</si>
  <si>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</si>
  <si>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</si>
  <si>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</si>
  <si>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</si>
  <si>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</si>
  <si>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</si>
  <si>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</si>
  <si>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</si>
  <si>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</si>
  <si>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</si>
  <si>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</si>
  <si>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</si>
  <si>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psi</t>
  </si>
  <si>
    <t>inches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</si>
  <si>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</si>
  <si>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</si>
  <si>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</si>
  <si>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</si>
  <si>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</si>
  <si>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</si>
  <si>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</si>
  <si>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</si>
  <si>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</si>
  <si>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</si>
  <si>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</si>
  <si>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</si>
  <si>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</si>
  <si>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µmol µmol⁻¹</t>
  </si>
  <si>
    <t>ms</t>
  </si>
  <si>
    <t>centimol m⁻² s⁻¹</t>
  </si>
  <si>
    <t>mol m⁻² s⁻²</t>
  </si>
  <si>
    <t>s⁻¹</t>
  </si>
  <si>
    <t>J/µmol</t>
  </si>
  <si>
    <t>cm²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</si>
  <si>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</si>
  <si>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</si>
  <si>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</si>
  <si>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</si>
  <si>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</si>
  <si>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</si>
  <si>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</si>
  <si>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</si>
  <si>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</si>
  <si>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mV</t>
  </si>
  <si>
    <t>mg</t>
  </si>
  <si>
    <t>hrs</t>
  </si>
  <si>
    <t>min</t>
  </si>
  <si>
    <t>20230622 08:50:46</t>
  </si>
  <si>
    <t>08:50:46</t>
  </si>
  <si>
    <t>Intact</t>
  </si>
  <si>
    <t>RECT-356-20230621-10_57_37</t>
  </si>
  <si>
    <t>MPF-395-20230622-08_50_36</t>
  </si>
  <si>
    <t>-</t>
  </si>
  <si>
    <t>0: Broadleaf</t>
  </si>
  <si>
    <t>08:51:15</t>
  </si>
  <si>
    <t>2/3</t>
  </si>
  <si>
    <t>11111111</t>
  </si>
  <si>
    <t>oooooooo</t>
  </si>
  <si>
    <t>on</t>
  </si>
  <si>
    <t>20230622 09:14:06</t>
  </si>
  <si>
    <t>09:14:06</t>
  </si>
  <si>
    <t>Excised</t>
  </si>
  <si>
    <t>MPF-396-20230622-09_13_56</t>
  </si>
  <si>
    <t>09:14:28</t>
  </si>
  <si>
    <t>20230622 09:50:27</t>
  </si>
  <si>
    <t>09:50:27</t>
  </si>
  <si>
    <t>MPF-397-20230622-09_50_18</t>
  </si>
  <si>
    <t>09:50:52</t>
  </si>
  <si>
    <t>20230622 10:14:48</t>
  </si>
  <si>
    <t>10:14:48</t>
  </si>
  <si>
    <t>MPF-398-20230622-10_14_39</t>
  </si>
  <si>
    <t>10:15:09</t>
  </si>
  <si>
    <t>1/3</t>
  </si>
  <si>
    <t>20230622 10:48:30</t>
  </si>
  <si>
    <t>10:48:30</t>
  </si>
  <si>
    <t>MPF-399-20230622-10_48_21</t>
  </si>
  <si>
    <t>10:49:07</t>
  </si>
  <si>
    <t>20230622 11:12:52</t>
  </si>
  <si>
    <t>11:12:52</t>
  </si>
  <si>
    <t>MPF-400-20230622-11_12_43</t>
  </si>
  <si>
    <t>11:13:29</t>
  </si>
  <si>
    <t>20230622 11:50:59</t>
  </si>
  <si>
    <t>11:50:59</t>
  </si>
  <si>
    <t>MPF-401-20230622-11_50_51</t>
  </si>
  <si>
    <t>11:51:41</t>
  </si>
  <si>
    <t>0/3</t>
  </si>
  <si>
    <t>20230622 12:15:01</t>
  </si>
  <si>
    <t>12:15:01</t>
  </si>
  <si>
    <t>MPF-402-20230622-12_14_53</t>
  </si>
  <si>
    <t>12:15:40</t>
  </si>
  <si>
    <t>20230622 12:50:05</t>
  </si>
  <si>
    <t>12:50:05</t>
  </si>
  <si>
    <t>MPF-403-20230622-12_49_57</t>
  </si>
  <si>
    <t>12:50:28</t>
  </si>
  <si>
    <t>20230622 13:13:12</t>
  </si>
  <si>
    <t>13:13:12</t>
  </si>
  <si>
    <t>MPF-404-20230622-13_13_04</t>
  </si>
  <si>
    <t>13:13:45</t>
  </si>
  <si>
    <t>20230622 13:50:21</t>
  </si>
  <si>
    <t>13:50:21</t>
  </si>
  <si>
    <t>MPF-405-20230622-13_50_13</t>
  </si>
  <si>
    <t>13:50:56</t>
  </si>
  <si>
    <t>20230622 14:15:07</t>
  </si>
  <si>
    <t>14:15:07</t>
  </si>
  <si>
    <t>MPF-406-20230622-14_15_00</t>
  </si>
  <si>
    <t>14:15:39</t>
  </si>
  <si>
    <t>20230622 14:51:41</t>
  </si>
  <si>
    <t>14:51:41</t>
  </si>
  <si>
    <t>MPF-407-20230622-14_51_34</t>
  </si>
  <si>
    <t>14:52:11</t>
  </si>
  <si>
    <t>20230622 15:16:12</t>
  </si>
  <si>
    <t>15:16:12</t>
  </si>
  <si>
    <t>MPF-408-20230622-15_16_05</t>
  </si>
  <si>
    <t>15:16:53</t>
  </si>
  <si>
    <t>20230622 15:50:42</t>
  </si>
  <si>
    <t>15:50:42</t>
  </si>
  <si>
    <t>MPF-409-20230622-15_50_35</t>
  </si>
  <si>
    <t>15:51:24</t>
  </si>
  <si>
    <t>20230622 16:12:52</t>
  </si>
  <si>
    <t>16:12:52</t>
  </si>
  <si>
    <t>MPF-410-20230622-16_12_45</t>
  </si>
  <si>
    <t>16:13:34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</si>
</sst>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M32"/>
  <sheetViews>
    <sheetView tabSelected="1" workbookViewId="0">
      <selection activeCell="J18" sqref="J18"/>
    </sheetView>
  </sheetViews>
  <sheetFormatPr baseColWidth="10" defaultColWidth="8.83203125" defaultRowHeight="15" x14ac:dyDescent="0.2"/>
  <sheetData>
    <row r="2" spans="1:299" x14ac:dyDescent="0.2">
      <c r="A2" t="s">
        <v>29</v>
      </c>
      <c r="B2" t="s">
        <v>30</v>
      </c>
      <c r="C2" t="s">
        <v>32</v>
      </c>
    </row>
    <row r="3" spans="1:299" x14ac:dyDescent="0.2">
      <c r="B3" t="s">
        <v>31</v>
      </c>
      <c r="C3">
        <v>21</v>
      </c>
    </row>
    <row r="4" spans="1:299" x14ac:dyDescent="0.2">
      <c r="A4" t="s">
        <v>33</v>
      </c>
      <c r="B4" t="s">
        <v>34</v>
      </c>
      <c r="C4" t="s">
        <v>35</v>
      </c>
      <c r="D4" t="s">
        <v>37</v>
      </c>
      <c r="E4" t="s">
        <v>38</v>
      </c>
      <c r="F4" t="s">
        <v>39</v>
      </c>
      <c r="G4" t="s">
        <v>40</v>
      </c>
      <c r="H4" t="s">
        <v>41</v>
      </c>
      <c r="I4" t="s">
        <v>42</v>
      </c>
      <c r="J4" t="s">
        <v>43</v>
      </c>
      <c r="K4" t="s">
        <v>44</v>
      </c>
    </row>
    <row r="5" spans="1:299" x14ac:dyDescent="0.2">
      <c r="B5" t="s">
        <v>19</v>
      </c>
      <c r="C5" t="s">
        <v>36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299" x14ac:dyDescent="0.2">
      <c r="A6" t="s">
        <v>45</v>
      </c>
      <c r="B6" t="s">
        <v>46</v>
      </c>
      <c r="C6" t="s">
        <v>47</v>
      </c>
      <c r="D6" t="s">
        <v>48</v>
      </c>
      <c r="E6" t="s">
        <v>49</v>
      </c>
    </row>
    <row r="7" spans="1:299" x14ac:dyDescent="0.2">
      <c r="B7">
        <v>0</v>
      </c>
      <c r="C7">
        <v>1</v>
      </c>
      <c r="D7">
        <v>0</v>
      </c>
      <c r="E7">
        <v>0</v>
      </c>
    </row>
    <row r="8" spans="1:299" x14ac:dyDescent="0.2">
      <c r="A8" t="s">
        <v>50</v>
      </c>
      <c r="B8" t="s">
        <v>51</v>
      </c>
      <c r="C8" t="s">
        <v>53</v>
      </c>
      <c r="D8" t="s">
        <v>55</v>
      </c>
      <c r="E8" t="s">
        <v>56</v>
      </c>
      <c r="F8" t="s">
        <v>57</v>
      </c>
      <c r="G8" t="s">
        <v>58</v>
      </c>
      <c r="H8" t="s">
        <v>59</v>
      </c>
      <c r="I8" t="s">
        <v>60</v>
      </c>
      <c r="J8" t="s">
        <v>61</v>
      </c>
      <c r="K8" t="s">
        <v>62</v>
      </c>
      <c r="L8" t="s">
        <v>63</v>
      </c>
      <c r="M8" t="s">
        <v>64</v>
      </c>
      <c r="N8" t="s">
        <v>65</v>
      </c>
      <c r="O8" t="s">
        <v>66</v>
      </c>
      <c r="P8" t="s">
        <v>67</v>
      </c>
      <c r="Q8" t="s">
        <v>68</v>
      </c>
    </row>
    <row r="9" spans="1:299" x14ac:dyDescent="0.2">
      <c r="B9" t="s">
        <v>52</v>
      </c>
      <c r="C9" t="s">
        <v>54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0.19109999999999999</v>
      </c>
      <c r="L9">
        <v>0.1512</v>
      </c>
      <c r="M9">
        <v>0.161</v>
      </c>
      <c r="N9">
        <v>0.22620000000000001</v>
      </c>
      <c r="O9">
        <v>0.1575</v>
      </c>
      <c r="P9">
        <v>0.15959999999999999</v>
      </c>
      <c r="Q9">
        <v>0.2175</v>
      </c>
    </row>
    <row r="10" spans="1:299" x14ac:dyDescent="0.2">
      <c r="A10" t="s">
        <v>69</v>
      </c>
      <c r="B10" t="s">
        <v>70</v>
      </c>
      <c r="C10" t="s">
        <v>71</v>
      </c>
      <c r="D10" t="s">
        <v>72</v>
      </c>
      <c r="E10" t="s">
        <v>73</v>
      </c>
      <c r="F10" t="s">
        <v>74</v>
      </c>
    </row>
    <row r="11" spans="1:299" x14ac:dyDescent="0.2">
      <c r="B11">
        <v>0</v>
      </c>
      <c r="C11">
        <v>0</v>
      </c>
      <c r="D11">
        <v>0</v>
      </c>
      <c r="E11">
        <v>0</v>
      </c>
      <c r="F11">
        <v>1</v>
      </c>
    </row>
    <row r="12" spans="1:299" x14ac:dyDescent="0.2">
      <c r="A12" t="s">
        <v>75</v>
      </c>
      <c r="B12" t="s">
        <v>76</v>
      </c>
      <c r="C12" t="s">
        <v>77</v>
      </c>
      <c r="D12" t="s">
        <v>78</v>
      </c>
      <c r="E12" t="s">
        <v>79</v>
      </c>
      <c r="F12" t="s">
        <v>80</v>
      </c>
      <c r="G12" t="s">
        <v>82</v>
      </c>
      <c r="H12" t="s">
        <v>84</v>
      </c>
    </row>
    <row r="13" spans="1:299" x14ac:dyDescent="0.2">
      <c r="B13">
        <v>-6276</v>
      </c>
      <c r="C13">
        <v>6.6</v>
      </c>
      <c r="D13">
        <v>1.7090000000000001E-5</v>
      </c>
      <c r="E13">
        <v>3.11</v>
      </c>
      <c r="F13" t="s">
        <v>81</v>
      </c>
      <c r="G13" t="s">
        <v>83</v>
      </c>
      <c r="H13">
        <v>0</v>
      </c>
    </row>
    <row r="14" spans="1:299" x14ac:dyDescent="0.2">
      <c r="A14" t="s">
        <v>85</v>
      </c>
      <c r="B14" t="s">
        <v>85</v>
      </c>
      <c r="C14" t="s">
        <v>85</v>
      </c>
      <c r="D14" t="s">
        <v>85</v>
      </c>
      <c r="E14" t="s">
        <v>85</v>
      </c>
      <c r="F14" t="s">
        <v>85</v>
      </c>
      <c r="G14" t="s">
        <v>86</v>
      </c>
      <c r="H14" t="s">
        <v>86</v>
      </c>
      <c r="I14" t="s">
        <v>86</v>
      </c>
      <c r="J14" t="s">
        <v>86</v>
      </c>
      <c r="K14" t="s">
        <v>87</v>
      </c>
      <c r="L14" t="s">
        <v>87</v>
      </c>
      <c r="M14" t="s">
        <v>87</v>
      </c>
      <c r="N14" t="s">
        <v>87</v>
      </c>
      <c r="O14" t="s">
        <v>87</v>
      </c>
      <c r="P14" t="s">
        <v>87</v>
      </c>
      <c r="Q14" t="s">
        <v>87</v>
      </c>
      <c r="R14" t="s">
        <v>87</v>
      </c>
      <c r="S14" t="s">
        <v>87</v>
      </c>
      <c r="T14" t="s">
        <v>87</v>
      </c>
      <c r="U14" t="s">
        <v>87</v>
      </c>
      <c r="V14" t="s">
        <v>87</v>
      </c>
      <c r="W14" t="s">
        <v>87</v>
      </c>
      <c r="X14" t="s">
        <v>87</v>
      </c>
      <c r="Y14" t="s">
        <v>87</v>
      </c>
      <c r="Z14" t="s">
        <v>87</v>
      </c>
      <c r="AA14" t="s">
        <v>87</v>
      </c>
      <c r="AB14" t="s">
        <v>87</v>
      </c>
      <c r="AC14" t="s">
        <v>87</v>
      </c>
      <c r="AD14" t="s">
        <v>87</v>
      </c>
      <c r="AE14" t="s">
        <v>87</v>
      </c>
      <c r="AF14" t="s">
        <v>87</v>
      </c>
      <c r="AG14" t="s">
        <v>87</v>
      </c>
      <c r="AH14" t="s">
        <v>87</v>
      </c>
      <c r="AI14" t="s">
        <v>87</v>
      </c>
      <c r="AJ14" t="s">
        <v>87</v>
      </c>
      <c r="AK14" t="s">
        <v>88</v>
      </c>
      <c r="AL14" t="s">
        <v>88</v>
      </c>
      <c r="AM14" t="s">
        <v>88</v>
      </c>
      <c r="AN14" t="s">
        <v>88</v>
      </c>
      <c r="AO14" t="s">
        <v>88</v>
      </c>
      <c r="AP14" t="s">
        <v>88</v>
      </c>
      <c r="AQ14" t="s">
        <v>88</v>
      </c>
      <c r="AR14" t="s">
        <v>88</v>
      </c>
      <c r="AS14" t="s">
        <v>88</v>
      </c>
      <c r="AT14" t="s">
        <v>88</v>
      </c>
      <c r="AU14" t="s">
        <v>89</v>
      </c>
      <c r="AV14" t="s">
        <v>89</v>
      </c>
      <c r="AW14" t="s">
        <v>89</v>
      </c>
      <c r="AX14" t="s">
        <v>89</v>
      </c>
      <c r="AY14" t="s">
        <v>89</v>
      </c>
      <c r="AZ14" t="s">
        <v>90</v>
      </c>
      <c r="BA14" t="s">
        <v>90</v>
      </c>
      <c r="BB14" t="s">
        <v>90</v>
      </c>
      <c r="BC14" t="s">
        <v>90</v>
      </c>
      <c r="BD14" t="s">
        <v>90</v>
      </c>
      <c r="BE14" t="s">
        <v>90</v>
      </c>
      <c r="BF14" t="s">
        <v>90</v>
      </c>
      <c r="BG14" t="s">
        <v>90</v>
      </c>
      <c r="BH14" t="s">
        <v>90</v>
      </c>
      <c r="BI14" t="s">
        <v>90</v>
      </c>
      <c r="BJ14" t="s">
        <v>90</v>
      </c>
      <c r="BK14" t="s">
        <v>90</v>
      </c>
      <c r="BL14" t="s">
        <v>90</v>
      </c>
      <c r="BM14" t="s">
        <v>90</v>
      </c>
      <c r="BN14" t="s">
        <v>90</v>
      </c>
      <c r="BO14" t="s">
        <v>90</v>
      </c>
      <c r="BP14" t="s">
        <v>90</v>
      </c>
      <c r="BQ14" t="s">
        <v>90</v>
      </c>
      <c r="BR14" t="s">
        <v>90</v>
      </c>
      <c r="BS14" t="s">
        <v>90</v>
      </c>
      <c r="BT14" t="s">
        <v>90</v>
      </c>
      <c r="BU14" t="s">
        <v>90</v>
      </c>
      <c r="BV14" t="s">
        <v>90</v>
      </c>
      <c r="BW14" t="s">
        <v>90</v>
      </c>
      <c r="BX14" t="s">
        <v>90</v>
      </c>
      <c r="BY14" t="s">
        <v>90</v>
      </c>
      <c r="BZ14" t="s">
        <v>90</v>
      </c>
      <c r="CA14" t="s">
        <v>90</v>
      </c>
      <c r="CB14" t="s">
        <v>91</v>
      </c>
      <c r="CC14" t="s">
        <v>91</v>
      </c>
      <c r="CD14" t="s">
        <v>91</v>
      </c>
      <c r="CE14" t="s">
        <v>91</v>
      </c>
      <c r="CF14" t="s">
        <v>91</v>
      </c>
      <c r="CG14" t="s">
        <v>91</v>
      </c>
      <c r="CH14" t="s">
        <v>91</v>
      </c>
      <c r="CI14" t="s">
        <v>91</v>
      </c>
      <c r="CJ14" t="s">
        <v>91</v>
      </c>
      <c r="CK14" t="s">
        <v>91</v>
      </c>
      <c r="CL14" t="s">
        <v>91</v>
      </c>
      <c r="CM14" t="s">
        <v>91</v>
      </c>
      <c r="CN14" t="s">
        <v>91</v>
      </c>
      <c r="CO14" t="s">
        <v>91</v>
      </c>
      <c r="CP14" t="s">
        <v>91</v>
      </c>
      <c r="CQ14" t="s">
        <v>91</v>
      </c>
      <c r="CR14" t="s">
        <v>91</v>
      </c>
      <c r="CS14" t="s">
        <v>91</v>
      </c>
      <c r="CT14" t="s">
        <v>91</v>
      </c>
      <c r="CU14" t="s">
        <v>91</v>
      </c>
      <c r="CV14" t="s">
        <v>91</v>
      </c>
      <c r="CW14" t="s">
        <v>92</v>
      </c>
      <c r="CX14" t="s">
        <v>92</v>
      </c>
      <c r="CY14" t="s">
        <v>92</v>
      </c>
      <c r="CZ14" t="s">
        <v>92</v>
      </c>
      <c r="DA14" t="s">
        <v>92</v>
      </c>
      <c r="DB14" t="s">
        <v>92</v>
      </c>
      <c r="DC14" t="s">
        <v>92</v>
      </c>
      <c r="DD14" t="s">
        <v>92</v>
      </c>
      <c r="DE14" t="s">
        <v>92</v>
      </c>
      <c r="DF14" t="s">
        <v>92</v>
      </c>
      <c r="DG14" t="s">
        <v>92</v>
      </c>
      <c r="DH14" t="s">
        <v>92</v>
      </c>
      <c r="DI14" t="s">
        <v>92</v>
      </c>
      <c r="DJ14" t="s">
        <v>93</v>
      </c>
      <c r="DK14" t="s">
        <v>93</v>
      </c>
      <c r="DL14" t="s">
        <v>93</v>
      </c>
      <c r="DM14" t="s">
        <v>93</v>
      </c>
      <c r="DN14" t="s">
        <v>94</v>
      </c>
      <c r="DO14" t="s">
        <v>94</v>
      </c>
      <c r="DP14" t="s">
        <v>94</v>
      </c>
      <c r="DQ14" t="s">
        <v>94</v>
      </c>
      <c r="DR14" t="s">
        <v>94</v>
      </c>
      <c r="DS14" t="s">
        <v>95</v>
      </c>
      <c r="DT14" t="s">
        <v>95</v>
      </c>
      <c r="DU14" t="s">
        <v>95</v>
      </c>
      <c r="DV14" t="s">
        <v>95</v>
      </c>
      <c r="DW14" t="s">
        <v>95</v>
      </c>
      <c r="DX14" t="s">
        <v>95</v>
      </c>
      <c r="DY14" t="s">
        <v>95</v>
      </c>
      <c r="DZ14" t="s">
        <v>95</v>
      </c>
      <c r="EA14" t="s">
        <v>95</v>
      </c>
      <c r="EB14" t="s">
        <v>95</v>
      </c>
      <c r="EC14" t="s">
        <v>95</v>
      </c>
      <c r="ED14" t="s">
        <v>95</v>
      </c>
      <c r="EE14" t="s">
        <v>95</v>
      </c>
      <c r="EF14" t="s">
        <v>95</v>
      </c>
      <c r="EG14" t="s">
        <v>95</v>
      </c>
      <c r="EH14" t="s">
        <v>95</v>
      </c>
      <c r="EI14" t="s">
        <v>95</v>
      </c>
      <c r="EJ14" t="s">
        <v>95</v>
      </c>
      <c r="EK14" t="s">
        <v>96</v>
      </c>
      <c r="EL14" t="s">
        <v>96</v>
      </c>
      <c r="EM14" t="s">
        <v>96</v>
      </c>
      <c r="EN14" t="s">
        <v>96</v>
      </c>
      <c r="EO14" t="s">
        <v>96</v>
      </c>
      <c r="EP14" t="s">
        <v>96</v>
      </c>
      <c r="EQ14" t="s">
        <v>96</v>
      </c>
      <c r="ER14" t="s">
        <v>96</v>
      </c>
      <c r="ES14" t="s">
        <v>96</v>
      </c>
      <c r="ET14" t="s">
        <v>96</v>
      </c>
      <c r="EU14" t="s">
        <v>97</v>
      </c>
      <c r="EV14" t="s">
        <v>97</v>
      </c>
      <c r="EW14" t="s">
        <v>97</v>
      </c>
      <c r="EX14" t="s">
        <v>97</v>
      </c>
      <c r="EY14" t="s">
        <v>97</v>
      </c>
      <c r="EZ14" t="s">
        <v>97</v>
      </c>
      <c r="FA14" t="s">
        <v>97</v>
      </c>
      <c r="FB14" t="s">
        <v>97</v>
      </c>
      <c r="FC14" t="s">
        <v>97</v>
      </c>
      <c r="FD14" t="s">
        <v>97</v>
      </c>
      <c r="FE14" t="s">
        <v>97</v>
      </c>
      <c r="FF14" t="s">
        <v>97</v>
      </c>
      <c r="FG14" t="s">
        <v>97</v>
      </c>
      <c r="FH14" t="s">
        <v>97</v>
      </c>
      <c r="FI14" t="s">
        <v>97</v>
      </c>
      <c r="FJ14" t="s">
        <v>97</v>
      </c>
      <c r="FK14" t="s">
        <v>97</v>
      </c>
      <c r="FL14" t="s">
        <v>97</v>
      </c>
      <c r="FM14" t="s">
        <v>98</v>
      </c>
      <c r="FN14" t="s">
        <v>98</v>
      </c>
      <c r="FO14" t="s">
        <v>98</v>
      </c>
      <c r="FP14" t="s">
        <v>98</v>
      </c>
      <c r="FQ14" t="s">
        <v>98</v>
      </c>
      <c r="FR14" t="s">
        <v>99</v>
      </c>
      <c r="FS14" t="s">
        <v>99</v>
      </c>
      <c r="FT14" t="s">
        <v>99</v>
      </c>
      <c r="FU14" t="s">
        <v>99</v>
      </c>
      <c r="FV14" t="s">
        <v>99</v>
      </c>
      <c r="FW14" t="s">
        <v>99</v>
      </c>
      <c r="FX14" t="s">
        <v>99</v>
      </c>
      <c r="FY14" t="s">
        <v>99</v>
      </c>
      <c r="FZ14" t="s">
        <v>99</v>
      </c>
      <c r="GA14" t="s">
        <v>99</v>
      </c>
      <c r="GB14" t="s">
        <v>99</v>
      </c>
      <c r="GC14" t="s">
        <v>99</v>
      </c>
      <c r="GD14" t="s">
        <v>99</v>
      </c>
      <c r="GE14" t="s">
        <v>100</v>
      </c>
      <c r="GF14" t="s">
        <v>100</v>
      </c>
      <c r="GG14" t="s">
        <v>100</v>
      </c>
      <c r="GH14" t="s">
        <v>100</v>
      </c>
      <c r="GI14" t="s">
        <v>100</v>
      </c>
      <c r="GJ14" t="s">
        <v>100</v>
      </c>
      <c r="GK14" t="s">
        <v>100</v>
      </c>
      <c r="GL14" t="s">
        <v>100</v>
      </c>
      <c r="GM14" t="s">
        <v>100</v>
      </c>
      <c r="GN14" t="s">
        <v>100</v>
      </c>
      <c r="GO14" t="s">
        <v>100</v>
      </c>
      <c r="GP14" t="s">
        <v>100</v>
      </c>
      <c r="GQ14" t="s">
        <v>100</v>
      </c>
      <c r="GR14" t="s">
        <v>100</v>
      </c>
      <c r="GS14" t="s">
        <v>100</v>
      </c>
      <c r="GT14" t="s">
        <v>101</v>
      </c>
      <c r="GU14" t="s">
        <v>101</v>
      </c>
      <c r="GV14" t="s">
        <v>101</v>
      </c>
      <c r="GW14" t="s">
        <v>101</v>
      </c>
      <c r="GX14" t="s">
        <v>101</v>
      </c>
      <c r="GY14" t="s">
        <v>101</v>
      </c>
      <c r="GZ14" t="s">
        <v>101</v>
      </c>
      <c r="HA14" t="s">
        <v>101</v>
      </c>
      <c r="HB14" t="s">
        <v>101</v>
      </c>
      <c r="HC14" t="s">
        <v>101</v>
      </c>
      <c r="HD14" t="s">
        <v>101</v>
      </c>
      <c r="HE14" t="s">
        <v>101</v>
      </c>
      <c r="HF14" t="s">
        <v>101</v>
      </c>
      <c r="HG14" t="s">
        <v>101</v>
      </c>
      <c r="HH14" t="s">
        <v>101</v>
      </c>
      <c r="HI14" t="s">
        <v>101</v>
      </c>
      <c r="HJ14" t="s">
        <v>101</v>
      </c>
      <c r="HK14" t="s">
        <v>101</v>
      </c>
      <c r="HL14" t="s">
        <v>102</v>
      </c>
      <c r="HM14" t="s">
        <v>102</v>
      </c>
      <c r="HN14" t="s">
        <v>102</v>
      </c>
      <c r="HO14" t="s">
        <v>102</v>
      </c>
      <c r="HP14" t="s">
        <v>102</v>
      </c>
      <c r="HQ14" t="s">
        <v>102</v>
      </c>
      <c r="HR14" t="s">
        <v>102</v>
      </c>
      <c r="HS14" t="s">
        <v>102</v>
      </c>
      <c r="HT14" t="s">
        <v>102</v>
      </c>
      <c r="HU14" t="s">
        <v>102</v>
      </c>
      <c r="HV14" t="s">
        <v>102</v>
      </c>
      <c r="HW14" t="s">
        <v>102</v>
      </c>
      <c r="HX14" t="s">
        <v>102</v>
      </c>
      <c r="HY14" t="s">
        <v>102</v>
      </c>
      <c r="HZ14" t="s">
        <v>102</v>
      </c>
      <c r="IA14" t="s">
        <v>102</v>
      </c>
      <c r="IB14" t="s">
        <v>102</v>
      </c>
      <c r="IC14" t="s">
        <v>102</v>
      </c>
      <c r="ID14" t="s">
        <v>102</v>
      </c>
      <c r="IE14" t="s">
        <v>103</v>
      </c>
      <c r="IF14" t="s">
        <v>103</v>
      </c>
      <c r="IG14" t="s">
        <v>103</v>
      </c>
      <c r="IH14" t="s">
        <v>103</v>
      </c>
      <c r="II14" t="s">
        <v>103</v>
      </c>
      <c r="IJ14" t="s">
        <v>103</v>
      </c>
      <c r="IK14" t="s">
        <v>103</v>
      </c>
      <c r="IL14" t="s">
        <v>103</v>
      </c>
      <c r="IM14" t="s">
        <v>103</v>
      </c>
      <c r="IN14" t="s">
        <v>103</v>
      </c>
      <c r="IO14" t="s">
        <v>103</v>
      </c>
      <c r="IP14" t="s">
        <v>103</v>
      </c>
      <c r="IQ14" t="s">
        <v>103</v>
      </c>
      <c r="IR14" t="s">
        <v>103</v>
      </c>
      <c r="IS14" t="s">
        <v>103</v>
      </c>
      <c r="IT14" t="s">
        <v>103</v>
      </c>
      <c r="IU14" t="s">
        <v>103</v>
      </c>
      <c r="IV14" t="s">
        <v>103</v>
      </c>
      <c r="IW14" t="s">
        <v>103</v>
      </c>
      <c r="IX14" t="s">
        <v>104</v>
      </c>
      <c r="IY14" t="s">
        <v>104</v>
      </c>
      <c r="IZ14" t="s">
        <v>104</v>
      </c>
      <c r="JA14" t="s">
        <v>104</v>
      </c>
      <c r="JB14" t="s">
        <v>104</v>
      </c>
      <c r="JC14" t="s">
        <v>104</v>
      </c>
      <c r="JD14" t="s">
        <v>104</v>
      </c>
      <c r="JE14" t="s">
        <v>104</v>
      </c>
      <c r="JF14" t="s">
        <v>104</v>
      </c>
      <c r="JG14" t="s">
        <v>104</v>
      </c>
      <c r="JH14" t="s">
        <v>104</v>
      </c>
      <c r="JI14" t="s">
        <v>104</v>
      </c>
      <c r="JJ14" t="s">
        <v>104</v>
      </c>
      <c r="JK14" t="s">
        <v>104</v>
      </c>
      <c r="JL14" t="s">
        <v>104</v>
      </c>
      <c r="JM14" t="s">
        <v>104</v>
      </c>
      <c r="JN14" t="s">
        <v>104</v>
      </c>
      <c r="JO14" t="s">
        <v>104</v>
      </c>
      <c r="JP14" t="s">
        <v>105</v>
      </c>
      <c r="JQ14" t="s">
        <v>105</v>
      </c>
      <c r="JR14" t="s">
        <v>105</v>
      </c>
      <c r="JS14" t="s">
        <v>105</v>
      </c>
      <c r="JT14" t="s">
        <v>105</v>
      </c>
      <c r="JU14" t="s">
        <v>105</v>
      </c>
      <c r="JV14" t="s">
        <v>105</v>
      </c>
      <c r="JW14" t="s">
        <v>105</v>
      </c>
      <c r="JX14" t="s">
        <v>106</v>
      </c>
      <c r="JY14" t="s">
        <v>106</v>
      </c>
      <c r="JZ14" t="s">
        <v>106</v>
      </c>
      <c r="KA14" t="s">
        <v>106</v>
      </c>
      <c r="KB14" t="s">
        <v>106</v>
      </c>
      <c r="KC14" t="s">
        <v>106</v>
      </c>
      <c r="KD14" t="s">
        <v>106</v>
      </c>
      <c r="KE14" t="s">
        <v>106</v>
      </c>
      <c r="KF14" t="s">
        <v>106</v>
      </c>
      <c r="KG14" t="s">
        <v>106</v>
      </c>
      <c r="KH14" t="s">
        <v>106</v>
      </c>
      <c r="KI14" t="s">
        <v>106</v>
      </c>
      <c r="KJ14" t="s">
        <v>106</v>
      </c>
      <c r="KK14" t="s">
        <v>106</v>
      </c>
      <c r="KL14" t="s">
        <v>106</v>
      </c>
      <c r="KM14" t="s">
        <v>106</v>
      </c>
    </row>
    <row r="15" spans="1:299" x14ac:dyDescent="0.2">
      <c r="A15" t="s">
        <v>107</v>
      </c>
      <c r="B15" t="s">
        <v>108</v>
      </c>
      <c r="C15" t="s">
        <v>109</v>
      </c>
      <c r="D15" t="s">
        <v>110</v>
      </c>
      <c r="E15" t="s">
        <v>111</v>
      </c>
      <c r="F15" t="s">
        <v>112</v>
      </c>
      <c r="G15" t="s">
        <v>113</v>
      </c>
      <c r="H15" t="s">
        <v>114</v>
      </c>
      <c r="I15" t="s">
        <v>115</v>
      </c>
      <c r="J15" t="s">
        <v>116</v>
      </c>
      <c r="K15" t="s">
        <v>117</v>
      </c>
      <c r="L15" t="s">
        <v>118</v>
      </c>
      <c r="M15" t="s">
        <v>119</v>
      </c>
      <c r="N15" t="s">
        <v>120</v>
      </c>
      <c r="O15" t="s">
        <v>121</v>
      </c>
      <c r="P15" t="s">
        <v>122</v>
      </c>
      <c r="Q15" t="s">
        <v>123</v>
      </c>
      <c r="R15" t="s">
        <v>124</v>
      </c>
      <c r="S15" t="s">
        <v>125</v>
      </c>
      <c r="T15" t="s">
        <v>126</v>
      </c>
      <c r="U15" t="s">
        <v>127</v>
      </c>
      <c r="V15" t="s">
        <v>128</v>
      </c>
      <c r="W15" t="s">
        <v>129</v>
      </c>
      <c r="X15" t="s">
        <v>130</v>
      </c>
      <c r="Y15" t="s">
        <v>131</v>
      </c>
      <c r="Z15" t="s">
        <v>132</v>
      </c>
      <c r="AA15" t="s">
        <v>133</v>
      </c>
      <c r="AB15" t="s">
        <v>134</v>
      </c>
      <c r="AC15" t="s">
        <v>135</v>
      </c>
      <c r="AD15" t="s">
        <v>136</v>
      </c>
      <c r="AE15" t="s">
        <v>137</v>
      </c>
      <c r="AF15" t="s">
        <v>138</v>
      </c>
      <c r="AG15" t="s">
        <v>139</v>
      </c>
      <c r="AH15" t="s">
        <v>140</v>
      </c>
      <c r="AI15" t="s">
        <v>141</v>
      </c>
      <c r="AJ15" t="s">
        <v>142</v>
      </c>
      <c r="AK15" t="s">
        <v>143</v>
      </c>
      <c r="AL15" t="s">
        <v>144</v>
      </c>
      <c r="AM15" t="s">
        <v>145</v>
      </c>
      <c r="AN15" t="s">
        <v>146</v>
      </c>
      <c r="AO15" t="s">
        <v>147</v>
      </c>
      <c r="AP15" t="s">
        <v>148</v>
      </c>
      <c r="AQ15" t="s">
        <v>149</v>
      </c>
      <c r="AR15" t="s">
        <v>150</v>
      </c>
      <c r="AS15" t="s">
        <v>151</v>
      </c>
      <c r="AT15" t="s">
        <v>152</v>
      </c>
      <c r="AU15" t="s">
        <v>89</v>
      </c>
      <c r="AV15" t="s">
        <v>153</v>
      </c>
      <c r="AW15" t="s">
        <v>154</v>
      </c>
      <c r="AX15" t="s">
        <v>155</v>
      </c>
      <c r="AY15" t="s">
        <v>156</v>
      </c>
      <c r="AZ15" t="s">
        <v>157</v>
      </c>
      <c r="BA15" t="s">
        <v>158</v>
      </c>
      <c r="BB15" t="s">
        <v>159</v>
      </c>
      <c r="BC15" t="s">
        <v>160</v>
      </c>
      <c r="BD15" t="s">
        <v>161</v>
      </c>
      <c r="BE15" t="s">
        <v>162</v>
      </c>
      <c r="BF15" t="s">
        <v>163</v>
      </c>
      <c r="BG15" t="s">
        <v>164</v>
      </c>
      <c r="BH15" t="s">
        <v>165</v>
      </c>
      <c r="BI15" t="s">
        <v>166</v>
      </c>
      <c r="BJ15" t="s">
        <v>167</v>
      </c>
      <c r="BK15" t="s">
        <v>168</v>
      </c>
      <c r="BL15" t="s">
        <v>169</v>
      </c>
      <c r="BM15" t="s">
        <v>170</v>
      </c>
      <c r="BN15" t="s">
        <v>171</v>
      </c>
      <c r="BO15" t="s">
        <v>172</v>
      </c>
      <c r="BP15" t="s">
        <v>173</v>
      </c>
      <c r="BQ15" t="s">
        <v>174</v>
      </c>
      <c r="BR15" t="s">
        <v>175</v>
      </c>
      <c r="BS15" t="s">
        <v>176</v>
      </c>
      <c r="BT15" t="s">
        <v>177</v>
      </c>
      <c r="BU15" t="s">
        <v>178</v>
      </c>
      <c r="BV15" t="s">
        <v>179</v>
      </c>
      <c r="BW15" t="s">
        <v>180</v>
      </c>
      <c r="BX15" t="s">
        <v>181</v>
      </c>
      <c r="BY15" t="s">
        <v>182</v>
      </c>
      <c r="BZ15" t="s">
        <v>183</v>
      </c>
      <c r="CA15" t="s">
        <v>184</v>
      </c>
      <c r="CB15" t="s">
        <v>185</v>
      </c>
      <c r="CC15" t="s">
        <v>186</v>
      </c>
      <c r="CD15" t="s">
        <v>187</v>
      </c>
      <c r="CE15" t="s">
        <v>188</v>
      </c>
      <c r="CF15" t="s">
        <v>189</v>
      </c>
      <c r="CG15" t="s">
        <v>190</v>
      </c>
      <c r="CH15" t="s">
        <v>191</v>
      </c>
      <c r="CI15" t="s">
        <v>192</v>
      </c>
      <c r="CJ15" t="s">
        <v>193</v>
      </c>
      <c r="CK15" t="s">
        <v>194</v>
      </c>
      <c r="CL15" t="s">
        <v>195</v>
      </c>
      <c r="CM15" t="s">
        <v>196</v>
      </c>
      <c r="CN15" t="s">
        <v>197</v>
      </c>
      <c r="CO15" t="s">
        <v>198</v>
      </c>
      <c r="CP15" t="s">
        <v>199</v>
      </c>
      <c r="CQ15" t="s">
        <v>200</v>
      </c>
      <c r="CR15" t="s">
        <v>201</v>
      </c>
      <c r="CS15" t="s">
        <v>202</v>
      </c>
      <c r="CT15" t="s">
        <v>203</v>
      </c>
      <c r="CU15" t="s">
        <v>204</v>
      </c>
      <c r="CV15" t="s">
        <v>205</v>
      </c>
      <c r="CW15" t="s">
        <v>185</v>
      </c>
      <c r="CX15" t="s">
        <v>206</v>
      </c>
      <c r="CY15" t="s">
        <v>207</v>
      </c>
      <c r="CZ15" t="s">
        <v>208</v>
      </c>
      <c r="DA15" t="s">
        <v>159</v>
      </c>
      <c r="DB15" t="s">
        <v>209</v>
      </c>
      <c r="DC15" t="s">
        <v>210</v>
      </c>
      <c r="DD15" t="s">
        <v>211</v>
      </c>
      <c r="DE15" t="s">
        <v>212</v>
      </c>
      <c r="DF15" t="s">
        <v>213</v>
      </c>
      <c r="DG15" t="s">
        <v>214</v>
      </c>
      <c r="DH15" t="s">
        <v>215</v>
      </c>
      <c r="DI15" t="s">
        <v>216</v>
      </c>
      <c r="DJ15" t="s">
        <v>217</v>
      </c>
      <c r="DK15" t="s">
        <v>218</v>
      </c>
      <c r="DL15" t="s">
        <v>219</v>
      </c>
      <c r="DM15" t="s">
        <v>220</v>
      </c>
      <c r="DN15" t="s">
        <v>221</v>
      </c>
      <c r="DO15" t="s">
        <v>222</v>
      </c>
      <c r="DP15" t="s">
        <v>223</v>
      </c>
      <c r="DQ15" t="s">
        <v>224</v>
      </c>
      <c r="DR15" t="s">
        <v>225</v>
      </c>
      <c r="DS15" t="s">
        <v>117</v>
      </c>
      <c r="DT15" t="s">
        <v>226</v>
      </c>
      <c r="DU15" t="s">
        <v>227</v>
      </c>
      <c r="DV15" t="s">
        <v>228</v>
      </c>
      <c r="DW15" t="s">
        <v>229</v>
      </c>
      <c r="DX15" t="s">
        <v>230</v>
      </c>
      <c r="DY15" t="s">
        <v>231</v>
      </c>
      <c r="DZ15" t="s">
        <v>232</v>
      </c>
      <c r="EA15" t="s">
        <v>233</v>
      </c>
      <c r="EB15" t="s">
        <v>234</v>
      </c>
      <c r="EC15" t="s">
        <v>235</v>
      </c>
      <c r="ED15" t="s">
        <v>236</v>
      </c>
      <c r="EE15" t="s">
        <v>237</v>
      </c>
      <c r="EF15" t="s">
        <v>238</v>
      </c>
      <c r="EG15" t="s">
        <v>239</v>
      </c>
      <c r="EH15" t="s">
        <v>240</v>
      </c>
      <c r="EI15" t="s">
        <v>241</v>
      </c>
      <c r="EJ15" t="s">
        <v>242</v>
      </c>
      <c r="EK15" t="s">
        <v>243</v>
      </c>
      <c r="EL15" t="s">
        <v>244</v>
      </c>
      <c r="EM15" t="s">
        <v>245</v>
      </c>
      <c r="EN15" t="s">
        <v>246</v>
      </c>
      <c r="EO15" t="s">
        <v>247</v>
      </c>
      <c r="EP15" t="s">
        <v>248</v>
      </c>
      <c r="EQ15" t="s">
        <v>249</v>
      </c>
      <c r="ER15" t="s">
        <v>250</v>
      </c>
      <c r="ES15" t="s">
        <v>251</v>
      </c>
      <c r="ET15" t="s">
        <v>252</v>
      </c>
      <c r="EU15" t="s">
        <v>253</v>
      </c>
      <c r="EV15" t="s">
        <v>254</v>
      </c>
      <c r="EW15" t="s">
        <v>255</v>
      </c>
      <c r="EX15" t="s">
        <v>256</v>
      </c>
      <c r="EY15" t="s">
        <v>257</v>
      </c>
      <c r="EZ15" t="s">
        <v>258</v>
      </c>
      <c r="FA15" t="s">
        <v>259</v>
      </c>
      <c r="FB15" t="s">
        <v>260</v>
      </c>
      <c r="FC15" t="s">
        <v>261</v>
      </c>
      <c r="FD15" t="s">
        <v>262</v>
      </c>
      <c r="FE15" t="s">
        <v>263</v>
      </c>
      <c r="FF15" t="s">
        <v>264</v>
      </c>
      <c r="FG15" t="s">
        <v>265</v>
      </c>
      <c r="FH15" t="s">
        <v>266</v>
      </c>
      <c r="FI15" t="s">
        <v>267</v>
      </c>
      <c r="FJ15" t="s">
        <v>268</v>
      </c>
      <c r="FK15" t="s">
        <v>269</v>
      </c>
      <c r="FL15" t="s">
        <v>270</v>
      </c>
      <c r="FM15" t="s">
        <v>271</v>
      </c>
      <c r="FN15" t="s">
        <v>272</v>
      </c>
      <c r="FO15" t="s">
        <v>273</v>
      </c>
      <c r="FP15" t="s">
        <v>274</v>
      </c>
      <c r="FQ15" t="s">
        <v>275</v>
      </c>
      <c r="FR15" t="s">
        <v>108</v>
      </c>
      <c r="FS15" t="s">
        <v>111</v>
      </c>
      <c r="FT15" t="s">
        <v>276</v>
      </c>
      <c r="FU15" t="s">
        <v>277</v>
      </c>
      <c r="FV15" t="s">
        <v>278</v>
      </c>
      <c r="FW15" t="s">
        <v>279</v>
      </c>
      <c r="FX15" t="s">
        <v>280</v>
      </c>
      <c r="FY15" t="s">
        <v>281</v>
      </c>
      <c r="FZ15" t="s">
        <v>282</v>
      </c>
      <c r="GA15" t="s">
        <v>283</v>
      </c>
      <c r="GB15" t="s">
        <v>284</v>
      </c>
      <c r="GC15" t="s">
        <v>285</v>
      </c>
      <c r="GD15" t="s">
        <v>286</v>
      </c>
      <c r="GE15" t="s">
        <v>287</v>
      </c>
      <c r="GF15" t="s">
        <v>288</v>
      </c>
      <c r="GG15" t="s">
        <v>289</v>
      </c>
      <c r="GH15" t="s">
        <v>290</v>
      </c>
      <c r="GI15" t="s">
        <v>291</v>
      </c>
      <c r="GJ15" t="s">
        <v>292</v>
      </c>
      <c r="GK15" t="s">
        <v>293</v>
      </c>
      <c r="GL15" t="s">
        <v>294</v>
      </c>
      <c r="GM15" t="s">
        <v>295</v>
      </c>
      <c r="GN15" t="s">
        <v>296</v>
      </c>
      <c r="GO15" t="s">
        <v>297</v>
      </c>
      <c r="GP15" t="s">
        <v>298</v>
      </c>
      <c r="GQ15" t="s">
        <v>299</v>
      </c>
      <c r="GR15" t="s">
        <v>300</v>
      </c>
      <c r="GS15" t="s">
        <v>301</v>
      </c>
      <c r="GT15" t="s">
        <v>302</v>
      </c>
      <c r="GU15" t="s">
        <v>303</v>
      </c>
      <c r="GV15" t="s">
        <v>304</v>
      </c>
      <c r="GW15" t="s">
        <v>305</v>
      </c>
      <c r="GX15" t="s">
        <v>306</v>
      </c>
      <c r="GY15" t="s">
        <v>307</v>
      </c>
      <c r="GZ15" t="s">
        <v>308</v>
      </c>
      <c r="HA15" t="s">
        <v>309</v>
      </c>
      <c r="HB15" t="s">
        <v>310</v>
      </c>
      <c r="HC15" t="s">
        <v>311</v>
      </c>
      <c r="HD15" t="s">
        <v>312</v>
      </c>
      <c r="HE15" t="s">
        <v>313</v>
      </c>
      <c r="HF15" t="s">
        <v>314</v>
      </c>
      <c r="HG15" t="s">
        <v>315</v>
      </c>
      <c r="HH15" t="s">
        <v>316</v>
      </c>
      <c r="HI15" t="s">
        <v>317</v>
      </c>
      <c r="HJ15" t="s">
        <v>318</v>
      </c>
      <c r="HK15" t="s">
        <v>319</v>
      </c>
      <c r="HL15" t="s">
        <v>320</v>
      </c>
      <c r="HM15" t="s">
        <v>321</v>
      </c>
      <c r="HN15" t="s">
        <v>322</v>
      </c>
      <c r="HO15" t="s">
        <v>323</v>
      </c>
      <c r="HP15" t="s">
        <v>324</v>
      </c>
      <c r="HQ15" t="s">
        <v>325</v>
      </c>
      <c r="HR15" t="s">
        <v>326</v>
      </c>
      <c r="HS15" t="s">
        <v>327</v>
      </c>
      <c r="HT15" t="s">
        <v>328</v>
      </c>
      <c r="HU15" t="s">
        <v>329</v>
      </c>
      <c r="HV15" t="s">
        <v>330</v>
      </c>
      <c r="HW15" t="s">
        <v>331</v>
      </c>
      <c r="HX15" t="s">
        <v>332</v>
      </c>
      <c r="HY15" t="s">
        <v>333</v>
      </c>
      <c r="HZ15" t="s">
        <v>334</v>
      </c>
      <c r="IA15" t="s">
        <v>335</v>
      </c>
      <c r="IB15" t="s">
        <v>336</v>
      </c>
      <c r="IC15" t="s">
        <v>337</v>
      </c>
      <c r="ID15" t="s">
        <v>338</v>
      </c>
      <c r="IE15" t="s">
        <v>339</v>
      </c>
      <c r="IF15" t="s">
        <v>340</v>
      </c>
      <c r="IG15" t="s">
        <v>341</v>
      </c>
      <c r="IH15" t="s">
        <v>342</v>
      </c>
      <c r="II15" t="s">
        <v>343</v>
      </c>
      <c r="IJ15" t="s">
        <v>344</v>
      </c>
      <c r="IK15" t="s">
        <v>345</v>
      </c>
      <c r="IL15" t="s">
        <v>346</v>
      </c>
      <c r="IM15" t="s">
        <v>347</v>
      </c>
      <c r="IN15" t="s">
        <v>348</v>
      </c>
      <c r="IO15" t="s">
        <v>349</v>
      </c>
      <c r="IP15" t="s">
        <v>350</v>
      </c>
      <c r="IQ15" t="s">
        <v>351</v>
      </c>
      <c r="IR15" t="s">
        <v>352</v>
      </c>
      <c r="IS15" t="s">
        <v>353</v>
      </c>
      <c r="IT15" t="s">
        <v>354</v>
      </c>
      <c r="IU15" t="s">
        <v>355</v>
      </c>
      <c r="IV15" t="s">
        <v>356</v>
      </c>
      <c r="IW15" t="s">
        <v>357</v>
      </c>
      <c r="IX15" t="s">
        <v>358</v>
      </c>
      <c r="IY15" t="s">
        <v>359</v>
      </c>
      <c r="IZ15" t="s">
        <v>360</v>
      </c>
      <c r="JA15" t="s">
        <v>361</v>
      </c>
      <c r="JB15" t="s">
        <v>362</v>
      </c>
      <c r="JC15" t="s">
        <v>363</v>
      </c>
      <c r="JD15" t="s">
        <v>364</v>
      </c>
      <c r="JE15" t="s">
        <v>365</v>
      </c>
      <c r="JF15" t="s">
        <v>366</v>
      </c>
      <c r="JG15" t="s">
        <v>367</v>
      </c>
      <c r="JH15" t="s">
        <v>368</v>
      </c>
      <c r="JI15" t="s">
        <v>369</v>
      </c>
      <c r="JJ15" t="s">
        <v>370</v>
      </c>
      <c r="JK15" t="s">
        <v>371</v>
      </c>
      <c r="JL15" t="s">
        <v>372</v>
      </c>
      <c r="JM15" t="s">
        <v>373</v>
      </c>
      <c r="JN15" t="s">
        <v>374</v>
      </c>
      <c r="JO15" t="s">
        <v>375</v>
      </c>
      <c r="JP15" t="s">
        <v>376</v>
      </c>
      <c r="JQ15" t="s">
        <v>377</v>
      </c>
      <c r="JR15" t="s">
        <v>378</v>
      </c>
      <c r="JS15" t="s">
        <v>379</v>
      </c>
      <c r="JT15" t="s">
        <v>380</v>
      </c>
      <c r="JU15" t="s">
        <v>381</v>
      </c>
      <c r="JV15" t="s">
        <v>382</v>
      </c>
      <c r="JW15" t="s">
        <v>383</v>
      </c>
      <c r="JX15" t="s">
        <v>384</v>
      </c>
      <c r="JY15" t="s">
        <v>385</v>
      </c>
      <c r="JZ15" t="s">
        <v>386</v>
      </c>
      <c r="KA15" t="s">
        <v>387</v>
      </c>
      <c r="KB15" t="s">
        <v>388</v>
      </c>
      <c r="KC15" t="s">
        <v>389</v>
      </c>
      <c r="KD15" t="s">
        <v>390</v>
      </c>
      <c r="KE15" t="s">
        <v>391</v>
      </c>
      <c r="KF15" t="s">
        <v>392</v>
      </c>
      <c r="KG15" t="s">
        <v>393</v>
      </c>
      <c r="KH15" t="s">
        <v>394</v>
      </c>
      <c r="KI15" t="s">
        <v>395</v>
      </c>
      <c r="KJ15" t="s">
        <v>396</v>
      </c>
      <c r="KK15" t="s">
        <v>397</v>
      </c>
      <c r="KL15" t="s">
        <v>398</v>
      </c>
      <c r="KM15" t="s">
        <v>399</v>
      </c>
    </row>
    <row r="16" spans="1:299" x14ac:dyDescent="0.2">
      <c r="B16" t="s">
        <v>400</v>
      </c>
      <c r="C16" t="s">
        <v>400</v>
      </c>
      <c r="F16" t="s">
        <v>400</v>
      </c>
      <c r="I16" t="s">
        <v>401</v>
      </c>
      <c r="J16" t="s">
        <v>402</v>
      </c>
      <c r="K16" t="s">
        <v>400</v>
      </c>
      <c r="L16" t="s">
        <v>403</v>
      </c>
      <c r="M16" t="s">
        <v>404</v>
      </c>
      <c r="N16" t="s">
        <v>405</v>
      </c>
      <c r="O16" t="s">
        <v>406</v>
      </c>
      <c r="P16" t="s">
        <v>406</v>
      </c>
      <c r="Q16" t="s">
        <v>233</v>
      </c>
      <c r="R16" t="s">
        <v>233</v>
      </c>
      <c r="S16" t="s">
        <v>403</v>
      </c>
      <c r="T16" t="s">
        <v>403</v>
      </c>
      <c r="U16" t="s">
        <v>403</v>
      </c>
      <c r="V16" t="s">
        <v>403</v>
      </c>
      <c r="W16" t="s">
        <v>407</v>
      </c>
      <c r="X16" t="s">
        <v>408</v>
      </c>
      <c r="Y16" t="s">
        <v>408</v>
      </c>
      <c r="Z16" t="s">
        <v>409</v>
      </c>
      <c r="AA16" t="s">
        <v>410</v>
      </c>
      <c r="AB16" t="s">
        <v>409</v>
      </c>
      <c r="AC16" t="s">
        <v>409</v>
      </c>
      <c r="AD16" t="s">
        <v>409</v>
      </c>
      <c r="AE16" t="s">
        <v>407</v>
      </c>
      <c r="AF16" t="s">
        <v>407</v>
      </c>
      <c r="AG16" t="s">
        <v>407</v>
      </c>
      <c r="AH16" t="s">
        <v>407</v>
      </c>
      <c r="AI16" t="s">
        <v>405</v>
      </c>
      <c r="AJ16" t="s">
        <v>404</v>
      </c>
      <c r="AK16" t="s">
        <v>405</v>
      </c>
      <c r="AL16" t="s">
        <v>406</v>
      </c>
      <c r="AM16" t="s">
        <v>406</v>
      </c>
      <c r="AN16" t="s">
        <v>411</v>
      </c>
      <c r="AO16" t="s">
        <v>412</v>
      </c>
      <c r="AP16" t="s">
        <v>404</v>
      </c>
      <c r="AQ16" t="s">
        <v>413</v>
      </c>
      <c r="AR16" t="s">
        <v>413</v>
      </c>
      <c r="AS16" t="s">
        <v>414</v>
      </c>
      <c r="AT16" t="s">
        <v>412</v>
      </c>
      <c r="AU16" t="s">
        <v>415</v>
      </c>
      <c r="AV16" t="s">
        <v>410</v>
      </c>
      <c r="AX16" t="s">
        <v>410</v>
      </c>
      <c r="AY16" t="s">
        <v>415</v>
      </c>
      <c r="BE16" t="s">
        <v>405</v>
      </c>
      <c r="BL16" t="s">
        <v>405</v>
      </c>
      <c r="BM16" t="s">
        <v>405</v>
      </c>
      <c r="BN16" t="s">
        <v>405</v>
      </c>
      <c r="BO16" t="s">
        <v>416</v>
      </c>
      <c r="CC16" t="s">
        <v>417</v>
      </c>
      <c r="CE16" t="s">
        <v>417</v>
      </c>
      <c r="CF16" t="s">
        <v>405</v>
      </c>
      <c r="CI16" t="s">
        <v>417</v>
      </c>
      <c r="CJ16" t="s">
        <v>410</v>
      </c>
      <c r="CM16" t="s">
        <v>418</v>
      </c>
      <c r="CN16" t="s">
        <v>418</v>
      </c>
      <c r="CP16" t="s">
        <v>419</v>
      </c>
      <c r="CQ16" t="s">
        <v>417</v>
      </c>
      <c r="CS16" t="s">
        <v>417</v>
      </c>
      <c r="CT16" t="s">
        <v>405</v>
      </c>
      <c r="CX16" t="s">
        <v>417</v>
      </c>
      <c r="CZ16" t="s">
        <v>420</v>
      </c>
      <c r="DC16" t="s">
        <v>417</v>
      </c>
      <c r="DD16" t="s">
        <v>417</v>
      </c>
      <c r="DF16" t="s">
        <v>417</v>
      </c>
      <c r="DH16" t="s">
        <v>417</v>
      </c>
      <c r="DJ16" t="s">
        <v>405</v>
      </c>
      <c r="DK16" t="s">
        <v>405</v>
      </c>
      <c r="DM16" t="s">
        <v>421</v>
      </c>
      <c r="DN16" t="s">
        <v>422</v>
      </c>
      <c r="DQ16" t="s">
        <v>403</v>
      </c>
      <c r="DS16" t="s">
        <v>400</v>
      </c>
      <c r="DT16" t="s">
        <v>406</v>
      </c>
      <c r="DU16" t="s">
        <v>406</v>
      </c>
      <c r="DV16" t="s">
        <v>413</v>
      </c>
      <c r="DW16" t="s">
        <v>413</v>
      </c>
      <c r="DX16" t="s">
        <v>406</v>
      </c>
      <c r="DY16" t="s">
        <v>413</v>
      </c>
      <c r="DZ16" t="s">
        <v>415</v>
      </c>
      <c r="EA16" t="s">
        <v>409</v>
      </c>
      <c r="EB16" t="s">
        <v>409</v>
      </c>
      <c r="EC16" t="s">
        <v>408</v>
      </c>
      <c r="ED16" t="s">
        <v>408</v>
      </c>
      <c r="EE16" t="s">
        <v>408</v>
      </c>
      <c r="EF16" t="s">
        <v>408</v>
      </c>
      <c r="EG16" t="s">
        <v>408</v>
      </c>
      <c r="EH16" t="s">
        <v>423</v>
      </c>
      <c r="EI16" t="s">
        <v>405</v>
      </c>
      <c r="EJ16" t="s">
        <v>405</v>
      </c>
      <c r="EK16" t="s">
        <v>406</v>
      </c>
      <c r="EL16" t="s">
        <v>406</v>
      </c>
      <c r="EM16" t="s">
        <v>406</v>
      </c>
      <c r="EN16" t="s">
        <v>413</v>
      </c>
      <c r="EO16" t="s">
        <v>406</v>
      </c>
      <c r="EP16" t="s">
        <v>413</v>
      </c>
      <c r="EQ16" t="s">
        <v>409</v>
      </c>
      <c r="ER16" t="s">
        <v>409</v>
      </c>
      <c r="ES16" t="s">
        <v>408</v>
      </c>
      <c r="ET16" t="s">
        <v>408</v>
      </c>
      <c r="EU16" t="s">
        <v>405</v>
      </c>
      <c r="EZ16" t="s">
        <v>405</v>
      </c>
      <c r="FC16" t="s">
        <v>408</v>
      </c>
      <c r="FD16" t="s">
        <v>408</v>
      </c>
      <c r="FE16" t="s">
        <v>408</v>
      </c>
      <c r="FF16" t="s">
        <v>408</v>
      </c>
      <c r="FG16" t="s">
        <v>408</v>
      </c>
      <c r="FH16" t="s">
        <v>405</v>
      </c>
      <c r="FI16" t="s">
        <v>405</v>
      </c>
      <c r="FJ16" t="s">
        <v>405</v>
      </c>
      <c r="FK16" t="s">
        <v>400</v>
      </c>
      <c r="FN16" t="s">
        <v>424</v>
      </c>
      <c r="FO16" t="s">
        <v>424</v>
      </c>
      <c r="FQ16" t="s">
        <v>400</v>
      </c>
      <c r="FR16" t="s">
        <v>425</v>
      </c>
      <c r="FT16" t="s">
        <v>400</v>
      </c>
      <c r="FU16" t="s">
        <v>400</v>
      </c>
      <c r="FW16" t="s">
        <v>426</v>
      </c>
      <c r="FX16" t="s">
        <v>427</v>
      </c>
      <c r="FY16" t="s">
        <v>426</v>
      </c>
      <c r="FZ16" t="s">
        <v>427</v>
      </c>
      <c r="GA16" t="s">
        <v>426</v>
      </c>
      <c r="GB16" t="s">
        <v>427</v>
      </c>
      <c r="GC16" t="s">
        <v>410</v>
      </c>
      <c r="GD16" t="s">
        <v>410</v>
      </c>
      <c r="GE16" t="s">
        <v>406</v>
      </c>
      <c r="GF16" t="s">
        <v>428</v>
      </c>
      <c r="GG16" t="s">
        <v>406</v>
      </c>
      <c r="GJ16" t="s">
        <v>429</v>
      </c>
      <c r="GM16" t="s">
        <v>413</v>
      </c>
      <c r="GN16" t="s">
        <v>430</v>
      </c>
      <c r="GO16" t="s">
        <v>413</v>
      </c>
      <c r="GT16" t="s">
        <v>431</v>
      </c>
      <c r="GU16" t="s">
        <v>431</v>
      </c>
      <c r="HH16" t="s">
        <v>431</v>
      </c>
      <c r="HI16" t="s">
        <v>431</v>
      </c>
      <c r="HJ16" t="s">
        <v>432</v>
      </c>
      <c r="HK16" t="s">
        <v>432</v>
      </c>
      <c r="HL16" t="s">
        <v>408</v>
      </c>
      <c r="HM16" t="s">
        <v>408</v>
      </c>
      <c r="HN16" t="s">
        <v>410</v>
      </c>
      <c r="HO16" t="s">
        <v>408</v>
      </c>
      <c r="HP16" t="s">
        <v>413</v>
      </c>
      <c r="HQ16" t="s">
        <v>410</v>
      </c>
      <c r="HR16" t="s">
        <v>410</v>
      </c>
      <c r="HT16" t="s">
        <v>431</v>
      </c>
      <c r="HU16" t="s">
        <v>431</v>
      </c>
      <c r="HV16" t="s">
        <v>431</v>
      </c>
      <c r="HW16" t="s">
        <v>431</v>
      </c>
      <c r="HX16" t="s">
        <v>431</v>
      </c>
      <c r="HY16" t="s">
        <v>431</v>
      </c>
      <c r="HZ16" t="s">
        <v>431</v>
      </c>
      <c r="IA16" t="s">
        <v>433</v>
      </c>
      <c r="IB16" t="s">
        <v>433</v>
      </c>
      <c r="IC16" t="s">
        <v>433</v>
      </c>
      <c r="ID16" t="s">
        <v>434</v>
      </c>
      <c r="IE16" t="s">
        <v>431</v>
      </c>
      <c r="IF16" t="s">
        <v>431</v>
      </c>
      <c r="IG16" t="s">
        <v>431</v>
      </c>
      <c r="IH16" t="s">
        <v>431</v>
      </c>
      <c r="II16" t="s">
        <v>431</v>
      </c>
      <c r="IJ16" t="s">
        <v>431</v>
      </c>
      <c r="IK16" t="s">
        <v>431</v>
      </c>
      <c r="IL16" t="s">
        <v>431</v>
      </c>
      <c r="IM16" t="s">
        <v>431</v>
      </c>
      <c r="IN16" t="s">
        <v>431</v>
      </c>
      <c r="IO16" t="s">
        <v>431</v>
      </c>
      <c r="IP16" t="s">
        <v>431</v>
      </c>
      <c r="IW16" t="s">
        <v>431</v>
      </c>
      <c r="IX16" t="s">
        <v>410</v>
      </c>
      <c r="IY16" t="s">
        <v>410</v>
      </c>
      <c r="IZ16" t="s">
        <v>426</v>
      </c>
      <c r="JA16" t="s">
        <v>427</v>
      </c>
      <c r="JB16" t="s">
        <v>427</v>
      </c>
      <c r="JF16" t="s">
        <v>427</v>
      </c>
      <c r="JJ16" t="s">
        <v>406</v>
      </c>
      <c r="JK16" t="s">
        <v>406</v>
      </c>
      <c r="JL16" t="s">
        <v>413</v>
      </c>
      <c r="JM16" t="s">
        <v>413</v>
      </c>
      <c r="JN16" t="s">
        <v>435</v>
      </c>
      <c r="JO16" t="s">
        <v>435</v>
      </c>
      <c r="JP16" t="s">
        <v>431</v>
      </c>
      <c r="JQ16" t="s">
        <v>431</v>
      </c>
      <c r="JR16" t="s">
        <v>431</v>
      </c>
      <c r="JS16" t="s">
        <v>431</v>
      </c>
      <c r="JT16" t="s">
        <v>431</v>
      </c>
      <c r="JU16" t="s">
        <v>431</v>
      </c>
      <c r="JV16" t="s">
        <v>408</v>
      </c>
      <c r="JW16" t="s">
        <v>431</v>
      </c>
      <c r="JY16" t="s">
        <v>415</v>
      </c>
      <c r="JZ16" t="s">
        <v>415</v>
      </c>
      <c r="KA16" t="s">
        <v>408</v>
      </c>
      <c r="KB16" t="s">
        <v>408</v>
      </c>
      <c r="KC16" t="s">
        <v>408</v>
      </c>
      <c r="KD16" t="s">
        <v>408</v>
      </c>
      <c r="KE16" t="s">
        <v>408</v>
      </c>
      <c r="KF16" t="s">
        <v>410</v>
      </c>
      <c r="KG16" t="s">
        <v>410</v>
      </c>
      <c r="KH16" t="s">
        <v>410</v>
      </c>
      <c r="KI16" t="s">
        <v>408</v>
      </c>
      <c r="KJ16" t="s">
        <v>406</v>
      </c>
      <c r="KK16" t="s">
        <v>413</v>
      </c>
      <c r="KL16" t="s">
        <v>410</v>
      </c>
      <c r="KM16" t="s">
        <v>410</v>
      </c>
    </row>
    <row r="17" spans="1:299" x14ac:dyDescent="0.2">
      <c r="A17">
        <v>1</v>
      </c>
      <c r="B17">
        <v>1687449046.0999999</v>
      </c>
      <c r="C17">
        <v>0</v>
      </c>
      <c r="D17" t="s">
        <v>436</v>
      </c>
      <c r="E17" t="s">
        <v>437</v>
      </c>
      <c r="F17">
        <v>30</v>
      </c>
      <c r="G17">
        <v>16.899999999999999</v>
      </c>
      <c r="H17" t="s">
        <v>438</v>
      </c>
      <c r="I17">
        <v>90</v>
      </c>
      <c r="J17">
        <v>118</v>
      </c>
      <c r="K17">
        <v>1687449041.5999999</v>
      </c>
      <c r="L17">
        <f t="shared" ref="L17:L32" si="0">(M17)/1000</f>
        <v>3.7883751439023351E-4</v>
      </c>
      <c r="M17">
        <f t="shared" ref="M17:M32" si="1">IF(DR17, AP17, AJ17)</f>
        <v>0.3788375143902335</v>
      </c>
      <c r="N17">
        <f t="shared" ref="N17:N32" si="2">IF(DR17, AK17, AI17)</f>
        <v>1.4179085924690686</v>
      </c>
      <c r="O17">
        <f t="shared" ref="O17:O32" si="3">DT17 - IF(AW17&gt;1, N17*DN17*100/(AY17*EH17), 0)</f>
        <v>396.67725000000002</v>
      </c>
      <c r="P17">
        <f t="shared" ref="P17:P32" si="4">((V17-L17/2)*O17-N17)/(V17+L17/2)</f>
        <v>298.50588625109333</v>
      </c>
      <c r="Q17">
        <f t="shared" ref="Q17:Q32" si="5">P17*(EA17+EB17)/1000</f>
        <v>30.359228894159841</v>
      </c>
      <c r="R17">
        <f t="shared" ref="R17:R32" si="6">(DT17 - IF(AW17&gt;1, N17*DN17*100/(AY17*EH17), 0))*(EA17+EB17)/1000</f>
        <v>40.343644747178779</v>
      </c>
      <c r="S17">
        <f t="shared" ref="S17:S32" si="7">2/((1/U17-1/T17)+SIGN(U17)*SQRT((1/U17-1/T17)*(1/U17-1/T17) + 4*DO17/((DO17+1)*(DO17+1))*(2*1/U17*1/T17-1/T17*1/T17)))</f>
        <v>2.5334317871808287E-2</v>
      </c>
      <c r="T17">
        <f t="shared" ref="T17:T32" si="8">IF(LEFT(DP17,1)&lt;&gt;"0",IF(LEFT(DP17,1)="1",3,DQ17),$D$5+$E$5*(EH17*EA17/($K$5*1000))+$F$5*(EH17*EA17/($K$5*1000))*MAX(MIN(DN17,$J$5),$I$5)*MAX(MIN(DN17,$J$5),$I$5)+$G$5*MAX(MIN(DN17,$J$5),$I$5)*(EH17*EA17/($K$5*1000))+$H$5*(EH17*EA17/($K$5*1000))*(EH17*EA17/($K$5*1000)))</f>
        <v>3.8486874296508797</v>
      </c>
      <c r="U17">
        <f t="shared" ref="U17:U32" si="9">L17*(1000-(1000*0.61365*EXP(17.502*Y17/(240.97+Y17))/(EA17+EB17)+DV17)/2)/(1000*0.61365*EXP(17.502*Y17/(240.97+Y17))/(EA17+EB17)-DV17)</f>
        <v>2.524203486713935E-2</v>
      </c>
      <c r="V17">
        <f t="shared" ref="V17:V32" si="10">1/((DO17+1)/(S17/1.6)+1/(T17/1.37)) + DO17/((DO17+1)/(S17/1.6) + DO17/(T17/1.37))</f>
        <v>1.5784534909020376E-2</v>
      </c>
      <c r="W17">
        <f t="shared" ref="W17:W32" si="11">(DJ17*DM17)</f>
        <v>82.091178122764219</v>
      </c>
      <c r="X17">
        <f t="shared" ref="X17:X32" si="12">(EC17+(W17+2*0.95*0.0000000567*(((EC17+$B$7)+273)^4-(EC17+273)^4)-44100*L17)/(1.84*29.3*T17+8*0.95*0.0000000567*(EC17+273)^3))</f>
        <v>25.467202093872952</v>
      </c>
      <c r="Y17">
        <f t="shared" ref="Y17:Y32" si="13">($C$7*ED17+$D$7*EE17+$E$7*X17)</f>
        <v>24.603375</v>
      </c>
      <c r="Z17">
        <f t="shared" ref="Z17:Z32" si="14">0.61365*EXP(17.502*Y17/(240.97+Y17))</f>
        <v>3.1052619250352258</v>
      </c>
      <c r="AA17">
        <f t="shared" ref="AA17:AA32" si="15">(AB17/AC17*100)</f>
        <v>50.261596764460414</v>
      </c>
      <c r="AB17">
        <f t="shared" ref="AB17:AB32" si="16">DV17*(EA17+EB17)/1000</f>
        <v>1.6142845665829364</v>
      </c>
      <c r="AC17">
        <f t="shared" ref="AC17:AC32" si="17">0.61365*EXP(17.502*EC17/(240.97+EC17))</f>
        <v>3.2117653845099974</v>
      </c>
      <c r="AD17">
        <f t="shared" ref="AD17:AD32" si="18">(Z17-DV17*(EA17+EB17)/1000)</f>
        <v>1.4909773584522894</v>
      </c>
      <c r="AE17">
        <f t="shared" ref="AE17:AE32" si="19">(-L17*44100)</f>
        <v>-16.706734384609298</v>
      </c>
      <c r="AF17">
        <f t="shared" ref="AF17:AF32" si="20">2*29.3*T17*0.92*(EC17-Y17)</f>
        <v>117.26322030515203</v>
      </c>
      <c r="AG17">
        <f t="shared" ref="AG17:AG32" si="21">2*0.95*0.0000000567*(((EC17+$B$7)+273)^4-(Y17+273)^4)</f>
        <v>6.4374050087978798</v>
      </c>
      <c r="AH17">
        <f t="shared" ref="AH17:AH32" si="22">W17+AG17+AE17+AF17</f>
        <v>189.08506905210484</v>
      </c>
      <c r="AI17">
        <f t="shared" ref="AI17:AI32" si="23">DZ17*AW17*(DU17-DT17*(1000-AW17*DW17)/(1000-AW17*DV17))/(100*DN17)</f>
        <v>2.777411604403877</v>
      </c>
      <c r="AJ17">
        <f t="shared" ref="AJ17:AJ32" si="24">1000*DZ17*AW17*(DV17-DW17)/(100*DN17*(1000-AW17*DV17))</f>
        <v>0.39478718745896635</v>
      </c>
      <c r="AK17">
        <f t="shared" ref="AK17:AK32" si="25">(AL17 - AM17 - EA17*1000/(8.314*(EC17+273.15)) * AO17/DZ17 * AN17) * DZ17/(100*DN17) * (1000 - DW17)/1000</f>
        <v>1.4179085924690686</v>
      </c>
      <c r="AL17">
        <v>404.98644003592801</v>
      </c>
      <c r="AM17">
        <v>403.753084848485</v>
      </c>
      <c r="AN17">
        <v>6.7322474775945607E-2</v>
      </c>
      <c r="AO17">
        <v>66.951421427848999</v>
      </c>
      <c r="AP17">
        <f t="shared" ref="AP17:AP32" si="26">(AR17 - AQ17 + EA17*1000/(8.314*(EC17+273.15)) * AT17/DZ17 * AS17) * DZ17/(100*DN17) * 1000/(1000 - AR17)</f>
        <v>0.3788375143902335</v>
      </c>
      <c r="AQ17">
        <v>15.6386625615496</v>
      </c>
      <c r="AR17">
        <v>15.862280606060599</v>
      </c>
      <c r="AS17">
        <v>6.7544936859916801E-6</v>
      </c>
      <c r="AT17">
        <v>77.464987562560694</v>
      </c>
      <c r="AU17">
        <v>0</v>
      </c>
      <c r="AV17">
        <v>0</v>
      </c>
      <c r="AW17">
        <f t="shared" ref="AW17:AW32" si="27">IF(AU17*$H$13&gt;=AY17,1,(AY17/(AY17-AU17*$H$13)))</f>
        <v>1</v>
      </c>
      <c r="AX17">
        <f t="shared" ref="AX17:AX32" si="28">(AW17-1)*100</f>
        <v>0</v>
      </c>
      <c r="AY17">
        <f t="shared" ref="AY17:AY32" si="29">MAX(0,($B$13+$C$13*EH17)/(1+$D$13*EH17)*EA17/(EC17+273)*$E$13)</f>
        <v>54063.010481122328</v>
      </c>
      <c r="AZ17" t="s">
        <v>439</v>
      </c>
      <c r="BA17">
        <v>10070.200000000001</v>
      </c>
      <c r="BB17">
        <v>138.84153846153799</v>
      </c>
      <c r="BC17">
        <v>472.31</v>
      </c>
      <c r="BD17">
        <f t="shared" ref="BD17:BD32" si="30">1-BB17/BC17</f>
        <v>0.70603726691889235</v>
      </c>
      <c r="BE17">
        <v>-0.242176552167957</v>
      </c>
      <c r="BF17" t="s">
        <v>440</v>
      </c>
      <c r="BG17">
        <v>10085.5</v>
      </c>
      <c r="BH17">
        <v>407.57852000000003</v>
      </c>
      <c r="BI17">
        <v>482.57801452132298</v>
      </c>
      <c r="BJ17">
        <f t="shared" ref="BJ17:BJ32" si="31">1-BH17/BI17</f>
        <v>0.15541423824646505</v>
      </c>
      <c r="BK17">
        <v>0.5</v>
      </c>
      <c r="BL17">
        <f t="shared" ref="BL17:BL32" si="32">DK17</f>
        <v>421.18193244702809</v>
      </c>
      <c r="BM17">
        <f t="shared" ref="BM17:BM32" si="33">N17</f>
        <v>1.4179085924690686</v>
      </c>
      <c r="BN17">
        <f t="shared" ref="BN17:BN32" si="34">BJ17*BK17*BL17</f>
        <v>32.728834597214487</v>
      </c>
      <c r="BO17">
        <f t="shared" ref="BO17:BO32" si="35">(BM17-BE17)/BL17</f>
        <v>3.9414918275152127E-3</v>
      </c>
      <c r="BP17">
        <f t="shared" ref="BP17:BP32" si="36">(BC17-BI17)/BI17</f>
        <v>-2.127741880555415E-2</v>
      </c>
      <c r="BQ17">
        <f t="shared" ref="BQ17:BQ32" si="37">BB17/(BD17+BB17/BI17)</f>
        <v>139.71542606343215</v>
      </c>
      <c r="BR17" t="s">
        <v>441</v>
      </c>
      <c r="BS17">
        <v>0</v>
      </c>
      <c r="BT17">
        <f t="shared" ref="BT17:BT32" si="38">IF(BS17&lt;&gt;0, BS17, BQ17)</f>
        <v>139.71542606343215</v>
      </c>
      <c r="BU17">
        <f t="shared" ref="BU17:BU32" si="39">1-BT17/BI17</f>
        <v>0.71048116188629495</v>
      </c>
      <c r="BV17">
        <f t="shared" ref="BV17:BV32" si="40">(BI17-BH17)/(BI17-BT17)</f>
        <v>0.218745051359064</v>
      </c>
      <c r="BW17">
        <f t="shared" ref="BW17:BW32" si="41">(BC17-BI17)/(BC17-BT17)</f>
        <v>-3.08724655360171E-2</v>
      </c>
      <c r="BX17">
        <f t="shared" ref="BX17:BX32" si="42">(BI17-BH17)/(BI17-BB17)</f>
        <v>0.21818893176841242</v>
      </c>
      <c r="BY17">
        <f t="shared" ref="BY17:BY32" si="43">(BC17-BI17)/(BC17-BB17)</f>
        <v>-3.0791561138799557E-2</v>
      </c>
      <c r="BZ17">
        <f t="shared" ref="BZ17:BZ32" si="44">(BV17*BT17/BH17)</f>
        <v>7.4984466919157E-2</v>
      </c>
      <c r="CA17">
        <f t="shared" ref="CA17:CA32" si="45">(1-BZ17)</f>
        <v>0.92501553308084294</v>
      </c>
      <c r="CB17">
        <v>395</v>
      </c>
      <c r="CC17">
        <v>290</v>
      </c>
      <c r="CD17">
        <v>481.44</v>
      </c>
      <c r="CE17">
        <v>95</v>
      </c>
      <c r="CF17">
        <v>10085.5</v>
      </c>
      <c r="CG17">
        <v>479.87</v>
      </c>
      <c r="CH17">
        <v>1.57</v>
      </c>
      <c r="CI17">
        <v>300</v>
      </c>
      <c r="CJ17">
        <v>24.1</v>
      </c>
      <c r="CK17">
        <v>482.57801452132298</v>
      </c>
      <c r="CL17">
        <v>1.03679845963027</v>
      </c>
      <c r="CM17">
        <v>-2.7339775512754798</v>
      </c>
      <c r="CN17">
        <v>0.910853646035787</v>
      </c>
      <c r="CO17">
        <v>0.24343410153003001</v>
      </c>
      <c r="CP17">
        <v>-7.9330700778642901E-3</v>
      </c>
      <c r="CQ17">
        <v>290</v>
      </c>
      <c r="CR17">
        <v>481.1</v>
      </c>
      <c r="CS17">
        <v>855</v>
      </c>
      <c r="CT17">
        <v>10045.200000000001</v>
      </c>
      <c r="CU17">
        <v>479.86</v>
      </c>
      <c r="CV17">
        <v>1.24</v>
      </c>
      <c r="DJ17">
        <f t="shared" ref="DJ17:DJ32" si="46">$B$11*EI17+$C$11*EJ17+$F$11*EU17*(1-EX17)</f>
        <v>499.99312500000002</v>
      </c>
      <c r="DK17">
        <f t="shared" ref="DK17:DK32" si="47">DJ17*DL17</f>
        <v>421.18193244702809</v>
      </c>
      <c r="DL17">
        <f t="shared" ref="DL17:DL32" si="48">($B$11*$D$9+$C$11*$D$9+$F$11*((FH17+EZ17)/MAX(FH17+EZ17+FI17, 0.1)*$I$9+FI17/MAX(FH17+EZ17+FI17, 0.1)*$J$9))/($B$11+$C$11+$F$11)</f>
        <v>0.8423754475564601</v>
      </c>
      <c r="DM17">
        <f t="shared" ref="DM17:DM32" si="49">($B$11*$K$9+$C$11*$K$9+$F$11*((FH17+EZ17)/MAX(FH17+EZ17+FI17, 0.1)*$P$9+FI17/MAX(FH17+EZ17+FI17, 0.1)*$Q$9))/($B$11+$C$11+$F$11)</f>
        <v>0.16418461378396795</v>
      </c>
      <c r="DN17">
        <v>3</v>
      </c>
      <c r="DO17">
        <v>0.5</v>
      </c>
      <c r="DP17" t="s">
        <v>442</v>
      </c>
      <c r="DQ17">
        <v>2</v>
      </c>
      <c r="DR17" t="b">
        <v>1</v>
      </c>
      <c r="DS17">
        <v>1687449041.5999999</v>
      </c>
      <c r="DT17">
        <v>396.67725000000002</v>
      </c>
      <c r="DU17">
        <v>398.43737499999997</v>
      </c>
      <c r="DV17">
        <v>15.8723875</v>
      </c>
      <c r="DW17">
        <v>15.639312500000001</v>
      </c>
      <c r="DX17">
        <v>397.59724999999997</v>
      </c>
      <c r="DY17">
        <v>15.7103875</v>
      </c>
      <c r="DZ17">
        <v>500.080625</v>
      </c>
      <c r="EA17">
        <v>101.604</v>
      </c>
      <c r="EB17">
        <v>9.9953899999999998E-2</v>
      </c>
      <c r="EC17">
        <v>25.168524999999999</v>
      </c>
      <c r="ED17">
        <v>24.603375</v>
      </c>
      <c r="EE17">
        <v>999.9</v>
      </c>
      <c r="EF17">
        <v>0</v>
      </c>
      <c r="EG17">
        <v>0</v>
      </c>
      <c r="EH17">
        <v>10001.4825</v>
      </c>
      <c r="EI17">
        <v>0</v>
      </c>
      <c r="EJ17">
        <v>0.221023</v>
      </c>
      <c r="EK17">
        <v>-1.180877875</v>
      </c>
      <c r="EL17">
        <v>403.65862499999997</v>
      </c>
      <c r="EM17">
        <v>404.76762500000001</v>
      </c>
      <c r="EN17">
        <v>0.2206745</v>
      </c>
      <c r="EO17">
        <v>398.43737499999997</v>
      </c>
      <c r="EP17">
        <v>15.639312500000001</v>
      </c>
      <c r="EQ17">
        <v>1.6114362499999999</v>
      </c>
      <c r="ER17">
        <v>1.5890150000000001</v>
      </c>
      <c r="ES17">
        <v>14.0686125</v>
      </c>
      <c r="ET17">
        <v>13.8526875</v>
      </c>
      <c r="EU17">
        <v>499.99312500000002</v>
      </c>
      <c r="EV17">
        <v>0.92001387499999998</v>
      </c>
      <c r="EW17">
        <v>7.9986249999999995E-2</v>
      </c>
      <c r="EX17">
        <v>0</v>
      </c>
      <c r="EY17">
        <v>407.49200000000002</v>
      </c>
      <c r="EZ17">
        <v>4.9999900000000004</v>
      </c>
      <c r="FA17">
        <v>2070.74125</v>
      </c>
      <c r="FB17">
        <v>4251.2112500000003</v>
      </c>
      <c r="FC17">
        <v>37.186999999999998</v>
      </c>
      <c r="FD17">
        <v>39.875</v>
      </c>
      <c r="FE17">
        <v>38.936999999999998</v>
      </c>
      <c r="FF17">
        <v>40.069875000000003</v>
      </c>
      <c r="FG17">
        <v>40.186999999999998</v>
      </c>
      <c r="FH17">
        <v>455.4</v>
      </c>
      <c r="FI17">
        <v>39.590000000000003</v>
      </c>
      <c r="FJ17">
        <v>0</v>
      </c>
      <c r="FK17">
        <v>1687449053.5999999</v>
      </c>
      <c r="FL17">
        <v>0</v>
      </c>
      <c r="FM17">
        <v>407.57852000000003</v>
      </c>
      <c r="FN17">
        <v>-1.87092308979386</v>
      </c>
      <c r="FO17">
        <v>-8.54153854554162</v>
      </c>
      <c r="FP17">
        <v>2071.0920000000001</v>
      </c>
      <c r="FQ17">
        <v>15</v>
      </c>
      <c r="FR17">
        <v>1687449075.0999999</v>
      </c>
      <c r="FS17" t="s">
        <v>443</v>
      </c>
      <c r="FT17">
        <v>1687449075.0999999</v>
      </c>
      <c r="FU17">
        <v>1687449066.0999999</v>
      </c>
      <c r="FV17">
        <v>1</v>
      </c>
      <c r="FW17">
        <v>-0.57499999999999996</v>
      </c>
      <c r="FX17">
        <v>1.7999999999999999E-2</v>
      </c>
      <c r="FY17">
        <v>-0.92</v>
      </c>
      <c r="FZ17">
        <v>0.16200000000000001</v>
      </c>
      <c r="GA17">
        <v>399</v>
      </c>
      <c r="GB17">
        <v>16</v>
      </c>
      <c r="GC17">
        <v>1.26</v>
      </c>
      <c r="GD17">
        <v>7.0000000000000007E-2</v>
      </c>
      <c r="GE17">
        <v>-0.67435219047618999</v>
      </c>
      <c r="GF17">
        <v>15.6831954545454</v>
      </c>
      <c r="GG17">
        <v>4.0572265920476704</v>
      </c>
      <c r="GH17">
        <v>0</v>
      </c>
      <c r="GI17">
        <v>407.52479411764699</v>
      </c>
      <c r="GJ17">
        <v>0.35928188834833102</v>
      </c>
      <c r="GK17">
        <v>0.27606753003906198</v>
      </c>
      <c r="GL17">
        <v>1</v>
      </c>
      <c r="GM17">
        <v>0.21040800000000001</v>
      </c>
      <c r="GN17">
        <v>8.0749948051948101E-2</v>
      </c>
      <c r="GO17">
        <v>8.3606237406866502E-3</v>
      </c>
      <c r="GP17">
        <v>1</v>
      </c>
      <c r="GQ17">
        <v>2</v>
      </c>
      <c r="GR17">
        <v>3</v>
      </c>
      <c r="GS17" t="s">
        <v>444</v>
      </c>
      <c r="GT17">
        <v>2.9523600000000001</v>
      </c>
      <c r="GU17">
        <v>2.71069</v>
      </c>
      <c r="GV17">
        <v>0.105879</v>
      </c>
      <c r="GW17">
        <v>0.106071</v>
      </c>
      <c r="GX17">
        <v>8.7160699999999994E-2</v>
      </c>
      <c r="GY17">
        <v>8.6965399999999998E-2</v>
      </c>
      <c r="GZ17">
        <v>27893.3</v>
      </c>
      <c r="HA17">
        <v>32181.1</v>
      </c>
      <c r="HB17">
        <v>31086.9</v>
      </c>
      <c r="HC17">
        <v>34664.800000000003</v>
      </c>
      <c r="HD17">
        <v>38682.6</v>
      </c>
      <c r="HE17">
        <v>39172</v>
      </c>
      <c r="HF17">
        <v>42734.5</v>
      </c>
      <c r="HG17">
        <v>42971.9</v>
      </c>
      <c r="HH17">
        <v>2.09273</v>
      </c>
      <c r="HI17">
        <v>2.2822300000000002</v>
      </c>
      <c r="HJ17">
        <v>0.121027</v>
      </c>
      <c r="HK17">
        <v>0</v>
      </c>
      <c r="HL17">
        <v>22.618500000000001</v>
      </c>
      <c r="HM17">
        <v>999.9</v>
      </c>
      <c r="HN17">
        <v>74.111999999999995</v>
      </c>
      <c r="HO17">
        <v>21.731000000000002</v>
      </c>
      <c r="HP17">
        <v>19.0397</v>
      </c>
      <c r="HQ17">
        <v>60.379199999999997</v>
      </c>
      <c r="HR17">
        <v>19.0825</v>
      </c>
      <c r="HS17">
        <v>1</v>
      </c>
      <c r="HT17">
        <v>-0.38522099999999998</v>
      </c>
      <c r="HU17">
        <v>-1.4941199999999999</v>
      </c>
      <c r="HV17">
        <v>20.2972</v>
      </c>
      <c r="HW17">
        <v>5.2478400000000001</v>
      </c>
      <c r="HX17">
        <v>11.986000000000001</v>
      </c>
      <c r="HY17">
        <v>4.9737</v>
      </c>
      <c r="HZ17">
        <v>3.2973300000000001</v>
      </c>
      <c r="IA17">
        <v>9999</v>
      </c>
      <c r="IB17">
        <v>9999</v>
      </c>
      <c r="IC17">
        <v>9999</v>
      </c>
      <c r="ID17">
        <v>999.9</v>
      </c>
      <c r="IE17">
        <v>4.9720700000000004</v>
      </c>
      <c r="IF17">
        <v>1.8539099999999999</v>
      </c>
      <c r="IG17">
        <v>1.85487</v>
      </c>
      <c r="IH17">
        <v>1.8592599999999999</v>
      </c>
      <c r="II17">
        <v>1.85364</v>
      </c>
      <c r="IJ17">
        <v>1.85806</v>
      </c>
      <c r="IK17">
        <v>1.8551800000000001</v>
      </c>
      <c r="IL17">
        <v>1.85379</v>
      </c>
      <c r="IM17">
        <v>0</v>
      </c>
      <c r="IN17">
        <v>0</v>
      </c>
      <c r="IO17">
        <v>0</v>
      </c>
      <c r="IP17">
        <v>0</v>
      </c>
      <c r="IQ17" t="s">
        <v>445</v>
      </c>
      <c r="IR17" t="s">
        <v>446</v>
      </c>
      <c r="IS17" t="s">
        <v>447</v>
      </c>
      <c r="IT17" t="s">
        <v>447</v>
      </c>
      <c r="IU17" t="s">
        <v>447</v>
      </c>
      <c r="IV17" t="s">
        <v>447</v>
      </c>
      <c r="IW17">
        <v>0</v>
      </c>
      <c r="IX17">
        <v>100</v>
      </c>
      <c r="IY17">
        <v>100</v>
      </c>
      <c r="IZ17">
        <v>-0.92</v>
      </c>
      <c r="JA17">
        <v>0.16200000000000001</v>
      </c>
      <c r="JB17">
        <v>-8.6060544603907593E-2</v>
      </c>
      <c r="JC17">
        <v>-6.8838208586326796E-4</v>
      </c>
      <c r="JD17">
        <v>1.2146953680521199E-7</v>
      </c>
      <c r="JE17">
        <v>-3.3979593155360199E-13</v>
      </c>
      <c r="JF17">
        <v>1.5970877173205701E-2</v>
      </c>
      <c r="JG17">
        <v>-8.4016882464723192E-3</v>
      </c>
      <c r="JH17">
        <v>1.25164947178783E-3</v>
      </c>
      <c r="JI17">
        <v>-1.11680998025361E-5</v>
      </c>
      <c r="JJ17">
        <v>6</v>
      </c>
      <c r="JK17">
        <v>2124</v>
      </c>
      <c r="JL17">
        <v>0</v>
      </c>
      <c r="JM17">
        <v>22</v>
      </c>
      <c r="JN17">
        <v>1021.5</v>
      </c>
      <c r="JO17">
        <v>1021.6</v>
      </c>
      <c r="JP17">
        <v>0.91918900000000003</v>
      </c>
      <c r="JQ17">
        <v>2.3584000000000001</v>
      </c>
      <c r="JR17">
        <v>1.5966800000000001</v>
      </c>
      <c r="JS17">
        <v>2.34253</v>
      </c>
      <c r="JT17">
        <v>1.5905800000000001</v>
      </c>
      <c r="JU17">
        <v>2.31934</v>
      </c>
      <c r="JV17">
        <v>26.602599999999999</v>
      </c>
      <c r="JW17">
        <v>15.839399999999999</v>
      </c>
      <c r="JX17">
        <v>18</v>
      </c>
      <c r="JY17">
        <v>496.71199999999999</v>
      </c>
      <c r="JZ17">
        <v>606.71900000000005</v>
      </c>
      <c r="KA17">
        <v>25.0001</v>
      </c>
      <c r="KB17">
        <v>22.224</v>
      </c>
      <c r="KC17">
        <v>30.0001</v>
      </c>
      <c r="KD17">
        <v>22.1145</v>
      </c>
      <c r="KE17">
        <v>22.078299999999999</v>
      </c>
      <c r="KF17">
        <v>18.413</v>
      </c>
      <c r="KG17">
        <v>22.177</v>
      </c>
      <c r="KH17">
        <v>94.793599999999998</v>
      </c>
      <c r="KI17">
        <v>25</v>
      </c>
      <c r="KJ17">
        <v>400</v>
      </c>
      <c r="KK17">
        <v>15.629099999999999</v>
      </c>
      <c r="KL17">
        <v>101.196</v>
      </c>
      <c r="KM17">
        <v>101</v>
      </c>
    </row>
    <row r="18" spans="1:299" x14ac:dyDescent="0.2">
      <c r="A18">
        <v>2</v>
      </c>
      <c r="B18">
        <v>1687450446</v>
      </c>
      <c r="C18">
        <v>1399.9000000953699</v>
      </c>
      <c r="D18" t="s">
        <v>448</v>
      </c>
      <c r="E18" t="s">
        <v>449</v>
      </c>
      <c r="F18">
        <v>30</v>
      </c>
      <c r="G18">
        <v>16.5</v>
      </c>
      <c r="H18" t="s">
        <v>450</v>
      </c>
      <c r="I18">
        <v>40</v>
      </c>
      <c r="J18">
        <v>118</v>
      </c>
      <c r="K18">
        <v>1687450437.5</v>
      </c>
      <c r="L18">
        <f t="shared" si="0"/>
        <v>1.4985255596179056E-4</v>
      </c>
      <c r="M18">
        <f t="shared" si="1"/>
        <v>0.14985255596179056</v>
      </c>
      <c r="N18">
        <f t="shared" si="2"/>
        <v>3.865130726026492</v>
      </c>
      <c r="O18">
        <f t="shared" si="3"/>
        <v>400.74187499999999</v>
      </c>
      <c r="P18">
        <f t="shared" si="4"/>
        <v>-202.49585784095262</v>
      </c>
      <c r="Q18">
        <f t="shared" si="5"/>
        <v>-20.599932852233987</v>
      </c>
      <c r="R18">
        <f t="shared" si="6"/>
        <v>40.76752879835356</v>
      </c>
      <c r="S18">
        <f t="shared" si="7"/>
        <v>1.030420798117538E-2</v>
      </c>
      <c r="T18">
        <f t="shared" si="8"/>
        <v>3.8456985179121332</v>
      </c>
      <c r="U18">
        <f t="shared" si="9"/>
        <v>1.0288894147859268E-2</v>
      </c>
      <c r="V18">
        <f t="shared" si="10"/>
        <v>6.4319328035796763E-3</v>
      </c>
      <c r="W18">
        <f t="shared" si="11"/>
        <v>82.089675964545791</v>
      </c>
      <c r="X18">
        <f t="shared" si="12"/>
        <v>25.357625127262853</v>
      </c>
      <c r="Y18">
        <f t="shared" si="13"/>
        <v>24.187899999999999</v>
      </c>
      <c r="Z18">
        <f t="shared" si="14"/>
        <v>3.0289464570744054</v>
      </c>
      <c r="AA18">
        <f t="shared" si="15"/>
        <v>49.68070537090459</v>
      </c>
      <c r="AB18">
        <f t="shared" si="16"/>
        <v>1.5808680049017081</v>
      </c>
      <c r="AC18">
        <f t="shared" si="17"/>
        <v>3.1820562793932079</v>
      </c>
      <c r="AD18">
        <f t="shared" si="18"/>
        <v>1.4480784521726973</v>
      </c>
      <c r="AE18">
        <f t="shared" si="19"/>
        <v>-6.6084977179149638</v>
      </c>
      <c r="AF18">
        <f t="shared" si="20"/>
        <v>170.9728101979953</v>
      </c>
      <c r="AG18">
        <f t="shared" si="21"/>
        <v>9.3662039124597065</v>
      </c>
      <c r="AH18">
        <f t="shared" si="22"/>
        <v>255.82019235708583</v>
      </c>
      <c r="AI18">
        <f t="shared" si="23"/>
        <v>0.16641106725091384</v>
      </c>
      <c r="AJ18">
        <f t="shared" si="24"/>
        <v>0.15204033096452441</v>
      </c>
      <c r="AK18">
        <f t="shared" si="25"/>
        <v>3.865130726026492</v>
      </c>
      <c r="AL18">
        <v>400.22120623601899</v>
      </c>
      <c r="AM18">
        <v>404.81147878787903</v>
      </c>
      <c r="AN18">
        <v>-1.2638659858266199</v>
      </c>
      <c r="AO18">
        <v>67.033149983852496</v>
      </c>
      <c r="AP18">
        <f t="shared" si="26"/>
        <v>0.14985255596179056</v>
      </c>
      <c r="AQ18">
        <v>15.4516257622655</v>
      </c>
      <c r="AR18">
        <v>15.5401224242424</v>
      </c>
      <c r="AS18">
        <v>-1.8590208572466899E-7</v>
      </c>
      <c r="AT18">
        <v>77.4935275252531</v>
      </c>
      <c r="AU18">
        <v>0</v>
      </c>
      <c r="AV18">
        <v>0</v>
      </c>
      <c r="AW18">
        <f t="shared" si="27"/>
        <v>1</v>
      </c>
      <c r="AX18">
        <f t="shared" si="28"/>
        <v>0</v>
      </c>
      <c r="AY18">
        <f t="shared" si="29"/>
        <v>54033.447763347649</v>
      </c>
      <c r="AZ18" t="s">
        <v>439</v>
      </c>
      <c r="BA18">
        <v>10070.200000000001</v>
      </c>
      <c r="BB18">
        <v>138.84153846153799</v>
      </c>
      <c r="BC18">
        <v>472.31</v>
      </c>
      <c r="BD18">
        <f t="shared" si="30"/>
        <v>0.70603726691889235</v>
      </c>
      <c r="BE18">
        <v>-0.242176552167957</v>
      </c>
      <c r="BF18" t="s">
        <v>451</v>
      </c>
      <c r="BG18">
        <v>10098.1</v>
      </c>
      <c r="BH18">
        <v>388.72615999999999</v>
      </c>
      <c r="BI18">
        <v>436.42376295738899</v>
      </c>
      <c r="BJ18">
        <f t="shared" si="31"/>
        <v>0.10929194742781689</v>
      </c>
      <c r="BK18">
        <v>0.5</v>
      </c>
      <c r="BL18">
        <f t="shared" si="32"/>
        <v>421.17135648422055</v>
      </c>
      <c r="BM18">
        <f t="shared" si="33"/>
        <v>3.865130726026492</v>
      </c>
      <c r="BN18">
        <f t="shared" si="34"/>
        <v>23.015318875487882</v>
      </c>
      <c r="BO18">
        <f t="shared" si="35"/>
        <v>9.7521049685826196E-3</v>
      </c>
      <c r="BP18">
        <f t="shared" si="36"/>
        <v>8.2227963022524123E-2</v>
      </c>
      <c r="BQ18">
        <f t="shared" si="37"/>
        <v>135.56467500115255</v>
      </c>
      <c r="BR18" t="s">
        <v>441</v>
      </c>
      <c r="BS18">
        <v>0</v>
      </c>
      <c r="BT18">
        <f t="shared" si="38"/>
        <v>135.56467500115255</v>
      </c>
      <c r="BU18">
        <f t="shared" si="39"/>
        <v>0.68937375434712833</v>
      </c>
      <c r="BV18">
        <f t="shared" si="40"/>
        <v>0.15853801619024779</v>
      </c>
      <c r="BW18">
        <f t="shared" si="41"/>
        <v>0.10656788492233364</v>
      </c>
      <c r="BX18">
        <f t="shared" si="42"/>
        <v>0.16028377715838338</v>
      </c>
      <c r="BY18">
        <f t="shared" si="43"/>
        <v>0.10761508562773611</v>
      </c>
      <c r="BZ18">
        <f t="shared" si="44"/>
        <v>5.5288675812706828E-2</v>
      </c>
      <c r="CA18">
        <f t="shared" si="45"/>
        <v>0.9447113241872932</v>
      </c>
      <c r="CB18">
        <v>396</v>
      </c>
      <c r="CC18">
        <v>290</v>
      </c>
      <c r="CD18">
        <v>433.48</v>
      </c>
      <c r="CE18">
        <v>55</v>
      </c>
      <c r="CF18">
        <v>10098.1</v>
      </c>
      <c r="CG18">
        <v>432.05</v>
      </c>
      <c r="CH18">
        <v>1.43</v>
      </c>
      <c r="CI18">
        <v>300</v>
      </c>
      <c r="CJ18">
        <v>24.1</v>
      </c>
      <c r="CK18">
        <v>436.42376295738899</v>
      </c>
      <c r="CL18">
        <v>1.29323388433886</v>
      </c>
      <c r="CM18">
        <v>-4.42004270482406</v>
      </c>
      <c r="CN18">
        <v>1.1368922824386301</v>
      </c>
      <c r="CO18">
        <v>0.350577266153003</v>
      </c>
      <c r="CP18">
        <v>-7.9382169076752003E-3</v>
      </c>
      <c r="CQ18">
        <v>290</v>
      </c>
      <c r="CR18">
        <v>432.82</v>
      </c>
      <c r="CS18">
        <v>895</v>
      </c>
      <c r="CT18">
        <v>10051.1</v>
      </c>
      <c r="CU18">
        <v>432.03</v>
      </c>
      <c r="CV18">
        <v>0.79</v>
      </c>
      <c r="DJ18">
        <f t="shared" si="46"/>
        <v>499.9801875</v>
      </c>
      <c r="DK18">
        <f t="shared" si="47"/>
        <v>421.17135648422055</v>
      </c>
      <c r="DL18">
        <f t="shared" si="48"/>
        <v>0.84237609212109144</v>
      </c>
      <c r="DM18">
        <f t="shared" si="49"/>
        <v>0.16418585779370665</v>
      </c>
      <c r="DN18">
        <v>3</v>
      </c>
      <c r="DO18">
        <v>0.5</v>
      </c>
      <c r="DP18" t="s">
        <v>442</v>
      </c>
      <c r="DQ18">
        <v>2</v>
      </c>
      <c r="DR18" t="b">
        <v>1</v>
      </c>
      <c r="DS18">
        <v>1687450437.5</v>
      </c>
      <c r="DT18">
        <v>400.74187499999999</v>
      </c>
      <c r="DU18">
        <v>400.87824999999998</v>
      </c>
      <c r="DV18">
        <v>15.53981875</v>
      </c>
      <c r="DW18">
        <v>15.45003125</v>
      </c>
      <c r="DX18">
        <v>401.66387500000002</v>
      </c>
      <c r="DY18">
        <v>15.38081875</v>
      </c>
      <c r="DZ18">
        <v>500.1063125</v>
      </c>
      <c r="EA18">
        <v>101.63006249999999</v>
      </c>
      <c r="EB18">
        <v>0.10008186875</v>
      </c>
      <c r="EC18">
        <v>25.012543749999999</v>
      </c>
      <c r="ED18">
        <v>24.187899999999999</v>
      </c>
      <c r="EE18">
        <v>999.9</v>
      </c>
      <c r="EF18">
        <v>0</v>
      </c>
      <c r="EG18">
        <v>0</v>
      </c>
      <c r="EH18">
        <v>9987.6593749999993</v>
      </c>
      <c r="EI18">
        <v>0</v>
      </c>
      <c r="EJ18">
        <v>0.221023</v>
      </c>
      <c r="EK18">
        <v>-0.13237093750000001</v>
      </c>
      <c r="EL18">
        <v>407.072</v>
      </c>
      <c r="EM18">
        <v>407.16893750000003</v>
      </c>
      <c r="EN18">
        <v>9.0821799999999994E-2</v>
      </c>
      <c r="EO18">
        <v>400.87824999999998</v>
      </c>
      <c r="EP18">
        <v>15.45003125</v>
      </c>
      <c r="EQ18">
        <v>1.5794174999999999</v>
      </c>
      <c r="ER18">
        <v>1.5701875000000001</v>
      </c>
      <c r="ES18">
        <v>13.75943125</v>
      </c>
      <c r="ET18">
        <v>13.66929375</v>
      </c>
      <c r="EU18">
        <v>499.9801875</v>
      </c>
      <c r="EV18">
        <v>0.91999825000000002</v>
      </c>
      <c r="EW18">
        <v>8.0001906250000004E-2</v>
      </c>
      <c r="EX18">
        <v>0</v>
      </c>
      <c r="EY18">
        <v>388.62043749999998</v>
      </c>
      <c r="EZ18">
        <v>4.9999900000000004</v>
      </c>
      <c r="FA18">
        <v>1940.9568750000001</v>
      </c>
      <c r="FB18">
        <v>4251.0725000000002</v>
      </c>
      <c r="FC18">
        <v>37.061999999999998</v>
      </c>
      <c r="FD18">
        <v>39.683124999999997</v>
      </c>
      <c r="FE18">
        <v>38.804250000000003</v>
      </c>
      <c r="FF18">
        <v>39.936999999999998</v>
      </c>
      <c r="FG18">
        <v>39.940937499999997</v>
      </c>
      <c r="FH18">
        <v>455.38062500000001</v>
      </c>
      <c r="FI18">
        <v>39.6</v>
      </c>
      <c r="FJ18">
        <v>0</v>
      </c>
      <c r="FK18">
        <v>1398.7000000476801</v>
      </c>
      <c r="FL18">
        <v>0</v>
      </c>
      <c r="FM18">
        <v>388.72615999999999</v>
      </c>
      <c r="FN18">
        <v>-1.84615209598958E-2</v>
      </c>
      <c r="FO18">
        <v>-0.57615377621017505</v>
      </c>
      <c r="FP18">
        <v>1941.402</v>
      </c>
      <c r="FQ18">
        <v>15</v>
      </c>
      <c r="FR18">
        <v>1687450468</v>
      </c>
      <c r="FS18" t="s">
        <v>452</v>
      </c>
      <c r="FT18">
        <v>1687450468</v>
      </c>
      <c r="FU18">
        <v>1687450467</v>
      </c>
      <c r="FV18">
        <v>2</v>
      </c>
      <c r="FW18">
        <v>-5.0000000000000001E-3</v>
      </c>
      <c r="FX18">
        <v>0</v>
      </c>
      <c r="FY18">
        <v>-0.92200000000000004</v>
      </c>
      <c r="FZ18">
        <v>0.159</v>
      </c>
      <c r="GA18">
        <v>400</v>
      </c>
      <c r="GB18">
        <v>15</v>
      </c>
      <c r="GC18">
        <v>0.26</v>
      </c>
      <c r="GD18">
        <v>0.14000000000000001</v>
      </c>
      <c r="GE18">
        <v>-0.58298714285714304</v>
      </c>
      <c r="GF18">
        <v>20.572521428571399</v>
      </c>
      <c r="GG18">
        <v>4.8926839755876399</v>
      </c>
      <c r="GH18">
        <v>0</v>
      </c>
      <c r="GI18">
        <v>388.65805882352902</v>
      </c>
      <c r="GJ18">
        <v>0.55874714297877603</v>
      </c>
      <c r="GK18">
        <v>0.23412539892576001</v>
      </c>
      <c r="GL18">
        <v>1</v>
      </c>
      <c r="GM18">
        <v>9.14741238095238E-2</v>
      </c>
      <c r="GN18">
        <v>-1.4629979220779001E-2</v>
      </c>
      <c r="GO18">
        <v>1.71265147871023E-3</v>
      </c>
      <c r="GP18">
        <v>1</v>
      </c>
      <c r="GQ18">
        <v>2</v>
      </c>
      <c r="GR18">
        <v>3</v>
      </c>
      <c r="GS18" t="s">
        <v>444</v>
      </c>
      <c r="GT18">
        <v>2.95221</v>
      </c>
      <c r="GU18">
        <v>2.7105399999999999</v>
      </c>
      <c r="GV18">
        <v>0.106167</v>
      </c>
      <c r="GW18">
        <v>0.105389</v>
      </c>
      <c r="GX18">
        <v>8.5773600000000005E-2</v>
      </c>
      <c r="GY18">
        <v>8.6172799999999994E-2</v>
      </c>
      <c r="GZ18">
        <v>27869.1</v>
      </c>
      <c r="HA18">
        <v>32188.5</v>
      </c>
      <c r="HB18">
        <v>31071.1</v>
      </c>
      <c r="HC18">
        <v>34647.699999999997</v>
      </c>
      <c r="HD18">
        <v>38722.1</v>
      </c>
      <c r="HE18">
        <v>39190.300000000003</v>
      </c>
      <c r="HF18">
        <v>42712.6</v>
      </c>
      <c r="HG18">
        <v>42954.8</v>
      </c>
      <c r="HH18">
        <v>2.0901999999999998</v>
      </c>
      <c r="HI18">
        <v>2.2768000000000002</v>
      </c>
      <c r="HJ18">
        <v>0.114311</v>
      </c>
      <c r="HK18">
        <v>0</v>
      </c>
      <c r="HL18">
        <v>22.330400000000001</v>
      </c>
      <c r="HM18">
        <v>999.9</v>
      </c>
      <c r="HN18">
        <v>73.873999999999995</v>
      </c>
      <c r="HO18">
        <v>21.762</v>
      </c>
      <c r="HP18">
        <v>19.008700000000001</v>
      </c>
      <c r="HQ18">
        <v>60.179099999999998</v>
      </c>
      <c r="HR18">
        <v>18.429500000000001</v>
      </c>
      <c r="HS18">
        <v>1</v>
      </c>
      <c r="HT18">
        <v>-0.36682399999999998</v>
      </c>
      <c r="HU18">
        <v>-1.4308700000000001</v>
      </c>
      <c r="HV18">
        <v>20.297899999999998</v>
      </c>
      <c r="HW18">
        <v>5.2482899999999999</v>
      </c>
      <c r="HX18">
        <v>11.9861</v>
      </c>
      <c r="HY18">
        <v>4.9737999999999998</v>
      </c>
      <c r="HZ18">
        <v>3.2976700000000001</v>
      </c>
      <c r="IA18">
        <v>9999</v>
      </c>
      <c r="IB18">
        <v>9999</v>
      </c>
      <c r="IC18">
        <v>9999</v>
      </c>
      <c r="ID18">
        <v>999.9</v>
      </c>
      <c r="IE18">
        <v>4.9720899999999997</v>
      </c>
      <c r="IF18">
        <v>1.85388</v>
      </c>
      <c r="IG18">
        <v>1.8548800000000001</v>
      </c>
      <c r="IH18">
        <v>1.8592599999999999</v>
      </c>
      <c r="II18">
        <v>1.8536300000000001</v>
      </c>
      <c r="IJ18">
        <v>1.85806</v>
      </c>
      <c r="IK18">
        <v>1.8551800000000001</v>
      </c>
      <c r="IL18">
        <v>1.8537999999999999</v>
      </c>
      <c r="IM18">
        <v>0</v>
      </c>
      <c r="IN18">
        <v>0</v>
      </c>
      <c r="IO18">
        <v>0</v>
      </c>
      <c r="IP18">
        <v>0</v>
      </c>
      <c r="IQ18" t="s">
        <v>445</v>
      </c>
      <c r="IR18" t="s">
        <v>446</v>
      </c>
      <c r="IS18" t="s">
        <v>447</v>
      </c>
      <c r="IT18" t="s">
        <v>447</v>
      </c>
      <c r="IU18" t="s">
        <v>447</v>
      </c>
      <c r="IV18" t="s">
        <v>447</v>
      </c>
      <c r="IW18">
        <v>0</v>
      </c>
      <c r="IX18">
        <v>100</v>
      </c>
      <c r="IY18">
        <v>100</v>
      </c>
      <c r="IZ18">
        <v>-0.92200000000000004</v>
      </c>
      <c r="JA18">
        <v>0.159</v>
      </c>
      <c r="JB18">
        <v>-0.66102394794576802</v>
      </c>
      <c r="JC18">
        <v>-6.8838208586326796E-4</v>
      </c>
      <c r="JD18">
        <v>1.2146953680521199E-7</v>
      </c>
      <c r="JE18">
        <v>-3.3979593155360199E-13</v>
      </c>
      <c r="JF18">
        <v>3.3788481395571703E-2</v>
      </c>
      <c r="JG18">
        <v>-8.4016882464723192E-3</v>
      </c>
      <c r="JH18">
        <v>1.25164947178783E-3</v>
      </c>
      <c r="JI18">
        <v>-1.11680998025361E-5</v>
      </c>
      <c r="JJ18">
        <v>6</v>
      </c>
      <c r="JK18">
        <v>2124</v>
      </c>
      <c r="JL18">
        <v>0</v>
      </c>
      <c r="JM18">
        <v>22</v>
      </c>
      <c r="JN18">
        <v>22.8</v>
      </c>
      <c r="JO18">
        <v>23</v>
      </c>
      <c r="JP18">
        <v>0.90942400000000001</v>
      </c>
      <c r="JQ18">
        <v>2.35229</v>
      </c>
      <c r="JR18">
        <v>1.5966800000000001</v>
      </c>
      <c r="JS18">
        <v>2.34131</v>
      </c>
      <c r="JT18">
        <v>1.5905800000000001</v>
      </c>
      <c r="JU18">
        <v>2.4731399999999999</v>
      </c>
      <c r="JV18">
        <v>26.602599999999999</v>
      </c>
      <c r="JW18">
        <v>15.603</v>
      </c>
      <c r="JX18">
        <v>18</v>
      </c>
      <c r="JY18">
        <v>497.423</v>
      </c>
      <c r="JZ18">
        <v>605.46</v>
      </c>
      <c r="KA18">
        <v>25.000499999999999</v>
      </c>
      <c r="KB18">
        <v>22.453199999999999</v>
      </c>
      <c r="KC18">
        <v>30.0002</v>
      </c>
      <c r="KD18">
        <v>22.346399999999999</v>
      </c>
      <c r="KE18">
        <v>22.308399999999999</v>
      </c>
      <c r="KF18">
        <v>18.245999999999999</v>
      </c>
      <c r="KG18">
        <v>22.575600000000001</v>
      </c>
      <c r="KH18">
        <v>92.185900000000004</v>
      </c>
      <c r="KI18">
        <v>25</v>
      </c>
      <c r="KJ18">
        <v>400</v>
      </c>
      <c r="KK18">
        <v>15.5212</v>
      </c>
      <c r="KL18">
        <v>101.14400000000001</v>
      </c>
      <c r="KM18">
        <v>100.956</v>
      </c>
    </row>
    <row r="19" spans="1:299" x14ac:dyDescent="0.2">
      <c r="A19">
        <v>3</v>
      </c>
      <c r="B19">
        <v>1687452627.0999999</v>
      </c>
      <c r="C19">
        <v>3581</v>
      </c>
      <c r="D19" t="s">
        <v>453</v>
      </c>
      <c r="E19" t="s">
        <v>454</v>
      </c>
      <c r="F19">
        <v>30</v>
      </c>
      <c r="G19">
        <v>17</v>
      </c>
      <c r="H19" t="s">
        <v>438</v>
      </c>
      <c r="I19">
        <v>120</v>
      </c>
      <c r="J19">
        <v>118</v>
      </c>
      <c r="K19">
        <v>1687452618.5999999</v>
      </c>
      <c r="L19">
        <f t="shared" si="0"/>
        <v>4.9264784280239897E-4</v>
      </c>
      <c r="M19">
        <f t="shared" si="1"/>
        <v>0.49264784280239898</v>
      </c>
      <c r="N19">
        <f t="shared" si="2"/>
        <v>2.9784957410770172</v>
      </c>
      <c r="O19">
        <f t="shared" si="3"/>
        <v>398.70193749999999</v>
      </c>
      <c r="P19">
        <f t="shared" si="4"/>
        <v>247.50961592894538</v>
      </c>
      <c r="Q19">
        <f t="shared" si="5"/>
        <v>25.165612063992505</v>
      </c>
      <c r="R19">
        <f t="shared" si="6"/>
        <v>40.538135258420049</v>
      </c>
      <c r="S19">
        <f t="shared" si="7"/>
        <v>3.3341388079608909E-2</v>
      </c>
      <c r="T19">
        <f t="shared" si="8"/>
        <v>3.8480725464965859</v>
      </c>
      <c r="U19">
        <f t="shared" si="9"/>
        <v>3.318172655602087E-2</v>
      </c>
      <c r="V19">
        <f t="shared" si="10"/>
        <v>2.0752860147714634E-2</v>
      </c>
      <c r="W19">
        <f t="shared" si="11"/>
        <v>82.093439007032345</v>
      </c>
      <c r="X19">
        <f t="shared" si="12"/>
        <v>25.479772023916652</v>
      </c>
      <c r="Y19">
        <f t="shared" si="13"/>
        <v>24.5461375</v>
      </c>
      <c r="Z19">
        <f t="shared" si="14"/>
        <v>3.094649590528213</v>
      </c>
      <c r="AA19">
        <f t="shared" si="15"/>
        <v>50.335695936391254</v>
      </c>
      <c r="AB19">
        <f t="shared" si="16"/>
        <v>1.6200800960844768</v>
      </c>
      <c r="AC19">
        <f t="shared" si="17"/>
        <v>3.2185511016511161</v>
      </c>
      <c r="AD19">
        <f t="shared" si="18"/>
        <v>1.4745694944437362</v>
      </c>
      <c r="AE19">
        <f t="shared" si="19"/>
        <v>-21.725769867585793</v>
      </c>
      <c r="AF19">
        <f t="shared" si="20"/>
        <v>136.47318312022614</v>
      </c>
      <c r="AG19">
        <f t="shared" si="21"/>
        <v>7.4923528059808113</v>
      </c>
      <c r="AH19">
        <f t="shared" si="22"/>
        <v>204.33320506565349</v>
      </c>
      <c r="AI19">
        <f t="shared" si="23"/>
        <v>1.1241896917561545</v>
      </c>
      <c r="AJ19">
        <f t="shared" si="24"/>
        <v>0.4936324280677043</v>
      </c>
      <c r="AK19">
        <f t="shared" si="25"/>
        <v>2.9784957410770172</v>
      </c>
      <c r="AL19">
        <v>404.51872792917499</v>
      </c>
      <c r="AM19">
        <v>402.96509090909097</v>
      </c>
      <c r="AN19">
        <v>-4.7647765298068398E-2</v>
      </c>
      <c r="AO19">
        <v>67.021888794361104</v>
      </c>
      <c r="AP19">
        <f t="shared" si="26"/>
        <v>0.49264784280239898</v>
      </c>
      <c r="AQ19">
        <v>15.636877496749101</v>
      </c>
      <c r="AR19">
        <v>15.9299163636364</v>
      </c>
      <c r="AS19">
        <v>-3.4982764969684698E-4</v>
      </c>
      <c r="AT19">
        <v>77.464130835445701</v>
      </c>
      <c r="AU19">
        <v>0</v>
      </c>
      <c r="AV19">
        <v>0</v>
      </c>
      <c r="AW19">
        <f t="shared" si="27"/>
        <v>1</v>
      </c>
      <c r="AX19">
        <f t="shared" si="28"/>
        <v>0</v>
      </c>
      <c r="AY19">
        <f t="shared" si="29"/>
        <v>54043.947643299362</v>
      </c>
      <c r="AZ19" t="s">
        <v>439</v>
      </c>
      <c r="BA19">
        <v>10070.200000000001</v>
      </c>
      <c r="BB19">
        <v>138.84153846153799</v>
      </c>
      <c r="BC19">
        <v>472.31</v>
      </c>
      <c r="BD19">
        <f t="shared" si="30"/>
        <v>0.70603726691889235</v>
      </c>
      <c r="BE19">
        <v>-0.242176552167957</v>
      </c>
      <c r="BF19" t="s">
        <v>455</v>
      </c>
      <c r="BG19">
        <v>10088.200000000001</v>
      </c>
      <c r="BH19">
        <v>394.61619230769202</v>
      </c>
      <c r="BI19">
        <v>471.95789278848201</v>
      </c>
      <c r="BJ19">
        <f t="shared" si="31"/>
        <v>0.16387415416199502</v>
      </c>
      <c r="BK19">
        <v>0.5</v>
      </c>
      <c r="BL19">
        <f t="shared" si="32"/>
        <v>421.19124492592346</v>
      </c>
      <c r="BM19">
        <f t="shared" si="33"/>
        <v>2.9784957410770172</v>
      </c>
      <c r="BN19">
        <f t="shared" si="34"/>
        <v>34.511179501336692</v>
      </c>
      <c r="BO19">
        <f t="shared" si="35"/>
        <v>7.6465793912962416E-3</v>
      </c>
      <c r="BP19">
        <f t="shared" si="36"/>
        <v>7.4605641074805247E-4</v>
      </c>
      <c r="BQ19">
        <f t="shared" si="37"/>
        <v>138.81109541409464</v>
      </c>
      <c r="BR19" t="s">
        <v>441</v>
      </c>
      <c r="BS19">
        <v>0</v>
      </c>
      <c r="BT19">
        <f t="shared" si="38"/>
        <v>138.81109541409464</v>
      </c>
      <c r="BU19">
        <f t="shared" si="39"/>
        <v>0.70588245787361847</v>
      </c>
      <c r="BV19">
        <f t="shared" si="40"/>
        <v>0.232155017218653</v>
      </c>
      <c r="BW19">
        <f t="shared" si="41"/>
        <v>1.0557972055566089E-3</v>
      </c>
      <c r="BX19">
        <f t="shared" si="42"/>
        <v>0.23217623354775721</v>
      </c>
      <c r="BY19">
        <f t="shared" si="43"/>
        <v>1.0558935915364737E-3</v>
      </c>
      <c r="BZ19">
        <f t="shared" si="44"/>
        <v>8.1663380454677484E-2</v>
      </c>
      <c r="CA19">
        <f t="shared" si="45"/>
        <v>0.91833661954532253</v>
      </c>
      <c r="CB19">
        <v>397</v>
      </c>
      <c r="CC19">
        <v>290</v>
      </c>
      <c r="CD19">
        <v>471.46</v>
      </c>
      <c r="CE19">
        <v>85</v>
      </c>
      <c r="CF19">
        <v>10088.200000000001</v>
      </c>
      <c r="CG19">
        <v>469.7</v>
      </c>
      <c r="CH19">
        <v>1.76</v>
      </c>
      <c r="CI19">
        <v>300</v>
      </c>
      <c r="CJ19">
        <v>24.1</v>
      </c>
      <c r="CK19">
        <v>471.95789278848201</v>
      </c>
      <c r="CL19">
        <v>1.0623840401740301</v>
      </c>
      <c r="CM19">
        <v>-2.2751095910081198</v>
      </c>
      <c r="CN19">
        <v>0.93337247929948097</v>
      </c>
      <c r="CO19">
        <v>0.17505071126539601</v>
      </c>
      <c r="CP19">
        <v>-7.9341597330367004E-3</v>
      </c>
      <c r="CQ19">
        <v>290</v>
      </c>
      <c r="CR19">
        <v>471.07</v>
      </c>
      <c r="CS19">
        <v>775</v>
      </c>
      <c r="CT19">
        <v>10048</v>
      </c>
      <c r="CU19">
        <v>469.69</v>
      </c>
      <c r="CV19">
        <v>1.38</v>
      </c>
      <c r="DJ19">
        <f t="shared" si="46"/>
        <v>500.00387499999999</v>
      </c>
      <c r="DK19">
        <f t="shared" si="47"/>
        <v>421.19124492592346</v>
      </c>
      <c r="DL19">
        <f t="shared" si="48"/>
        <v>0.84237596143814575</v>
      </c>
      <c r="DM19">
        <f t="shared" si="49"/>
        <v>0.16418560557562148</v>
      </c>
      <c r="DN19">
        <v>3</v>
      </c>
      <c r="DO19">
        <v>0.5</v>
      </c>
      <c r="DP19" t="s">
        <v>442</v>
      </c>
      <c r="DQ19">
        <v>2</v>
      </c>
      <c r="DR19" t="b">
        <v>1</v>
      </c>
      <c r="DS19">
        <v>1687452618.5999999</v>
      </c>
      <c r="DT19">
        <v>398.70193749999999</v>
      </c>
      <c r="DU19">
        <v>399.49437499999999</v>
      </c>
      <c r="DV19">
        <v>15.9338625</v>
      </c>
      <c r="DW19">
        <v>15.642462500000001</v>
      </c>
      <c r="DX19">
        <v>399.54193750000002</v>
      </c>
      <c r="DY19">
        <v>15.774862499999999</v>
      </c>
      <c r="DZ19">
        <v>500.10325</v>
      </c>
      <c r="EA19">
        <v>101.5753125</v>
      </c>
      <c r="EB19">
        <v>9.9977849999999993E-2</v>
      </c>
      <c r="EC19">
        <v>25.203975</v>
      </c>
      <c r="ED19">
        <v>24.5461375</v>
      </c>
      <c r="EE19">
        <v>999.9</v>
      </c>
      <c r="EF19">
        <v>0</v>
      </c>
      <c r="EG19">
        <v>0</v>
      </c>
      <c r="EH19">
        <v>10001.989374999999</v>
      </c>
      <c r="EI19">
        <v>0</v>
      </c>
      <c r="EJ19">
        <v>0.221023</v>
      </c>
      <c r="EK19">
        <v>-0.87363256249999999</v>
      </c>
      <c r="EL19">
        <v>405.07937500000003</v>
      </c>
      <c r="EM19">
        <v>405.842625</v>
      </c>
      <c r="EN19">
        <v>0.30162631249999999</v>
      </c>
      <c r="EO19">
        <v>399.49437499999999</v>
      </c>
      <c r="EP19">
        <v>15.642462500000001</v>
      </c>
      <c r="EQ19">
        <v>1.6195237499999999</v>
      </c>
      <c r="ER19">
        <v>1.588886875</v>
      </c>
      <c r="ES19">
        <v>14.145837500000001</v>
      </c>
      <c r="ET19">
        <v>13.851437499999999</v>
      </c>
      <c r="EU19">
        <v>500.00387499999999</v>
      </c>
      <c r="EV19">
        <v>0.92000906250000003</v>
      </c>
      <c r="EW19">
        <v>7.9991099999999996E-2</v>
      </c>
      <c r="EX19">
        <v>0</v>
      </c>
      <c r="EY19">
        <v>394.66512499999999</v>
      </c>
      <c r="EZ19">
        <v>4.9999900000000004</v>
      </c>
      <c r="FA19">
        <v>1955.4381249999999</v>
      </c>
      <c r="FB19">
        <v>4251.2924999999996</v>
      </c>
      <c r="FC19">
        <v>38.03875</v>
      </c>
      <c r="FD19">
        <v>40.843499999999999</v>
      </c>
      <c r="FE19">
        <v>39.811999999999998</v>
      </c>
      <c r="FF19">
        <v>41.125</v>
      </c>
      <c r="FG19">
        <v>40.976374999999997</v>
      </c>
      <c r="FH19">
        <v>455.40812499999998</v>
      </c>
      <c r="FI19">
        <v>39.6</v>
      </c>
      <c r="FJ19">
        <v>0</v>
      </c>
      <c r="FK19">
        <v>2180.0999999046298</v>
      </c>
      <c r="FL19">
        <v>0</v>
      </c>
      <c r="FM19">
        <v>394.61619230769202</v>
      </c>
      <c r="FN19">
        <v>-0.223008560255681</v>
      </c>
      <c r="FO19">
        <v>5.5511111332810597</v>
      </c>
      <c r="FP19">
        <v>1955.3834615384601</v>
      </c>
      <c r="FQ19">
        <v>15</v>
      </c>
      <c r="FR19">
        <v>1687452652.0999999</v>
      </c>
      <c r="FS19" t="s">
        <v>456</v>
      </c>
      <c r="FT19">
        <v>1687452652.0999999</v>
      </c>
      <c r="FU19">
        <v>1687452645.0999999</v>
      </c>
      <c r="FV19">
        <v>3</v>
      </c>
      <c r="FW19">
        <v>8.3000000000000004E-2</v>
      </c>
      <c r="FX19">
        <v>-3.0000000000000001E-3</v>
      </c>
      <c r="FY19">
        <v>-0.84</v>
      </c>
      <c r="FZ19">
        <v>0.159</v>
      </c>
      <c r="GA19">
        <v>398</v>
      </c>
      <c r="GB19">
        <v>16</v>
      </c>
      <c r="GC19">
        <v>0.52</v>
      </c>
      <c r="GD19">
        <v>0.14000000000000001</v>
      </c>
      <c r="GE19">
        <v>-1.51193855</v>
      </c>
      <c r="GF19">
        <v>15.562257879699301</v>
      </c>
      <c r="GG19">
        <v>3.9508141069249199</v>
      </c>
      <c r="GH19">
        <v>0</v>
      </c>
      <c r="GI19">
        <v>394.58444117647099</v>
      </c>
      <c r="GJ19">
        <v>0.78259739535624495</v>
      </c>
      <c r="GK19">
        <v>0.22234064897550801</v>
      </c>
      <c r="GL19">
        <v>1</v>
      </c>
      <c r="GM19">
        <v>0.30463964999999998</v>
      </c>
      <c r="GN19">
        <v>-4.6528466165413E-2</v>
      </c>
      <c r="GO19">
        <v>7.7528725339386304E-3</v>
      </c>
      <c r="GP19">
        <v>1</v>
      </c>
      <c r="GQ19">
        <v>2</v>
      </c>
      <c r="GR19">
        <v>3</v>
      </c>
      <c r="GS19" t="s">
        <v>444</v>
      </c>
      <c r="GT19">
        <v>2.9514200000000002</v>
      </c>
      <c r="GU19">
        <v>2.7107800000000002</v>
      </c>
      <c r="GV19">
        <v>0.105549</v>
      </c>
      <c r="GW19">
        <v>0.10585600000000001</v>
      </c>
      <c r="GX19">
        <v>8.7093500000000004E-2</v>
      </c>
      <c r="GY19">
        <v>8.6613700000000002E-2</v>
      </c>
      <c r="GZ19">
        <v>27847.8</v>
      </c>
      <c r="HA19">
        <v>32122.400000000001</v>
      </c>
      <c r="HB19">
        <v>31030.2</v>
      </c>
      <c r="HC19">
        <v>34599.199999999997</v>
      </c>
      <c r="HD19">
        <v>38617.199999999997</v>
      </c>
      <c r="HE19">
        <v>39121.599999999999</v>
      </c>
      <c r="HF19">
        <v>42659.6</v>
      </c>
      <c r="HG19">
        <v>42900.7</v>
      </c>
      <c r="HH19">
        <v>2.0783</v>
      </c>
      <c r="HI19">
        <v>2.2586499999999998</v>
      </c>
      <c r="HJ19">
        <v>0.112966</v>
      </c>
      <c r="HK19">
        <v>0</v>
      </c>
      <c r="HL19">
        <v>22.667899999999999</v>
      </c>
      <c r="HM19">
        <v>999.9</v>
      </c>
      <c r="HN19">
        <v>73.873999999999995</v>
      </c>
      <c r="HO19">
        <v>22.175000000000001</v>
      </c>
      <c r="HP19">
        <v>19.503699999999998</v>
      </c>
      <c r="HQ19">
        <v>60.176400000000001</v>
      </c>
      <c r="HR19">
        <v>18.1571</v>
      </c>
      <c r="HS19">
        <v>1</v>
      </c>
      <c r="HT19">
        <v>-0.306288</v>
      </c>
      <c r="HU19">
        <v>-1.20492</v>
      </c>
      <c r="HV19">
        <v>20.298999999999999</v>
      </c>
      <c r="HW19">
        <v>5.2467899999999998</v>
      </c>
      <c r="HX19">
        <v>11.986000000000001</v>
      </c>
      <c r="HY19">
        <v>4.9731500000000004</v>
      </c>
      <c r="HZ19">
        <v>3.29752</v>
      </c>
      <c r="IA19">
        <v>9999</v>
      </c>
      <c r="IB19">
        <v>9999</v>
      </c>
      <c r="IC19">
        <v>9999</v>
      </c>
      <c r="ID19">
        <v>999.9</v>
      </c>
      <c r="IE19">
        <v>4.9720399999999998</v>
      </c>
      <c r="IF19">
        <v>1.8539399999999999</v>
      </c>
      <c r="IG19">
        <v>1.8549500000000001</v>
      </c>
      <c r="IH19">
        <v>1.85928</v>
      </c>
      <c r="II19">
        <v>1.85364</v>
      </c>
      <c r="IJ19">
        <v>1.85806</v>
      </c>
      <c r="IK19">
        <v>1.8552599999999999</v>
      </c>
      <c r="IL19">
        <v>1.85379</v>
      </c>
      <c r="IM19">
        <v>0</v>
      </c>
      <c r="IN19">
        <v>0</v>
      </c>
      <c r="IO19">
        <v>0</v>
      </c>
      <c r="IP19">
        <v>0</v>
      </c>
      <c r="IQ19" t="s">
        <v>445</v>
      </c>
      <c r="IR19" t="s">
        <v>446</v>
      </c>
      <c r="IS19" t="s">
        <v>447</v>
      </c>
      <c r="IT19" t="s">
        <v>447</v>
      </c>
      <c r="IU19" t="s">
        <v>447</v>
      </c>
      <c r="IV19" t="s">
        <v>447</v>
      </c>
      <c r="IW19">
        <v>0</v>
      </c>
      <c r="IX19">
        <v>100</v>
      </c>
      <c r="IY19">
        <v>100</v>
      </c>
      <c r="IZ19">
        <v>-0.84</v>
      </c>
      <c r="JA19">
        <v>0.159</v>
      </c>
      <c r="JB19">
        <v>-0.66546641102601001</v>
      </c>
      <c r="JC19">
        <v>-6.8838208586326796E-4</v>
      </c>
      <c r="JD19">
        <v>1.2146953680521199E-7</v>
      </c>
      <c r="JE19">
        <v>-3.3979593155360199E-13</v>
      </c>
      <c r="JF19">
        <v>3.4141937939185997E-2</v>
      </c>
      <c r="JG19">
        <v>-8.4016882464723192E-3</v>
      </c>
      <c r="JH19">
        <v>1.25164947178783E-3</v>
      </c>
      <c r="JI19">
        <v>-1.11680998025361E-5</v>
      </c>
      <c r="JJ19">
        <v>6</v>
      </c>
      <c r="JK19">
        <v>2124</v>
      </c>
      <c r="JL19">
        <v>0</v>
      </c>
      <c r="JM19">
        <v>22</v>
      </c>
      <c r="JN19">
        <v>36</v>
      </c>
      <c r="JO19">
        <v>36</v>
      </c>
      <c r="JP19">
        <v>0.91430699999999998</v>
      </c>
      <c r="JQ19">
        <v>2.3718300000000001</v>
      </c>
      <c r="JR19">
        <v>1.5966800000000001</v>
      </c>
      <c r="JS19">
        <v>2.33765</v>
      </c>
      <c r="JT19">
        <v>1.5905800000000001</v>
      </c>
      <c r="JU19">
        <v>2.34131</v>
      </c>
      <c r="JV19">
        <v>27.266100000000002</v>
      </c>
      <c r="JW19">
        <v>15.244</v>
      </c>
      <c r="JX19">
        <v>18</v>
      </c>
      <c r="JY19">
        <v>497.85700000000003</v>
      </c>
      <c r="JZ19">
        <v>601.48900000000003</v>
      </c>
      <c r="KA19">
        <v>24.998799999999999</v>
      </c>
      <c r="KB19">
        <v>23.259</v>
      </c>
      <c r="KC19">
        <v>30.0001</v>
      </c>
      <c r="KD19">
        <v>23.148599999999998</v>
      </c>
      <c r="KE19">
        <v>23.107500000000002</v>
      </c>
      <c r="KF19">
        <v>18.341699999999999</v>
      </c>
      <c r="KG19">
        <v>23.584399999999999</v>
      </c>
      <c r="KH19">
        <v>87.7346</v>
      </c>
      <c r="KI19">
        <v>25</v>
      </c>
      <c r="KJ19">
        <v>400</v>
      </c>
      <c r="KK19">
        <v>15.540800000000001</v>
      </c>
      <c r="KL19">
        <v>101.015</v>
      </c>
      <c r="KM19">
        <v>100.822</v>
      </c>
    </row>
    <row r="20" spans="1:299" x14ac:dyDescent="0.2">
      <c r="A20">
        <v>4</v>
      </c>
      <c r="B20">
        <v>1687454088</v>
      </c>
      <c r="C20">
        <v>5041.9000000953702</v>
      </c>
      <c r="D20" t="s">
        <v>457</v>
      </c>
      <c r="E20" t="s">
        <v>458</v>
      </c>
      <c r="F20">
        <v>30</v>
      </c>
      <c r="G20">
        <v>16.600000000000001</v>
      </c>
      <c r="H20" t="s">
        <v>450</v>
      </c>
      <c r="I20">
        <v>40</v>
      </c>
      <c r="J20">
        <v>118</v>
      </c>
      <c r="K20">
        <v>1687454079.5</v>
      </c>
      <c r="L20">
        <f t="shared" si="0"/>
        <v>2.048289778427761E-4</v>
      </c>
      <c r="M20">
        <f t="shared" si="1"/>
        <v>0.20482897784277609</v>
      </c>
      <c r="N20">
        <f t="shared" si="2"/>
        <v>1.5327708237044551</v>
      </c>
      <c r="O20">
        <f t="shared" si="3"/>
        <v>397.77981249999999</v>
      </c>
      <c r="P20">
        <f t="shared" si="4"/>
        <v>207.64816588175199</v>
      </c>
      <c r="Q20">
        <f t="shared" si="5"/>
        <v>21.114873301498001</v>
      </c>
      <c r="R20">
        <f t="shared" si="6"/>
        <v>40.448565038682275</v>
      </c>
      <c r="S20">
        <f t="shared" si="7"/>
        <v>1.3442688946298135E-2</v>
      </c>
      <c r="T20">
        <f t="shared" si="8"/>
        <v>3.8478604624709409</v>
      </c>
      <c r="U20">
        <f t="shared" si="9"/>
        <v>1.3416653130600286E-2</v>
      </c>
      <c r="V20">
        <f t="shared" si="10"/>
        <v>8.3877431719253416E-3</v>
      </c>
      <c r="W20">
        <f t="shared" si="11"/>
        <v>82.087691226120057</v>
      </c>
      <c r="X20">
        <f t="shared" si="12"/>
        <v>25.737448067187415</v>
      </c>
      <c r="Y20">
        <f t="shared" si="13"/>
        <v>24.776787500000001</v>
      </c>
      <c r="Z20">
        <f t="shared" si="14"/>
        <v>3.1376085477148612</v>
      </c>
      <c r="AA20">
        <f t="shared" si="15"/>
        <v>49.785506525003136</v>
      </c>
      <c r="AB20">
        <f t="shared" si="16"/>
        <v>1.6215227049332552</v>
      </c>
      <c r="AC20">
        <f t="shared" si="17"/>
        <v>3.2570175902878455</v>
      </c>
      <c r="AD20">
        <f t="shared" si="18"/>
        <v>1.516085842781606</v>
      </c>
      <c r="AE20">
        <f t="shared" si="19"/>
        <v>-9.0329579228664265</v>
      </c>
      <c r="AF20">
        <f t="shared" si="20"/>
        <v>130.05169501388662</v>
      </c>
      <c r="AG20">
        <f t="shared" si="21"/>
        <v>7.1556928474316361</v>
      </c>
      <c r="AH20">
        <f t="shared" si="22"/>
        <v>210.26212116457188</v>
      </c>
      <c r="AI20">
        <f t="shared" si="23"/>
        <v>2.2232484752701982</v>
      </c>
      <c r="AJ20">
        <f t="shared" si="24"/>
        <v>0.23939505369835754</v>
      </c>
      <c r="AK20">
        <f t="shared" si="25"/>
        <v>1.5327708237044551</v>
      </c>
      <c r="AL20">
        <v>406.200093014777</v>
      </c>
      <c r="AM20">
        <v>404.79506060606099</v>
      </c>
      <c r="AN20">
        <v>8.5845429364116904E-2</v>
      </c>
      <c r="AO20">
        <v>67.022010489169602</v>
      </c>
      <c r="AP20">
        <f t="shared" si="26"/>
        <v>0.20482897784277609</v>
      </c>
      <c r="AQ20">
        <v>15.8290069928994</v>
      </c>
      <c r="AR20">
        <v>15.949809090909101</v>
      </c>
      <c r="AS20">
        <v>1.67177002612632E-5</v>
      </c>
      <c r="AT20">
        <v>77.4642579485418</v>
      </c>
      <c r="AU20">
        <v>0</v>
      </c>
      <c r="AV20">
        <v>0</v>
      </c>
      <c r="AW20">
        <f t="shared" si="27"/>
        <v>1</v>
      </c>
      <c r="AX20">
        <f t="shared" si="28"/>
        <v>0</v>
      </c>
      <c r="AY20">
        <f t="shared" si="29"/>
        <v>54003.862629642172</v>
      </c>
      <c r="AZ20" t="s">
        <v>439</v>
      </c>
      <c r="BA20">
        <v>10070.200000000001</v>
      </c>
      <c r="BB20">
        <v>138.84153846153799</v>
      </c>
      <c r="BC20">
        <v>472.31</v>
      </c>
      <c r="BD20">
        <f t="shared" si="30"/>
        <v>0.70603726691889235</v>
      </c>
      <c r="BE20">
        <v>-0.242176552167957</v>
      </c>
      <c r="BF20" t="s">
        <v>459</v>
      </c>
      <c r="BG20">
        <v>10101.4</v>
      </c>
      <c r="BH20">
        <v>360.40064000000001</v>
      </c>
      <c r="BI20">
        <v>420.20086960604499</v>
      </c>
      <c r="BJ20">
        <f t="shared" si="31"/>
        <v>0.14231343610047753</v>
      </c>
      <c r="BK20">
        <v>0.5</v>
      </c>
      <c r="BL20">
        <f t="shared" si="32"/>
        <v>421.16090913270466</v>
      </c>
      <c r="BM20">
        <f t="shared" si="33"/>
        <v>1.5327708237044551</v>
      </c>
      <c r="BN20">
        <f t="shared" si="34"/>
        <v>29.968428064938095</v>
      </c>
      <c r="BO20">
        <f t="shared" si="35"/>
        <v>4.214416241829176E-3</v>
      </c>
      <c r="BP20">
        <f t="shared" si="36"/>
        <v>0.12401004891496153</v>
      </c>
      <c r="BQ20">
        <f t="shared" si="37"/>
        <v>133.95818228856456</v>
      </c>
      <c r="BR20" t="s">
        <v>441</v>
      </c>
      <c r="BS20">
        <v>0</v>
      </c>
      <c r="BT20">
        <f t="shared" si="38"/>
        <v>133.95818228856456</v>
      </c>
      <c r="BU20">
        <f t="shared" si="39"/>
        <v>0.68120441441695334</v>
      </c>
      <c r="BV20">
        <f t="shared" si="40"/>
        <v>0.2089144360907943</v>
      </c>
      <c r="BW20">
        <f t="shared" si="41"/>
        <v>0.15400872011391548</v>
      </c>
      <c r="BX20">
        <f t="shared" si="42"/>
        <v>0.21254041713417141</v>
      </c>
      <c r="BY20">
        <f t="shared" si="43"/>
        <v>0.1562640441424317</v>
      </c>
      <c r="BZ20">
        <f t="shared" si="44"/>
        <v>7.7651910142455052E-2</v>
      </c>
      <c r="CA20">
        <f t="shared" si="45"/>
        <v>0.92234808985754491</v>
      </c>
      <c r="CB20">
        <v>398</v>
      </c>
      <c r="CC20">
        <v>290</v>
      </c>
      <c r="CD20">
        <v>416.89</v>
      </c>
      <c r="CE20">
        <v>55</v>
      </c>
      <c r="CF20">
        <v>10101.4</v>
      </c>
      <c r="CG20">
        <v>415.38</v>
      </c>
      <c r="CH20">
        <v>1.51</v>
      </c>
      <c r="CI20">
        <v>300</v>
      </c>
      <c r="CJ20">
        <v>24.1</v>
      </c>
      <c r="CK20">
        <v>420.20086960604499</v>
      </c>
      <c r="CL20">
        <v>1.1244245038498</v>
      </c>
      <c r="CM20">
        <v>-4.8711055379736097</v>
      </c>
      <c r="CN20">
        <v>0.98866325297600099</v>
      </c>
      <c r="CO20">
        <v>0.46437057290315398</v>
      </c>
      <c r="CP20">
        <v>-7.9408364849833206E-3</v>
      </c>
      <c r="CQ20">
        <v>290</v>
      </c>
      <c r="CR20">
        <v>415.82</v>
      </c>
      <c r="CS20">
        <v>865</v>
      </c>
      <c r="CT20">
        <v>10052.799999999999</v>
      </c>
      <c r="CU20">
        <v>415.36</v>
      </c>
      <c r="CV20">
        <v>0.46</v>
      </c>
      <c r="DJ20">
        <f t="shared" si="46"/>
        <v>499.96775000000002</v>
      </c>
      <c r="DK20">
        <f t="shared" si="47"/>
        <v>421.16090913270466</v>
      </c>
      <c r="DL20">
        <f t="shared" si="48"/>
        <v>0.84237615152718281</v>
      </c>
      <c r="DM20">
        <f t="shared" si="49"/>
        <v>0.16418597244746297</v>
      </c>
      <c r="DN20">
        <v>3</v>
      </c>
      <c r="DO20">
        <v>0.5</v>
      </c>
      <c r="DP20" t="s">
        <v>442</v>
      </c>
      <c r="DQ20">
        <v>2</v>
      </c>
      <c r="DR20" t="b">
        <v>1</v>
      </c>
      <c r="DS20">
        <v>1687454079.5</v>
      </c>
      <c r="DT20">
        <v>397.77981249999999</v>
      </c>
      <c r="DU20">
        <v>399.17056250000002</v>
      </c>
      <c r="DV20">
        <v>15.946400000000001</v>
      </c>
      <c r="DW20">
        <v>15.805087500000001</v>
      </c>
      <c r="DX20">
        <v>398.59481249999999</v>
      </c>
      <c r="DY20">
        <v>15.7784</v>
      </c>
      <c r="DZ20">
        <v>500.12043749999998</v>
      </c>
      <c r="EA20">
        <v>101.5858125</v>
      </c>
      <c r="EB20">
        <v>0.10000404374999999</v>
      </c>
      <c r="EC20">
        <v>25.403706249999999</v>
      </c>
      <c r="ED20">
        <v>24.776787500000001</v>
      </c>
      <c r="EE20">
        <v>999.9</v>
      </c>
      <c r="EF20">
        <v>0</v>
      </c>
      <c r="EG20">
        <v>0</v>
      </c>
      <c r="EH20">
        <v>10000.15625</v>
      </c>
      <c r="EI20">
        <v>0</v>
      </c>
      <c r="EJ20">
        <v>0.221023</v>
      </c>
      <c r="EK20">
        <v>-1.4133109374999999</v>
      </c>
      <c r="EL20">
        <v>404.20206250000001</v>
      </c>
      <c r="EM20">
        <v>405.58087499999999</v>
      </c>
      <c r="EN20">
        <v>0.13977304374999999</v>
      </c>
      <c r="EO20">
        <v>399.17056250000002</v>
      </c>
      <c r="EP20">
        <v>15.805087500000001</v>
      </c>
      <c r="EQ20">
        <v>1.6197712500000001</v>
      </c>
      <c r="ER20">
        <v>1.605573125</v>
      </c>
      <c r="ES20">
        <v>14.148193750000001</v>
      </c>
      <c r="ET20">
        <v>14.01236875</v>
      </c>
      <c r="EU20">
        <v>499.96775000000002</v>
      </c>
      <c r="EV20">
        <v>0.91999606249999999</v>
      </c>
      <c r="EW20">
        <v>8.000415625E-2</v>
      </c>
      <c r="EX20">
        <v>0</v>
      </c>
      <c r="EY20">
        <v>360.40693750000003</v>
      </c>
      <c r="EZ20">
        <v>4.9999900000000004</v>
      </c>
      <c r="FA20">
        <v>1796.1668749999999</v>
      </c>
      <c r="FB20">
        <v>4250.9637499999999</v>
      </c>
      <c r="FC20">
        <v>38.374875000000003</v>
      </c>
      <c r="FD20">
        <v>41.132750000000001</v>
      </c>
      <c r="FE20">
        <v>40.186999999999998</v>
      </c>
      <c r="FF20">
        <v>41.319875000000003</v>
      </c>
      <c r="FG20">
        <v>41.25</v>
      </c>
      <c r="FH20">
        <v>455.36812500000002</v>
      </c>
      <c r="FI20">
        <v>39.6</v>
      </c>
      <c r="FJ20">
        <v>0</v>
      </c>
      <c r="FK20">
        <v>1459.7000000476801</v>
      </c>
      <c r="FL20">
        <v>0</v>
      </c>
      <c r="FM20">
        <v>360.40064000000001</v>
      </c>
      <c r="FN20">
        <v>-0.75523078098416996</v>
      </c>
      <c r="FO20">
        <v>-0.74846150090651697</v>
      </c>
      <c r="FP20">
        <v>1796.3316</v>
      </c>
      <c r="FQ20">
        <v>15</v>
      </c>
      <c r="FR20">
        <v>1687454109</v>
      </c>
      <c r="FS20" t="s">
        <v>460</v>
      </c>
      <c r="FT20">
        <v>1687454109</v>
      </c>
      <c r="FU20">
        <v>1687454106</v>
      </c>
      <c r="FV20">
        <v>4</v>
      </c>
      <c r="FW20">
        <v>2.4E-2</v>
      </c>
      <c r="FX20">
        <v>2E-3</v>
      </c>
      <c r="FY20">
        <v>-0.81499999999999995</v>
      </c>
      <c r="FZ20">
        <v>0.16800000000000001</v>
      </c>
      <c r="GA20">
        <v>400</v>
      </c>
      <c r="GB20">
        <v>16</v>
      </c>
      <c r="GC20">
        <v>0.27</v>
      </c>
      <c r="GD20">
        <v>0.11</v>
      </c>
      <c r="GE20">
        <v>0.24782309523809501</v>
      </c>
      <c r="GF20">
        <v>-24.002984181818199</v>
      </c>
      <c r="GG20">
        <v>2.8698881020296301</v>
      </c>
      <c r="GH20">
        <v>0</v>
      </c>
      <c r="GI20">
        <v>360.42991176470599</v>
      </c>
      <c r="GJ20">
        <v>-0.86935065429811698</v>
      </c>
      <c r="GK20">
        <v>0.21957155709499401</v>
      </c>
      <c r="GL20">
        <v>1</v>
      </c>
      <c r="GM20">
        <v>0.15081449523809501</v>
      </c>
      <c r="GN20">
        <v>-0.21437040779220801</v>
      </c>
      <c r="GO20">
        <v>2.4802998674612602E-2</v>
      </c>
      <c r="GP20">
        <v>0</v>
      </c>
      <c r="GQ20">
        <v>1</v>
      </c>
      <c r="GR20">
        <v>3</v>
      </c>
      <c r="GS20" t="s">
        <v>461</v>
      </c>
      <c r="GT20">
        <v>2.95105</v>
      </c>
      <c r="GU20">
        <v>2.7109399999999999</v>
      </c>
      <c r="GV20">
        <v>0.10581400000000001</v>
      </c>
      <c r="GW20">
        <v>0.105628</v>
      </c>
      <c r="GX20">
        <v>8.7178000000000005E-2</v>
      </c>
      <c r="GY20">
        <v>8.7611800000000004E-2</v>
      </c>
      <c r="GZ20">
        <v>27827.7</v>
      </c>
      <c r="HA20">
        <v>32119.9</v>
      </c>
      <c r="HB20">
        <v>31017.8</v>
      </c>
      <c r="HC20">
        <v>34588.699999999997</v>
      </c>
      <c r="HD20">
        <v>38598.300000000003</v>
      </c>
      <c r="HE20">
        <v>39068.9</v>
      </c>
      <c r="HF20">
        <v>42642.8</v>
      </c>
      <c r="HG20">
        <v>42889.9</v>
      </c>
      <c r="HH20">
        <v>2.0768499999999999</v>
      </c>
      <c r="HI20">
        <v>2.2542300000000002</v>
      </c>
      <c r="HJ20">
        <v>0.11168400000000001</v>
      </c>
      <c r="HK20">
        <v>0</v>
      </c>
      <c r="HL20">
        <v>22.9084</v>
      </c>
      <c r="HM20">
        <v>999.9</v>
      </c>
      <c r="HN20">
        <v>72.591999999999999</v>
      </c>
      <c r="HO20">
        <v>22.497</v>
      </c>
      <c r="HP20">
        <v>19.543700000000001</v>
      </c>
      <c r="HQ20">
        <v>60.296300000000002</v>
      </c>
      <c r="HR20">
        <v>18.020800000000001</v>
      </c>
      <c r="HS20">
        <v>1</v>
      </c>
      <c r="HT20">
        <v>-0.29434399999999999</v>
      </c>
      <c r="HU20">
        <v>-1.1941299999999999</v>
      </c>
      <c r="HV20">
        <v>20.299399999999999</v>
      </c>
      <c r="HW20">
        <v>5.2469400000000004</v>
      </c>
      <c r="HX20">
        <v>11.986000000000001</v>
      </c>
      <c r="HY20">
        <v>4.9734499999999997</v>
      </c>
      <c r="HZ20">
        <v>3.2974999999999999</v>
      </c>
      <c r="IA20">
        <v>9999</v>
      </c>
      <c r="IB20">
        <v>9999</v>
      </c>
      <c r="IC20">
        <v>9999</v>
      </c>
      <c r="ID20">
        <v>999.9</v>
      </c>
      <c r="IE20">
        <v>4.9720399999999998</v>
      </c>
      <c r="IF20">
        <v>1.8539399999999999</v>
      </c>
      <c r="IG20">
        <v>1.855</v>
      </c>
      <c r="IH20">
        <v>1.85927</v>
      </c>
      <c r="II20">
        <v>1.85364</v>
      </c>
      <c r="IJ20">
        <v>1.85806</v>
      </c>
      <c r="IK20">
        <v>1.8552500000000001</v>
      </c>
      <c r="IL20">
        <v>1.8537999999999999</v>
      </c>
      <c r="IM20">
        <v>0</v>
      </c>
      <c r="IN20">
        <v>0</v>
      </c>
      <c r="IO20">
        <v>0</v>
      </c>
      <c r="IP20">
        <v>0</v>
      </c>
      <c r="IQ20" t="s">
        <v>445</v>
      </c>
      <c r="IR20" t="s">
        <v>446</v>
      </c>
      <c r="IS20" t="s">
        <v>447</v>
      </c>
      <c r="IT20" t="s">
        <v>447</v>
      </c>
      <c r="IU20" t="s">
        <v>447</v>
      </c>
      <c r="IV20" t="s">
        <v>447</v>
      </c>
      <c r="IW20">
        <v>0</v>
      </c>
      <c r="IX20">
        <v>100</v>
      </c>
      <c r="IY20">
        <v>100</v>
      </c>
      <c r="IZ20">
        <v>-0.81499999999999995</v>
      </c>
      <c r="JA20">
        <v>0.16800000000000001</v>
      </c>
      <c r="JB20">
        <v>-0.582402418846241</v>
      </c>
      <c r="JC20">
        <v>-6.8838208586326796E-4</v>
      </c>
      <c r="JD20">
        <v>1.2146953680521199E-7</v>
      </c>
      <c r="JE20">
        <v>-3.3979593155360199E-13</v>
      </c>
      <c r="JF20">
        <v>3.1287173662172901E-2</v>
      </c>
      <c r="JG20">
        <v>-8.4016882464723192E-3</v>
      </c>
      <c r="JH20">
        <v>1.25164947178783E-3</v>
      </c>
      <c r="JI20">
        <v>-1.11680998025361E-5</v>
      </c>
      <c r="JJ20">
        <v>6</v>
      </c>
      <c r="JK20">
        <v>2124</v>
      </c>
      <c r="JL20">
        <v>0</v>
      </c>
      <c r="JM20">
        <v>22</v>
      </c>
      <c r="JN20">
        <v>23.9</v>
      </c>
      <c r="JO20">
        <v>24</v>
      </c>
      <c r="JP20">
        <v>0.91308599999999995</v>
      </c>
      <c r="JQ20">
        <v>2.34741</v>
      </c>
      <c r="JR20">
        <v>1.5966800000000001</v>
      </c>
      <c r="JS20">
        <v>2.33521</v>
      </c>
      <c r="JT20">
        <v>1.5905800000000001</v>
      </c>
      <c r="JU20">
        <v>2.49268</v>
      </c>
      <c r="JV20">
        <v>27.411799999999999</v>
      </c>
      <c r="JW20">
        <v>15.0251</v>
      </c>
      <c r="JX20">
        <v>18</v>
      </c>
      <c r="JY20">
        <v>498.94099999999997</v>
      </c>
      <c r="JZ20">
        <v>600.76400000000001</v>
      </c>
      <c r="KA20">
        <v>24.998699999999999</v>
      </c>
      <c r="KB20">
        <v>23.425699999999999</v>
      </c>
      <c r="KC20">
        <v>30</v>
      </c>
      <c r="KD20">
        <v>23.356300000000001</v>
      </c>
      <c r="KE20">
        <v>23.324300000000001</v>
      </c>
      <c r="KF20">
        <v>18.303100000000001</v>
      </c>
      <c r="KG20">
        <v>21.570499999999999</v>
      </c>
      <c r="KH20">
        <v>83.278300000000002</v>
      </c>
      <c r="KI20">
        <v>25</v>
      </c>
      <c r="KJ20">
        <v>400</v>
      </c>
      <c r="KK20">
        <v>15.9335</v>
      </c>
      <c r="KL20">
        <v>100.976</v>
      </c>
      <c r="KM20">
        <v>100.794</v>
      </c>
    </row>
    <row r="21" spans="1:299" x14ac:dyDescent="0.2">
      <c r="A21">
        <v>5</v>
      </c>
      <c r="B21">
        <v>1687456110.0999999</v>
      </c>
      <c r="C21">
        <v>7064</v>
      </c>
      <c r="D21" t="s">
        <v>462</v>
      </c>
      <c r="E21" t="s">
        <v>463</v>
      </c>
      <c r="F21">
        <v>30</v>
      </c>
      <c r="G21">
        <v>17.600000000000001</v>
      </c>
      <c r="H21" t="s">
        <v>438</v>
      </c>
      <c r="I21">
        <v>220</v>
      </c>
      <c r="J21">
        <v>118</v>
      </c>
      <c r="K21">
        <v>1687456102.0999999</v>
      </c>
      <c r="L21">
        <f t="shared" si="0"/>
        <v>4.7772264813211583E-4</v>
      </c>
      <c r="M21">
        <f t="shared" si="1"/>
        <v>0.47772264813211585</v>
      </c>
      <c r="N21">
        <f t="shared" si="2"/>
        <v>2.3403740620418012</v>
      </c>
      <c r="O21">
        <f t="shared" si="3"/>
        <v>398.64293333333302</v>
      </c>
      <c r="P21">
        <f t="shared" si="4"/>
        <v>269.70052144090863</v>
      </c>
      <c r="Q21">
        <f t="shared" si="5"/>
        <v>27.408981615760229</v>
      </c>
      <c r="R21">
        <f t="shared" si="6"/>
        <v>40.513072694892912</v>
      </c>
      <c r="S21">
        <f t="shared" si="7"/>
        <v>3.1141387125104936E-2</v>
      </c>
      <c r="T21">
        <f t="shared" si="8"/>
        <v>3.8413827928592372</v>
      </c>
      <c r="U21">
        <f t="shared" si="9"/>
        <v>3.1001811689561294E-2</v>
      </c>
      <c r="V21">
        <f t="shared" si="10"/>
        <v>1.9388620298694304E-2</v>
      </c>
      <c r="W21">
        <f t="shared" si="11"/>
        <v>82.088111675889976</v>
      </c>
      <c r="X21">
        <f t="shared" si="12"/>
        <v>25.820470265617839</v>
      </c>
      <c r="Y21">
        <f t="shared" si="13"/>
        <v>24.9121466666667</v>
      </c>
      <c r="Z21">
        <f t="shared" si="14"/>
        <v>3.1630613437718815</v>
      </c>
      <c r="AA21">
        <f t="shared" si="15"/>
        <v>49.760003921956113</v>
      </c>
      <c r="AB21">
        <f t="shared" si="16"/>
        <v>1.6339922061419629</v>
      </c>
      <c r="AC21">
        <f t="shared" si="17"/>
        <v>3.2837461361633453</v>
      </c>
      <c r="AD21">
        <f t="shared" si="18"/>
        <v>1.5290691376299186</v>
      </c>
      <c r="AE21">
        <f t="shared" si="19"/>
        <v>-21.067568782626307</v>
      </c>
      <c r="AF21">
        <f t="shared" si="20"/>
        <v>130.29139260578341</v>
      </c>
      <c r="AG21">
        <f t="shared" si="21"/>
        <v>7.1908372137234045</v>
      </c>
      <c r="AH21">
        <f t="shared" si="22"/>
        <v>198.50277271277048</v>
      </c>
      <c r="AI21">
        <f t="shared" si="23"/>
        <v>5.8942473905730957</v>
      </c>
      <c r="AJ21">
        <f t="shared" si="24"/>
        <v>0.45862880482098906</v>
      </c>
      <c r="AK21">
        <f t="shared" si="25"/>
        <v>2.3403740620418012</v>
      </c>
      <c r="AL21">
        <v>412.167214981374</v>
      </c>
      <c r="AM21">
        <v>407.12839393939402</v>
      </c>
      <c r="AN21">
        <v>0.65915732334621802</v>
      </c>
      <c r="AO21">
        <v>67.034983658798097</v>
      </c>
      <c r="AP21">
        <f t="shared" si="26"/>
        <v>0.47772264813211585</v>
      </c>
      <c r="AQ21">
        <v>15.8063919758563</v>
      </c>
      <c r="AR21">
        <v>16.0883503030303</v>
      </c>
      <c r="AS21">
        <v>1.3706939119709201E-6</v>
      </c>
      <c r="AT21">
        <v>77.505382544911697</v>
      </c>
      <c r="AU21">
        <v>0</v>
      </c>
      <c r="AV21">
        <v>0</v>
      </c>
      <c r="AW21">
        <f t="shared" si="27"/>
        <v>1</v>
      </c>
      <c r="AX21">
        <f t="shared" si="28"/>
        <v>0</v>
      </c>
      <c r="AY21">
        <f t="shared" si="29"/>
        <v>53851.363732762446</v>
      </c>
      <c r="AZ21" t="s">
        <v>439</v>
      </c>
      <c r="BA21">
        <v>10070.200000000001</v>
      </c>
      <c r="BB21">
        <v>138.84153846153799</v>
      </c>
      <c r="BC21">
        <v>472.31</v>
      </c>
      <c r="BD21">
        <f t="shared" si="30"/>
        <v>0.70603726691889235</v>
      </c>
      <c r="BE21">
        <v>-0.242176552167957</v>
      </c>
      <c r="BF21" t="s">
        <v>464</v>
      </c>
      <c r="BG21">
        <v>10093.1</v>
      </c>
      <c r="BH21">
        <v>418.62103999999999</v>
      </c>
      <c r="BI21">
        <v>517.38825035144896</v>
      </c>
      <c r="BJ21">
        <f t="shared" si="31"/>
        <v>0.19089573503912949</v>
      </c>
      <c r="BK21">
        <v>0.5</v>
      </c>
      <c r="BL21">
        <f t="shared" si="32"/>
        <v>421.16535527248163</v>
      </c>
      <c r="BM21">
        <f t="shared" si="33"/>
        <v>2.3403740620418012</v>
      </c>
      <c r="BN21">
        <f t="shared" si="34"/>
        <v>40.199335033878249</v>
      </c>
      <c r="BO21">
        <f t="shared" si="35"/>
        <v>6.1319160797044274E-3</v>
      </c>
      <c r="BP21">
        <f t="shared" si="36"/>
        <v>-8.7126544371327386E-2</v>
      </c>
      <c r="BQ21">
        <f t="shared" si="37"/>
        <v>142.49101215297691</v>
      </c>
      <c r="BR21" t="s">
        <v>441</v>
      </c>
      <c r="BS21">
        <v>0</v>
      </c>
      <c r="BT21">
        <f t="shared" si="38"/>
        <v>142.49101215297691</v>
      </c>
      <c r="BU21">
        <f t="shared" si="39"/>
        <v>0.7245955777770634</v>
      </c>
      <c r="BV21">
        <f t="shared" si="40"/>
        <v>0.26345142158438956</v>
      </c>
      <c r="BW21">
        <f t="shared" si="41"/>
        <v>-0.13667572824023458</v>
      </c>
      <c r="BX21">
        <f t="shared" si="42"/>
        <v>0.26091155265449106</v>
      </c>
      <c r="BY21">
        <f t="shared" si="43"/>
        <v>-0.13517995118182913</v>
      </c>
      <c r="BZ21">
        <f t="shared" si="44"/>
        <v>8.9674087367181285E-2</v>
      </c>
      <c r="CA21">
        <f t="shared" si="45"/>
        <v>0.9103259126328187</v>
      </c>
      <c r="CB21">
        <v>399</v>
      </c>
      <c r="CC21">
        <v>290</v>
      </c>
      <c r="CD21">
        <v>515.66999999999996</v>
      </c>
      <c r="CE21">
        <v>45</v>
      </c>
      <c r="CF21">
        <v>10093.1</v>
      </c>
      <c r="CG21">
        <v>513.57000000000005</v>
      </c>
      <c r="CH21">
        <v>2.1</v>
      </c>
      <c r="CI21">
        <v>300</v>
      </c>
      <c r="CJ21">
        <v>24.1</v>
      </c>
      <c r="CK21">
        <v>517.38825035144896</v>
      </c>
      <c r="CL21">
        <v>1.4073000276963801</v>
      </c>
      <c r="CM21">
        <v>-3.85049626880802</v>
      </c>
      <c r="CN21">
        <v>1.23613864097601</v>
      </c>
      <c r="CO21">
        <v>0.25735045351867503</v>
      </c>
      <c r="CP21">
        <v>-7.9332707452725304E-3</v>
      </c>
      <c r="CQ21">
        <v>290</v>
      </c>
      <c r="CR21">
        <v>516.36</v>
      </c>
      <c r="CS21">
        <v>855</v>
      </c>
      <c r="CT21">
        <v>10042.9</v>
      </c>
      <c r="CU21">
        <v>513.54999999999995</v>
      </c>
      <c r="CV21">
        <v>2.81</v>
      </c>
      <c r="DJ21">
        <f t="shared" si="46"/>
        <v>499.97333333333302</v>
      </c>
      <c r="DK21">
        <f t="shared" si="47"/>
        <v>421.16535527248163</v>
      </c>
      <c r="DL21">
        <f t="shared" si="48"/>
        <v>0.84237563724561693</v>
      </c>
      <c r="DM21">
        <f t="shared" si="49"/>
        <v>0.16418497988404054</v>
      </c>
      <c r="DN21">
        <v>3</v>
      </c>
      <c r="DO21">
        <v>0.5</v>
      </c>
      <c r="DP21" t="s">
        <v>442</v>
      </c>
      <c r="DQ21">
        <v>2</v>
      </c>
      <c r="DR21" t="b">
        <v>1</v>
      </c>
      <c r="DS21">
        <v>1687456102.0999999</v>
      </c>
      <c r="DT21">
        <v>398.64293333333302</v>
      </c>
      <c r="DU21">
        <v>402.28846666666698</v>
      </c>
      <c r="DV21">
        <v>16.078253333333301</v>
      </c>
      <c r="DW21">
        <v>15.807553333333299</v>
      </c>
      <c r="DX21">
        <v>399.40693333333297</v>
      </c>
      <c r="DY21">
        <v>15.9152533333333</v>
      </c>
      <c r="DZ21">
        <v>500.097733333333</v>
      </c>
      <c r="EA21">
        <v>101.5274</v>
      </c>
      <c r="EB21">
        <v>0.10006986666666701</v>
      </c>
      <c r="EC21">
        <v>25.54128</v>
      </c>
      <c r="ED21">
        <v>24.9121466666667</v>
      </c>
      <c r="EE21">
        <v>999.9</v>
      </c>
      <c r="EF21">
        <v>0</v>
      </c>
      <c r="EG21">
        <v>0</v>
      </c>
      <c r="EH21">
        <v>9981.4966666666696</v>
      </c>
      <c r="EI21">
        <v>0</v>
      </c>
      <c r="EJ21">
        <v>0.221023</v>
      </c>
      <c r="EK21">
        <v>-3.6955813333333301</v>
      </c>
      <c r="EL21">
        <v>405.11013333333301</v>
      </c>
      <c r="EM21">
        <v>408.749866666667</v>
      </c>
      <c r="EN21">
        <v>0.279688733333333</v>
      </c>
      <c r="EO21">
        <v>402.28846666666698</v>
      </c>
      <c r="EP21">
        <v>15.807553333333299</v>
      </c>
      <c r="EQ21">
        <v>1.6332946666666699</v>
      </c>
      <c r="ER21">
        <v>1.6048993333333299</v>
      </c>
      <c r="ES21">
        <v>14.2765733333333</v>
      </c>
      <c r="ET21">
        <v>14.0059066666667</v>
      </c>
      <c r="EU21">
        <v>499.97333333333302</v>
      </c>
      <c r="EV21">
        <v>0.92001426666666597</v>
      </c>
      <c r="EW21">
        <v>7.99858866666667E-2</v>
      </c>
      <c r="EX21">
        <v>0</v>
      </c>
      <c r="EY21">
        <v>418.67953333333298</v>
      </c>
      <c r="EZ21">
        <v>4.9999900000000004</v>
      </c>
      <c r="FA21">
        <v>2124.6226666666698</v>
      </c>
      <c r="FB21">
        <v>4251.0393333333304</v>
      </c>
      <c r="FC21">
        <v>38.603999999999999</v>
      </c>
      <c r="FD21">
        <v>41.5</v>
      </c>
      <c r="FE21">
        <v>40.436999999999998</v>
      </c>
      <c r="FF21">
        <v>41.5041333333333</v>
      </c>
      <c r="FG21">
        <v>41.478999999999999</v>
      </c>
      <c r="FH21">
        <v>455.38333333333298</v>
      </c>
      <c r="FI21">
        <v>39.591999999999999</v>
      </c>
      <c r="FJ21">
        <v>0</v>
      </c>
      <c r="FK21">
        <v>2020.7000000476801</v>
      </c>
      <c r="FL21">
        <v>0</v>
      </c>
      <c r="FM21">
        <v>418.62103999999999</v>
      </c>
      <c r="FN21">
        <v>-3.8916922988981599</v>
      </c>
      <c r="FO21">
        <v>-28.7676922588957</v>
      </c>
      <c r="FP21">
        <v>2124.4324000000001</v>
      </c>
      <c r="FQ21">
        <v>15</v>
      </c>
      <c r="FR21">
        <v>1687456147</v>
      </c>
      <c r="FS21" t="s">
        <v>465</v>
      </c>
      <c r="FT21">
        <v>1687456147</v>
      </c>
      <c r="FU21">
        <v>1687456133.0999999</v>
      </c>
      <c r="FV21">
        <v>5</v>
      </c>
      <c r="FW21">
        <v>4.8000000000000001E-2</v>
      </c>
      <c r="FX21">
        <v>-3.0000000000000001E-3</v>
      </c>
      <c r="FY21">
        <v>-0.76400000000000001</v>
      </c>
      <c r="FZ21">
        <v>0.16300000000000001</v>
      </c>
      <c r="GA21">
        <v>394</v>
      </c>
      <c r="GB21">
        <v>16</v>
      </c>
      <c r="GC21">
        <v>0.28000000000000003</v>
      </c>
      <c r="GD21">
        <v>0.22</v>
      </c>
      <c r="GE21">
        <v>-3.2618361904761901</v>
      </c>
      <c r="GF21">
        <v>-15.9293080519481</v>
      </c>
      <c r="GG21">
        <v>2.3767899093654998</v>
      </c>
      <c r="GH21">
        <v>0</v>
      </c>
      <c r="GI21">
        <v>418.843147058824</v>
      </c>
      <c r="GJ21">
        <v>-3.5132314720497502</v>
      </c>
      <c r="GK21">
        <v>0.37954710878290798</v>
      </c>
      <c r="GL21">
        <v>0</v>
      </c>
      <c r="GM21">
        <v>0.27730847619047599</v>
      </c>
      <c r="GN21">
        <v>4.0708675324675397E-2</v>
      </c>
      <c r="GO21">
        <v>4.4568517782446696E-3</v>
      </c>
      <c r="GP21">
        <v>1</v>
      </c>
      <c r="GQ21">
        <v>1</v>
      </c>
      <c r="GR21">
        <v>3</v>
      </c>
      <c r="GS21" t="s">
        <v>461</v>
      </c>
      <c r="GT21">
        <v>2.95052</v>
      </c>
      <c r="GU21">
        <v>2.7106499999999998</v>
      </c>
      <c r="GV21">
        <v>0.106253</v>
      </c>
      <c r="GW21">
        <v>0.106003</v>
      </c>
      <c r="GX21">
        <v>8.7563799999999997E-2</v>
      </c>
      <c r="GY21">
        <v>8.7221300000000002E-2</v>
      </c>
      <c r="GZ21">
        <v>27791.200000000001</v>
      </c>
      <c r="HA21">
        <v>32077.200000000001</v>
      </c>
      <c r="HB21">
        <v>30994.6</v>
      </c>
      <c r="HC21">
        <v>34559.599999999999</v>
      </c>
      <c r="HD21">
        <v>38554.5</v>
      </c>
      <c r="HE21">
        <v>39055</v>
      </c>
      <c r="HF21">
        <v>42612.800000000003</v>
      </c>
      <c r="HG21">
        <v>42856.5</v>
      </c>
      <c r="HH21">
        <v>2.0696500000000002</v>
      </c>
      <c r="HI21">
        <v>2.2417500000000001</v>
      </c>
      <c r="HJ21">
        <v>0.108141</v>
      </c>
      <c r="HK21">
        <v>0</v>
      </c>
      <c r="HL21">
        <v>23.1419</v>
      </c>
      <c r="HM21">
        <v>999.9</v>
      </c>
      <c r="HN21">
        <v>72.072999999999993</v>
      </c>
      <c r="HO21">
        <v>22.97</v>
      </c>
      <c r="HP21">
        <v>19.9802</v>
      </c>
      <c r="HQ21">
        <v>60.735399999999998</v>
      </c>
      <c r="HR21">
        <v>18.8582</v>
      </c>
      <c r="HS21">
        <v>1</v>
      </c>
      <c r="HT21">
        <v>-0.26083099999999998</v>
      </c>
      <c r="HU21">
        <v>-1.0106900000000001</v>
      </c>
      <c r="HV21">
        <v>20.299199999999999</v>
      </c>
      <c r="HW21">
        <v>5.2435</v>
      </c>
      <c r="HX21">
        <v>11.986000000000001</v>
      </c>
      <c r="HY21">
        <v>4.9723499999999996</v>
      </c>
      <c r="HZ21">
        <v>3.29678</v>
      </c>
      <c r="IA21">
        <v>9999</v>
      </c>
      <c r="IB21">
        <v>9999</v>
      </c>
      <c r="IC21">
        <v>9999</v>
      </c>
      <c r="ID21">
        <v>999.9</v>
      </c>
      <c r="IE21">
        <v>4.9720300000000002</v>
      </c>
      <c r="IF21">
        <v>1.8539399999999999</v>
      </c>
      <c r="IG21">
        <v>1.85501</v>
      </c>
      <c r="IH21">
        <v>1.85928</v>
      </c>
      <c r="II21">
        <v>1.85364</v>
      </c>
      <c r="IJ21">
        <v>1.85806</v>
      </c>
      <c r="IK21">
        <v>1.8552999999999999</v>
      </c>
      <c r="IL21">
        <v>1.8537999999999999</v>
      </c>
      <c r="IM21">
        <v>0</v>
      </c>
      <c r="IN21">
        <v>0</v>
      </c>
      <c r="IO21">
        <v>0</v>
      </c>
      <c r="IP21">
        <v>0</v>
      </c>
      <c r="IQ21" t="s">
        <v>445</v>
      </c>
      <c r="IR21" t="s">
        <v>446</v>
      </c>
      <c r="IS21" t="s">
        <v>447</v>
      </c>
      <c r="IT21" t="s">
        <v>447</v>
      </c>
      <c r="IU21" t="s">
        <v>447</v>
      </c>
      <c r="IV21" t="s">
        <v>447</v>
      </c>
      <c r="IW21">
        <v>0</v>
      </c>
      <c r="IX21">
        <v>100</v>
      </c>
      <c r="IY21">
        <v>100</v>
      </c>
      <c r="IZ21">
        <v>-0.76400000000000001</v>
      </c>
      <c r="JA21">
        <v>0.16300000000000001</v>
      </c>
      <c r="JB21">
        <v>-0.558457688560273</v>
      </c>
      <c r="JC21">
        <v>-6.8838208586326796E-4</v>
      </c>
      <c r="JD21">
        <v>1.2146953680521199E-7</v>
      </c>
      <c r="JE21">
        <v>-3.3979593155360199E-13</v>
      </c>
      <c r="JF21">
        <v>3.36689664541008E-2</v>
      </c>
      <c r="JG21">
        <v>-8.4016882464723192E-3</v>
      </c>
      <c r="JH21">
        <v>1.25164947178783E-3</v>
      </c>
      <c r="JI21">
        <v>-1.11680998025361E-5</v>
      </c>
      <c r="JJ21">
        <v>6</v>
      </c>
      <c r="JK21">
        <v>2124</v>
      </c>
      <c r="JL21">
        <v>0</v>
      </c>
      <c r="JM21">
        <v>22</v>
      </c>
      <c r="JN21">
        <v>33.4</v>
      </c>
      <c r="JO21">
        <v>33.4</v>
      </c>
      <c r="JP21">
        <v>0.90576199999999996</v>
      </c>
      <c r="JQ21">
        <v>2.3706100000000001</v>
      </c>
      <c r="JR21">
        <v>1.5966800000000001</v>
      </c>
      <c r="JS21">
        <v>2.3327599999999999</v>
      </c>
      <c r="JT21">
        <v>1.5905800000000001</v>
      </c>
      <c r="JU21">
        <v>2.49878</v>
      </c>
      <c r="JV21">
        <v>28.017499999999998</v>
      </c>
      <c r="JW21">
        <v>14.692399999999999</v>
      </c>
      <c r="JX21">
        <v>18</v>
      </c>
      <c r="JY21">
        <v>498.59100000000001</v>
      </c>
      <c r="JZ21">
        <v>596.41</v>
      </c>
      <c r="KA21">
        <v>25.001300000000001</v>
      </c>
      <c r="KB21">
        <v>23.8718</v>
      </c>
      <c r="KC21">
        <v>30.000299999999999</v>
      </c>
      <c r="KD21">
        <v>23.786799999999999</v>
      </c>
      <c r="KE21">
        <v>23.752600000000001</v>
      </c>
      <c r="KF21">
        <v>18.199400000000001</v>
      </c>
      <c r="KG21">
        <v>23.939800000000002</v>
      </c>
      <c r="KH21">
        <v>76.218800000000002</v>
      </c>
      <c r="KI21">
        <v>25</v>
      </c>
      <c r="KJ21">
        <v>400</v>
      </c>
      <c r="KK21">
        <v>15.847</v>
      </c>
      <c r="KL21">
        <v>100.90300000000001</v>
      </c>
      <c r="KM21">
        <v>100.71299999999999</v>
      </c>
    </row>
    <row r="22" spans="1:299" x14ac:dyDescent="0.2">
      <c r="A22">
        <v>6</v>
      </c>
      <c r="B22">
        <v>1687457572</v>
      </c>
      <c r="C22">
        <v>8525.9000000953693</v>
      </c>
      <c r="D22" t="s">
        <v>466</v>
      </c>
      <c r="E22" t="s">
        <v>467</v>
      </c>
      <c r="F22">
        <v>30</v>
      </c>
      <c r="G22">
        <v>17.600000000000001</v>
      </c>
      <c r="H22" t="s">
        <v>450</v>
      </c>
      <c r="I22">
        <v>40</v>
      </c>
      <c r="J22">
        <v>118</v>
      </c>
      <c r="K22">
        <v>1687457563.5</v>
      </c>
      <c r="L22">
        <f t="shared" si="0"/>
        <v>2.4268233661241186E-4</v>
      </c>
      <c r="M22">
        <f t="shared" si="1"/>
        <v>0.24268233661241187</v>
      </c>
      <c r="N22">
        <f t="shared" si="2"/>
        <v>1.4678435348890566</v>
      </c>
      <c r="O22">
        <f t="shared" si="3"/>
        <v>392.10431249999999</v>
      </c>
      <c r="P22">
        <f t="shared" si="4"/>
        <v>240.33873290861257</v>
      </c>
      <c r="Q22">
        <f t="shared" si="5"/>
        <v>24.426964321038867</v>
      </c>
      <c r="R22">
        <f t="shared" si="6"/>
        <v>39.851745641036246</v>
      </c>
      <c r="S22">
        <f t="shared" si="7"/>
        <v>1.6316771714803516E-2</v>
      </c>
      <c r="T22">
        <f t="shared" si="8"/>
        <v>3.8446599426916128</v>
      </c>
      <c r="U22">
        <f t="shared" si="9"/>
        <v>1.6278398013455712E-2</v>
      </c>
      <c r="V22">
        <f t="shared" si="10"/>
        <v>1.0177438896650359E-2</v>
      </c>
      <c r="W22">
        <f t="shared" si="11"/>
        <v>82.094800372999245</v>
      </c>
      <c r="X22">
        <f t="shared" si="12"/>
        <v>25.493933489299494</v>
      </c>
      <c r="Y22">
        <f t="shared" si="13"/>
        <v>24.464593749999999</v>
      </c>
      <c r="Z22">
        <f t="shared" si="14"/>
        <v>3.0795854211331584</v>
      </c>
      <c r="AA22">
        <f t="shared" si="15"/>
        <v>49.796692390226404</v>
      </c>
      <c r="AB22">
        <f t="shared" si="16"/>
        <v>1.599254129067001</v>
      </c>
      <c r="AC22">
        <f t="shared" si="17"/>
        <v>3.2115669782535328</v>
      </c>
      <c r="AD22">
        <f t="shared" si="18"/>
        <v>1.4803312920661573</v>
      </c>
      <c r="AE22">
        <f t="shared" si="19"/>
        <v>-10.702291044607364</v>
      </c>
      <c r="AF22">
        <f t="shared" si="20"/>
        <v>145.69111191291384</v>
      </c>
      <c r="AG22">
        <f t="shared" si="21"/>
        <v>8.0007591005316954</v>
      </c>
      <c r="AH22">
        <f t="shared" si="22"/>
        <v>225.0843803418374</v>
      </c>
      <c r="AI22">
        <f t="shared" si="23"/>
        <v>10.305559807180915</v>
      </c>
      <c r="AJ22">
        <f t="shared" si="24"/>
        <v>0.22225373396979672</v>
      </c>
      <c r="AK22">
        <f t="shared" si="25"/>
        <v>1.4678435348890566</v>
      </c>
      <c r="AL22">
        <v>406.25510050834998</v>
      </c>
      <c r="AM22">
        <v>403.07900000000001</v>
      </c>
      <c r="AN22">
        <v>0.41584674730155202</v>
      </c>
      <c r="AO22">
        <v>67.026826091440995</v>
      </c>
      <c r="AP22">
        <f t="shared" si="26"/>
        <v>0.24268233661241187</v>
      </c>
      <c r="AQ22">
        <v>15.6013905012209</v>
      </c>
      <c r="AR22">
        <v>15.744527878787901</v>
      </c>
      <c r="AS22">
        <v>2.3321262685863E-5</v>
      </c>
      <c r="AT22">
        <v>77.471632730907004</v>
      </c>
      <c r="AU22">
        <v>0</v>
      </c>
      <c r="AV22">
        <v>0</v>
      </c>
      <c r="AW22">
        <f t="shared" si="27"/>
        <v>1</v>
      </c>
      <c r="AX22">
        <f t="shared" si="28"/>
        <v>0</v>
      </c>
      <c r="AY22">
        <f t="shared" si="29"/>
        <v>53983.040499234434</v>
      </c>
      <c r="AZ22" t="s">
        <v>439</v>
      </c>
      <c r="BA22">
        <v>10070.200000000001</v>
      </c>
      <c r="BB22">
        <v>138.84153846153799</v>
      </c>
      <c r="BC22">
        <v>472.31</v>
      </c>
      <c r="BD22">
        <f t="shared" si="30"/>
        <v>0.70603726691889235</v>
      </c>
      <c r="BE22">
        <v>-0.242176552167957</v>
      </c>
      <c r="BF22" t="s">
        <v>468</v>
      </c>
      <c r="BG22">
        <v>10081.799999999999</v>
      </c>
      <c r="BH22">
        <v>394.59642307692297</v>
      </c>
      <c r="BI22">
        <v>459.22</v>
      </c>
      <c r="BJ22">
        <f t="shared" si="31"/>
        <v>0.1407246568596251</v>
      </c>
      <c r="BK22">
        <v>0.5</v>
      </c>
      <c r="BL22">
        <f t="shared" si="32"/>
        <v>421.20108529689077</v>
      </c>
      <c r="BM22">
        <f t="shared" si="33"/>
        <v>1.4678435348890566</v>
      </c>
      <c r="BN22">
        <f t="shared" si="34"/>
        <v>29.636689098653317</v>
      </c>
      <c r="BO22">
        <f t="shared" si="35"/>
        <v>4.0598662889286645E-3</v>
      </c>
      <c r="BP22">
        <f t="shared" si="36"/>
        <v>2.8504856060276064E-2</v>
      </c>
      <c r="BQ22">
        <f t="shared" si="37"/>
        <v>137.6878020578587</v>
      </c>
      <c r="BR22" t="s">
        <v>441</v>
      </c>
      <c r="BS22">
        <v>0</v>
      </c>
      <c r="BT22">
        <f t="shared" si="38"/>
        <v>137.6878020578587</v>
      </c>
      <c r="BU22">
        <f t="shared" si="39"/>
        <v>0.70017028426928551</v>
      </c>
      <c r="BV22">
        <f t="shared" si="40"/>
        <v>0.20098633149861356</v>
      </c>
      <c r="BW22">
        <f t="shared" si="41"/>
        <v>3.9118743707084659E-2</v>
      </c>
      <c r="BX22">
        <f t="shared" si="42"/>
        <v>0.2017101168809966</v>
      </c>
      <c r="BY22">
        <f t="shared" si="43"/>
        <v>3.9254086997040298E-2</v>
      </c>
      <c r="BZ22">
        <f t="shared" si="44"/>
        <v>7.0130808616888057E-2</v>
      </c>
      <c r="CA22">
        <f t="shared" si="45"/>
        <v>0.92986919138311197</v>
      </c>
      <c r="CB22">
        <v>400</v>
      </c>
      <c r="CC22">
        <v>290</v>
      </c>
      <c r="CD22">
        <v>459.22</v>
      </c>
      <c r="CE22">
        <v>105</v>
      </c>
      <c r="CF22">
        <v>10081.799999999999</v>
      </c>
      <c r="CG22">
        <v>457.17</v>
      </c>
      <c r="CH22">
        <v>2.0499999999999998</v>
      </c>
      <c r="CI22">
        <v>300</v>
      </c>
      <c r="CJ22">
        <v>24.1</v>
      </c>
      <c r="CK22">
        <v>459.13826759890298</v>
      </c>
      <c r="CL22">
        <v>1.3027597059859399</v>
      </c>
      <c r="CM22">
        <v>-1.9823774508096601</v>
      </c>
      <c r="CN22">
        <v>1.14420440581151</v>
      </c>
      <c r="CO22">
        <v>9.6823356094643806E-2</v>
      </c>
      <c r="CP22">
        <v>-7.9310596218019995E-3</v>
      </c>
      <c r="CQ22">
        <v>290</v>
      </c>
      <c r="CR22">
        <v>458.83</v>
      </c>
      <c r="CS22">
        <v>875</v>
      </c>
      <c r="CT22">
        <v>10041.700000000001</v>
      </c>
      <c r="CU22">
        <v>457.16</v>
      </c>
      <c r="CV22">
        <v>1.67</v>
      </c>
      <c r="DJ22">
        <f t="shared" si="46"/>
        <v>500.01593750000001</v>
      </c>
      <c r="DK22">
        <f t="shared" si="47"/>
        <v>421.20108529689077</v>
      </c>
      <c r="DL22">
        <f t="shared" si="48"/>
        <v>0.84237531988046033</v>
      </c>
      <c r="DM22">
        <f t="shared" si="49"/>
        <v>0.1641843673692886</v>
      </c>
      <c r="DN22">
        <v>3</v>
      </c>
      <c r="DO22">
        <v>0.5</v>
      </c>
      <c r="DP22" t="s">
        <v>442</v>
      </c>
      <c r="DQ22">
        <v>2</v>
      </c>
      <c r="DR22" t="b">
        <v>1</v>
      </c>
      <c r="DS22">
        <v>1687457563.5</v>
      </c>
      <c r="DT22">
        <v>392.10431249999999</v>
      </c>
      <c r="DU22">
        <v>398.33856250000002</v>
      </c>
      <c r="DV22">
        <v>15.73518125</v>
      </c>
      <c r="DW22">
        <v>15.60395625</v>
      </c>
      <c r="DX22">
        <v>392.9453125</v>
      </c>
      <c r="DY22">
        <v>15.57818125</v>
      </c>
      <c r="DZ22">
        <v>500.11018749999999</v>
      </c>
      <c r="EA22">
        <v>101.5355</v>
      </c>
      <c r="EB22">
        <v>0.10007086875</v>
      </c>
      <c r="EC22">
        <v>25.1674875</v>
      </c>
      <c r="ED22">
        <v>24.464593749999999</v>
      </c>
      <c r="EE22">
        <v>999.9</v>
      </c>
      <c r="EF22">
        <v>0</v>
      </c>
      <c r="EG22">
        <v>0</v>
      </c>
      <c r="EH22">
        <v>9993.046875</v>
      </c>
      <c r="EI22">
        <v>0</v>
      </c>
      <c r="EJ22">
        <v>0.221023</v>
      </c>
      <c r="EK22">
        <v>-6.1550543749999997</v>
      </c>
      <c r="EL22">
        <v>398.4550625</v>
      </c>
      <c r="EM22">
        <v>404.652625</v>
      </c>
      <c r="EN22">
        <v>0.13600831250000001</v>
      </c>
      <c r="EO22">
        <v>398.33856250000002</v>
      </c>
      <c r="EP22">
        <v>15.60395625</v>
      </c>
      <c r="EQ22">
        <v>1.5981650000000001</v>
      </c>
      <c r="ER22">
        <v>1.5843556249999999</v>
      </c>
      <c r="ES22">
        <v>13.941125</v>
      </c>
      <c r="ET22">
        <v>13.807475</v>
      </c>
      <c r="EU22">
        <v>500.01593750000001</v>
      </c>
      <c r="EV22">
        <v>0.92002137500000003</v>
      </c>
      <c r="EW22">
        <v>7.9978850000000004E-2</v>
      </c>
      <c r="EX22">
        <v>0</v>
      </c>
      <c r="EY22">
        <v>394.698375</v>
      </c>
      <c r="EZ22">
        <v>4.9999900000000004</v>
      </c>
      <c r="FA22">
        <v>2009.1243750000001</v>
      </c>
      <c r="FB22">
        <v>4251.4168749999999</v>
      </c>
      <c r="FC22">
        <v>37.593499999999999</v>
      </c>
      <c r="FD22">
        <v>40.202750000000002</v>
      </c>
      <c r="FE22">
        <v>39.300375000000003</v>
      </c>
      <c r="FF22">
        <v>40.015437499999997</v>
      </c>
      <c r="FG22">
        <v>40.375</v>
      </c>
      <c r="FH22">
        <v>455.426875</v>
      </c>
      <c r="FI22">
        <v>39.590000000000003</v>
      </c>
      <c r="FJ22">
        <v>0</v>
      </c>
      <c r="FK22">
        <v>1460.5</v>
      </c>
      <c r="FL22">
        <v>0</v>
      </c>
      <c r="FM22">
        <v>394.59642307692297</v>
      </c>
      <c r="FN22">
        <v>-1.5680341872125501</v>
      </c>
      <c r="FO22">
        <v>-27.290940115982998</v>
      </c>
      <c r="FP22">
        <v>2009.24307692308</v>
      </c>
      <c r="FQ22">
        <v>15</v>
      </c>
      <c r="FR22">
        <v>1687457609</v>
      </c>
      <c r="FS22" t="s">
        <v>469</v>
      </c>
      <c r="FT22">
        <v>1687457609</v>
      </c>
      <c r="FU22">
        <v>1687457591</v>
      </c>
      <c r="FV22">
        <v>6</v>
      </c>
      <c r="FW22">
        <v>-7.0000000000000007E-2</v>
      </c>
      <c r="FX22">
        <v>-2E-3</v>
      </c>
      <c r="FY22">
        <v>-0.84099999999999997</v>
      </c>
      <c r="FZ22">
        <v>0.157</v>
      </c>
      <c r="GA22">
        <v>404</v>
      </c>
      <c r="GB22">
        <v>16</v>
      </c>
      <c r="GC22">
        <v>0.67</v>
      </c>
      <c r="GD22">
        <v>0.11</v>
      </c>
      <c r="GE22">
        <v>-4.5074817999999999</v>
      </c>
      <c r="GF22">
        <v>-19.706801503759401</v>
      </c>
      <c r="GG22">
        <v>4.6473173536839001</v>
      </c>
      <c r="GH22">
        <v>0</v>
      </c>
      <c r="GI22">
        <v>394.99644117647102</v>
      </c>
      <c r="GJ22">
        <v>-5.2757677637560496</v>
      </c>
      <c r="GK22">
        <v>0.60718425303036005</v>
      </c>
      <c r="GL22">
        <v>0</v>
      </c>
      <c r="GM22">
        <v>0.13266259999999999</v>
      </c>
      <c r="GN22">
        <v>7.3530947368421001E-2</v>
      </c>
      <c r="GO22">
        <v>7.2011223250268404E-3</v>
      </c>
      <c r="GP22">
        <v>1</v>
      </c>
      <c r="GQ22">
        <v>1</v>
      </c>
      <c r="GR22">
        <v>3</v>
      </c>
      <c r="GS22" t="s">
        <v>461</v>
      </c>
      <c r="GT22">
        <v>2.9504700000000001</v>
      </c>
      <c r="GU22">
        <v>2.7106699999999999</v>
      </c>
      <c r="GV22">
        <v>0.105293</v>
      </c>
      <c r="GW22">
        <v>0.105449</v>
      </c>
      <c r="GX22">
        <v>8.6161500000000002E-2</v>
      </c>
      <c r="GY22">
        <v>8.6346800000000001E-2</v>
      </c>
      <c r="GZ22">
        <v>27806.1</v>
      </c>
      <c r="HA22">
        <v>32081.4</v>
      </c>
      <c r="HB22">
        <v>30979.1</v>
      </c>
      <c r="HC22">
        <v>34544.1</v>
      </c>
      <c r="HD22">
        <v>38595</v>
      </c>
      <c r="HE22">
        <v>39076.699999999997</v>
      </c>
      <c r="HF22">
        <v>42591.7</v>
      </c>
      <c r="HG22">
        <v>42839.4</v>
      </c>
      <c r="HH22">
        <v>2.0687700000000002</v>
      </c>
      <c r="HI22">
        <v>2.2345199999999998</v>
      </c>
      <c r="HJ22">
        <v>0.122987</v>
      </c>
      <c r="HK22">
        <v>0</v>
      </c>
      <c r="HL22">
        <v>22.475899999999999</v>
      </c>
      <c r="HM22">
        <v>999.9</v>
      </c>
      <c r="HN22">
        <v>70.242000000000004</v>
      </c>
      <c r="HO22">
        <v>23.242000000000001</v>
      </c>
      <c r="HP22">
        <v>19.794</v>
      </c>
      <c r="HQ22">
        <v>60.545400000000001</v>
      </c>
      <c r="HR22">
        <v>18.5136</v>
      </c>
      <c r="HS22">
        <v>1</v>
      </c>
      <c r="HT22">
        <v>-0.24254600000000001</v>
      </c>
      <c r="HU22">
        <v>-1.0330299999999999</v>
      </c>
      <c r="HV22">
        <v>20.2986</v>
      </c>
      <c r="HW22">
        <v>5.24634</v>
      </c>
      <c r="HX22">
        <v>11.986000000000001</v>
      </c>
      <c r="HY22">
        <v>4.9722</v>
      </c>
      <c r="HZ22">
        <v>3.29705</v>
      </c>
      <c r="IA22">
        <v>9999</v>
      </c>
      <c r="IB22">
        <v>9999</v>
      </c>
      <c r="IC22">
        <v>9999</v>
      </c>
      <c r="ID22">
        <v>999.9</v>
      </c>
      <c r="IE22">
        <v>4.9720399999999998</v>
      </c>
      <c r="IF22">
        <v>1.8539399999999999</v>
      </c>
      <c r="IG22">
        <v>1.85501</v>
      </c>
      <c r="IH22">
        <v>1.85928</v>
      </c>
      <c r="II22">
        <v>1.85364</v>
      </c>
      <c r="IJ22">
        <v>1.85806</v>
      </c>
      <c r="IK22">
        <v>1.8552599999999999</v>
      </c>
      <c r="IL22">
        <v>1.85379</v>
      </c>
      <c r="IM22">
        <v>0</v>
      </c>
      <c r="IN22">
        <v>0</v>
      </c>
      <c r="IO22">
        <v>0</v>
      </c>
      <c r="IP22">
        <v>0</v>
      </c>
      <c r="IQ22" t="s">
        <v>445</v>
      </c>
      <c r="IR22" t="s">
        <v>446</v>
      </c>
      <c r="IS22" t="s">
        <v>447</v>
      </c>
      <c r="IT22" t="s">
        <v>447</v>
      </c>
      <c r="IU22" t="s">
        <v>447</v>
      </c>
      <c r="IV22" t="s">
        <v>447</v>
      </c>
      <c r="IW22">
        <v>0</v>
      </c>
      <c r="IX22">
        <v>100</v>
      </c>
      <c r="IY22">
        <v>100</v>
      </c>
      <c r="IZ22">
        <v>-0.84099999999999997</v>
      </c>
      <c r="JA22">
        <v>0.157</v>
      </c>
      <c r="JB22">
        <v>-0.51022736023843895</v>
      </c>
      <c r="JC22">
        <v>-6.8838208586326796E-4</v>
      </c>
      <c r="JD22">
        <v>1.2146953680521199E-7</v>
      </c>
      <c r="JE22">
        <v>-3.3979593155360199E-13</v>
      </c>
      <c r="JF22">
        <v>3.11499700959279E-2</v>
      </c>
      <c r="JG22">
        <v>-8.4016882464723192E-3</v>
      </c>
      <c r="JH22">
        <v>1.25164947178783E-3</v>
      </c>
      <c r="JI22">
        <v>-1.11680998025361E-5</v>
      </c>
      <c r="JJ22">
        <v>6</v>
      </c>
      <c r="JK22">
        <v>2124</v>
      </c>
      <c r="JL22">
        <v>0</v>
      </c>
      <c r="JM22">
        <v>22</v>
      </c>
      <c r="JN22">
        <v>23.8</v>
      </c>
      <c r="JO22">
        <v>24</v>
      </c>
      <c r="JP22">
        <v>0.92285200000000001</v>
      </c>
      <c r="JQ22">
        <v>2.3742700000000001</v>
      </c>
      <c r="JR22">
        <v>1.5966800000000001</v>
      </c>
      <c r="JS22">
        <v>2.3327599999999999</v>
      </c>
      <c r="JT22">
        <v>1.5905800000000001</v>
      </c>
      <c r="JU22">
        <v>2.4255399999999998</v>
      </c>
      <c r="JV22">
        <v>27.8919</v>
      </c>
      <c r="JW22">
        <v>14.438499999999999</v>
      </c>
      <c r="JX22">
        <v>18</v>
      </c>
      <c r="JY22">
        <v>500.14400000000001</v>
      </c>
      <c r="JZ22">
        <v>593.52700000000004</v>
      </c>
      <c r="KA22">
        <v>25.000800000000002</v>
      </c>
      <c r="KB22">
        <v>24.0959</v>
      </c>
      <c r="KC22">
        <v>30.0001</v>
      </c>
      <c r="KD22">
        <v>24.009699999999999</v>
      </c>
      <c r="KE22">
        <v>23.972300000000001</v>
      </c>
      <c r="KF22">
        <v>18.490400000000001</v>
      </c>
      <c r="KG22">
        <v>23.655100000000001</v>
      </c>
      <c r="KH22">
        <v>69.522800000000004</v>
      </c>
      <c r="KI22">
        <v>25</v>
      </c>
      <c r="KJ22">
        <v>400</v>
      </c>
      <c r="KK22">
        <v>15.6136</v>
      </c>
      <c r="KL22">
        <v>100.852</v>
      </c>
      <c r="KM22">
        <v>100.67100000000001</v>
      </c>
    </row>
    <row r="23" spans="1:299" x14ac:dyDescent="0.2">
      <c r="A23">
        <v>7</v>
      </c>
      <c r="B23">
        <v>1687459859</v>
      </c>
      <c r="C23">
        <v>10812.9000000954</v>
      </c>
      <c r="D23" t="s">
        <v>470</v>
      </c>
      <c r="E23" t="s">
        <v>471</v>
      </c>
      <c r="F23">
        <v>30</v>
      </c>
      <c r="G23">
        <v>19.899999999999999</v>
      </c>
      <c r="H23" t="s">
        <v>438</v>
      </c>
      <c r="I23">
        <v>170</v>
      </c>
      <c r="J23">
        <v>118</v>
      </c>
      <c r="K23">
        <v>1687459850.5</v>
      </c>
      <c r="L23">
        <f t="shared" si="0"/>
        <v>4.1709651609856486E-4</v>
      </c>
      <c r="M23">
        <f t="shared" si="1"/>
        <v>0.41709651609856485</v>
      </c>
      <c r="N23">
        <f t="shared" si="2"/>
        <v>-0.17518092887869585</v>
      </c>
      <c r="O23">
        <f t="shared" si="3"/>
        <v>403.18662499999999</v>
      </c>
      <c r="P23">
        <f t="shared" si="4"/>
        <v>403.59972236699662</v>
      </c>
      <c r="Q23">
        <f t="shared" si="5"/>
        <v>40.993017041605732</v>
      </c>
      <c r="R23">
        <f t="shared" si="6"/>
        <v>40.951059363077555</v>
      </c>
      <c r="S23">
        <f t="shared" si="7"/>
        <v>2.6918982660786503E-2</v>
      </c>
      <c r="T23">
        <f t="shared" si="8"/>
        <v>3.8457254540283312</v>
      </c>
      <c r="U23">
        <f t="shared" si="9"/>
        <v>2.6814739700458796E-2</v>
      </c>
      <c r="V23">
        <f t="shared" si="10"/>
        <v>1.676854434519217E-2</v>
      </c>
      <c r="W23">
        <f t="shared" si="11"/>
        <v>82.091124975521595</v>
      </c>
      <c r="X23">
        <f t="shared" si="12"/>
        <v>25.719529714203009</v>
      </c>
      <c r="Y23">
        <f t="shared" si="13"/>
        <v>24.914887499999999</v>
      </c>
      <c r="Z23">
        <f t="shared" si="14"/>
        <v>3.1635785855262313</v>
      </c>
      <c r="AA23">
        <f t="shared" si="15"/>
        <v>49.693962134031267</v>
      </c>
      <c r="AB23">
        <f t="shared" si="16"/>
        <v>1.6209170372667281</v>
      </c>
      <c r="AC23">
        <f t="shared" si="17"/>
        <v>3.2617987531259791</v>
      </c>
      <c r="AD23">
        <f t="shared" si="18"/>
        <v>1.5426615482595032</v>
      </c>
      <c r="AE23">
        <f t="shared" si="19"/>
        <v>-18.39395635994671</v>
      </c>
      <c r="AF23">
        <f t="shared" si="20"/>
        <v>106.46434047293508</v>
      </c>
      <c r="AG23">
        <f t="shared" si="21"/>
        <v>5.8659237352849329</v>
      </c>
      <c r="AH23">
        <f t="shared" si="22"/>
        <v>176.0274328237949</v>
      </c>
      <c r="AI23">
        <f t="shared" si="23"/>
        <v>6.0027861349496874</v>
      </c>
      <c r="AJ23">
        <f t="shared" si="24"/>
        <v>0.42432987314074183</v>
      </c>
      <c r="AK23">
        <f t="shared" si="25"/>
        <v>-0.17518092887869585</v>
      </c>
      <c r="AL23">
        <v>411.44146978426801</v>
      </c>
      <c r="AM23">
        <v>415.76244242424201</v>
      </c>
      <c r="AN23">
        <v>-0.76914498130499398</v>
      </c>
      <c r="AO23">
        <v>67.037693952316801</v>
      </c>
      <c r="AP23">
        <f t="shared" si="26"/>
        <v>0.41709651609856485</v>
      </c>
      <c r="AQ23">
        <v>15.740998696959201</v>
      </c>
      <c r="AR23">
        <v>15.9870751515151</v>
      </c>
      <c r="AS23">
        <v>1.9212799799568501E-5</v>
      </c>
      <c r="AT23">
        <v>77.535055774009606</v>
      </c>
      <c r="AU23">
        <v>0</v>
      </c>
      <c r="AV23">
        <v>0</v>
      </c>
      <c r="AW23">
        <f t="shared" si="27"/>
        <v>1</v>
      </c>
      <c r="AX23">
        <f t="shared" si="28"/>
        <v>0</v>
      </c>
      <c r="AY23">
        <f t="shared" si="29"/>
        <v>53955.181031463508</v>
      </c>
      <c r="AZ23" t="s">
        <v>439</v>
      </c>
      <c r="BA23">
        <v>10070.200000000001</v>
      </c>
      <c r="BB23">
        <v>138.84153846153799</v>
      </c>
      <c r="BC23">
        <v>472.31</v>
      </c>
      <c r="BD23">
        <f t="shared" si="30"/>
        <v>0.70603726691889235</v>
      </c>
      <c r="BE23">
        <v>-0.242176552167957</v>
      </c>
      <c r="BF23" t="s">
        <v>472</v>
      </c>
      <c r="BG23">
        <v>10093.299999999999</v>
      </c>
      <c r="BH23">
        <v>414.600153846154</v>
      </c>
      <c r="BI23">
        <v>498.33014681432297</v>
      </c>
      <c r="BJ23">
        <f t="shared" si="31"/>
        <v>0.16802112716525386</v>
      </c>
      <c r="BK23">
        <v>0.5</v>
      </c>
      <c r="BL23">
        <f t="shared" si="32"/>
        <v>421.17892301840499</v>
      </c>
      <c r="BM23">
        <f t="shared" si="33"/>
        <v>-0.17518092887869585</v>
      </c>
      <c r="BN23">
        <f t="shared" si="34"/>
        <v>35.383478691900045</v>
      </c>
      <c r="BO23">
        <f t="shared" si="35"/>
        <v>1.5906689444270583E-4</v>
      </c>
      <c r="BP23">
        <f t="shared" si="36"/>
        <v>-5.2214675312465167E-2</v>
      </c>
      <c r="BQ23">
        <f t="shared" si="37"/>
        <v>141.00586120751376</v>
      </c>
      <c r="BR23" t="s">
        <v>441</v>
      </c>
      <c r="BS23">
        <v>0</v>
      </c>
      <c r="BT23">
        <f t="shared" si="38"/>
        <v>141.00586120751376</v>
      </c>
      <c r="BU23">
        <f t="shared" si="39"/>
        <v>0.71704328524187733</v>
      </c>
      <c r="BV23">
        <f t="shared" si="40"/>
        <v>0.23432494331018794</v>
      </c>
      <c r="BW23">
        <f t="shared" si="41"/>
        <v>-7.8538550436343321E-2</v>
      </c>
      <c r="BX23">
        <f t="shared" si="42"/>
        <v>0.23291417592292757</v>
      </c>
      <c r="BY23">
        <f t="shared" si="43"/>
        <v>-7.8028808764338944E-2</v>
      </c>
      <c r="BZ23">
        <f t="shared" si="44"/>
        <v>7.9694110403334573E-2</v>
      </c>
      <c r="CA23">
        <f t="shared" si="45"/>
        <v>0.92030588959666537</v>
      </c>
      <c r="CB23">
        <v>401</v>
      </c>
      <c r="CC23">
        <v>290</v>
      </c>
      <c r="CD23">
        <v>495.16</v>
      </c>
      <c r="CE23">
        <v>115</v>
      </c>
      <c r="CF23">
        <v>10093.299999999999</v>
      </c>
      <c r="CG23">
        <v>493.49</v>
      </c>
      <c r="CH23">
        <v>1.67</v>
      </c>
      <c r="CI23">
        <v>300</v>
      </c>
      <c r="CJ23">
        <v>24.1</v>
      </c>
      <c r="CK23">
        <v>498.33014681432297</v>
      </c>
      <c r="CL23">
        <v>1.1323823755275699</v>
      </c>
      <c r="CM23">
        <v>-4.8882442144067797</v>
      </c>
      <c r="CN23">
        <v>0.99584462033170296</v>
      </c>
      <c r="CO23">
        <v>0.462517931992735</v>
      </c>
      <c r="CP23">
        <v>-7.9414903225806504E-3</v>
      </c>
      <c r="CQ23">
        <v>290</v>
      </c>
      <c r="CR23">
        <v>495.03</v>
      </c>
      <c r="CS23">
        <v>875</v>
      </c>
      <c r="CT23">
        <v>10054.799999999999</v>
      </c>
      <c r="CU23">
        <v>493.47</v>
      </c>
      <c r="CV23">
        <v>1.56</v>
      </c>
      <c r="DJ23">
        <f t="shared" si="46"/>
        <v>499.98918750000001</v>
      </c>
      <c r="DK23">
        <f t="shared" si="47"/>
        <v>421.17892301840499</v>
      </c>
      <c r="DL23">
        <f t="shared" si="48"/>
        <v>0.84237606241915974</v>
      </c>
      <c r="DM23">
        <f t="shared" si="49"/>
        <v>0.16418580046897832</v>
      </c>
      <c r="DN23">
        <v>3</v>
      </c>
      <c r="DO23">
        <v>0.5</v>
      </c>
      <c r="DP23" t="s">
        <v>442</v>
      </c>
      <c r="DQ23">
        <v>2</v>
      </c>
      <c r="DR23" t="b">
        <v>1</v>
      </c>
      <c r="DS23">
        <v>1687459850.5</v>
      </c>
      <c r="DT23">
        <v>403.18662499999999</v>
      </c>
      <c r="DU23">
        <v>406.8900625</v>
      </c>
      <c r="DV23">
        <v>15.95885625</v>
      </c>
      <c r="DW23">
        <v>15.70838125</v>
      </c>
      <c r="DX23">
        <v>404.027625</v>
      </c>
      <c r="DY23">
        <v>15.793856249999999</v>
      </c>
      <c r="DZ23">
        <v>500.1194375</v>
      </c>
      <c r="EA23">
        <v>101.46850000000001</v>
      </c>
      <c r="EB23">
        <v>9.9996631249999995E-2</v>
      </c>
      <c r="EC23">
        <v>25.428387499999999</v>
      </c>
      <c r="ED23">
        <v>24.914887499999999</v>
      </c>
      <c r="EE23">
        <v>999.9</v>
      </c>
      <c r="EF23">
        <v>0</v>
      </c>
      <c r="EG23">
        <v>0</v>
      </c>
      <c r="EH23">
        <v>10003.66375</v>
      </c>
      <c r="EI23">
        <v>0</v>
      </c>
      <c r="EJ23">
        <v>0.221023</v>
      </c>
      <c r="EK23">
        <v>-3.7007762500000001</v>
      </c>
      <c r="EL23">
        <v>409.72800000000001</v>
      </c>
      <c r="EM23">
        <v>413.38350000000003</v>
      </c>
      <c r="EN23">
        <v>0.25004193749999998</v>
      </c>
      <c r="EO23">
        <v>406.8900625</v>
      </c>
      <c r="EP23">
        <v>15.70838125</v>
      </c>
      <c r="EQ23">
        <v>1.6192768749999999</v>
      </c>
      <c r="ER23">
        <v>1.5939068750000001</v>
      </c>
      <c r="ES23">
        <v>14.143481250000001</v>
      </c>
      <c r="ET23">
        <v>13.89998125</v>
      </c>
      <c r="EU23">
        <v>499.98918750000001</v>
      </c>
      <c r="EV23">
        <v>0.91999350000000002</v>
      </c>
      <c r="EW23">
        <v>8.0006750000000001E-2</v>
      </c>
      <c r="EX23">
        <v>0</v>
      </c>
      <c r="EY23">
        <v>414.60975000000002</v>
      </c>
      <c r="EZ23">
        <v>4.9999900000000004</v>
      </c>
      <c r="FA23">
        <v>2132.4987500000002</v>
      </c>
      <c r="FB23">
        <v>4251.1443749999999</v>
      </c>
      <c r="FC23">
        <v>37.343499999999999</v>
      </c>
      <c r="FD23">
        <v>40.125</v>
      </c>
      <c r="FE23">
        <v>39.093499999999999</v>
      </c>
      <c r="FF23">
        <v>40.436999999999998</v>
      </c>
      <c r="FG23">
        <v>40.311999999999998</v>
      </c>
      <c r="FH23">
        <v>455.38687499999997</v>
      </c>
      <c r="FI23">
        <v>39.6</v>
      </c>
      <c r="FJ23">
        <v>0</v>
      </c>
      <c r="FK23">
        <v>2285.3000001907299</v>
      </c>
      <c r="FL23">
        <v>0</v>
      </c>
      <c r="FM23">
        <v>414.600153846154</v>
      </c>
      <c r="FN23">
        <v>-3.4506666632719099</v>
      </c>
      <c r="FO23">
        <v>-22.623931557672201</v>
      </c>
      <c r="FP23">
        <v>2132.5688461538498</v>
      </c>
      <c r="FQ23">
        <v>15</v>
      </c>
      <c r="FR23">
        <v>1687459901</v>
      </c>
      <c r="FS23" t="s">
        <v>473</v>
      </c>
      <c r="FT23">
        <v>1687457609</v>
      </c>
      <c r="FU23">
        <v>1687459880</v>
      </c>
      <c r="FV23">
        <v>7</v>
      </c>
      <c r="FW23">
        <v>-7.0000000000000007E-2</v>
      </c>
      <c r="FX23">
        <v>4.0000000000000001E-3</v>
      </c>
      <c r="FY23">
        <v>-0.84099999999999997</v>
      </c>
      <c r="FZ23">
        <v>0.16500000000000001</v>
      </c>
      <c r="GA23">
        <v>404</v>
      </c>
      <c r="GB23">
        <v>16</v>
      </c>
      <c r="GC23">
        <v>0.67</v>
      </c>
      <c r="GD23">
        <v>0.19</v>
      </c>
      <c r="GE23">
        <v>-4.8613071428571404</v>
      </c>
      <c r="GF23">
        <v>5.03996181818182</v>
      </c>
      <c r="GG23">
        <v>14.019622020764499</v>
      </c>
      <c r="GH23">
        <v>0</v>
      </c>
      <c r="GI23">
        <v>414.77576470588201</v>
      </c>
      <c r="GJ23">
        <v>-3.87929717933083</v>
      </c>
      <c r="GK23">
        <v>0.43562430243499101</v>
      </c>
      <c r="GL23">
        <v>0</v>
      </c>
      <c r="GM23">
        <v>0.26187604761904798</v>
      </c>
      <c r="GN23">
        <v>-0.22488467532467599</v>
      </c>
      <c r="GO23">
        <v>2.36079248305999E-2</v>
      </c>
      <c r="GP23">
        <v>0</v>
      </c>
      <c r="GQ23">
        <v>0</v>
      </c>
      <c r="GR23">
        <v>3</v>
      </c>
      <c r="GS23" t="s">
        <v>474</v>
      </c>
      <c r="GT23">
        <v>2.9502999999999999</v>
      </c>
      <c r="GU23">
        <v>2.7107700000000001</v>
      </c>
      <c r="GV23">
        <v>0.10657800000000001</v>
      </c>
      <c r="GW23">
        <v>0.101019</v>
      </c>
      <c r="GX23">
        <v>8.7097800000000003E-2</v>
      </c>
      <c r="GY23">
        <v>8.6979100000000004E-2</v>
      </c>
      <c r="GZ23">
        <v>27763.8</v>
      </c>
      <c r="HA23">
        <v>32239.5</v>
      </c>
      <c r="HB23">
        <v>30976.6</v>
      </c>
      <c r="HC23">
        <v>34543.4</v>
      </c>
      <c r="HD23">
        <v>38552.699999999997</v>
      </c>
      <c r="HE23">
        <v>39049.5</v>
      </c>
      <c r="HF23">
        <v>42589</v>
      </c>
      <c r="HG23">
        <v>42839.3</v>
      </c>
      <c r="HH23">
        <v>2.0675500000000002</v>
      </c>
      <c r="HI23">
        <v>2.2310500000000002</v>
      </c>
      <c r="HJ23">
        <v>0.11333799999999999</v>
      </c>
      <c r="HK23">
        <v>0</v>
      </c>
      <c r="HL23">
        <v>23.064599999999999</v>
      </c>
      <c r="HM23">
        <v>999.9</v>
      </c>
      <c r="HN23">
        <v>69.283000000000001</v>
      </c>
      <c r="HO23">
        <v>23.555</v>
      </c>
      <c r="HP23">
        <v>19.909600000000001</v>
      </c>
      <c r="HQ23">
        <v>60.6554</v>
      </c>
      <c r="HR23">
        <v>18.5016</v>
      </c>
      <c r="HS23">
        <v>1</v>
      </c>
      <c r="HT23">
        <v>-0.24308399999999999</v>
      </c>
      <c r="HU23">
        <v>-0.94065900000000002</v>
      </c>
      <c r="HV23">
        <v>20.299499999999998</v>
      </c>
      <c r="HW23">
        <v>5.24709</v>
      </c>
      <c r="HX23">
        <v>11.986000000000001</v>
      </c>
      <c r="HY23">
        <v>4.9733000000000001</v>
      </c>
      <c r="HZ23">
        <v>3.2970000000000002</v>
      </c>
      <c r="IA23">
        <v>9999</v>
      </c>
      <c r="IB23">
        <v>9999</v>
      </c>
      <c r="IC23">
        <v>9999</v>
      </c>
      <c r="ID23">
        <v>999.9</v>
      </c>
      <c r="IE23">
        <v>4.9720300000000002</v>
      </c>
      <c r="IF23">
        <v>1.8539399999999999</v>
      </c>
      <c r="IG23">
        <v>1.855</v>
      </c>
      <c r="IH23">
        <v>1.85927</v>
      </c>
      <c r="II23">
        <v>1.85364</v>
      </c>
      <c r="IJ23">
        <v>1.85806</v>
      </c>
      <c r="IK23">
        <v>1.8552599999999999</v>
      </c>
      <c r="IL23">
        <v>1.8537999999999999</v>
      </c>
      <c r="IM23">
        <v>0</v>
      </c>
      <c r="IN23">
        <v>0</v>
      </c>
      <c r="IO23">
        <v>0</v>
      </c>
      <c r="IP23">
        <v>0</v>
      </c>
      <c r="IQ23" t="s">
        <v>445</v>
      </c>
      <c r="IR23" t="s">
        <v>446</v>
      </c>
      <c r="IS23" t="s">
        <v>447</v>
      </c>
      <c r="IT23" t="s">
        <v>447</v>
      </c>
      <c r="IU23" t="s">
        <v>447</v>
      </c>
      <c r="IV23" t="s">
        <v>447</v>
      </c>
      <c r="IW23">
        <v>0</v>
      </c>
      <c r="IX23">
        <v>100</v>
      </c>
      <c r="IY23">
        <v>100</v>
      </c>
      <c r="IZ23">
        <v>-0.84099999999999997</v>
      </c>
      <c r="JA23">
        <v>0.16500000000000001</v>
      </c>
      <c r="JB23">
        <v>-0.58006545212833105</v>
      </c>
      <c r="JC23">
        <v>-6.8838208586326796E-4</v>
      </c>
      <c r="JD23">
        <v>1.2146953680521199E-7</v>
      </c>
      <c r="JE23">
        <v>-3.3979593155360199E-13</v>
      </c>
      <c r="JF23">
        <v>2.9037674180684599E-2</v>
      </c>
      <c r="JG23">
        <v>-8.4016882464723192E-3</v>
      </c>
      <c r="JH23">
        <v>1.25164947178783E-3</v>
      </c>
      <c r="JI23">
        <v>-1.11680998025361E-5</v>
      </c>
      <c r="JJ23">
        <v>6</v>
      </c>
      <c r="JK23">
        <v>2124</v>
      </c>
      <c r="JL23">
        <v>0</v>
      </c>
      <c r="JM23">
        <v>22</v>
      </c>
      <c r="JN23">
        <v>37.5</v>
      </c>
      <c r="JO23">
        <v>37.799999999999997</v>
      </c>
      <c r="JP23">
        <v>0.90332000000000001</v>
      </c>
      <c r="JQ23">
        <v>2.3718300000000001</v>
      </c>
      <c r="JR23">
        <v>1.5966800000000001</v>
      </c>
      <c r="JS23">
        <v>2.3303199999999999</v>
      </c>
      <c r="JT23">
        <v>1.5905800000000001</v>
      </c>
      <c r="JU23">
        <v>2.4414099999999999</v>
      </c>
      <c r="JV23">
        <v>28.185199999999998</v>
      </c>
      <c r="JW23">
        <v>14.132</v>
      </c>
      <c r="JX23">
        <v>18</v>
      </c>
      <c r="JY23">
        <v>499.70800000000003</v>
      </c>
      <c r="JZ23">
        <v>591.351</v>
      </c>
      <c r="KA23">
        <v>24.9999</v>
      </c>
      <c r="KB23">
        <v>24.1065</v>
      </c>
      <c r="KC23">
        <v>30.0002</v>
      </c>
      <c r="KD23">
        <v>24.043500000000002</v>
      </c>
      <c r="KE23">
        <v>24.012599999999999</v>
      </c>
      <c r="KF23">
        <v>18.103999999999999</v>
      </c>
      <c r="KG23">
        <v>22.999700000000001</v>
      </c>
      <c r="KH23">
        <v>54.269300000000001</v>
      </c>
      <c r="KI23">
        <v>25</v>
      </c>
      <c r="KJ23">
        <v>400</v>
      </c>
      <c r="KK23">
        <v>15.7813</v>
      </c>
      <c r="KL23">
        <v>100.845</v>
      </c>
      <c r="KM23">
        <v>100.67</v>
      </c>
    </row>
    <row r="24" spans="1:299" x14ac:dyDescent="0.2">
      <c r="A24">
        <v>8</v>
      </c>
      <c r="B24">
        <v>1687461301.0999999</v>
      </c>
      <c r="C24">
        <v>12255</v>
      </c>
      <c r="D24" t="s">
        <v>475</v>
      </c>
      <c r="E24" t="s">
        <v>476</v>
      </c>
      <c r="F24">
        <v>30</v>
      </c>
      <c r="G24">
        <v>18.600000000000001</v>
      </c>
      <c r="H24" t="s">
        <v>450</v>
      </c>
      <c r="I24">
        <v>40</v>
      </c>
      <c r="J24">
        <v>118</v>
      </c>
      <c r="K24">
        <v>1687461293.0999999</v>
      </c>
      <c r="L24">
        <f t="shared" si="0"/>
        <v>1.4990002442192313E-4</v>
      </c>
      <c r="M24">
        <f t="shared" si="1"/>
        <v>0.14990002442192313</v>
      </c>
      <c r="N24">
        <f t="shared" si="2"/>
        <v>2.1066715302901451</v>
      </c>
      <c r="O24">
        <f t="shared" si="3"/>
        <v>399.91</v>
      </c>
      <c r="P24">
        <f t="shared" si="4"/>
        <v>50.388573415837129</v>
      </c>
      <c r="Q24">
        <f t="shared" si="5"/>
        <v>5.1178222515142409</v>
      </c>
      <c r="R24">
        <f t="shared" si="6"/>
        <v>40.617706711255934</v>
      </c>
      <c r="S24">
        <f t="shared" si="7"/>
        <v>9.8100847034027147E-3</v>
      </c>
      <c r="T24">
        <f t="shared" si="8"/>
        <v>3.8408594258732291</v>
      </c>
      <c r="U24">
        <f t="shared" si="9"/>
        <v>9.7961858297236897E-3</v>
      </c>
      <c r="V24">
        <f t="shared" si="10"/>
        <v>6.1238632343211677E-3</v>
      </c>
      <c r="W24">
        <f t="shared" si="11"/>
        <v>82.09225916967371</v>
      </c>
      <c r="X24">
        <f t="shared" si="12"/>
        <v>25.675078065268185</v>
      </c>
      <c r="Y24">
        <f t="shared" si="13"/>
        <v>24.804926666666699</v>
      </c>
      <c r="Z24">
        <f t="shared" si="14"/>
        <v>3.1428850184764743</v>
      </c>
      <c r="AA24">
        <f t="shared" si="15"/>
        <v>50.118560886742571</v>
      </c>
      <c r="AB24">
        <f t="shared" si="16"/>
        <v>1.6251978219656487</v>
      </c>
      <c r="AC24">
        <f t="shared" si="17"/>
        <v>3.2427064808150714</v>
      </c>
      <c r="AD24">
        <f t="shared" si="18"/>
        <v>1.5176871965108256</v>
      </c>
      <c r="AE24">
        <f t="shared" si="19"/>
        <v>-6.6105910770068101</v>
      </c>
      <c r="AF24">
        <f t="shared" si="20"/>
        <v>108.65155740619227</v>
      </c>
      <c r="AG24">
        <f t="shared" si="21"/>
        <v>5.9877273369336086</v>
      </c>
      <c r="AH24">
        <f t="shared" si="22"/>
        <v>190.12095283579276</v>
      </c>
      <c r="AI24">
        <f t="shared" si="23"/>
        <v>1.9287280060042413</v>
      </c>
      <c r="AJ24">
        <f t="shared" si="24"/>
        <v>0.13926879246746152</v>
      </c>
      <c r="AK24">
        <f t="shared" si="25"/>
        <v>2.1066715302901451</v>
      </c>
      <c r="AL24">
        <v>406.18354253779302</v>
      </c>
      <c r="AM24">
        <v>405.72945454545402</v>
      </c>
      <c r="AN24">
        <v>-0.15144851503672499</v>
      </c>
      <c r="AO24">
        <v>67.038068885241998</v>
      </c>
      <c r="AP24">
        <f t="shared" si="26"/>
        <v>0.14990002442192313</v>
      </c>
      <c r="AQ24">
        <v>15.917261914557301</v>
      </c>
      <c r="AR24">
        <v>16.005741212121201</v>
      </c>
      <c r="AS24">
        <v>3.6219362277728201E-7</v>
      </c>
      <c r="AT24">
        <v>77.541434719003007</v>
      </c>
      <c r="AU24">
        <v>0</v>
      </c>
      <c r="AV24">
        <v>0</v>
      </c>
      <c r="AW24">
        <f t="shared" si="27"/>
        <v>1</v>
      </c>
      <c r="AX24">
        <f t="shared" si="28"/>
        <v>0</v>
      </c>
      <c r="AY24">
        <f t="shared" si="29"/>
        <v>53878.058491534488</v>
      </c>
      <c r="AZ24" t="s">
        <v>439</v>
      </c>
      <c r="BA24">
        <v>10070.200000000001</v>
      </c>
      <c r="BB24">
        <v>138.84153846153799</v>
      </c>
      <c r="BC24">
        <v>472.31</v>
      </c>
      <c r="BD24">
        <f t="shared" si="30"/>
        <v>0.70603726691889235</v>
      </c>
      <c r="BE24">
        <v>-0.242176552167957</v>
      </c>
      <c r="BF24" t="s">
        <v>477</v>
      </c>
      <c r="BG24">
        <v>10086.9</v>
      </c>
      <c r="BH24">
        <v>405.26751999999999</v>
      </c>
      <c r="BI24">
        <v>462.77021834723502</v>
      </c>
      <c r="BJ24">
        <f t="shared" si="31"/>
        <v>0.12425756037759639</v>
      </c>
      <c r="BK24">
        <v>0.5</v>
      </c>
      <c r="BL24">
        <f t="shared" si="32"/>
        <v>421.18431641951986</v>
      </c>
      <c r="BM24">
        <f t="shared" si="33"/>
        <v>2.1066715302901451</v>
      </c>
      <c r="BN24">
        <f t="shared" si="34"/>
        <v>26.167667813797575</v>
      </c>
      <c r="BO24">
        <f t="shared" si="35"/>
        <v>5.5767700526591696E-3</v>
      </c>
      <c r="BP24">
        <f t="shared" si="36"/>
        <v>2.0614510775641373E-2</v>
      </c>
      <c r="BQ24">
        <f t="shared" si="37"/>
        <v>138.00524078872743</v>
      </c>
      <c r="BR24" t="s">
        <v>441</v>
      </c>
      <c r="BS24">
        <v>0</v>
      </c>
      <c r="BT24">
        <f t="shared" si="38"/>
        <v>138.00524078872743</v>
      </c>
      <c r="BU24">
        <f t="shared" si="39"/>
        <v>0.70178452433346394</v>
      </c>
      <c r="BV24">
        <f t="shared" si="40"/>
        <v>0.17705941933617431</v>
      </c>
      <c r="BW24">
        <f t="shared" si="41"/>
        <v>2.8536182599590437E-2</v>
      </c>
      <c r="BX24">
        <f t="shared" si="42"/>
        <v>0.17751653965164707</v>
      </c>
      <c r="BY24">
        <f t="shared" si="43"/>
        <v>2.8607747817448924E-2</v>
      </c>
      <c r="BZ24">
        <f t="shared" si="44"/>
        <v>6.029382221254987E-2</v>
      </c>
      <c r="CA24">
        <f t="shared" si="45"/>
        <v>0.93970617778745014</v>
      </c>
      <c r="CB24">
        <v>402</v>
      </c>
      <c r="CC24">
        <v>290</v>
      </c>
      <c r="CD24">
        <v>457.39</v>
      </c>
      <c r="CE24">
        <v>135</v>
      </c>
      <c r="CF24">
        <v>10086.9</v>
      </c>
      <c r="CG24">
        <v>456.09</v>
      </c>
      <c r="CH24">
        <v>1.3</v>
      </c>
      <c r="CI24">
        <v>300</v>
      </c>
      <c r="CJ24">
        <v>24.1</v>
      </c>
      <c r="CK24">
        <v>462.77021834723502</v>
      </c>
      <c r="CL24">
        <v>1.3279538608638599</v>
      </c>
      <c r="CM24">
        <v>-6.7342073939858702</v>
      </c>
      <c r="CN24">
        <v>1.1674455983074199</v>
      </c>
      <c r="CO24">
        <v>0.54303314589813001</v>
      </c>
      <c r="CP24">
        <v>-7.9382418242491693E-3</v>
      </c>
      <c r="CQ24">
        <v>290</v>
      </c>
      <c r="CR24">
        <v>456.2</v>
      </c>
      <c r="CS24">
        <v>815</v>
      </c>
      <c r="CT24">
        <v>10053.4</v>
      </c>
      <c r="CU24">
        <v>456.07</v>
      </c>
      <c r="CV24">
        <v>0.13</v>
      </c>
      <c r="DJ24">
        <f t="shared" si="46"/>
        <v>499.99553333333301</v>
      </c>
      <c r="DK24">
        <f t="shared" si="47"/>
        <v>421.18431641951986</v>
      </c>
      <c r="DL24">
        <f t="shared" si="48"/>
        <v>0.84237615806605226</v>
      </c>
      <c r="DM24">
        <f t="shared" si="49"/>
        <v>0.16418598506748081</v>
      </c>
      <c r="DN24">
        <v>3</v>
      </c>
      <c r="DO24">
        <v>0.5</v>
      </c>
      <c r="DP24" t="s">
        <v>442</v>
      </c>
      <c r="DQ24">
        <v>2</v>
      </c>
      <c r="DR24" t="b">
        <v>1</v>
      </c>
      <c r="DS24">
        <v>1687461293.0999999</v>
      </c>
      <c r="DT24">
        <v>399.91</v>
      </c>
      <c r="DU24">
        <v>401.10039999999998</v>
      </c>
      <c r="DV24">
        <v>16.00122</v>
      </c>
      <c r="DW24">
        <v>15.9190133333333</v>
      </c>
      <c r="DX24">
        <v>400.66699999999997</v>
      </c>
      <c r="DY24">
        <v>15.83722</v>
      </c>
      <c r="DZ24">
        <v>500.10660000000001</v>
      </c>
      <c r="EA24">
        <v>101.46706666666699</v>
      </c>
      <c r="EB24">
        <v>0.100052713333333</v>
      </c>
      <c r="EC24">
        <v>25.329640000000001</v>
      </c>
      <c r="ED24">
        <v>24.804926666666699</v>
      </c>
      <c r="EE24">
        <v>999.9</v>
      </c>
      <c r="EF24">
        <v>0</v>
      </c>
      <c r="EG24">
        <v>0</v>
      </c>
      <c r="EH24">
        <v>9985.4593333333305</v>
      </c>
      <c r="EI24">
        <v>0</v>
      </c>
      <c r="EJ24">
        <v>0.221023</v>
      </c>
      <c r="EK24">
        <v>-1.26998786666667</v>
      </c>
      <c r="EL24">
        <v>406.33446666666703</v>
      </c>
      <c r="EM24">
        <v>407.58893333333299</v>
      </c>
      <c r="EN24">
        <v>8.7595293333333296E-2</v>
      </c>
      <c r="EO24">
        <v>401.10039999999998</v>
      </c>
      <c r="EP24">
        <v>15.9190133333333</v>
      </c>
      <c r="EQ24">
        <v>1.6241426666666701</v>
      </c>
      <c r="ER24">
        <v>1.615254</v>
      </c>
      <c r="ES24">
        <v>14.1897866666667</v>
      </c>
      <c r="ET24">
        <v>14.105093333333301</v>
      </c>
      <c r="EU24">
        <v>499.99553333333301</v>
      </c>
      <c r="EV24">
        <v>0.91998833333333396</v>
      </c>
      <c r="EW24">
        <v>8.0011853333333299E-2</v>
      </c>
      <c r="EX24">
        <v>0</v>
      </c>
      <c r="EY24">
        <v>405.298</v>
      </c>
      <c r="EZ24">
        <v>4.9999900000000004</v>
      </c>
      <c r="FA24">
        <v>2044.54733333333</v>
      </c>
      <c r="FB24">
        <v>4251.19066666667</v>
      </c>
      <c r="FC24">
        <v>36.978999999999999</v>
      </c>
      <c r="FD24">
        <v>39.75</v>
      </c>
      <c r="FE24">
        <v>38.625</v>
      </c>
      <c r="FF24">
        <v>39.674599999999998</v>
      </c>
      <c r="FG24">
        <v>39.832999999999998</v>
      </c>
      <c r="FH24">
        <v>455.39</v>
      </c>
      <c r="FI24">
        <v>39.601999999999997</v>
      </c>
      <c r="FJ24">
        <v>0</v>
      </c>
      <c r="FK24">
        <v>1440.0999999046301</v>
      </c>
      <c r="FL24">
        <v>0</v>
      </c>
      <c r="FM24">
        <v>405.26751999999999</v>
      </c>
      <c r="FN24">
        <v>0.51692306570304003</v>
      </c>
      <c r="FO24">
        <v>-67.603846262677095</v>
      </c>
      <c r="FP24">
        <v>2044.06</v>
      </c>
      <c r="FQ24">
        <v>15</v>
      </c>
      <c r="FR24">
        <v>1687461340.0999999</v>
      </c>
      <c r="FS24" t="s">
        <v>478</v>
      </c>
      <c r="FT24">
        <v>1687461340.0999999</v>
      </c>
      <c r="FU24">
        <v>1687461323.0999999</v>
      </c>
      <c r="FV24">
        <v>8</v>
      </c>
      <c r="FW24">
        <v>7.8E-2</v>
      </c>
      <c r="FX24">
        <v>-3.0000000000000001E-3</v>
      </c>
      <c r="FY24">
        <v>-0.75700000000000001</v>
      </c>
      <c r="FZ24">
        <v>0.16400000000000001</v>
      </c>
      <c r="GA24">
        <v>394</v>
      </c>
      <c r="GB24">
        <v>16</v>
      </c>
      <c r="GC24">
        <v>0.65</v>
      </c>
      <c r="GD24">
        <v>0.25</v>
      </c>
      <c r="GE24">
        <v>-1.46011855</v>
      </c>
      <c r="GF24">
        <v>11.5776827819549</v>
      </c>
      <c r="GG24">
        <v>2.0384801272881599</v>
      </c>
      <c r="GH24">
        <v>0</v>
      </c>
      <c r="GI24">
        <v>405.28567647058799</v>
      </c>
      <c r="GJ24">
        <v>3.00992320714697E-3</v>
      </c>
      <c r="GK24">
        <v>0.16567610509457101</v>
      </c>
      <c r="GL24">
        <v>1</v>
      </c>
      <c r="GM24">
        <v>8.4730520000000004E-2</v>
      </c>
      <c r="GN24">
        <v>4.0094598496240599E-2</v>
      </c>
      <c r="GO24">
        <v>4.6106576876406699E-3</v>
      </c>
      <c r="GP24">
        <v>1</v>
      </c>
      <c r="GQ24">
        <v>2</v>
      </c>
      <c r="GR24">
        <v>3</v>
      </c>
      <c r="GS24" t="s">
        <v>444</v>
      </c>
      <c r="GT24">
        <v>2.9496199999999999</v>
      </c>
      <c r="GU24">
        <v>2.7106599999999998</v>
      </c>
      <c r="GV24">
        <v>0.10545300000000001</v>
      </c>
      <c r="GW24">
        <v>0.105739</v>
      </c>
      <c r="GX24">
        <v>8.6941000000000004E-2</v>
      </c>
      <c r="GY24">
        <v>8.7365300000000007E-2</v>
      </c>
      <c r="GZ24">
        <v>27754.1</v>
      </c>
      <c r="HA24">
        <v>32016.5</v>
      </c>
      <c r="HB24">
        <v>30931.3</v>
      </c>
      <c r="HC24">
        <v>34490.400000000001</v>
      </c>
      <c r="HD24">
        <v>38503.5</v>
      </c>
      <c r="HE24">
        <v>38975.5</v>
      </c>
      <c r="HF24">
        <v>42527.7</v>
      </c>
      <c r="HG24">
        <v>42776.7</v>
      </c>
      <c r="HH24">
        <v>2.0569500000000001</v>
      </c>
      <c r="HI24">
        <v>2.2141500000000001</v>
      </c>
      <c r="HJ24">
        <v>0.105474</v>
      </c>
      <c r="HK24">
        <v>0</v>
      </c>
      <c r="HL24">
        <v>23.043399999999998</v>
      </c>
      <c r="HM24">
        <v>999.9</v>
      </c>
      <c r="HN24">
        <v>66.853999999999999</v>
      </c>
      <c r="HO24">
        <v>24.047999999999998</v>
      </c>
      <c r="HP24">
        <v>19.791899999999998</v>
      </c>
      <c r="HQ24">
        <v>60.234499999999997</v>
      </c>
      <c r="HR24">
        <v>17.912700000000001</v>
      </c>
      <c r="HS24">
        <v>1</v>
      </c>
      <c r="HT24">
        <v>-0.176542</v>
      </c>
      <c r="HU24">
        <v>-0.68519600000000003</v>
      </c>
      <c r="HV24">
        <v>20.299700000000001</v>
      </c>
      <c r="HW24">
        <v>5.2472399999999997</v>
      </c>
      <c r="HX24">
        <v>11.9861</v>
      </c>
      <c r="HY24">
        <v>4.9718</v>
      </c>
      <c r="HZ24">
        <v>3.2970999999999999</v>
      </c>
      <c r="IA24">
        <v>9999</v>
      </c>
      <c r="IB24">
        <v>9999</v>
      </c>
      <c r="IC24">
        <v>9999</v>
      </c>
      <c r="ID24">
        <v>999.9</v>
      </c>
      <c r="IE24">
        <v>4.9720000000000004</v>
      </c>
      <c r="IF24">
        <v>1.8539399999999999</v>
      </c>
      <c r="IG24">
        <v>1.85501</v>
      </c>
      <c r="IH24">
        <v>1.85928</v>
      </c>
      <c r="II24">
        <v>1.85364</v>
      </c>
      <c r="IJ24">
        <v>1.85806</v>
      </c>
      <c r="IK24">
        <v>1.8552999999999999</v>
      </c>
      <c r="IL24">
        <v>1.8537999999999999</v>
      </c>
      <c r="IM24">
        <v>0</v>
      </c>
      <c r="IN24">
        <v>0</v>
      </c>
      <c r="IO24">
        <v>0</v>
      </c>
      <c r="IP24">
        <v>0</v>
      </c>
      <c r="IQ24" t="s">
        <v>445</v>
      </c>
      <c r="IR24" t="s">
        <v>446</v>
      </c>
      <c r="IS24" t="s">
        <v>447</v>
      </c>
      <c r="IT24" t="s">
        <v>447</v>
      </c>
      <c r="IU24" t="s">
        <v>447</v>
      </c>
      <c r="IV24" t="s">
        <v>447</v>
      </c>
      <c r="IW24">
        <v>0</v>
      </c>
      <c r="IX24">
        <v>100</v>
      </c>
      <c r="IY24">
        <v>100</v>
      </c>
      <c r="IZ24">
        <v>-0.75700000000000001</v>
      </c>
      <c r="JA24">
        <v>0.16400000000000001</v>
      </c>
      <c r="JB24">
        <v>-0.58006545212833105</v>
      </c>
      <c r="JC24">
        <v>-6.8838208586326796E-4</v>
      </c>
      <c r="JD24">
        <v>1.2146953680521199E-7</v>
      </c>
      <c r="JE24">
        <v>-3.3979593155360199E-13</v>
      </c>
      <c r="JF24">
        <v>3.2871842028780698E-2</v>
      </c>
      <c r="JG24">
        <v>-8.4016882464723192E-3</v>
      </c>
      <c r="JH24">
        <v>1.25164947178783E-3</v>
      </c>
      <c r="JI24">
        <v>-1.11680998025361E-5</v>
      </c>
      <c r="JJ24">
        <v>6</v>
      </c>
      <c r="JK24">
        <v>2124</v>
      </c>
      <c r="JL24">
        <v>0</v>
      </c>
      <c r="JM24">
        <v>22</v>
      </c>
      <c r="JN24">
        <v>61.5</v>
      </c>
      <c r="JO24">
        <v>23.7</v>
      </c>
      <c r="JP24">
        <v>0.89477499999999999</v>
      </c>
      <c r="JQ24">
        <v>2.3559600000000001</v>
      </c>
      <c r="JR24">
        <v>1.5966800000000001</v>
      </c>
      <c r="JS24">
        <v>2.3278799999999999</v>
      </c>
      <c r="JT24">
        <v>1.5905800000000001</v>
      </c>
      <c r="JU24">
        <v>2.4939</v>
      </c>
      <c r="JV24">
        <v>28.669</v>
      </c>
      <c r="JW24">
        <v>13.9832</v>
      </c>
      <c r="JX24">
        <v>18</v>
      </c>
      <c r="JY24">
        <v>501.14299999999997</v>
      </c>
      <c r="JZ24">
        <v>588.56399999999996</v>
      </c>
      <c r="KA24">
        <v>25.000299999999999</v>
      </c>
      <c r="KB24">
        <v>24.9787</v>
      </c>
      <c r="KC24">
        <v>30.000299999999999</v>
      </c>
      <c r="KD24">
        <v>24.902100000000001</v>
      </c>
      <c r="KE24">
        <v>24.864599999999999</v>
      </c>
      <c r="KF24">
        <v>17.939299999999999</v>
      </c>
      <c r="KG24">
        <v>21.035900000000002</v>
      </c>
      <c r="KH24">
        <v>49.068600000000004</v>
      </c>
      <c r="KI24">
        <v>25</v>
      </c>
      <c r="KJ24">
        <v>400</v>
      </c>
      <c r="KK24">
        <v>15.9489</v>
      </c>
      <c r="KL24">
        <v>100.699</v>
      </c>
      <c r="KM24">
        <v>100.51900000000001</v>
      </c>
    </row>
    <row r="25" spans="1:299" x14ac:dyDescent="0.2">
      <c r="A25">
        <v>9</v>
      </c>
      <c r="B25">
        <v>1687463405</v>
      </c>
      <c r="C25">
        <v>14358.9000000954</v>
      </c>
      <c r="D25" t="s">
        <v>479</v>
      </c>
      <c r="E25" t="s">
        <v>480</v>
      </c>
      <c r="F25">
        <v>30</v>
      </c>
      <c r="G25">
        <v>19.100000000000001</v>
      </c>
      <c r="H25" t="s">
        <v>438</v>
      </c>
      <c r="I25">
        <v>150</v>
      </c>
      <c r="J25">
        <v>118</v>
      </c>
      <c r="K25">
        <v>1687463397</v>
      </c>
      <c r="L25">
        <f t="shared" si="0"/>
        <v>4.6454886451093681E-4</v>
      </c>
      <c r="M25">
        <f t="shared" si="1"/>
        <v>0.4645488645109368</v>
      </c>
      <c r="N25">
        <f t="shared" si="2"/>
        <v>2.3068455781508206</v>
      </c>
      <c r="O25">
        <f t="shared" si="3"/>
        <v>399.33960000000002</v>
      </c>
      <c r="P25">
        <f t="shared" si="4"/>
        <v>264.64898270945997</v>
      </c>
      <c r="Q25">
        <f t="shared" si="5"/>
        <v>26.865304801607536</v>
      </c>
      <c r="R25">
        <f t="shared" si="6"/>
        <v>40.538149678549821</v>
      </c>
      <c r="S25">
        <f t="shared" si="7"/>
        <v>2.9341402248361594E-2</v>
      </c>
      <c r="T25">
        <f t="shared" si="8"/>
        <v>3.8437699135443468</v>
      </c>
      <c r="U25">
        <f t="shared" si="9"/>
        <v>2.9217537501618519E-2</v>
      </c>
      <c r="V25">
        <f t="shared" si="10"/>
        <v>1.8272045957848811E-2</v>
      </c>
      <c r="W25">
        <f t="shared" si="11"/>
        <v>82.098225490223641</v>
      </c>
      <c r="X25">
        <f t="shared" si="12"/>
        <v>25.822755468291621</v>
      </c>
      <c r="Y25">
        <f t="shared" si="13"/>
        <v>25.1673333333333</v>
      </c>
      <c r="Z25">
        <f t="shared" si="14"/>
        <v>3.2115374971133046</v>
      </c>
      <c r="AA25">
        <f t="shared" si="15"/>
        <v>49.823524205016135</v>
      </c>
      <c r="AB25">
        <f t="shared" si="16"/>
        <v>1.6360534409058138</v>
      </c>
      <c r="AC25">
        <f t="shared" si="17"/>
        <v>3.2836967416710743</v>
      </c>
      <c r="AD25">
        <f t="shared" si="18"/>
        <v>1.5754840562074908</v>
      </c>
      <c r="AE25">
        <f t="shared" si="19"/>
        <v>-20.486604924932312</v>
      </c>
      <c r="AF25">
        <f t="shared" si="20"/>
        <v>77.438721919329851</v>
      </c>
      <c r="AG25">
        <f t="shared" si="21"/>
        <v>4.2766976889871549</v>
      </c>
      <c r="AH25">
        <f t="shared" si="22"/>
        <v>143.32704017360834</v>
      </c>
      <c r="AI25">
        <f t="shared" si="23"/>
        <v>5.1038877902628013</v>
      </c>
      <c r="AJ25">
        <f t="shared" si="24"/>
        <v>0.45851723054835092</v>
      </c>
      <c r="AK25">
        <f t="shared" si="25"/>
        <v>2.3068455781508206</v>
      </c>
      <c r="AL25">
        <v>410.56860501409301</v>
      </c>
      <c r="AM25">
        <v>407.41219999999998</v>
      </c>
      <c r="AN25">
        <v>0.31991471639798602</v>
      </c>
      <c r="AO25">
        <v>67.000567038467807</v>
      </c>
      <c r="AP25">
        <f t="shared" si="26"/>
        <v>0.4645488645109368</v>
      </c>
      <c r="AQ25">
        <v>15.846765628084</v>
      </c>
      <c r="AR25">
        <v>16.120980606060598</v>
      </c>
      <c r="AS25">
        <v>-5.7327030442755599E-6</v>
      </c>
      <c r="AT25">
        <v>77.460673138121507</v>
      </c>
      <c r="AU25">
        <v>0</v>
      </c>
      <c r="AV25">
        <v>0</v>
      </c>
      <c r="AW25">
        <f t="shared" si="27"/>
        <v>1</v>
      </c>
      <c r="AX25">
        <f t="shared" si="28"/>
        <v>0</v>
      </c>
      <c r="AY25">
        <f t="shared" si="29"/>
        <v>53895.485627359812</v>
      </c>
      <c r="AZ25" t="s">
        <v>439</v>
      </c>
      <c r="BA25">
        <v>10070.200000000001</v>
      </c>
      <c r="BB25">
        <v>138.84153846153799</v>
      </c>
      <c r="BC25">
        <v>472.31</v>
      </c>
      <c r="BD25">
        <f t="shared" si="30"/>
        <v>0.70603726691889235</v>
      </c>
      <c r="BE25">
        <v>-0.242176552167957</v>
      </c>
      <c r="BF25" t="s">
        <v>481</v>
      </c>
      <c r="BG25">
        <v>10108.200000000001</v>
      </c>
      <c r="BH25">
        <v>395.0224</v>
      </c>
      <c r="BI25">
        <v>476.84583039865203</v>
      </c>
      <c r="BJ25">
        <f t="shared" si="31"/>
        <v>0.17159304995966118</v>
      </c>
      <c r="BK25">
        <v>0.5</v>
      </c>
      <c r="BL25">
        <f t="shared" si="32"/>
        <v>421.21684172550442</v>
      </c>
      <c r="BM25">
        <f t="shared" si="33"/>
        <v>2.3068455781508206</v>
      </c>
      <c r="BN25">
        <f t="shared" si="34"/>
        <v>36.138941283027592</v>
      </c>
      <c r="BO25">
        <f t="shared" si="35"/>
        <v>6.0515674536582419E-3</v>
      </c>
      <c r="BP25">
        <f t="shared" si="36"/>
        <v>-9.5121527955062228E-3</v>
      </c>
      <c r="BQ25">
        <f t="shared" si="37"/>
        <v>139.23085835414534</v>
      </c>
      <c r="BR25" t="s">
        <v>441</v>
      </c>
      <c r="BS25">
        <v>0</v>
      </c>
      <c r="BT25">
        <f t="shared" si="38"/>
        <v>139.23085835414534</v>
      </c>
      <c r="BU25">
        <f t="shared" si="39"/>
        <v>0.7080170372093938</v>
      </c>
      <c r="BV25">
        <f t="shared" si="40"/>
        <v>0.24235723286544741</v>
      </c>
      <c r="BW25">
        <f t="shared" si="41"/>
        <v>-1.3617875848481476E-2</v>
      </c>
      <c r="BX25">
        <f t="shared" si="42"/>
        <v>0.24207808110873141</v>
      </c>
      <c r="BY25">
        <f t="shared" si="43"/>
        <v>-1.3601977163675087E-2</v>
      </c>
      <c r="BZ25">
        <f t="shared" si="44"/>
        <v>8.5422005334866394E-2</v>
      </c>
      <c r="CA25">
        <f t="shared" si="45"/>
        <v>0.91457799466513356</v>
      </c>
      <c r="CB25">
        <v>403</v>
      </c>
      <c r="CC25">
        <v>290</v>
      </c>
      <c r="CD25">
        <v>474.72</v>
      </c>
      <c r="CE25">
        <v>75</v>
      </c>
      <c r="CF25">
        <v>10108.200000000001</v>
      </c>
      <c r="CG25">
        <v>472.79</v>
      </c>
      <c r="CH25">
        <v>1.93</v>
      </c>
      <c r="CI25">
        <v>300</v>
      </c>
      <c r="CJ25">
        <v>24.1</v>
      </c>
      <c r="CK25">
        <v>476.84583039865203</v>
      </c>
      <c r="CL25">
        <v>1.2959307110301601</v>
      </c>
      <c r="CM25">
        <v>-4.0955222245506304</v>
      </c>
      <c r="CN25">
        <v>1.14090132550503</v>
      </c>
      <c r="CO25">
        <v>0.31517113226787802</v>
      </c>
      <c r="CP25">
        <v>-7.9485928809788706E-3</v>
      </c>
      <c r="CQ25">
        <v>290</v>
      </c>
      <c r="CR25">
        <v>474.59</v>
      </c>
      <c r="CS25">
        <v>855</v>
      </c>
      <c r="CT25">
        <v>10066.799999999999</v>
      </c>
      <c r="CU25">
        <v>472.78</v>
      </c>
      <c r="CV25">
        <v>1.81</v>
      </c>
      <c r="DJ25">
        <f t="shared" si="46"/>
        <v>500.03440000000001</v>
      </c>
      <c r="DK25">
        <f t="shared" si="47"/>
        <v>421.21684172550442</v>
      </c>
      <c r="DL25">
        <f t="shared" si="48"/>
        <v>0.84237572800092242</v>
      </c>
      <c r="DM25">
        <f t="shared" si="49"/>
        <v>0.16418515504178041</v>
      </c>
      <c r="DN25">
        <v>3</v>
      </c>
      <c r="DO25">
        <v>0.5</v>
      </c>
      <c r="DP25" t="s">
        <v>442</v>
      </c>
      <c r="DQ25">
        <v>2</v>
      </c>
      <c r="DR25" t="b">
        <v>1</v>
      </c>
      <c r="DS25">
        <v>1687463397</v>
      </c>
      <c r="DT25">
        <v>399.33960000000002</v>
      </c>
      <c r="DU25">
        <v>402.51113333333302</v>
      </c>
      <c r="DV25">
        <v>16.116693333333298</v>
      </c>
      <c r="DW25">
        <v>15.846073333333299</v>
      </c>
      <c r="DX25">
        <v>400.0136</v>
      </c>
      <c r="DY25">
        <v>15.954693333333299</v>
      </c>
      <c r="DZ25">
        <v>500.10433333333299</v>
      </c>
      <c r="EA25">
        <v>101.41306666666701</v>
      </c>
      <c r="EB25">
        <v>9.9905446666666703E-2</v>
      </c>
      <c r="EC25">
        <v>25.541026666666699</v>
      </c>
      <c r="ED25">
        <v>25.1673333333333</v>
      </c>
      <c r="EE25">
        <v>999.9</v>
      </c>
      <c r="EF25">
        <v>0</v>
      </c>
      <c r="EG25">
        <v>0</v>
      </c>
      <c r="EH25">
        <v>10001.753333333299</v>
      </c>
      <c r="EI25">
        <v>0</v>
      </c>
      <c r="EJ25">
        <v>0.221023</v>
      </c>
      <c r="EK25">
        <v>-3.2549026666666698</v>
      </c>
      <c r="EL25">
        <v>405.79893333333303</v>
      </c>
      <c r="EM25">
        <v>408.99193333333301</v>
      </c>
      <c r="EN25">
        <v>0.27727626666666699</v>
      </c>
      <c r="EO25">
        <v>402.51113333333302</v>
      </c>
      <c r="EP25">
        <v>15.846073333333299</v>
      </c>
      <c r="EQ25">
        <v>1.63511933333333</v>
      </c>
      <c r="ER25">
        <v>1.60699866666667</v>
      </c>
      <c r="ES25">
        <v>14.293806666666701</v>
      </c>
      <c r="ET25">
        <v>14.026073333333301</v>
      </c>
      <c r="EU25">
        <v>500.03440000000001</v>
      </c>
      <c r="EV25">
        <v>0.920005133333333</v>
      </c>
      <c r="EW25">
        <v>7.9995013333333295E-2</v>
      </c>
      <c r="EX25">
        <v>0</v>
      </c>
      <c r="EY25">
        <v>395.046533333333</v>
      </c>
      <c r="EZ25">
        <v>4.9999900000000004</v>
      </c>
      <c r="FA25">
        <v>2050.5920000000001</v>
      </c>
      <c r="FB25">
        <v>4251.55</v>
      </c>
      <c r="FC25">
        <v>35.625</v>
      </c>
      <c r="FD25">
        <v>38.441200000000002</v>
      </c>
      <c r="FE25">
        <v>37.25</v>
      </c>
      <c r="FF25">
        <v>38.436999999999998</v>
      </c>
      <c r="FG25">
        <v>38.6374</v>
      </c>
      <c r="FH25">
        <v>455.43400000000003</v>
      </c>
      <c r="FI25">
        <v>39.597999999999999</v>
      </c>
      <c r="FJ25">
        <v>0</v>
      </c>
      <c r="FK25">
        <v>2102.2999999523199</v>
      </c>
      <c r="FL25">
        <v>0</v>
      </c>
      <c r="FM25">
        <v>395.0224</v>
      </c>
      <c r="FN25">
        <v>-2.9502307670541899</v>
      </c>
      <c r="FO25">
        <v>-25.077692321017299</v>
      </c>
      <c r="FP25">
        <v>2050.2923999999998</v>
      </c>
      <c r="FQ25">
        <v>15</v>
      </c>
      <c r="FR25">
        <v>1687463428</v>
      </c>
      <c r="FS25" t="s">
        <v>482</v>
      </c>
      <c r="FT25">
        <v>1687463428</v>
      </c>
      <c r="FU25">
        <v>1687463426</v>
      </c>
      <c r="FV25">
        <v>9</v>
      </c>
      <c r="FW25">
        <v>8.2000000000000003E-2</v>
      </c>
      <c r="FX25">
        <v>0</v>
      </c>
      <c r="FY25">
        <v>-0.67400000000000004</v>
      </c>
      <c r="FZ25">
        <v>0.16200000000000001</v>
      </c>
      <c r="GA25">
        <v>396</v>
      </c>
      <c r="GB25">
        <v>16</v>
      </c>
      <c r="GC25">
        <v>0.54</v>
      </c>
      <c r="GD25">
        <v>0.06</v>
      </c>
      <c r="GE25">
        <v>-3.08318714285714</v>
      </c>
      <c r="GF25">
        <v>-3.0870335064935102</v>
      </c>
      <c r="GG25">
        <v>0.71851226999592299</v>
      </c>
      <c r="GH25">
        <v>0</v>
      </c>
      <c r="GI25">
        <v>395.17597058823497</v>
      </c>
      <c r="GJ25">
        <v>-2.78192513697027</v>
      </c>
      <c r="GK25">
        <v>0.328244751339617</v>
      </c>
      <c r="GL25">
        <v>0</v>
      </c>
      <c r="GM25">
        <v>0.28008452380952398</v>
      </c>
      <c r="GN25">
        <v>-5.4673246753247001E-2</v>
      </c>
      <c r="GO25">
        <v>5.5593870304373504E-3</v>
      </c>
      <c r="GP25">
        <v>1</v>
      </c>
      <c r="GQ25">
        <v>1</v>
      </c>
      <c r="GR25">
        <v>3</v>
      </c>
      <c r="GS25" t="s">
        <v>461</v>
      </c>
      <c r="GT25">
        <v>2.9494699999999998</v>
      </c>
      <c r="GU25">
        <v>2.7108099999999999</v>
      </c>
      <c r="GV25">
        <v>0.10563500000000001</v>
      </c>
      <c r="GW25">
        <v>0.10537199999999999</v>
      </c>
      <c r="GX25">
        <v>8.7318999999999994E-2</v>
      </c>
      <c r="GY25">
        <v>8.6996500000000004E-2</v>
      </c>
      <c r="GZ25">
        <v>27739.7</v>
      </c>
      <c r="HA25">
        <v>32018.7</v>
      </c>
      <c r="HB25">
        <v>30922.6</v>
      </c>
      <c r="HC25">
        <v>34479.699999999997</v>
      </c>
      <c r="HD25">
        <v>38477.599999999999</v>
      </c>
      <c r="HE25">
        <v>38980.400000000001</v>
      </c>
      <c r="HF25">
        <v>42517</v>
      </c>
      <c r="HG25">
        <v>42764.9</v>
      </c>
      <c r="HH25">
        <v>2.0537999999999998</v>
      </c>
      <c r="HI25">
        <v>2.2054499999999999</v>
      </c>
      <c r="HJ25">
        <v>8.7343199999999996E-2</v>
      </c>
      <c r="HK25">
        <v>0</v>
      </c>
      <c r="HL25">
        <v>23.6906</v>
      </c>
      <c r="HM25">
        <v>999.9</v>
      </c>
      <c r="HN25">
        <v>65.632999999999996</v>
      </c>
      <c r="HO25">
        <v>24.652000000000001</v>
      </c>
      <c r="HP25">
        <v>20.155200000000001</v>
      </c>
      <c r="HQ25">
        <v>60.014699999999998</v>
      </c>
      <c r="HR25">
        <v>18.209099999999999</v>
      </c>
      <c r="HS25">
        <v>1</v>
      </c>
      <c r="HT25">
        <v>-0.164436</v>
      </c>
      <c r="HU25">
        <v>-0.57353200000000004</v>
      </c>
      <c r="HV25">
        <v>20.3002</v>
      </c>
      <c r="HW25">
        <v>5.2446900000000003</v>
      </c>
      <c r="HX25">
        <v>11.986000000000001</v>
      </c>
      <c r="HY25">
        <v>4.9726499999999998</v>
      </c>
      <c r="HZ25">
        <v>3.29705</v>
      </c>
      <c r="IA25">
        <v>9999</v>
      </c>
      <c r="IB25">
        <v>9999</v>
      </c>
      <c r="IC25">
        <v>9999</v>
      </c>
      <c r="ID25">
        <v>999.9</v>
      </c>
      <c r="IE25">
        <v>4.97201</v>
      </c>
      <c r="IF25">
        <v>1.8539399999999999</v>
      </c>
      <c r="IG25">
        <v>1.85501</v>
      </c>
      <c r="IH25">
        <v>1.85928</v>
      </c>
      <c r="II25">
        <v>1.85364</v>
      </c>
      <c r="IJ25">
        <v>1.85806</v>
      </c>
      <c r="IK25">
        <v>1.8553200000000001</v>
      </c>
      <c r="IL25">
        <v>1.8537999999999999</v>
      </c>
      <c r="IM25">
        <v>0</v>
      </c>
      <c r="IN25">
        <v>0</v>
      </c>
      <c r="IO25">
        <v>0</v>
      </c>
      <c r="IP25">
        <v>0</v>
      </c>
      <c r="IQ25" t="s">
        <v>445</v>
      </c>
      <c r="IR25" t="s">
        <v>446</v>
      </c>
      <c r="IS25" t="s">
        <v>447</v>
      </c>
      <c r="IT25" t="s">
        <v>447</v>
      </c>
      <c r="IU25" t="s">
        <v>447</v>
      </c>
      <c r="IV25" t="s">
        <v>447</v>
      </c>
      <c r="IW25">
        <v>0</v>
      </c>
      <c r="IX25">
        <v>100</v>
      </c>
      <c r="IY25">
        <v>100</v>
      </c>
      <c r="IZ25">
        <v>-0.67400000000000004</v>
      </c>
      <c r="JA25">
        <v>0.16200000000000001</v>
      </c>
      <c r="JB25">
        <v>-0.50164813059272195</v>
      </c>
      <c r="JC25">
        <v>-6.8838208586326796E-4</v>
      </c>
      <c r="JD25">
        <v>1.2146953680521199E-7</v>
      </c>
      <c r="JE25">
        <v>-3.3979593155360199E-13</v>
      </c>
      <c r="JF25">
        <v>2.94632011544874E-2</v>
      </c>
      <c r="JG25">
        <v>-8.4016882464723192E-3</v>
      </c>
      <c r="JH25">
        <v>1.25164947178783E-3</v>
      </c>
      <c r="JI25">
        <v>-1.11680998025361E-5</v>
      </c>
      <c r="JJ25">
        <v>6</v>
      </c>
      <c r="JK25">
        <v>2124</v>
      </c>
      <c r="JL25">
        <v>0</v>
      </c>
      <c r="JM25">
        <v>22</v>
      </c>
      <c r="JN25">
        <v>34.4</v>
      </c>
      <c r="JO25">
        <v>34.700000000000003</v>
      </c>
      <c r="JP25">
        <v>0.89477499999999999</v>
      </c>
      <c r="JQ25">
        <v>2.3767100000000001</v>
      </c>
      <c r="JR25">
        <v>1.5966800000000001</v>
      </c>
      <c r="JS25">
        <v>2.3278799999999999</v>
      </c>
      <c r="JT25">
        <v>1.5905800000000001</v>
      </c>
      <c r="JU25">
        <v>2.48047</v>
      </c>
      <c r="JV25">
        <v>29.261399999999998</v>
      </c>
      <c r="JW25">
        <v>13.685499999999999</v>
      </c>
      <c r="JX25">
        <v>18</v>
      </c>
      <c r="JY25">
        <v>501.32</v>
      </c>
      <c r="JZ25">
        <v>584.73699999999997</v>
      </c>
      <c r="KA25">
        <v>24.999600000000001</v>
      </c>
      <c r="KB25">
        <v>25.174800000000001</v>
      </c>
      <c r="KC25">
        <v>30.0001</v>
      </c>
      <c r="KD25">
        <v>25.133400000000002</v>
      </c>
      <c r="KE25">
        <v>25.104800000000001</v>
      </c>
      <c r="KF25">
        <v>17.9438</v>
      </c>
      <c r="KG25">
        <v>22.909600000000001</v>
      </c>
      <c r="KH25">
        <v>39.404400000000003</v>
      </c>
      <c r="KI25">
        <v>25</v>
      </c>
      <c r="KJ25">
        <v>400</v>
      </c>
      <c r="KK25">
        <v>15.878</v>
      </c>
      <c r="KL25">
        <v>100.673</v>
      </c>
      <c r="KM25">
        <v>100.49</v>
      </c>
    </row>
    <row r="26" spans="1:299" x14ac:dyDescent="0.2">
      <c r="A26">
        <v>10</v>
      </c>
      <c r="B26">
        <v>1687464792.0999999</v>
      </c>
      <c r="C26">
        <v>15746</v>
      </c>
      <c r="D26" t="s">
        <v>483</v>
      </c>
      <c r="E26" t="s">
        <v>484</v>
      </c>
      <c r="F26">
        <v>30</v>
      </c>
      <c r="G26">
        <v>19.600000000000001</v>
      </c>
      <c r="H26" t="s">
        <v>450</v>
      </c>
      <c r="I26">
        <v>40</v>
      </c>
      <c r="J26">
        <v>118</v>
      </c>
      <c r="K26">
        <v>1687464783.5999999</v>
      </c>
      <c r="L26">
        <f t="shared" si="0"/>
        <v>1.2977990205171222E-4</v>
      </c>
      <c r="M26">
        <f t="shared" si="1"/>
        <v>0.12977990205171222</v>
      </c>
      <c r="N26">
        <f t="shared" si="2"/>
        <v>-3.4989989710817071E-2</v>
      </c>
      <c r="O26">
        <f t="shared" si="3"/>
        <v>400.73293749999999</v>
      </c>
      <c r="P26">
        <f t="shared" si="4"/>
        <v>397.57196756279444</v>
      </c>
      <c r="Q26">
        <f t="shared" si="5"/>
        <v>40.360795119328806</v>
      </c>
      <c r="R26">
        <f t="shared" si="6"/>
        <v>40.681691134196249</v>
      </c>
      <c r="S26">
        <f t="shared" si="7"/>
        <v>8.5187502860431044E-3</v>
      </c>
      <c r="T26">
        <f t="shared" si="8"/>
        <v>3.8444561936983903</v>
      </c>
      <c r="U26">
        <f t="shared" si="9"/>
        <v>8.5082773759456928E-3</v>
      </c>
      <c r="V26">
        <f t="shared" si="10"/>
        <v>5.3186132156863106E-3</v>
      </c>
      <c r="W26">
        <f t="shared" si="11"/>
        <v>82.094507239513106</v>
      </c>
      <c r="X26">
        <f t="shared" si="12"/>
        <v>25.469381354331993</v>
      </c>
      <c r="Y26">
        <f t="shared" si="13"/>
        <v>24.676774999999999</v>
      </c>
      <c r="Z26">
        <f t="shared" si="14"/>
        <v>3.1189174702788334</v>
      </c>
      <c r="AA26">
        <f t="shared" si="15"/>
        <v>50.162350722642188</v>
      </c>
      <c r="AB26">
        <f t="shared" si="16"/>
        <v>1.6064616148033182</v>
      </c>
      <c r="AC26">
        <f t="shared" si="17"/>
        <v>3.202524585990338</v>
      </c>
      <c r="AD26">
        <f t="shared" si="18"/>
        <v>1.5124558554755152</v>
      </c>
      <c r="AE26">
        <f t="shared" si="19"/>
        <v>-5.7232936804805092</v>
      </c>
      <c r="AF26">
        <f t="shared" si="20"/>
        <v>91.893636766751541</v>
      </c>
      <c r="AG26">
        <f t="shared" si="21"/>
        <v>5.0508764198328189</v>
      </c>
      <c r="AH26">
        <f t="shared" si="22"/>
        <v>173.31572674561696</v>
      </c>
      <c r="AI26">
        <f t="shared" si="23"/>
        <v>-1.1786827941866918</v>
      </c>
      <c r="AJ26">
        <f t="shared" si="24"/>
        <v>0.10687905937639247</v>
      </c>
      <c r="AK26">
        <f t="shared" si="25"/>
        <v>-3.4989989710817071E-2</v>
      </c>
      <c r="AL26">
        <v>406.18239500098798</v>
      </c>
      <c r="AM26">
        <v>405.52418787878798</v>
      </c>
      <c r="AN26">
        <v>0.123948376168882</v>
      </c>
      <c r="AO26">
        <v>67.039424628369005</v>
      </c>
      <c r="AP26">
        <f t="shared" si="26"/>
        <v>0.12977990205171222</v>
      </c>
      <c r="AQ26">
        <v>15.760936001643501</v>
      </c>
      <c r="AR26">
        <v>15.8375175757576</v>
      </c>
      <c r="AS26">
        <v>5.9518975231772901E-6</v>
      </c>
      <c r="AT26">
        <v>77.578710091814003</v>
      </c>
      <c r="AU26">
        <v>0</v>
      </c>
      <c r="AV26">
        <v>0</v>
      </c>
      <c r="AW26">
        <f t="shared" si="27"/>
        <v>1</v>
      </c>
      <c r="AX26">
        <f t="shared" si="28"/>
        <v>0</v>
      </c>
      <c r="AY26">
        <f t="shared" si="29"/>
        <v>53985.08850923273</v>
      </c>
      <c r="AZ26" t="s">
        <v>439</v>
      </c>
      <c r="BA26">
        <v>10070.200000000001</v>
      </c>
      <c r="BB26">
        <v>138.84153846153799</v>
      </c>
      <c r="BC26">
        <v>472.31</v>
      </c>
      <c r="BD26">
        <f t="shared" si="30"/>
        <v>0.70603726691889235</v>
      </c>
      <c r="BE26">
        <v>-0.242176552167957</v>
      </c>
      <c r="BF26" t="s">
        <v>485</v>
      </c>
      <c r="BG26">
        <v>10098.700000000001</v>
      </c>
      <c r="BH26">
        <v>381.63434615384602</v>
      </c>
      <c r="BI26">
        <v>436.249083478204</v>
      </c>
      <c r="BJ26">
        <f t="shared" si="31"/>
        <v>0.12519163797185751</v>
      </c>
      <c r="BK26">
        <v>0.5</v>
      </c>
      <c r="BL26">
        <f t="shared" si="32"/>
        <v>421.19397566814149</v>
      </c>
      <c r="BM26">
        <f t="shared" si="33"/>
        <v>-3.4989989710817071E-2</v>
      </c>
      <c r="BN26">
        <f t="shared" si="34"/>
        <v>26.364981858886665</v>
      </c>
      <c r="BO26">
        <f t="shared" si="35"/>
        <v>4.919029578437801E-4</v>
      </c>
      <c r="BP26">
        <f t="shared" si="36"/>
        <v>8.266130036144291E-2</v>
      </c>
      <c r="BQ26">
        <f t="shared" si="37"/>
        <v>135.54781575963634</v>
      </c>
      <c r="BR26" t="s">
        <v>441</v>
      </c>
      <c r="BS26">
        <v>0</v>
      </c>
      <c r="BT26">
        <f t="shared" si="38"/>
        <v>135.54781575963634</v>
      </c>
      <c r="BU26">
        <f t="shared" si="39"/>
        <v>0.68928802169871239</v>
      </c>
      <c r="BV26">
        <f t="shared" si="40"/>
        <v>0.18162456626379439</v>
      </c>
      <c r="BW26">
        <f t="shared" si="41"/>
        <v>0.10708125261492411</v>
      </c>
      <c r="BX26">
        <f t="shared" si="42"/>
        <v>0.18363601811547012</v>
      </c>
      <c r="BY26">
        <f t="shared" si="43"/>
        <v>0.10813891171425447</v>
      </c>
      <c r="BZ26">
        <f t="shared" si="44"/>
        <v>6.4508903597015929E-2</v>
      </c>
      <c r="CA26">
        <f t="shared" si="45"/>
        <v>0.93549109640298411</v>
      </c>
      <c r="CB26">
        <v>404</v>
      </c>
      <c r="CC26">
        <v>290</v>
      </c>
      <c r="CD26">
        <v>431.83</v>
      </c>
      <c r="CE26">
        <v>85</v>
      </c>
      <c r="CF26">
        <v>10098.700000000001</v>
      </c>
      <c r="CG26">
        <v>430.41</v>
      </c>
      <c r="CH26">
        <v>1.42</v>
      </c>
      <c r="CI26">
        <v>300</v>
      </c>
      <c r="CJ26">
        <v>24.1</v>
      </c>
      <c r="CK26">
        <v>436.249083478204</v>
      </c>
      <c r="CL26">
        <v>1.5310355444710499</v>
      </c>
      <c r="CM26">
        <v>-5.89356002262058</v>
      </c>
      <c r="CN26">
        <v>1.34680067678721</v>
      </c>
      <c r="CO26">
        <v>0.40613947140929002</v>
      </c>
      <c r="CP26">
        <v>-7.9419877641824302E-3</v>
      </c>
      <c r="CQ26">
        <v>290</v>
      </c>
      <c r="CR26">
        <v>430.22</v>
      </c>
      <c r="CS26">
        <v>795</v>
      </c>
      <c r="CT26">
        <v>10060.6</v>
      </c>
      <c r="CU26">
        <v>430.39</v>
      </c>
      <c r="CV26">
        <v>-0.17</v>
      </c>
      <c r="DJ26">
        <f t="shared" si="46"/>
        <v>500.00675000000001</v>
      </c>
      <c r="DK26">
        <f t="shared" si="47"/>
        <v>421.19397566814149</v>
      </c>
      <c r="DL26">
        <f t="shared" si="48"/>
        <v>0.84237657925246301</v>
      </c>
      <c r="DM26">
        <f t="shared" si="49"/>
        <v>0.1641867979572538</v>
      </c>
      <c r="DN26">
        <v>3</v>
      </c>
      <c r="DO26">
        <v>0.5</v>
      </c>
      <c r="DP26" t="s">
        <v>442</v>
      </c>
      <c r="DQ26">
        <v>2</v>
      </c>
      <c r="DR26" t="b">
        <v>1</v>
      </c>
      <c r="DS26">
        <v>1687464783.5999999</v>
      </c>
      <c r="DT26">
        <v>400.73293749999999</v>
      </c>
      <c r="DU26">
        <v>400.05156249999999</v>
      </c>
      <c r="DV26">
        <v>15.82436875</v>
      </c>
      <c r="DW26">
        <v>15.761268749999999</v>
      </c>
      <c r="DX26">
        <v>401.2399375</v>
      </c>
      <c r="DY26">
        <v>15.665368750000001</v>
      </c>
      <c r="DZ26">
        <v>500.10031249999997</v>
      </c>
      <c r="EA26">
        <v>101.4183125</v>
      </c>
      <c r="EB26">
        <v>9.9899075000000004E-2</v>
      </c>
      <c r="EC26">
        <v>25.12014375</v>
      </c>
      <c r="ED26">
        <v>24.676774999999999</v>
      </c>
      <c r="EE26">
        <v>999.9</v>
      </c>
      <c r="EF26">
        <v>0</v>
      </c>
      <c r="EG26">
        <v>0</v>
      </c>
      <c r="EH26">
        <v>10003.825000000001</v>
      </c>
      <c r="EI26">
        <v>0</v>
      </c>
      <c r="EJ26">
        <v>0.221023</v>
      </c>
      <c r="EK26">
        <v>0.51241554374999998</v>
      </c>
      <c r="EL26">
        <v>407.00562500000001</v>
      </c>
      <c r="EM26">
        <v>406.45793750000001</v>
      </c>
      <c r="EN26">
        <v>6.5764900000000001E-2</v>
      </c>
      <c r="EO26">
        <v>400.05156249999999</v>
      </c>
      <c r="EP26">
        <v>15.761268749999999</v>
      </c>
      <c r="EQ26">
        <v>1.6051525</v>
      </c>
      <c r="ER26">
        <v>1.598484375</v>
      </c>
      <c r="ES26">
        <v>14.0083625</v>
      </c>
      <c r="ET26">
        <v>13.94418125</v>
      </c>
      <c r="EU26">
        <v>500.00675000000001</v>
      </c>
      <c r="EV26">
        <v>0.91997606249999997</v>
      </c>
      <c r="EW26">
        <v>8.0024150000000002E-2</v>
      </c>
      <c r="EX26">
        <v>0</v>
      </c>
      <c r="EY26">
        <v>381.59462500000001</v>
      </c>
      <c r="EZ26">
        <v>4.9999900000000004</v>
      </c>
      <c r="FA26">
        <v>1927.4693749999999</v>
      </c>
      <c r="FB26">
        <v>4251.2674999999999</v>
      </c>
      <c r="FC26">
        <v>35.702750000000002</v>
      </c>
      <c r="FD26">
        <v>38.480312499999997</v>
      </c>
      <c r="FE26">
        <v>37.311999999999998</v>
      </c>
      <c r="FF26">
        <v>38.496062500000001</v>
      </c>
      <c r="FG26">
        <v>38.625</v>
      </c>
      <c r="FH26">
        <v>455.39437500000003</v>
      </c>
      <c r="FI26">
        <v>39.61</v>
      </c>
      <c r="FJ26">
        <v>0</v>
      </c>
      <c r="FK26">
        <v>1385.2999999523199</v>
      </c>
      <c r="FL26">
        <v>0</v>
      </c>
      <c r="FM26">
        <v>381.63434615384602</v>
      </c>
      <c r="FN26">
        <v>-0.155863252381783</v>
      </c>
      <c r="FO26">
        <v>-12.2837607433343</v>
      </c>
      <c r="FP26">
        <v>1927.53230769231</v>
      </c>
      <c r="FQ26">
        <v>15</v>
      </c>
      <c r="FR26">
        <v>1687464825.0999999</v>
      </c>
      <c r="FS26" t="s">
        <v>486</v>
      </c>
      <c r="FT26">
        <v>1687464825.0999999</v>
      </c>
      <c r="FU26">
        <v>1687464811.0999999</v>
      </c>
      <c r="FV26">
        <v>10</v>
      </c>
      <c r="FW26">
        <v>0.17100000000000001</v>
      </c>
      <c r="FX26">
        <v>-1E-3</v>
      </c>
      <c r="FY26">
        <v>-0.50700000000000001</v>
      </c>
      <c r="FZ26">
        <v>0.159</v>
      </c>
      <c r="GA26">
        <v>407</v>
      </c>
      <c r="GB26">
        <v>16</v>
      </c>
      <c r="GC26">
        <v>3.16</v>
      </c>
      <c r="GD26">
        <v>0.04</v>
      </c>
      <c r="GE26">
        <v>-1.10864433333333</v>
      </c>
      <c r="GF26">
        <v>21.713854987013001</v>
      </c>
      <c r="GG26">
        <v>3.75667186286169</v>
      </c>
      <c r="GH26">
        <v>0</v>
      </c>
      <c r="GI26">
        <v>381.63214705882399</v>
      </c>
      <c r="GJ26">
        <v>-0.305775401926145</v>
      </c>
      <c r="GK26">
        <v>0.140981044272948</v>
      </c>
      <c r="GL26">
        <v>1</v>
      </c>
      <c r="GM26">
        <v>5.9959271428571402E-2</v>
      </c>
      <c r="GN26">
        <v>9.3418519480519505E-2</v>
      </c>
      <c r="GO26">
        <v>9.5760563193605201E-3</v>
      </c>
      <c r="GP26">
        <v>1</v>
      </c>
      <c r="GQ26">
        <v>2</v>
      </c>
      <c r="GR26">
        <v>3</v>
      </c>
      <c r="GS26" t="s">
        <v>444</v>
      </c>
      <c r="GT26">
        <v>2.9492600000000002</v>
      </c>
      <c r="GU26">
        <v>2.7109999999999999</v>
      </c>
      <c r="GV26">
        <v>0.105253</v>
      </c>
      <c r="GW26">
        <v>0.104348</v>
      </c>
      <c r="GX26">
        <v>8.6171700000000004E-2</v>
      </c>
      <c r="GY26">
        <v>8.6615999999999999E-2</v>
      </c>
      <c r="GZ26">
        <v>27738.9</v>
      </c>
      <c r="HA26">
        <v>32040.6</v>
      </c>
      <c r="HB26">
        <v>30909.4</v>
      </c>
      <c r="HC26">
        <v>34464.699999999997</v>
      </c>
      <c r="HD26">
        <v>38508.400000000001</v>
      </c>
      <c r="HE26">
        <v>38980.6</v>
      </c>
      <c r="HF26">
        <v>42497.3</v>
      </c>
      <c r="HG26">
        <v>42747.4</v>
      </c>
      <c r="HH26">
        <v>2.0535199999999998</v>
      </c>
      <c r="HI26">
        <v>2.202</v>
      </c>
      <c r="HJ26">
        <v>0.103157</v>
      </c>
      <c r="HK26">
        <v>0</v>
      </c>
      <c r="HL26">
        <v>22.980399999999999</v>
      </c>
      <c r="HM26">
        <v>999.9</v>
      </c>
      <c r="HN26">
        <v>62.220999999999997</v>
      </c>
      <c r="HO26">
        <v>24.783000000000001</v>
      </c>
      <c r="HP26">
        <v>19.257000000000001</v>
      </c>
      <c r="HQ26">
        <v>60.2502</v>
      </c>
      <c r="HR26">
        <v>17.796500000000002</v>
      </c>
      <c r="HS26">
        <v>1</v>
      </c>
      <c r="HT26">
        <v>-0.14855199999999999</v>
      </c>
      <c r="HU26">
        <v>-0.72151399999999999</v>
      </c>
      <c r="HV26">
        <v>20.299600000000002</v>
      </c>
      <c r="HW26">
        <v>5.2466400000000002</v>
      </c>
      <c r="HX26">
        <v>11.986000000000001</v>
      </c>
      <c r="HY26">
        <v>4.9719499999999996</v>
      </c>
      <c r="HZ26">
        <v>3.29705</v>
      </c>
      <c r="IA26">
        <v>9999</v>
      </c>
      <c r="IB26">
        <v>9999</v>
      </c>
      <c r="IC26">
        <v>9999</v>
      </c>
      <c r="ID26">
        <v>999.9</v>
      </c>
      <c r="IE26">
        <v>4.9719499999999996</v>
      </c>
      <c r="IF26">
        <v>1.8539399999999999</v>
      </c>
      <c r="IG26">
        <v>1.85501</v>
      </c>
      <c r="IH26">
        <v>1.85928</v>
      </c>
      <c r="II26">
        <v>1.85364</v>
      </c>
      <c r="IJ26">
        <v>1.8580700000000001</v>
      </c>
      <c r="IK26">
        <v>1.85531</v>
      </c>
      <c r="IL26">
        <v>1.8537999999999999</v>
      </c>
      <c r="IM26">
        <v>0</v>
      </c>
      <c r="IN26">
        <v>0</v>
      </c>
      <c r="IO26">
        <v>0</v>
      </c>
      <c r="IP26">
        <v>0</v>
      </c>
      <c r="IQ26" t="s">
        <v>445</v>
      </c>
      <c r="IR26" t="s">
        <v>446</v>
      </c>
      <c r="IS26" t="s">
        <v>447</v>
      </c>
      <c r="IT26" t="s">
        <v>447</v>
      </c>
      <c r="IU26" t="s">
        <v>447</v>
      </c>
      <c r="IV26" t="s">
        <v>447</v>
      </c>
      <c r="IW26">
        <v>0</v>
      </c>
      <c r="IX26">
        <v>100</v>
      </c>
      <c r="IY26">
        <v>100</v>
      </c>
      <c r="IZ26">
        <v>-0.50700000000000001</v>
      </c>
      <c r="JA26">
        <v>0.159</v>
      </c>
      <c r="JB26">
        <v>-0.41921559600362401</v>
      </c>
      <c r="JC26">
        <v>-6.8838208586326796E-4</v>
      </c>
      <c r="JD26">
        <v>1.2146953680521199E-7</v>
      </c>
      <c r="JE26">
        <v>-3.3979593155360199E-13</v>
      </c>
      <c r="JF26">
        <v>2.9059342695629198E-2</v>
      </c>
      <c r="JG26">
        <v>-8.4016882464723192E-3</v>
      </c>
      <c r="JH26">
        <v>1.25164947178783E-3</v>
      </c>
      <c r="JI26">
        <v>-1.11680998025361E-5</v>
      </c>
      <c r="JJ26">
        <v>6</v>
      </c>
      <c r="JK26">
        <v>2124</v>
      </c>
      <c r="JL26">
        <v>0</v>
      </c>
      <c r="JM26">
        <v>22</v>
      </c>
      <c r="JN26">
        <v>22.7</v>
      </c>
      <c r="JO26">
        <v>22.8</v>
      </c>
      <c r="JP26">
        <v>0.89965799999999996</v>
      </c>
      <c r="JQ26">
        <v>2.3815900000000001</v>
      </c>
      <c r="JR26">
        <v>1.5966800000000001</v>
      </c>
      <c r="JS26">
        <v>2.3278799999999999</v>
      </c>
      <c r="JT26">
        <v>1.5905800000000001</v>
      </c>
      <c r="JU26">
        <v>2.3645</v>
      </c>
      <c r="JV26">
        <v>29.113</v>
      </c>
      <c r="JW26">
        <v>13.3878</v>
      </c>
      <c r="JX26">
        <v>18</v>
      </c>
      <c r="JY26">
        <v>502.67599999999999</v>
      </c>
      <c r="JZ26">
        <v>584.01700000000005</v>
      </c>
      <c r="KA26">
        <v>25.0002</v>
      </c>
      <c r="KB26">
        <v>25.3278</v>
      </c>
      <c r="KC26">
        <v>30.0002</v>
      </c>
      <c r="KD26">
        <v>25.299600000000002</v>
      </c>
      <c r="KE26">
        <v>25.268899999999999</v>
      </c>
      <c r="KF26">
        <v>18.057500000000001</v>
      </c>
      <c r="KG26">
        <v>18.131499999999999</v>
      </c>
      <c r="KH26">
        <v>32.332999999999998</v>
      </c>
      <c r="KI26">
        <v>25</v>
      </c>
      <c r="KJ26">
        <v>400</v>
      </c>
      <c r="KK26">
        <v>15.767799999999999</v>
      </c>
      <c r="KL26">
        <v>100.627</v>
      </c>
      <c r="KM26">
        <v>100.44799999999999</v>
      </c>
    </row>
    <row r="27" spans="1:299" x14ac:dyDescent="0.2">
      <c r="A27">
        <v>11</v>
      </c>
      <c r="B27">
        <v>1687467021</v>
      </c>
      <c r="C27">
        <v>17974.9000000954</v>
      </c>
      <c r="D27" t="s">
        <v>487</v>
      </c>
      <c r="E27" t="s">
        <v>488</v>
      </c>
      <c r="F27">
        <v>30</v>
      </c>
      <c r="G27">
        <v>19.5</v>
      </c>
      <c r="H27" t="s">
        <v>438</v>
      </c>
      <c r="I27">
        <v>260</v>
      </c>
      <c r="J27">
        <v>118</v>
      </c>
      <c r="K27">
        <v>1687467012.5</v>
      </c>
      <c r="L27">
        <f t="shared" si="0"/>
        <v>5.0404831960205521E-4</v>
      </c>
      <c r="M27">
        <f t="shared" si="1"/>
        <v>0.50404831960205521</v>
      </c>
      <c r="N27">
        <f t="shared" si="2"/>
        <v>1.6509957727438558</v>
      </c>
      <c r="O27">
        <f t="shared" si="3"/>
        <v>400.9790625</v>
      </c>
      <c r="P27">
        <f t="shared" si="4"/>
        <v>308.64920509498188</v>
      </c>
      <c r="Q27">
        <f t="shared" si="5"/>
        <v>31.317283921998261</v>
      </c>
      <c r="R27">
        <f t="shared" si="6"/>
        <v>40.685590436640815</v>
      </c>
      <c r="S27">
        <f t="shared" si="7"/>
        <v>3.1834511202838943E-2</v>
      </c>
      <c r="T27">
        <f t="shared" si="8"/>
        <v>3.8430569714692857</v>
      </c>
      <c r="U27">
        <f t="shared" si="9"/>
        <v>3.1688732395862396E-2</v>
      </c>
      <c r="V27">
        <f t="shared" si="10"/>
        <v>1.9818499584903369E-2</v>
      </c>
      <c r="W27">
        <f t="shared" si="11"/>
        <v>82.09344446007384</v>
      </c>
      <c r="X27">
        <f t="shared" si="12"/>
        <v>25.813821223430534</v>
      </c>
      <c r="Y27">
        <f t="shared" si="13"/>
        <v>25.165749999999999</v>
      </c>
      <c r="Z27">
        <f t="shared" si="14"/>
        <v>3.2112347315207574</v>
      </c>
      <c r="AA27">
        <f t="shared" si="15"/>
        <v>49.820225615945432</v>
      </c>
      <c r="AB27">
        <f t="shared" si="16"/>
        <v>1.6358484349857303</v>
      </c>
      <c r="AC27">
        <f t="shared" si="17"/>
        <v>3.2835026633483606</v>
      </c>
      <c r="AD27">
        <f t="shared" si="18"/>
        <v>1.5753862965350272</v>
      </c>
      <c r="AE27">
        <f t="shared" si="19"/>
        <v>-22.228530894450635</v>
      </c>
      <c r="AF27">
        <f t="shared" si="20"/>
        <v>77.54616721684269</v>
      </c>
      <c r="AG27">
        <f t="shared" si="21"/>
        <v>4.2833705166248777</v>
      </c>
      <c r="AH27">
        <f t="shared" si="22"/>
        <v>141.69445129909076</v>
      </c>
      <c r="AI27">
        <f t="shared" si="23"/>
        <v>-4.0156330408721423</v>
      </c>
      <c r="AJ27">
        <f t="shared" si="24"/>
        <v>0.50472744339375564</v>
      </c>
      <c r="AK27">
        <f t="shared" si="25"/>
        <v>1.6509957727438558</v>
      </c>
      <c r="AL27">
        <v>400.74299163613603</v>
      </c>
      <c r="AM27">
        <v>401.47395151515099</v>
      </c>
      <c r="AN27">
        <v>-0.31749847481083998</v>
      </c>
      <c r="AO27">
        <v>67.039424873336401</v>
      </c>
      <c r="AP27">
        <f t="shared" si="26"/>
        <v>0.50404831960205521</v>
      </c>
      <c r="AQ27">
        <v>15.8265943355337</v>
      </c>
      <c r="AR27">
        <v>16.124176969697</v>
      </c>
      <c r="AS27">
        <v>-1.52479964113574E-5</v>
      </c>
      <c r="AT27">
        <v>77.578730752967203</v>
      </c>
      <c r="AU27">
        <v>0</v>
      </c>
      <c r="AV27">
        <v>0</v>
      </c>
      <c r="AW27">
        <f t="shared" si="27"/>
        <v>1</v>
      </c>
      <c r="AX27">
        <f t="shared" si="28"/>
        <v>0</v>
      </c>
      <c r="AY27">
        <f t="shared" si="29"/>
        <v>53880.734255202966</v>
      </c>
      <c r="AZ27" t="s">
        <v>439</v>
      </c>
      <c r="BA27">
        <v>10070.200000000001</v>
      </c>
      <c r="BB27">
        <v>138.84153846153799</v>
      </c>
      <c r="BC27">
        <v>472.31</v>
      </c>
      <c r="BD27">
        <f t="shared" si="30"/>
        <v>0.70603726691889235</v>
      </c>
      <c r="BE27">
        <v>-0.242176552167957</v>
      </c>
      <c r="BF27" t="s">
        <v>489</v>
      </c>
      <c r="BG27">
        <v>10103.1</v>
      </c>
      <c r="BH27">
        <v>412.66336000000001</v>
      </c>
      <c r="BI27">
        <v>491.91</v>
      </c>
      <c r="BJ27">
        <f t="shared" si="31"/>
        <v>0.16109987599357611</v>
      </c>
      <c r="BK27">
        <v>0.5</v>
      </c>
      <c r="BL27">
        <f t="shared" si="32"/>
        <v>421.18963847672211</v>
      </c>
      <c r="BM27">
        <f t="shared" si="33"/>
        <v>1.6509957727438558</v>
      </c>
      <c r="BN27">
        <f t="shared" si="34"/>
        <v>33.92679926418954</v>
      </c>
      <c r="BO27">
        <f t="shared" si="35"/>
        <v>4.4948216954212722E-3</v>
      </c>
      <c r="BP27">
        <f t="shared" si="36"/>
        <v>-3.9844687036246509E-2</v>
      </c>
      <c r="BQ27">
        <f t="shared" si="37"/>
        <v>140.48704255341059</v>
      </c>
      <c r="BR27" t="s">
        <v>441</v>
      </c>
      <c r="BS27">
        <v>0</v>
      </c>
      <c r="BT27">
        <f t="shared" si="38"/>
        <v>140.48704255341059</v>
      </c>
      <c r="BU27">
        <f t="shared" si="39"/>
        <v>0.71440498759242432</v>
      </c>
      <c r="BV27">
        <f t="shared" si="40"/>
        <v>0.22550217144548451</v>
      </c>
      <c r="BW27">
        <f t="shared" si="41"/>
        <v>-5.9067643031163276E-2</v>
      </c>
      <c r="BX27">
        <f t="shared" si="42"/>
        <v>0.22445120035556379</v>
      </c>
      <c r="BY27">
        <f t="shared" si="43"/>
        <v>-5.8776173043696887E-2</v>
      </c>
      <c r="BZ27">
        <f t="shared" si="44"/>
        <v>7.6769920052384283E-2</v>
      </c>
      <c r="CA27">
        <f t="shared" si="45"/>
        <v>0.92323007994761574</v>
      </c>
      <c r="CB27">
        <v>405</v>
      </c>
      <c r="CC27">
        <v>290</v>
      </c>
      <c r="CD27">
        <v>491.91</v>
      </c>
      <c r="CE27">
        <v>95</v>
      </c>
      <c r="CF27">
        <v>10103.1</v>
      </c>
      <c r="CG27">
        <v>489.89</v>
      </c>
      <c r="CH27">
        <v>2.02</v>
      </c>
      <c r="CI27">
        <v>300</v>
      </c>
      <c r="CJ27">
        <v>24.1</v>
      </c>
      <c r="CK27">
        <v>491.7257233935</v>
      </c>
      <c r="CL27">
        <v>1.2254535955477499</v>
      </c>
      <c r="CM27">
        <v>-1.8497949981214601</v>
      </c>
      <c r="CN27">
        <v>1.07860861597462</v>
      </c>
      <c r="CO27">
        <v>9.5056707105864696E-2</v>
      </c>
      <c r="CP27">
        <v>-7.9464941045606207E-3</v>
      </c>
      <c r="CQ27">
        <v>290</v>
      </c>
      <c r="CR27">
        <v>492.34</v>
      </c>
      <c r="CS27">
        <v>875</v>
      </c>
      <c r="CT27">
        <v>10064</v>
      </c>
      <c r="CU27">
        <v>489.89</v>
      </c>
      <c r="CV27">
        <v>2.4500000000000002</v>
      </c>
      <c r="DJ27">
        <f t="shared" si="46"/>
        <v>500.00175000000002</v>
      </c>
      <c r="DK27">
        <f t="shared" si="47"/>
        <v>421.18963847672211</v>
      </c>
      <c r="DL27">
        <f t="shared" si="48"/>
        <v>0.84237632863629397</v>
      </c>
      <c r="DM27">
        <f t="shared" si="49"/>
        <v>0.16418631426804775</v>
      </c>
      <c r="DN27">
        <v>3</v>
      </c>
      <c r="DO27">
        <v>0.5</v>
      </c>
      <c r="DP27" t="s">
        <v>442</v>
      </c>
      <c r="DQ27">
        <v>2</v>
      </c>
      <c r="DR27" t="b">
        <v>1</v>
      </c>
      <c r="DS27">
        <v>1687467012.5</v>
      </c>
      <c r="DT27">
        <v>400.9790625</v>
      </c>
      <c r="DU27">
        <v>398.69162499999999</v>
      </c>
      <c r="DV27">
        <v>16.122193750000001</v>
      </c>
      <c r="DW27">
        <v>15.824306249999999</v>
      </c>
      <c r="DX27">
        <v>401.69106249999999</v>
      </c>
      <c r="DY27">
        <v>15.96319375</v>
      </c>
      <c r="DZ27">
        <v>500.11174999999997</v>
      </c>
      <c r="EA27">
        <v>101.36562499999999</v>
      </c>
      <c r="EB27">
        <v>9.9998124999999993E-2</v>
      </c>
      <c r="EC27">
        <v>25.540031249999998</v>
      </c>
      <c r="ED27">
        <v>25.165749999999999</v>
      </c>
      <c r="EE27">
        <v>999.9</v>
      </c>
      <c r="EF27">
        <v>0</v>
      </c>
      <c r="EG27">
        <v>0</v>
      </c>
      <c r="EH27">
        <v>10003.74375</v>
      </c>
      <c r="EI27">
        <v>0</v>
      </c>
      <c r="EJ27">
        <v>0.221023</v>
      </c>
      <c r="EK27">
        <v>2.49465425</v>
      </c>
      <c r="EL27">
        <v>407.7639375</v>
      </c>
      <c r="EM27">
        <v>405.10218750000001</v>
      </c>
      <c r="EN27">
        <v>0.30652331249999998</v>
      </c>
      <c r="EO27">
        <v>398.69162499999999</v>
      </c>
      <c r="EP27">
        <v>15.824306249999999</v>
      </c>
      <c r="EQ27">
        <v>1.63511125</v>
      </c>
      <c r="ER27">
        <v>1.6040412500000001</v>
      </c>
      <c r="ES27">
        <v>14.293749999999999</v>
      </c>
      <c r="ET27">
        <v>13.997674999999999</v>
      </c>
      <c r="EU27">
        <v>500.00175000000002</v>
      </c>
      <c r="EV27">
        <v>0.91999043749999998</v>
      </c>
      <c r="EW27">
        <v>8.0009912500000002E-2</v>
      </c>
      <c r="EX27">
        <v>0</v>
      </c>
      <c r="EY27">
        <v>412.70643749999999</v>
      </c>
      <c r="EZ27">
        <v>4.9999900000000004</v>
      </c>
      <c r="FA27">
        <v>2151.921875</v>
      </c>
      <c r="FB27">
        <v>4251.2462500000001</v>
      </c>
      <c r="FC27">
        <v>35.746062500000001</v>
      </c>
      <c r="FD27">
        <v>38.686999999999998</v>
      </c>
      <c r="FE27">
        <v>37.375</v>
      </c>
      <c r="FF27">
        <v>38.625</v>
      </c>
      <c r="FG27">
        <v>38.75</v>
      </c>
      <c r="FH27">
        <v>455.39625000000001</v>
      </c>
      <c r="FI27">
        <v>39.605625000000003</v>
      </c>
      <c r="FJ27">
        <v>0</v>
      </c>
      <c r="FK27">
        <v>2227.0999999046298</v>
      </c>
      <c r="FL27">
        <v>0</v>
      </c>
      <c r="FM27">
        <v>412.66336000000001</v>
      </c>
      <c r="FN27">
        <v>1.6553076970620899</v>
      </c>
      <c r="FO27">
        <v>-4.4876922883999804</v>
      </c>
      <c r="FP27">
        <v>2151.8604</v>
      </c>
      <c r="FQ27">
        <v>15</v>
      </c>
      <c r="FR27">
        <v>1687467056.0999999</v>
      </c>
      <c r="FS27" t="s">
        <v>490</v>
      </c>
      <c r="FT27">
        <v>1687467056.0999999</v>
      </c>
      <c r="FU27">
        <v>1687467040</v>
      </c>
      <c r="FV27">
        <v>11</v>
      </c>
      <c r="FW27">
        <v>-0.20899999999999999</v>
      </c>
      <c r="FX27">
        <v>-2E-3</v>
      </c>
      <c r="FY27">
        <v>-0.71199999999999997</v>
      </c>
      <c r="FZ27">
        <v>0.159</v>
      </c>
      <c r="GA27">
        <v>396</v>
      </c>
      <c r="GB27">
        <v>16</v>
      </c>
      <c r="GC27">
        <v>0.38</v>
      </c>
      <c r="GD27">
        <v>7.0000000000000007E-2</v>
      </c>
      <c r="GE27">
        <v>0.53617371428571403</v>
      </c>
      <c r="GF27">
        <v>43.583093766233802</v>
      </c>
      <c r="GG27">
        <v>8.0003517249440801</v>
      </c>
      <c r="GH27">
        <v>0</v>
      </c>
      <c r="GI27">
        <v>412.651794117647</v>
      </c>
      <c r="GJ27">
        <v>0.51857906666611497</v>
      </c>
      <c r="GK27">
        <v>0.21317388365200901</v>
      </c>
      <c r="GL27">
        <v>1</v>
      </c>
      <c r="GM27">
        <v>0.308653952380952</v>
      </c>
      <c r="GN27">
        <v>-3.7511220779220901E-2</v>
      </c>
      <c r="GO27">
        <v>4.5207401256261897E-3</v>
      </c>
      <c r="GP27">
        <v>1</v>
      </c>
      <c r="GQ27">
        <v>2</v>
      </c>
      <c r="GR27">
        <v>3</v>
      </c>
      <c r="GS27" t="s">
        <v>444</v>
      </c>
      <c r="GT27">
        <v>2.9487999999999999</v>
      </c>
      <c r="GU27">
        <v>2.7104599999999999</v>
      </c>
      <c r="GV27">
        <v>0.104183</v>
      </c>
      <c r="GW27">
        <v>0.104086</v>
      </c>
      <c r="GX27">
        <v>8.7190900000000002E-2</v>
      </c>
      <c r="GY27">
        <v>8.6775699999999997E-2</v>
      </c>
      <c r="GZ27">
        <v>27755.3</v>
      </c>
      <c r="HA27">
        <v>32031.7</v>
      </c>
      <c r="HB27">
        <v>30892.6</v>
      </c>
      <c r="HC27">
        <v>34447.1</v>
      </c>
      <c r="HD27">
        <v>38445</v>
      </c>
      <c r="HE27">
        <v>38954.800000000003</v>
      </c>
      <c r="HF27">
        <v>42475.3</v>
      </c>
      <c r="HG27">
        <v>42726.8</v>
      </c>
      <c r="HH27">
        <v>2.04827</v>
      </c>
      <c r="HI27">
        <v>2.19523</v>
      </c>
      <c r="HJ27">
        <v>8.8833300000000004E-2</v>
      </c>
      <c r="HK27">
        <v>0</v>
      </c>
      <c r="HL27">
        <v>23.680900000000001</v>
      </c>
      <c r="HM27">
        <v>999.9</v>
      </c>
      <c r="HN27">
        <v>62.27</v>
      </c>
      <c r="HO27">
        <v>25.024999999999999</v>
      </c>
      <c r="HP27">
        <v>19.5627</v>
      </c>
      <c r="HQ27">
        <v>60.250300000000003</v>
      </c>
      <c r="HR27">
        <v>17.584099999999999</v>
      </c>
      <c r="HS27">
        <v>1</v>
      </c>
      <c r="HT27">
        <v>-0.124085</v>
      </c>
      <c r="HU27">
        <v>-0.40055600000000002</v>
      </c>
      <c r="HV27">
        <v>20.299900000000001</v>
      </c>
      <c r="HW27">
        <v>5.2406499999999996</v>
      </c>
      <c r="HX27">
        <v>11.9864</v>
      </c>
      <c r="HY27">
        <v>4.9720500000000003</v>
      </c>
      <c r="HZ27">
        <v>3.2965800000000001</v>
      </c>
      <c r="IA27">
        <v>9999</v>
      </c>
      <c r="IB27">
        <v>9999</v>
      </c>
      <c r="IC27">
        <v>9999</v>
      </c>
      <c r="ID27">
        <v>999.9</v>
      </c>
      <c r="IE27">
        <v>4.9719499999999996</v>
      </c>
      <c r="IF27">
        <v>1.85398</v>
      </c>
      <c r="IG27">
        <v>1.85501</v>
      </c>
      <c r="IH27">
        <v>1.8592900000000001</v>
      </c>
      <c r="II27">
        <v>1.8536600000000001</v>
      </c>
      <c r="IJ27">
        <v>1.85809</v>
      </c>
      <c r="IK27">
        <v>1.8553200000000001</v>
      </c>
      <c r="IL27">
        <v>1.85389</v>
      </c>
      <c r="IM27">
        <v>0</v>
      </c>
      <c r="IN27">
        <v>0</v>
      </c>
      <c r="IO27">
        <v>0</v>
      </c>
      <c r="IP27">
        <v>0</v>
      </c>
      <c r="IQ27" t="s">
        <v>445</v>
      </c>
      <c r="IR27" t="s">
        <v>446</v>
      </c>
      <c r="IS27" t="s">
        <v>447</v>
      </c>
      <c r="IT27" t="s">
        <v>447</v>
      </c>
      <c r="IU27" t="s">
        <v>447</v>
      </c>
      <c r="IV27" t="s">
        <v>447</v>
      </c>
      <c r="IW27">
        <v>0</v>
      </c>
      <c r="IX27">
        <v>100</v>
      </c>
      <c r="IY27">
        <v>100</v>
      </c>
      <c r="IZ27">
        <v>-0.71199999999999997</v>
      </c>
      <c r="JA27">
        <v>0.159</v>
      </c>
      <c r="JB27">
        <v>-0.247935700410781</v>
      </c>
      <c r="JC27">
        <v>-6.8838208586326796E-4</v>
      </c>
      <c r="JD27">
        <v>1.2146953680521199E-7</v>
      </c>
      <c r="JE27">
        <v>-3.3979593155360199E-13</v>
      </c>
      <c r="JF27">
        <v>2.8219726065644199E-2</v>
      </c>
      <c r="JG27">
        <v>-8.4016882464723192E-3</v>
      </c>
      <c r="JH27">
        <v>1.25164947178783E-3</v>
      </c>
      <c r="JI27">
        <v>-1.11680998025361E-5</v>
      </c>
      <c r="JJ27">
        <v>6</v>
      </c>
      <c r="JK27">
        <v>2124</v>
      </c>
      <c r="JL27">
        <v>0</v>
      </c>
      <c r="JM27">
        <v>22</v>
      </c>
      <c r="JN27">
        <v>36.6</v>
      </c>
      <c r="JO27">
        <v>36.799999999999997</v>
      </c>
      <c r="JP27">
        <v>0.90576199999999996</v>
      </c>
      <c r="JQ27">
        <v>2.3815900000000001</v>
      </c>
      <c r="JR27">
        <v>1.5966800000000001</v>
      </c>
      <c r="JS27">
        <v>2.3278799999999999</v>
      </c>
      <c r="JT27">
        <v>1.5905800000000001</v>
      </c>
      <c r="JU27">
        <v>2.3547400000000001</v>
      </c>
      <c r="JV27">
        <v>29.644300000000001</v>
      </c>
      <c r="JW27">
        <v>14.2721</v>
      </c>
      <c r="JX27">
        <v>18</v>
      </c>
      <c r="JY27">
        <v>502.30900000000003</v>
      </c>
      <c r="JZ27">
        <v>582.45799999999997</v>
      </c>
      <c r="KA27">
        <v>24.999199999999998</v>
      </c>
      <c r="KB27">
        <v>25.686299999999999</v>
      </c>
      <c r="KC27">
        <v>30.0001</v>
      </c>
      <c r="KD27">
        <v>25.616700000000002</v>
      </c>
      <c r="KE27">
        <v>25.5806</v>
      </c>
      <c r="KF27">
        <v>18.155000000000001</v>
      </c>
      <c r="KG27">
        <v>20.169599999999999</v>
      </c>
      <c r="KH27">
        <v>31.591999999999999</v>
      </c>
      <c r="KI27">
        <v>25</v>
      </c>
      <c r="KJ27">
        <v>400</v>
      </c>
      <c r="KK27">
        <v>15.844099999999999</v>
      </c>
      <c r="KL27">
        <v>100.574</v>
      </c>
      <c r="KM27">
        <v>100.398</v>
      </c>
    </row>
    <row r="28" spans="1:299" x14ac:dyDescent="0.2">
      <c r="A28">
        <v>12</v>
      </c>
      <c r="B28">
        <v>1687468507</v>
      </c>
      <c r="C28">
        <v>19460.9000000954</v>
      </c>
      <c r="D28" t="s">
        <v>491</v>
      </c>
      <c r="E28" t="s">
        <v>492</v>
      </c>
      <c r="F28">
        <v>30</v>
      </c>
      <c r="G28">
        <v>19.399999999999999</v>
      </c>
      <c r="H28" t="s">
        <v>450</v>
      </c>
      <c r="I28">
        <v>40</v>
      </c>
      <c r="J28">
        <v>118</v>
      </c>
      <c r="K28">
        <v>1687468498.5</v>
      </c>
      <c r="L28">
        <f t="shared" si="0"/>
        <v>7.8136042886856337E-5</v>
      </c>
      <c r="M28">
        <f t="shared" si="1"/>
        <v>7.8136042886856341E-2</v>
      </c>
      <c r="N28">
        <f t="shared" si="2"/>
        <v>4.8413844863176623</v>
      </c>
      <c r="O28">
        <f t="shared" si="3"/>
        <v>398.10956249999998</v>
      </c>
      <c r="P28">
        <f t="shared" si="4"/>
        <v>-1164.1883201791582</v>
      </c>
      <c r="Q28">
        <f t="shared" si="5"/>
        <v>-118.10654354349278</v>
      </c>
      <c r="R28">
        <f t="shared" si="6"/>
        <v>40.388091482700368</v>
      </c>
      <c r="S28">
        <f t="shared" si="7"/>
        <v>4.9305767534387852E-3</v>
      </c>
      <c r="T28">
        <f t="shared" si="8"/>
        <v>3.8405937853003067</v>
      </c>
      <c r="U28">
        <f t="shared" si="9"/>
        <v>4.9270628471177946E-3</v>
      </c>
      <c r="V28">
        <f t="shared" si="10"/>
        <v>3.0797297738983137E-3</v>
      </c>
      <c r="W28">
        <f t="shared" si="11"/>
        <v>82.091946878227787</v>
      </c>
      <c r="X28">
        <f t="shared" si="12"/>
        <v>25.91705058661918</v>
      </c>
      <c r="Y28">
        <f t="shared" si="13"/>
        <v>25.153375</v>
      </c>
      <c r="Z28">
        <f t="shared" si="14"/>
        <v>3.2088692385004651</v>
      </c>
      <c r="AA28">
        <f t="shared" si="15"/>
        <v>49.849089342050206</v>
      </c>
      <c r="AB28">
        <f t="shared" si="16"/>
        <v>1.6384606732199889</v>
      </c>
      <c r="AC28">
        <f t="shared" si="17"/>
        <v>3.2868417354173514</v>
      </c>
      <c r="AD28">
        <f t="shared" si="18"/>
        <v>1.5704085652804762</v>
      </c>
      <c r="AE28">
        <f t="shared" si="19"/>
        <v>-3.4457994913103644</v>
      </c>
      <c r="AF28">
        <f t="shared" si="20"/>
        <v>83.603266059121964</v>
      </c>
      <c r="AG28">
        <f t="shared" si="21"/>
        <v>4.6210150538068326</v>
      </c>
      <c r="AH28">
        <f t="shared" si="22"/>
        <v>166.87042849984621</v>
      </c>
      <c r="AI28">
        <f t="shared" si="23"/>
        <v>3.6335604708519682</v>
      </c>
      <c r="AJ28">
        <f t="shared" si="24"/>
        <v>5.3575102930818796E-2</v>
      </c>
      <c r="AK28">
        <f t="shared" si="25"/>
        <v>4.8413844863176623</v>
      </c>
      <c r="AL28">
        <v>414.18975564857101</v>
      </c>
      <c r="AM28">
        <v>406.19376363636297</v>
      </c>
      <c r="AN28">
        <v>0.92207557777245097</v>
      </c>
      <c r="AO28">
        <v>67.039483152014</v>
      </c>
      <c r="AP28">
        <f t="shared" si="26"/>
        <v>7.8136042886856341E-2</v>
      </c>
      <c r="AQ28">
        <v>16.118630016135501</v>
      </c>
      <c r="AR28">
        <v>16.1647193939394</v>
      </c>
      <c r="AS28">
        <v>3.7888716087820898E-6</v>
      </c>
      <c r="AT28">
        <v>77.581407247135303</v>
      </c>
      <c r="AU28">
        <v>0</v>
      </c>
      <c r="AV28">
        <v>0</v>
      </c>
      <c r="AW28">
        <f t="shared" si="27"/>
        <v>1</v>
      </c>
      <c r="AX28">
        <f t="shared" si="28"/>
        <v>0</v>
      </c>
      <c r="AY28">
        <f t="shared" si="29"/>
        <v>53829.291028048305</v>
      </c>
      <c r="AZ28" t="s">
        <v>439</v>
      </c>
      <c r="BA28">
        <v>10070.200000000001</v>
      </c>
      <c r="BB28">
        <v>138.84153846153799</v>
      </c>
      <c r="BC28">
        <v>472.31</v>
      </c>
      <c r="BD28">
        <f t="shared" si="30"/>
        <v>0.70603726691889235</v>
      </c>
      <c r="BE28">
        <v>-0.242176552167957</v>
      </c>
      <c r="BF28" t="s">
        <v>493</v>
      </c>
      <c r="BG28">
        <v>10093.799999999999</v>
      </c>
      <c r="BH28">
        <v>409.41343999999998</v>
      </c>
      <c r="BI28">
        <v>449.14438979459197</v>
      </c>
      <c r="BJ28">
        <f t="shared" si="31"/>
        <v>8.8459191959989081E-2</v>
      </c>
      <c r="BK28">
        <v>0.5</v>
      </c>
      <c r="BL28">
        <f t="shared" si="32"/>
        <v>421.18185744985897</v>
      </c>
      <c r="BM28">
        <f t="shared" si="33"/>
        <v>4.8413844863176623</v>
      </c>
      <c r="BN28">
        <f t="shared" si="34"/>
        <v>18.628703389110917</v>
      </c>
      <c r="BO28">
        <f t="shared" si="35"/>
        <v>1.2069753121051302E-2</v>
      </c>
      <c r="BP28">
        <f t="shared" si="36"/>
        <v>5.1577200409877989E-2</v>
      </c>
      <c r="BQ28">
        <f t="shared" si="37"/>
        <v>136.76789444645905</v>
      </c>
      <c r="BR28" t="s">
        <v>441</v>
      </c>
      <c r="BS28">
        <v>0</v>
      </c>
      <c r="BT28">
        <f t="shared" si="38"/>
        <v>136.76789444645905</v>
      </c>
      <c r="BU28">
        <f t="shared" si="39"/>
        <v>0.69549236825821792</v>
      </c>
      <c r="BV28">
        <f t="shared" si="40"/>
        <v>0.12718930644994017</v>
      </c>
      <c r="BW28">
        <f t="shared" si="41"/>
        <v>6.9039353994610947E-2</v>
      </c>
      <c r="BX28">
        <f t="shared" si="42"/>
        <v>0.12803926752174122</v>
      </c>
      <c r="BY28">
        <f t="shared" si="43"/>
        <v>6.9468669086525062E-2</v>
      </c>
      <c r="BZ28">
        <f t="shared" si="44"/>
        <v>4.2488623820614566E-2</v>
      </c>
      <c r="CA28">
        <f t="shared" si="45"/>
        <v>0.95751137617938542</v>
      </c>
      <c r="CB28">
        <v>406</v>
      </c>
      <c r="CC28">
        <v>290</v>
      </c>
      <c r="CD28">
        <v>449.02</v>
      </c>
      <c r="CE28">
        <v>85</v>
      </c>
      <c r="CF28">
        <v>10093.799999999999</v>
      </c>
      <c r="CG28">
        <v>446.59</v>
      </c>
      <c r="CH28">
        <v>2.4300000000000002</v>
      </c>
      <c r="CI28">
        <v>300</v>
      </c>
      <c r="CJ28">
        <v>24.1</v>
      </c>
      <c r="CK28">
        <v>449.14438979459197</v>
      </c>
      <c r="CL28">
        <v>1.1947187230433101</v>
      </c>
      <c r="CM28">
        <v>-2.58069418446585</v>
      </c>
      <c r="CN28">
        <v>1.0503585281857399</v>
      </c>
      <c r="CO28">
        <v>0.177358006399566</v>
      </c>
      <c r="CP28">
        <v>-7.93827964404893E-3</v>
      </c>
      <c r="CQ28">
        <v>290</v>
      </c>
      <c r="CR28">
        <v>447.37</v>
      </c>
      <c r="CS28">
        <v>855</v>
      </c>
      <c r="CT28">
        <v>10052.700000000001</v>
      </c>
      <c r="CU28">
        <v>446.58</v>
      </c>
      <c r="CV28">
        <v>0.79</v>
      </c>
      <c r="DJ28">
        <f t="shared" si="46"/>
        <v>499.99250000000001</v>
      </c>
      <c r="DK28">
        <f t="shared" si="47"/>
        <v>421.18185744985897</v>
      </c>
      <c r="DL28">
        <f t="shared" si="48"/>
        <v>0.84237635054497606</v>
      </c>
      <c r="DM28">
        <f t="shared" si="49"/>
        <v>0.16418635655180386</v>
      </c>
      <c r="DN28">
        <v>3</v>
      </c>
      <c r="DO28">
        <v>0.5</v>
      </c>
      <c r="DP28" t="s">
        <v>442</v>
      </c>
      <c r="DQ28">
        <v>2</v>
      </c>
      <c r="DR28" t="b">
        <v>1</v>
      </c>
      <c r="DS28">
        <v>1687468498.5</v>
      </c>
      <c r="DT28">
        <v>398.10956249999998</v>
      </c>
      <c r="DU28">
        <v>400.30200000000002</v>
      </c>
      <c r="DV28">
        <v>16.150475</v>
      </c>
      <c r="DW28">
        <v>16.11885625</v>
      </c>
      <c r="DX28">
        <v>398.86256250000002</v>
      </c>
      <c r="DY28">
        <v>15.986475</v>
      </c>
      <c r="DZ28">
        <v>500.11312500000003</v>
      </c>
      <c r="EA28">
        <v>101.3496875</v>
      </c>
      <c r="EB28">
        <v>0.10000195000000001</v>
      </c>
      <c r="EC28">
        <v>25.55715</v>
      </c>
      <c r="ED28">
        <v>25.153375</v>
      </c>
      <c r="EE28">
        <v>999.9</v>
      </c>
      <c r="EF28">
        <v>0</v>
      </c>
      <c r="EG28">
        <v>0</v>
      </c>
      <c r="EH28">
        <v>9996.0218750000004</v>
      </c>
      <c r="EI28">
        <v>0</v>
      </c>
      <c r="EJ28">
        <v>0.221023</v>
      </c>
      <c r="EK28">
        <v>-2.1513698187500001</v>
      </c>
      <c r="EL28">
        <v>404.68743749999999</v>
      </c>
      <c r="EM28">
        <v>406.86018749999999</v>
      </c>
      <c r="EN28">
        <v>3.3825518749999998E-2</v>
      </c>
      <c r="EO28">
        <v>400.30200000000002</v>
      </c>
      <c r="EP28">
        <v>16.11885625</v>
      </c>
      <c r="EQ28">
        <v>1.63707</v>
      </c>
      <c r="ER28">
        <v>1.633640625</v>
      </c>
      <c r="ES28">
        <v>14.312225</v>
      </c>
      <c r="ET28">
        <v>14.279831250000001</v>
      </c>
      <c r="EU28">
        <v>499.99250000000001</v>
      </c>
      <c r="EV28">
        <v>0.91998500000000005</v>
      </c>
      <c r="EW28">
        <v>8.0015112499999999E-2</v>
      </c>
      <c r="EX28">
        <v>0</v>
      </c>
      <c r="EY28">
        <v>409.4176875</v>
      </c>
      <c r="EZ28">
        <v>4.9999900000000004</v>
      </c>
      <c r="FA28">
        <v>2072.4087500000001</v>
      </c>
      <c r="FB28">
        <v>4251.16</v>
      </c>
      <c r="FC28">
        <v>36.561999999999998</v>
      </c>
      <c r="FD28">
        <v>39.375</v>
      </c>
      <c r="FE28">
        <v>38.171500000000002</v>
      </c>
      <c r="FF28">
        <v>39.375</v>
      </c>
      <c r="FG28">
        <v>39.4645625</v>
      </c>
      <c r="FH28">
        <v>455.38437499999998</v>
      </c>
      <c r="FI28">
        <v>39.604999999999997</v>
      </c>
      <c r="FJ28">
        <v>0</v>
      </c>
      <c r="FK28">
        <v>1484.2999999523199</v>
      </c>
      <c r="FL28">
        <v>0</v>
      </c>
      <c r="FM28">
        <v>409.41343999999998</v>
      </c>
      <c r="FN28">
        <v>-2.1156923172410802</v>
      </c>
      <c r="FO28">
        <v>-7.8930770702807997</v>
      </c>
      <c r="FP28">
        <v>2071.9063999999998</v>
      </c>
      <c r="FQ28">
        <v>15</v>
      </c>
      <c r="FR28">
        <v>1687468539</v>
      </c>
      <c r="FS28" t="s">
        <v>494</v>
      </c>
      <c r="FT28">
        <v>1687468539</v>
      </c>
      <c r="FU28">
        <v>1687468526</v>
      </c>
      <c r="FV28">
        <v>12</v>
      </c>
      <c r="FW28">
        <v>-5.6000000000000001E-2</v>
      </c>
      <c r="FX28">
        <v>-1E-3</v>
      </c>
      <c r="FY28">
        <v>-0.753</v>
      </c>
      <c r="FZ28">
        <v>0.16400000000000001</v>
      </c>
      <c r="GA28">
        <v>367</v>
      </c>
      <c r="GB28">
        <v>16</v>
      </c>
      <c r="GC28">
        <v>0.19</v>
      </c>
      <c r="GD28">
        <v>0.15</v>
      </c>
      <c r="GE28">
        <v>1.5332191857142901</v>
      </c>
      <c r="GF28">
        <v>-56.746414098701301</v>
      </c>
      <c r="GG28">
        <v>7.5343978286147397</v>
      </c>
      <c r="GH28">
        <v>0</v>
      </c>
      <c r="GI28">
        <v>409.49385294117599</v>
      </c>
      <c r="GJ28">
        <v>-0.95106188055281105</v>
      </c>
      <c r="GK28">
        <v>0.19872196544462201</v>
      </c>
      <c r="GL28">
        <v>1</v>
      </c>
      <c r="GM28">
        <v>3.1906499999999997E-2</v>
      </c>
      <c r="GN28">
        <v>5.3348322077922103E-2</v>
      </c>
      <c r="GO28">
        <v>9.9704409012698302E-3</v>
      </c>
      <c r="GP28">
        <v>1</v>
      </c>
      <c r="GQ28">
        <v>2</v>
      </c>
      <c r="GR28">
        <v>3</v>
      </c>
      <c r="GS28" t="s">
        <v>444</v>
      </c>
      <c r="GT28">
        <v>2.9485600000000001</v>
      </c>
      <c r="GU28">
        <v>2.7106300000000001</v>
      </c>
      <c r="GV28">
        <v>0.105764</v>
      </c>
      <c r="GW28">
        <v>0.11050599999999999</v>
      </c>
      <c r="GX28">
        <v>8.7255299999999994E-2</v>
      </c>
      <c r="GY28">
        <v>8.7820599999999999E-2</v>
      </c>
      <c r="GZ28">
        <v>27684.9</v>
      </c>
      <c r="HA28">
        <v>31776</v>
      </c>
      <c r="HB28">
        <v>30870.7</v>
      </c>
      <c r="HC28">
        <v>34421.1</v>
      </c>
      <c r="HD28">
        <v>38415.699999999997</v>
      </c>
      <c r="HE28">
        <v>38882.5</v>
      </c>
      <c r="HF28">
        <v>42446.1</v>
      </c>
      <c r="HG28">
        <v>42696.5</v>
      </c>
      <c r="HH28">
        <v>2.04373</v>
      </c>
      <c r="HI28">
        <v>2.18757</v>
      </c>
      <c r="HJ28">
        <v>0.100628</v>
      </c>
      <c r="HK28">
        <v>0</v>
      </c>
      <c r="HL28">
        <v>23.5108</v>
      </c>
      <c r="HM28">
        <v>999.9</v>
      </c>
      <c r="HN28">
        <v>60.176000000000002</v>
      </c>
      <c r="HO28">
        <v>25.266999999999999</v>
      </c>
      <c r="HP28">
        <v>19.1812</v>
      </c>
      <c r="HQ28">
        <v>60.226700000000001</v>
      </c>
      <c r="HR28">
        <v>18.125</v>
      </c>
      <c r="HS28">
        <v>1</v>
      </c>
      <c r="HT28">
        <v>-8.9761199999999999E-2</v>
      </c>
      <c r="HU28">
        <v>-0.33823799999999998</v>
      </c>
      <c r="HV28">
        <v>20.3003</v>
      </c>
      <c r="HW28">
        <v>5.2435</v>
      </c>
      <c r="HX28">
        <v>11.986000000000001</v>
      </c>
      <c r="HY28">
        <v>4.9725000000000001</v>
      </c>
      <c r="HZ28">
        <v>3.2970000000000002</v>
      </c>
      <c r="IA28">
        <v>9999</v>
      </c>
      <c r="IB28">
        <v>9999</v>
      </c>
      <c r="IC28">
        <v>9999</v>
      </c>
      <c r="ID28">
        <v>999.9</v>
      </c>
      <c r="IE28">
        <v>4.9719600000000002</v>
      </c>
      <c r="IF28">
        <v>1.8539600000000001</v>
      </c>
      <c r="IG28">
        <v>1.85501</v>
      </c>
      <c r="IH28">
        <v>1.85928</v>
      </c>
      <c r="II28">
        <v>1.85364</v>
      </c>
      <c r="IJ28">
        <v>1.8580700000000001</v>
      </c>
      <c r="IK28">
        <v>1.8553200000000001</v>
      </c>
      <c r="IL28">
        <v>1.8538399999999999</v>
      </c>
      <c r="IM28">
        <v>0</v>
      </c>
      <c r="IN28">
        <v>0</v>
      </c>
      <c r="IO28">
        <v>0</v>
      </c>
      <c r="IP28">
        <v>0</v>
      </c>
      <c r="IQ28" t="s">
        <v>445</v>
      </c>
      <c r="IR28" t="s">
        <v>446</v>
      </c>
      <c r="IS28" t="s">
        <v>447</v>
      </c>
      <c r="IT28" t="s">
        <v>447</v>
      </c>
      <c r="IU28" t="s">
        <v>447</v>
      </c>
      <c r="IV28" t="s">
        <v>447</v>
      </c>
      <c r="IW28">
        <v>0</v>
      </c>
      <c r="IX28">
        <v>100</v>
      </c>
      <c r="IY28">
        <v>100</v>
      </c>
      <c r="IZ28">
        <v>-0.753</v>
      </c>
      <c r="JA28">
        <v>0.16400000000000001</v>
      </c>
      <c r="JB28">
        <v>-0.45666294001442498</v>
      </c>
      <c r="JC28">
        <v>-6.8838208586326796E-4</v>
      </c>
      <c r="JD28">
        <v>1.2146953680521199E-7</v>
      </c>
      <c r="JE28">
        <v>-3.3979593155360199E-13</v>
      </c>
      <c r="JF28">
        <v>2.6267338620424401E-2</v>
      </c>
      <c r="JG28">
        <v>-8.4016882464723192E-3</v>
      </c>
      <c r="JH28">
        <v>1.25164947178783E-3</v>
      </c>
      <c r="JI28">
        <v>-1.11680998025361E-5</v>
      </c>
      <c r="JJ28">
        <v>6</v>
      </c>
      <c r="JK28">
        <v>2124</v>
      </c>
      <c r="JL28">
        <v>0</v>
      </c>
      <c r="JM28">
        <v>22</v>
      </c>
      <c r="JN28">
        <v>24.2</v>
      </c>
      <c r="JO28">
        <v>24.4</v>
      </c>
      <c r="JP28">
        <v>0.83496099999999995</v>
      </c>
      <c r="JQ28">
        <v>2.3864700000000001</v>
      </c>
      <c r="JR28">
        <v>1.5966800000000001</v>
      </c>
      <c r="JS28">
        <v>2.32544</v>
      </c>
      <c r="JT28">
        <v>1.5905800000000001</v>
      </c>
      <c r="JU28">
        <v>2.5</v>
      </c>
      <c r="JV28">
        <v>29.772400000000001</v>
      </c>
      <c r="JW28">
        <v>13.8606</v>
      </c>
      <c r="JX28">
        <v>18</v>
      </c>
      <c r="JY28">
        <v>503.35399999999998</v>
      </c>
      <c r="JZ28">
        <v>581.53300000000002</v>
      </c>
      <c r="KA28">
        <v>25.000499999999999</v>
      </c>
      <c r="KB28">
        <v>26.094200000000001</v>
      </c>
      <c r="KC28">
        <v>30.0002</v>
      </c>
      <c r="KD28">
        <v>26.0442</v>
      </c>
      <c r="KE28">
        <v>26.008900000000001</v>
      </c>
      <c r="KF28">
        <v>16.6157</v>
      </c>
      <c r="KG28">
        <v>14.9756</v>
      </c>
      <c r="KH28">
        <v>30.472899999999999</v>
      </c>
      <c r="KI28">
        <v>25</v>
      </c>
      <c r="KJ28">
        <v>400</v>
      </c>
      <c r="KK28">
        <v>16.156600000000001</v>
      </c>
      <c r="KL28">
        <v>100.504</v>
      </c>
      <c r="KM28">
        <v>100.325</v>
      </c>
    </row>
    <row r="29" spans="1:299" x14ac:dyDescent="0.2">
      <c r="A29">
        <v>13</v>
      </c>
      <c r="B29">
        <v>1687470701.0999999</v>
      </c>
      <c r="C29">
        <v>21655</v>
      </c>
      <c r="D29" t="s">
        <v>495</v>
      </c>
      <c r="E29" t="s">
        <v>496</v>
      </c>
      <c r="F29">
        <v>30</v>
      </c>
      <c r="G29">
        <v>20.3</v>
      </c>
      <c r="H29" t="s">
        <v>438</v>
      </c>
      <c r="I29">
        <v>200</v>
      </c>
      <c r="J29">
        <v>118</v>
      </c>
      <c r="K29">
        <v>1687470693.0999999</v>
      </c>
      <c r="L29">
        <f t="shared" si="0"/>
        <v>3.0807422002247347E-4</v>
      </c>
      <c r="M29">
        <f t="shared" si="1"/>
        <v>0.30807422002247348</v>
      </c>
      <c r="N29">
        <f t="shared" si="2"/>
        <v>3.0156368748135116</v>
      </c>
      <c r="O29">
        <f t="shared" si="3"/>
        <v>398.34013333333297</v>
      </c>
      <c r="P29">
        <f t="shared" si="4"/>
        <v>136.07175332984619</v>
      </c>
      <c r="Q29">
        <f t="shared" si="5"/>
        <v>13.795837404737314</v>
      </c>
      <c r="R29">
        <f t="shared" si="6"/>
        <v>40.386307788118046</v>
      </c>
      <c r="S29">
        <f t="shared" si="7"/>
        <v>1.8943805251849598E-2</v>
      </c>
      <c r="T29">
        <f t="shared" si="8"/>
        <v>3.8395567416069962</v>
      </c>
      <c r="U29">
        <f t="shared" si="9"/>
        <v>1.8892032972601506E-2</v>
      </c>
      <c r="V29">
        <f t="shared" si="10"/>
        <v>1.1812160266325564E-2</v>
      </c>
      <c r="W29">
        <f t="shared" si="11"/>
        <v>82.091385913538417</v>
      </c>
      <c r="X29">
        <f t="shared" si="12"/>
        <v>26.138656627022804</v>
      </c>
      <c r="Y29">
        <f t="shared" si="13"/>
        <v>25.528880000000001</v>
      </c>
      <c r="Z29">
        <f t="shared" si="14"/>
        <v>3.281329167299722</v>
      </c>
      <c r="AA29">
        <f t="shared" si="15"/>
        <v>49.958605325800931</v>
      </c>
      <c r="AB29">
        <f t="shared" si="16"/>
        <v>1.6683674074522898</v>
      </c>
      <c r="AC29">
        <f t="shared" si="17"/>
        <v>3.3394995648340644</v>
      </c>
      <c r="AD29">
        <f t="shared" si="18"/>
        <v>1.6129617598474322</v>
      </c>
      <c r="AE29">
        <f t="shared" si="19"/>
        <v>-13.58607310299108</v>
      </c>
      <c r="AF29">
        <f t="shared" si="20"/>
        <v>61.322521735667728</v>
      </c>
      <c r="AG29">
        <f t="shared" si="21"/>
        <v>3.4013833887798506</v>
      </c>
      <c r="AH29">
        <f t="shared" si="22"/>
        <v>133.22921793499492</v>
      </c>
      <c r="AI29">
        <f t="shared" si="23"/>
        <v>-1.577590083305549</v>
      </c>
      <c r="AJ29">
        <f t="shared" si="24"/>
        <v>0.28782228056540327</v>
      </c>
      <c r="AK29">
        <f t="shared" si="25"/>
        <v>3.0156368748135116</v>
      </c>
      <c r="AL29">
        <v>400.54690720749801</v>
      </c>
      <c r="AM29">
        <v>402.18441212121201</v>
      </c>
      <c r="AN29">
        <v>-0.63643588486209002</v>
      </c>
      <c r="AO29">
        <v>67.039649314367296</v>
      </c>
      <c r="AP29">
        <f t="shared" si="26"/>
        <v>0.30807422002247348</v>
      </c>
      <c r="AQ29">
        <v>16.278549559484301</v>
      </c>
      <c r="AR29">
        <v>16.4603284848485</v>
      </c>
      <c r="AS29">
        <v>-1.71274246872252E-6</v>
      </c>
      <c r="AT29">
        <v>77.590245910467502</v>
      </c>
      <c r="AU29">
        <v>0</v>
      </c>
      <c r="AV29">
        <v>0</v>
      </c>
      <c r="AW29">
        <f t="shared" si="27"/>
        <v>1</v>
      </c>
      <c r="AX29">
        <f t="shared" si="28"/>
        <v>0</v>
      </c>
      <c r="AY29">
        <f t="shared" si="29"/>
        <v>53759.461672075275</v>
      </c>
      <c r="AZ29" t="s">
        <v>439</v>
      </c>
      <c r="BA29">
        <v>10070.200000000001</v>
      </c>
      <c r="BB29">
        <v>138.84153846153799</v>
      </c>
      <c r="BC29">
        <v>472.31</v>
      </c>
      <c r="BD29">
        <f t="shared" si="30"/>
        <v>0.70603726691889235</v>
      </c>
      <c r="BE29">
        <v>-0.242176552167957</v>
      </c>
      <c r="BF29" t="s">
        <v>497</v>
      </c>
      <c r="BG29">
        <v>10108.4</v>
      </c>
      <c r="BH29">
        <v>429.32884615384597</v>
      </c>
      <c r="BI29">
        <v>478.69</v>
      </c>
      <c r="BJ29">
        <f t="shared" si="31"/>
        <v>0.10311716109831837</v>
      </c>
      <c r="BK29">
        <v>0.5</v>
      </c>
      <c r="BL29">
        <f t="shared" si="32"/>
        <v>421.18245031789581</v>
      </c>
      <c r="BM29">
        <f t="shared" si="33"/>
        <v>3.0156368748135116</v>
      </c>
      <c r="BN29">
        <f t="shared" si="34"/>
        <v>21.715569290607466</v>
      </c>
      <c r="BO29">
        <f t="shared" si="35"/>
        <v>7.7349220617396785E-3</v>
      </c>
      <c r="BP29">
        <f t="shared" si="36"/>
        <v>-1.3328041112202042E-2</v>
      </c>
      <c r="BQ29">
        <f t="shared" si="37"/>
        <v>139.38765194896288</v>
      </c>
      <c r="BR29" t="s">
        <v>441</v>
      </c>
      <c r="BS29">
        <v>0</v>
      </c>
      <c r="BT29">
        <f t="shared" si="38"/>
        <v>139.38765194896288</v>
      </c>
      <c r="BU29">
        <f t="shared" si="39"/>
        <v>0.70881436430892042</v>
      </c>
      <c r="BV29">
        <f t="shared" si="40"/>
        <v>0.14547837387417439</v>
      </c>
      <c r="BW29">
        <f t="shared" si="41"/>
        <v>-1.9163627907075612E-2</v>
      </c>
      <c r="BX29">
        <f t="shared" si="42"/>
        <v>0.14524459996876468</v>
      </c>
      <c r="BY29">
        <f t="shared" si="43"/>
        <v>-1.9132244082591093E-2</v>
      </c>
      <c r="BZ29">
        <f t="shared" si="44"/>
        <v>4.7231601429381063E-2</v>
      </c>
      <c r="CA29">
        <f t="shared" si="45"/>
        <v>0.9527683985706189</v>
      </c>
      <c r="CB29">
        <v>407</v>
      </c>
      <c r="CC29">
        <v>290</v>
      </c>
      <c r="CD29">
        <v>478.69</v>
      </c>
      <c r="CE29">
        <v>75</v>
      </c>
      <c r="CF29">
        <v>10108.4</v>
      </c>
      <c r="CG29">
        <v>476.43</v>
      </c>
      <c r="CH29">
        <v>2.2599999999999998</v>
      </c>
      <c r="CI29">
        <v>300</v>
      </c>
      <c r="CJ29">
        <v>24.1</v>
      </c>
      <c r="CK29">
        <v>476.03526210683702</v>
      </c>
      <c r="CL29">
        <v>1.38713443672843</v>
      </c>
      <c r="CM29">
        <v>0.39613704581201098</v>
      </c>
      <c r="CN29">
        <v>1.2211116452958899</v>
      </c>
      <c r="CO29">
        <v>3.7444918239767401E-3</v>
      </c>
      <c r="CP29">
        <v>-7.9486122358175797E-3</v>
      </c>
      <c r="CQ29">
        <v>290</v>
      </c>
      <c r="CR29">
        <v>478.23</v>
      </c>
      <c r="CS29">
        <v>805</v>
      </c>
      <c r="CT29">
        <v>10067.4</v>
      </c>
      <c r="CU29">
        <v>476.43</v>
      </c>
      <c r="CV29">
        <v>1.8</v>
      </c>
      <c r="DJ29">
        <f t="shared" si="46"/>
        <v>499.99366666666702</v>
      </c>
      <c r="DK29">
        <f t="shared" si="47"/>
        <v>421.18245031789581</v>
      </c>
      <c r="DL29">
        <f t="shared" si="48"/>
        <v>0.84237557072635361</v>
      </c>
      <c r="DM29">
        <f t="shared" si="49"/>
        <v>0.16418485150186241</v>
      </c>
      <c r="DN29">
        <v>3</v>
      </c>
      <c r="DO29">
        <v>0.5</v>
      </c>
      <c r="DP29" t="s">
        <v>442</v>
      </c>
      <c r="DQ29">
        <v>2</v>
      </c>
      <c r="DR29" t="b">
        <v>1</v>
      </c>
      <c r="DS29">
        <v>1687470693.0999999</v>
      </c>
      <c r="DT29">
        <v>398.34013333333297</v>
      </c>
      <c r="DU29">
        <v>397.462533333333</v>
      </c>
      <c r="DV29">
        <v>16.45552</v>
      </c>
      <c r="DW29">
        <v>16.285699999999999</v>
      </c>
      <c r="DX29">
        <v>398.96513333333297</v>
      </c>
      <c r="DY29">
        <v>16.290520000000001</v>
      </c>
      <c r="DZ29">
        <v>500.09306666666703</v>
      </c>
      <c r="EA29">
        <v>101.286533333333</v>
      </c>
      <c r="EB29">
        <v>9.9956273333333304E-2</v>
      </c>
      <c r="EC29">
        <v>25.825126666666701</v>
      </c>
      <c r="ED29">
        <v>25.528880000000001</v>
      </c>
      <c r="EE29">
        <v>999.9</v>
      </c>
      <c r="EF29">
        <v>0</v>
      </c>
      <c r="EG29">
        <v>0</v>
      </c>
      <c r="EH29">
        <v>9998.34</v>
      </c>
      <c r="EI29">
        <v>0</v>
      </c>
      <c r="EJ29">
        <v>0.221023</v>
      </c>
      <c r="EK29">
        <v>0.73437511333333305</v>
      </c>
      <c r="EL29">
        <v>404.86200000000002</v>
      </c>
      <c r="EM29">
        <v>404.04273333333299</v>
      </c>
      <c r="EN29">
        <v>0.177037466666667</v>
      </c>
      <c r="EO29">
        <v>397.462533333333</v>
      </c>
      <c r="EP29">
        <v>16.285699999999999</v>
      </c>
      <c r="EQ29">
        <v>1.6674533333333299</v>
      </c>
      <c r="ER29">
        <v>1.64952266666667</v>
      </c>
      <c r="ES29">
        <v>14.596726666666701</v>
      </c>
      <c r="ET29">
        <v>14.42938</v>
      </c>
      <c r="EU29">
        <v>499.99366666666702</v>
      </c>
      <c r="EV29">
        <v>0.92000820000000005</v>
      </c>
      <c r="EW29">
        <v>7.9991793333333297E-2</v>
      </c>
      <c r="EX29">
        <v>0</v>
      </c>
      <c r="EY29">
        <v>429.31853333333299</v>
      </c>
      <c r="EZ29">
        <v>4.9999900000000004</v>
      </c>
      <c r="FA29">
        <v>2186.9446666666699</v>
      </c>
      <c r="FB29">
        <v>4251.2053333333297</v>
      </c>
      <c r="FC29">
        <v>36.557866666666698</v>
      </c>
      <c r="FD29">
        <v>39.620800000000003</v>
      </c>
      <c r="FE29">
        <v>38.25</v>
      </c>
      <c r="FF29">
        <v>39.375</v>
      </c>
      <c r="FG29">
        <v>39.5</v>
      </c>
      <c r="FH29">
        <v>455.39733333333299</v>
      </c>
      <c r="FI29">
        <v>39.591999999999999</v>
      </c>
      <c r="FJ29">
        <v>0</v>
      </c>
      <c r="FK29">
        <v>2192.8999998569502</v>
      </c>
      <c r="FL29">
        <v>0</v>
      </c>
      <c r="FM29">
        <v>429.32884615384597</v>
      </c>
      <c r="FN29">
        <v>0.11890598344995899</v>
      </c>
      <c r="FO29">
        <v>-14.7852991828669</v>
      </c>
      <c r="FP29">
        <v>2186.7734615384602</v>
      </c>
      <c r="FQ29">
        <v>15</v>
      </c>
      <c r="FR29">
        <v>1687470731.0999999</v>
      </c>
      <c r="FS29" t="s">
        <v>498</v>
      </c>
      <c r="FT29">
        <v>1687470731.0999999</v>
      </c>
      <c r="FU29">
        <v>1687470720.0999999</v>
      </c>
      <c r="FV29">
        <v>13</v>
      </c>
      <c r="FW29">
        <v>0.14399999999999999</v>
      </c>
      <c r="FX29">
        <v>-2E-3</v>
      </c>
      <c r="FY29">
        <v>-0.625</v>
      </c>
      <c r="FZ29">
        <v>0.16500000000000001</v>
      </c>
      <c r="GA29">
        <v>398</v>
      </c>
      <c r="GB29">
        <v>16</v>
      </c>
      <c r="GC29">
        <v>0.32</v>
      </c>
      <c r="GD29">
        <v>0.12</v>
      </c>
      <c r="GE29">
        <v>0.31753850952380902</v>
      </c>
      <c r="GF29">
        <v>9.5313391636363693</v>
      </c>
      <c r="GG29">
        <v>3.4668115074005001</v>
      </c>
      <c r="GH29">
        <v>0</v>
      </c>
      <c r="GI29">
        <v>429.37026470588199</v>
      </c>
      <c r="GJ29">
        <v>-0.55032850018203205</v>
      </c>
      <c r="GK29">
        <v>0.1852032760515</v>
      </c>
      <c r="GL29">
        <v>1</v>
      </c>
      <c r="GM29">
        <v>0.174510380952381</v>
      </c>
      <c r="GN29">
        <v>8.0071168831169007E-2</v>
      </c>
      <c r="GO29">
        <v>9.9437615354514095E-3</v>
      </c>
      <c r="GP29">
        <v>1</v>
      </c>
      <c r="GQ29">
        <v>2</v>
      </c>
      <c r="GR29">
        <v>3</v>
      </c>
      <c r="GS29" t="s">
        <v>444</v>
      </c>
      <c r="GT29">
        <v>2.9481199999999999</v>
      </c>
      <c r="GU29">
        <v>2.71061</v>
      </c>
      <c r="GV29">
        <v>0.104051</v>
      </c>
      <c r="GW29">
        <v>0.103661</v>
      </c>
      <c r="GX29">
        <v>8.8274599999999995E-2</v>
      </c>
      <c r="GY29">
        <v>8.8269399999999998E-2</v>
      </c>
      <c r="GZ29">
        <v>27720.400000000001</v>
      </c>
      <c r="HA29">
        <v>32001</v>
      </c>
      <c r="HB29">
        <v>30853.1</v>
      </c>
      <c r="HC29">
        <v>34402.199999999997</v>
      </c>
      <c r="HD29">
        <v>38350.9</v>
      </c>
      <c r="HE29">
        <v>38843.300000000003</v>
      </c>
      <c r="HF29">
        <v>42422.5</v>
      </c>
      <c r="HG29">
        <v>42674.8</v>
      </c>
      <c r="HH29">
        <v>2.0386299999999999</v>
      </c>
      <c r="HI29">
        <v>2.1768299999999998</v>
      </c>
      <c r="HJ29">
        <v>8.7976499999999999E-2</v>
      </c>
      <c r="HK29">
        <v>0</v>
      </c>
      <c r="HL29">
        <v>24.107900000000001</v>
      </c>
      <c r="HM29">
        <v>999.9</v>
      </c>
      <c r="HN29">
        <v>60.005000000000003</v>
      </c>
      <c r="HO29">
        <v>26.021999999999998</v>
      </c>
      <c r="HP29">
        <v>20.018899999999999</v>
      </c>
      <c r="HQ29">
        <v>60.257599999999996</v>
      </c>
      <c r="HR29">
        <v>17.720400000000001</v>
      </c>
      <c r="HS29">
        <v>1</v>
      </c>
      <c r="HT29">
        <v>-6.2804899999999997E-2</v>
      </c>
      <c r="HU29">
        <v>-0.116683</v>
      </c>
      <c r="HV29">
        <v>20.299199999999999</v>
      </c>
      <c r="HW29">
        <v>5.2423000000000002</v>
      </c>
      <c r="HX29">
        <v>11.9861</v>
      </c>
      <c r="HY29">
        <v>4.9707499999999998</v>
      </c>
      <c r="HZ29">
        <v>3.29643</v>
      </c>
      <c r="IA29">
        <v>9999</v>
      </c>
      <c r="IB29">
        <v>9999</v>
      </c>
      <c r="IC29">
        <v>9999</v>
      </c>
      <c r="ID29">
        <v>999.9</v>
      </c>
      <c r="IE29">
        <v>4.9719199999999999</v>
      </c>
      <c r="IF29">
        <v>1.8540399999999999</v>
      </c>
      <c r="IG29">
        <v>1.8550599999999999</v>
      </c>
      <c r="IH29">
        <v>1.85931</v>
      </c>
      <c r="II29">
        <v>1.8536699999999999</v>
      </c>
      <c r="IJ29">
        <v>1.85815</v>
      </c>
      <c r="IK29">
        <v>1.8553200000000001</v>
      </c>
      <c r="IL29">
        <v>1.85388</v>
      </c>
      <c r="IM29">
        <v>0</v>
      </c>
      <c r="IN29">
        <v>0</v>
      </c>
      <c r="IO29">
        <v>0</v>
      </c>
      <c r="IP29">
        <v>0</v>
      </c>
      <c r="IQ29" t="s">
        <v>445</v>
      </c>
      <c r="IR29" t="s">
        <v>446</v>
      </c>
      <c r="IS29" t="s">
        <v>447</v>
      </c>
      <c r="IT29" t="s">
        <v>447</v>
      </c>
      <c r="IU29" t="s">
        <v>447</v>
      </c>
      <c r="IV29" t="s">
        <v>447</v>
      </c>
      <c r="IW29">
        <v>0</v>
      </c>
      <c r="IX29">
        <v>100</v>
      </c>
      <c r="IY29">
        <v>100</v>
      </c>
      <c r="IZ29">
        <v>-0.625</v>
      </c>
      <c r="JA29">
        <v>0.16500000000000001</v>
      </c>
      <c r="JB29">
        <v>-0.512900318316723</v>
      </c>
      <c r="JC29">
        <v>-6.8838208586326796E-4</v>
      </c>
      <c r="JD29">
        <v>1.2146953680521199E-7</v>
      </c>
      <c r="JE29">
        <v>-3.3979593155360199E-13</v>
      </c>
      <c r="JF29">
        <v>2.5196903773183E-2</v>
      </c>
      <c r="JG29">
        <v>-8.4016882464723192E-3</v>
      </c>
      <c r="JH29">
        <v>1.25164947178783E-3</v>
      </c>
      <c r="JI29">
        <v>-1.11680998025361E-5</v>
      </c>
      <c r="JJ29">
        <v>6</v>
      </c>
      <c r="JK29">
        <v>2124</v>
      </c>
      <c r="JL29">
        <v>0</v>
      </c>
      <c r="JM29">
        <v>22</v>
      </c>
      <c r="JN29">
        <v>36</v>
      </c>
      <c r="JO29">
        <v>36.299999999999997</v>
      </c>
      <c r="JP29">
        <v>0.88745099999999999</v>
      </c>
      <c r="JQ29">
        <v>2.3901400000000002</v>
      </c>
      <c r="JR29">
        <v>1.5966800000000001</v>
      </c>
      <c r="JS29">
        <v>2.32422</v>
      </c>
      <c r="JT29">
        <v>1.5905800000000001</v>
      </c>
      <c r="JU29">
        <v>2.47803</v>
      </c>
      <c r="JV29">
        <v>30.825299999999999</v>
      </c>
      <c r="JW29">
        <v>13.361499999999999</v>
      </c>
      <c r="JX29">
        <v>18</v>
      </c>
      <c r="JY29">
        <v>503.26299999999998</v>
      </c>
      <c r="JZ29">
        <v>577.21500000000003</v>
      </c>
      <c r="KA29">
        <v>25.000399999999999</v>
      </c>
      <c r="KB29">
        <v>26.453299999999999</v>
      </c>
      <c r="KC29">
        <v>30.0001</v>
      </c>
      <c r="KD29">
        <v>26.387699999999999</v>
      </c>
      <c r="KE29">
        <v>26.3492</v>
      </c>
      <c r="KF29">
        <v>17.785</v>
      </c>
      <c r="KG29">
        <v>19.378599999999999</v>
      </c>
      <c r="KH29">
        <v>33.935699999999997</v>
      </c>
      <c r="KI29">
        <v>25</v>
      </c>
      <c r="KJ29">
        <v>400</v>
      </c>
      <c r="KK29">
        <v>16.228200000000001</v>
      </c>
      <c r="KL29">
        <v>100.44799999999999</v>
      </c>
      <c r="KM29">
        <v>100.27200000000001</v>
      </c>
    </row>
    <row r="30" spans="1:299" x14ac:dyDescent="0.2">
      <c r="A30">
        <v>14</v>
      </c>
      <c r="B30">
        <v>1687472172</v>
      </c>
      <c r="C30">
        <v>23125.9000000954</v>
      </c>
      <c r="D30" t="s">
        <v>499</v>
      </c>
      <c r="E30" t="s">
        <v>500</v>
      </c>
      <c r="F30">
        <v>30</v>
      </c>
      <c r="G30">
        <v>21.2</v>
      </c>
      <c r="H30" t="s">
        <v>450</v>
      </c>
      <c r="I30">
        <v>40</v>
      </c>
      <c r="J30">
        <v>118</v>
      </c>
      <c r="K30">
        <v>1687472163.5</v>
      </c>
      <c r="L30">
        <f t="shared" si="0"/>
        <v>1.0165801156434022E-4</v>
      </c>
      <c r="M30">
        <f t="shared" si="1"/>
        <v>0.10165801156434022</v>
      </c>
      <c r="N30">
        <f t="shared" si="2"/>
        <v>-0.45996263119782566</v>
      </c>
      <c r="O30">
        <f t="shared" si="3"/>
        <v>396.53243750000001</v>
      </c>
      <c r="P30">
        <f t="shared" si="4"/>
        <v>502.60610642694348</v>
      </c>
      <c r="Q30">
        <f t="shared" si="5"/>
        <v>50.961411975218482</v>
      </c>
      <c r="R30">
        <f t="shared" si="6"/>
        <v>40.20614284341648</v>
      </c>
      <c r="S30">
        <f t="shared" si="7"/>
        <v>6.253481615439962E-3</v>
      </c>
      <c r="T30">
        <f t="shared" si="8"/>
        <v>3.8414726629930529</v>
      </c>
      <c r="U30">
        <f t="shared" si="9"/>
        <v>6.2478316012193613E-3</v>
      </c>
      <c r="V30">
        <f t="shared" si="10"/>
        <v>3.905401945085036E-3</v>
      </c>
      <c r="W30">
        <f t="shared" si="11"/>
        <v>82.0861317123139</v>
      </c>
      <c r="X30">
        <f t="shared" si="12"/>
        <v>26.177319087278274</v>
      </c>
      <c r="Y30">
        <f t="shared" si="13"/>
        <v>25.512537500000001</v>
      </c>
      <c r="Z30">
        <f t="shared" si="14"/>
        <v>3.2781461127791016</v>
      </c>
      <c r="AA30">
        <f t="shared" si="15"/>
        <v>49.974196847309742</v>
      </c>
      <c r="AB30">
        <f t="shared" si="16"/>
        <v>1.6686104509059667</v>
      </c>
      <c r="AC30">
        <f t="shared" si="17"/>
        <v>3.3389440074529038</v>
      </c>
      <c r="AD30">
        <f t="shared" si="18"/>
        <v>1.6095356618731349</v>
      </c>
      <c r="AE30">
        <f t="shared" si="19"/>
        <v>-4.4831183099874039</v>
      </c>
      <c r="AF30">
        <f t="shared" si="20"/>
        <v>64.156153556774484</v>
      </c>
      <c r="AG30">
        <f t="shared" si="21"/>
        <v>3.5564399688449835</v>
      </c>
      <c r="AH30">
        <f t="shared" si="22"/>
        <v>145.31560692794596</v>
      </c>
      <c r="AI30">
        <f t="shared" si="23"/>
        <v>0.97736873880039132</v>
      </c>
      <c r="AJ30">
        <f t="shared" si="24"/>
        <v>9.2563794602866817E-2</v>
      </c>
      <c r="AK30">
        <f t="shared" si="25"/>
        <v>-0.45996263119782566</v>
      </c>
      <c r="AL30">
        <v>411.78488926782001</v>
      </c>
      <c r="AM30">
        <v>406.76789696969701</v>
      </c>
      <c r="AN30">
        <v>0.96974344311013605</v>
      </c>
      <c r="AO30">
        <v>67.040086956520796</v>
      </c>
      <c r="AP30">
        <f t="shared" si="26"/>
        <v>0.10165801156434022</v>
      </c>
      <c r="AQ30">
        <v>16.4013994681006</v>
      </c>
      <c r="AR30">
        <v>16.4613727272727</v>
      </c>
      <c r="AS30">
        <v>7.1553477970064196E-7</v>
      </c>
      <c r="AT30">
        <v>77.639302831280702</v>
      </c>
      <c r="AU30">
        <v>0</v>
      </c>
      <c r="AV30">
        <v>0</v>
      </c>
      <c r="AW30">
        <f t="shared" si="27"/>
        <v>1</v>
      </c>
      <c r="AX30">
        <f t="shared" si="28"/>
        <v>0</v>
      </c>
      <c r="AY30">
        <f t="shared" si="29"/>
        <v>53797.435119243637</v>
      </c>
      <c r="AZ30" t="s">
        <v>439</v>
      </c>
      <c r="BA30">
        <v>10070.200000000001</v>
      </c>
      <c r="BB30">
        <v>138.84153846153799</v>
      </c>
      <c r="BC30">
        <v>472.31</v>
      </c>
      <c r="BD30">
        <f t="shared" si="30"/>
        <v>0.70603726691889235</v>
      </c>
      <c r="BE30">
        <v>-0.242176552167957</v>
      </c>
      <c r="BF30" t="s">
        <v>501</v>
      </c>
      <c r="BG30">
        <v>10097.5</v>
      </c>
      <c r="BH30">
        <v>401.075115384615</v>
      </c>
      <c r="BI30">
        <v>438.23</v>
      </c>
      <c r="BJ30">
        <f t="shared" si="31"/>
        <v>8.478398241878693E-2</v>
      </c>
      <c r="BK30">
        <v>0.5</v>
      </c>
      <c r="BL30">
        <f t="shared" si="32"/>
        <v>421.15162873695016</v>
      </c>
      <c r="BM30">
        <f t="shared" si="33"/>
        <v>-0.45996263119782566</v>
      </c>
      <c r="BN30">
        <f t="shared" si="34"/>
        <v>17.853456143238532</v>
      </c>
      <c r="BO30">
        <f t="shared" si="35"/>
        <v>-5.1712035326330666E-4</v>
      </c>
      <c r="BP30">
        <f t="shared" si="36"/>
        <v>7.7767382424754089E-2</v>
      </c>
      <c r="BQ30">
        <f t="shared" si="37"/>
        <v>135.73846056885225</v>
      </c>
      <c r="BR30" t="s">
        <v>441</v>
      </c>
      <c r="BS30">
        <v>0</v>
      </c>
      <c r="BT30">
        <f t="shared" si="38"/>
        <v>135.73846056885225</v>
      </c>
      <c r="BU30">
        <f t="shared" si="39"/>
        <v>0.69025748906087614</v>
      </c>
      <c r="BV30">
        <f t="shared" si="40"/>
        <v>0.12282950024075664</v>
      </c>
      <c r="BW30">
        <f t="shared" si="41"/>
        <v>0.10125633337150217</v>
      </c>
      <c r="BX30">
        <f t="shared" si="42"/>
        <v>0.12410259374879676</v>
      </c>
      <c r="BY30">
        <f t="shared" si="43"/>
        <v>0.10219857027189727</v>
      </c>
      <c r="BZ30">
        <f t="shared" si="44"/>
        <v>4.1569986856784501E-2</v>
      </c>
      <c r="CA30">
        <f t="shared" si="45"/>
        <v>0.95843001314321552</v>
      </c>
      <c r="CB30">
        <v>408</v>
      </c>
      <c r="CC30">
        <v>290</v>
      </c>
      <c r="CD30">
        <v>438.23</v>
      </c>
      <c r="CE30">
        <v>85</v>
      </c>
      <c r="CF30">
        <v>10097.5</v>
      </c>
      <c r="CG30">
        <v>436.58</v>
      </c>
      <c r="CH30">
        <v>1.65</v>
      </c>
      <c r="CI30">
        <v>300</v>
      </c>
      <c r="CJ30">
        <v>24.1</v>
      </c>
      <c r="CK30">
        <v>437.56200972144501</v>
      </c>
      <c r="CL30">
        <v>1.3233208145039299</v>
      </c>
      <c r="CM30">
        <v>-0.98697985401118804</v>
      </c>
      <c r="CN30">
        <v>1.1637654926366501</v>
      </c>
      <c r="CO30">
        <v>2.5044500752187698E-2</v>
      </c>
      <c r="CP30">
        <v>-7.9413559510567305E-3</v>
      </c>
      <c r="CQ30">
        <v>290</v>
      </c>
      <c r="CR30">
        <v>437.42</v>
      </c>
      <c r="CS30">
        <v>785</v>
      </c>
      <c r="CT30">
        <v>10057.700000000001</v>
      </c>
      <c r="CU30">
        <v>436.58</v>
      </c>
      <c r="CV30">
        <v>0.84</v>
      </c>
      <c r="DJ30">
        <f t="shared" si="46"/>
        <v>499.95656250000002</v>
      </c>
      <c r="DK30">
        <f t="shared" si="47"/>
        <v>421.15162873695016</v>
      </c>
      <c r="DL30">
        <f t="shared" si="48"/>
        <v>0.84237643892703207</v>
      </c>
      <c r="DM30">
        <f t="shared" si="49"/>
        <v>0.16418652712917214</v>
      </c>
      <c r="DN30">
        <v>3</v>
      </c>
      <c r="DO30">
        <v>0.5</v>
      </c>
      <c r="DP30" t="s">
        <v>442</v>
      </c>
      <c r="DQ30">
        <v>2</v>
      </c>
      <c r="DR30" t="b">
        <v>1</v>
      </c>
      <c r="DS30">
        <v>1687472163.5</v>
      </c>
      <c r="DT30">
        <v>396.53243750000001</v>
      </c>
      <c r="DU30">
        <v>397.14075000000003</v>
      </c>
      <c r="DV30">
        <v>16.456643750000001</v>
      </c>
      <c r="DW30">
        <v>16.40203125</v>
      </c>
      <c r="DX30">
        <v>397.15743750000001</v>
      </c>
      <c r="DY30">
        <v>16.290643750000001</v>
      </c>
      <c r="DZ30">
        <v>500.10806250000002</v>
      </c>
      <c r="EA30">
        <v>101.294375</v>
      </c>
      <c r="EB30">
        <v>9.9960093750000006E-2</v>
      </c>
      <c r="EC30">
        <v>25.822318750000001</v>
      </c>
      <c r="ED30">
        <v>25.512537500000001</v>
      </c>
      <c r="EE30">
        <v>999.9</v>
      </c>
      <c r="EF30">
        <v>0</v>
      </c>
      <c r="EG30">
        <v>0</v>
      </c>
      <c r="EH30">
        <v>10004.798124999999</v>
      </c>
      <c r="EI30">
        <v>0</v>
      </c>
      <c r="EJ30">
        <v>0.221023</v>
      </c>
      <c r="EK30">
        <v>-0.60693675000000002</v>
      </c>
      <c r="EL30">
        <v>403.17031250000002</v>
      </c>
      <c r="EM30">
        <v>403.76343750000001</v>
      </c>
      <c r="EN30">
        <v>5.8639768750000001E-2</v>
      </c>
      <c r="EO30">
        <v>397.14075000000003</v>
      </c>
      <c r="EP30">
        <v>16.40203125</v>
      </c>
      <c r="EQ30">
        <v>1.6673718749999999</v>
      </c>
      <c r="ER30">
        <v>1.6614318749999999</v>
      </c>
      <c r="ES30">
        <v>14.59595625</v>
      </c>
      <c r="ET30">
        <v>14.540693750000001</v>
      </c>
      <c r="EU30">
        <v>499.95656250000002</v>
      </c>
      <c r="EV30">
        <v>0.91998356250000002</v>
      </c>
      <c r="EW30">
        <v>8.00165875E-2</v>
      </c>
      <c r="EX30">
        <v>0</v>
      </c>
      <c r="EY30">
        <v>401.0865</v>
      </c>
      <c r="EZ30">
        <v>4.9999900000000004</v>
      </c>
      <c r="FA30">
        <v>2037.7762499999999</v>
      </c>
      <c r="FB30">
        <v>4250.8474999999999</v>
      </c>
      <c r="FC30">
        <v>37.25</v>
      </c>
      <c r="FD30">
        <v>40.167625000000001</v>
      </c>
      <c r="FE30">
        <v>38.871062500000001</v>
      </c>
      <c r="FF30">
        <v>40.186999999999998</v>
      </c>
      <c r="FG30">
        <v>40.155999999999999</v>
      </c>
      <c r="FH30">
        <v>455.35124999999999</v>
      </c>
      <c r="FI30">
        <v>39.603749999999998</v>
      </c>
      <c r="FJ30">
        <v>0</v>
      </c>
      <c r="FK30">
        <v>1469.3000001907301</v>
      </c>
      <c r="FL30">
        <v>0</v>
      </c>
      <c r="FM30">
        <v>401.075115384615</v>
      </c>
      <c r="FN30">
        <v>-1.52017094353573</v>
      </c>
      <c r="FO30">
        <v>17.5623931437095</v>
      </c>
      <c r="FP30">
        <v>2037.4992307692301</v>
      </c>
      <c r="FQ30">
        <v>15</v>
      </c>
      <c r="FR30">
        <v>1687472213</v>
      </c>
      <c r="FS30" t="s">
        <v>502</v>
      </c>
      <c r="FT30">
        <v>1687470731.0999999</v>
      </c>
      <c r="FU30">
        <v>1687472190</v>
      </c>
      <c r="FV30">
        <v>14</v>
      </c>
      <c r="FW30">
        <v>0.14399999999999999</v>
      </c>
      <c r="FX30">
        <v>-3.0000000000000001E-3</v>
      </c>
      <c r="FY30">
        <v>-0.625</v>
      </c>
      <c r="FZ30">
        <v>0.16600000000000001</v>
      </c>
      <c r="GA30">
        <v>398</v>
      </c>
      <c r="GB30">
        <v>16</v>
      </c>
      <c r="GC30">
        <v>0.32</v>
      </c>
      <c r="GD30">
        <v>0.12</v>
      </c>
      <c r="GE30">
        <v>-1.2775251428571399</v>
      </c>
      <c r="GF30">
        <v>-18.287632051948101</v>
      </c>
      <c r="GG30">
        <v>7.68093560158455</v>
      </c>
      <c r="GH30">
        <v>0</v>
      </c>
      <c r="GI30">
        <v>401.17288235294097</v>
      </c>
      <c r="GJ30">
        <v>-1.7080825027139801</v>
      </c>
      <c r="GK30">
        <v>0.26510073165473402</v>
      </c>
      <c r="GL30">
        <v>0</v>
      </c>
      <c r="GM30">
        <v>5.7431452380952402E-2</v>
      </c>
      <c r="GN30">
        <v>2.0715685714285802E-2</v>
      </c>
      <c r="GO30">
        <v>2.2290694107031401E-3</v>
      </c>
      <c r="GP30">
        <v>1</v>
      </c>
      <c r="GQ30">
        <v>1</v>
      </c>
      <c r="GR30">
        <v>3</v>
      </c>
      <c r="GS30" t="s">
        <v>461</v>
      </c>
      <c r="GT30">
        <v>2.9471500000000002</v>
      </c>
      <c r="GU30">
        <v>2.7106300000000001</v>
      </c>
      <c r="GV30">
        <v>0.10469199999999999</v>
      </c>
      <c r="GW30">
        <v>0.104437</v>
      </c>
      <c r="GX30">
        <v>8.8139899999999993E-2</v>
      </c>
      <c r="GY30">
        <v>8.8665800000000003E-2</v>
      </c>
      <c r="GZ30">
        <v>27660.1</v>
      </c>
      <c r="HA30">
        <v>31923.7</v>
      </c>
      <c r="HB30">
        <v>30812.1</v>
      </c>
      <c r="HC30">
        <v>34353.199999999997</v>
      </c>
      <c r="HD30">
        <v>38305.1</v>
      </c>
      <c r="HE30">
        <v>38772.300000000003</v>
      </c>
      <c r="HF30">
        <v>42365.9</v>
      </c>
      <c r="HG30">
        <v>42615.7</v>
      </c>
      <c r="HH30">
        <v>2.0294300000000001</v>
      </c>
      <c r="HI30">
        <v>2.1621999999999999</v>
      </c>
      <c r="HJ30">
        <v>8.9362300000000006E-2</v>
      </c>
      <c r="HK30">
        <v>0</v>
      </c>
      <c r="HL30">
        <v>24.0547</v>
      </c>
      <c r="HM30">
        <v>999.9</v>
      </c>
      <c r="HN30">
        <v>57.832000000000001</v>
      </c>
      <c r="HO30">
        <v>26.445</v>
      </c>
      <c r="HP30">
        <v>19.777999999999999</v>
      </c>
      <c r="HQ30">
        <v>60.3977</v>
      </c>
      <c r="HR30">
        <v>17.880600000000001</v>
      </c>
      <c r="HS30">
        <v>1</v>
      </c>
      <c r="HT30">
        <v>2.1392300000000002E-3</v>
      </c>
      <c r="HU30">
        <v>0.21504899999999999</v>
      </c>
      <c r="HV30">
        <v>20.299199999999999</v>
      </c>
      <c r="HW30">
        <v>5.24125</v>
      </c>
      <c r="HX30">
        <v>11.987</v>
      </c>
      <c r="HY30">
        <v>4.9721500000000001</v>
      </c>
      <c r="HZ30">
        <v>3.2970000000000002</v>
      </c>
      <c r="IA30">
        <v>9999</v>
      </c>
      <c r="IB30">
        <v>9999</v>
      </c>
      <c r="IC30">
        <v>9999</v>
      </c>
      <c r="ID30">
        <v>999.9</v>
      </c>
      <c r="IE30">
        <v>4.9719199999999999</v>
      </c>
      <c r="IF30">
        <v>1.8540399999999999</v>
      </c>
      <c r="IG30">
        <v>1.85507</v>
      </c>
      <c r="IH30">
        <v>1.85928</v>
      </c>
      <c r="II30">
        <v>1.8536600000000001</v>
      </c>
      <c r="IJ30">
        <v>1.8581300000000001</v>
      </c>
      <c r="IK30">
        <v>1.8553200000000001</v>
      </c>
      <c r="IL30">
        <v>1.8538300000000001</v>
      </c>
      <c r="IM30">
        <v>0</v>
      </c>
      <c r="IN30">
        <v>0</v>
      </c>
      <c r="IO30">
        <v>0</v>
      </c>
      <c r="IP30">
        <v>0</v>
      </c>
      <c r="IQ30" t="s">
        <v>445</v>
      </c>
      <c r="IR30" t="s">
        <v>446</v>
      </c>
      <c r="IS30" t="s">
        <v>447</v>
      </c>
      <c r="IT30" t="s">
        <v>447</v>
      </c>
      <c r="IU30" t="s">
        <v>447</v>
      </c>
      <c r="IV30" t="s">
        <v>447</v>
      </c>
      <c r="IW30">
        <v>0</v>
      </c>
      <c r="IX30">
        <v>100</v>
      </c>
      <c r="IY30">
        <v>100</v>
      </c>
      <c r="IZ30">
        <v>-0.625</v>
      </c>
      <c r="JA30">
        <v>0.16600000000000001</v>
      </c>
      <c r="JB30">
        <v>-0.36937208762499302</v>
      </c>
      <c r="JC30">
        <v>-6.8838208586326796E-4</v>
      </c>
      <c r="JD30">
        <v>1.2146953680521199E-7</v>
      </c>
      <c r="JE30">
        <v>-3.3979593155360199E-13</v>
      </c>
      <c r="JF30">
        <v>2.3015040044415201E-2</v>
      </c>
      <c r="JG30">
        <v>-8.4016882464723192E-3</v>
      </c>
      <c r="JH30">
        <v>1.25164947178783E-3</v>
      </c>
      <c r="JI30">
        <v>-1.11680998025361E-5</v>
      </c>
      <c r="JJ30">
        <v>6</v>
      </c>
      <c r="JK30">
        <v>2124</v>
      </c>
      <c r="JL30">
        <v>0</v>
      </c>
      <c r="JM30">
        <v>22</v>
      </c>
      <c r="JN30">
        <v>24</v>
      </c>
      <c r="JO30">
        <v>24.2</v>
      </c>
      <c r="JP30">
        <v>0.83252000000000004</v>
      </c>
      <c r="JQ30">
        <v>2.3950200000000001</v>
      </c>
      <c r="JR30">
        <v>1.5966800000000001</v>
      </c>
      <c r="JS30">
        <v>2.32422</v>
      </c>
      <c r="JT30">
        <v>1.5905800000000001</v>
      </c>
      <c r="JU30">
        <v>2.32056</v>
      </c>
      <c r="JV30">
        <v>30.955200000000001</v>
      </c>
      <c r="JW30">
        <v>12.8537</v>
      </c>
      <c r="JX30">
        <v>18</v>
      </c>
      <c r="JY30">
        <v>504.05</v>
      </c>
      <c r="JZ30">
        <v>574.21100000000001</v>
      </c>
      <c r="KA30">
        <v>25.000699999999998</v>
      </c>
      <c r="KB30">
        <v>27.234500000000001</v>
      </c>
      <c r="KC30">
        <v>30.000299999999999</v>
      </c>
      <c r="KD30">
        <v>27.122199999999999</v>
      </c>
      <c r="KE30">
        <v>27.075800000000001</v>
      </c>
      <c r="KF30">
        <v>16.709399999999999</v>
      </c>
      <c r="KG30">
        <v>16.156400000000001</v>
      </c>
      <c r="KH30">
        <v>32.822499999999998</v>
      </c>
      <c r="KI30">
        <v>25</v>
      </c>
      <c r="KJ30">
        <v>400</v>
      </c>
      <c r="KK30">
        <v>16.3873</v>
      </c>
      <c r="KL30">
        <v>100.31399999999999</v>
      </c>
      <c r="KM30">
        <v>100.131</v>
      </c>
    </row>
    <row r="31" spans="1:299" x14ac:dyDescent="0.2">
      <c r="A31">
        <v>15</v>
      </c>
      <c r="B31">
        <v>1687474242.0999999</v>
      </c>
      <c r="C31">
        <v>25196</v>
      </c>
      <c r="D31" t="s">
        <v>503</v>
      </c>
      <c r="E31" t="s">
        <v>504</v>
      </c>
      <c r="F31">
        <v>30</v>
      </c>
      <c r="G31">
        <v>21.7</v>
      </c>
      <c r="H31" t="s">
        <v>438</v>
      </c>
      <c r="I31">
        <v>280</v>
      </c>
      <c r="J31">
        <v>118</v>
      </c>
      <c r="K31">
        <v>1687474233.5999999</v>
      </c>
      <c r="L31">
        <f t="shared" si="0"/>
        <v>4.3200255832196094E-4</v>
      </c>
      <c r="M31">
        <f t="shared" si="1"/>
        <v>0.43200255832196094</v>
      </c>
      <c r="N31">
        <f t="shared" si="2"/>
        <v>1.8991951009299408</v>
      </c>
      <c r="O31">
        <f t="shared" si="3"/>
        <v>398.90325000000001</v>
      </c>
      <c r="P31">
        <f t="shared" si="4"/>
        <v>267.82956879091046</v>
      </c>
      <c r="Q31">
        <f t="shared" si="5"/>
        <v>27.136782299083201</v>
      </c>
      <c r="R31">
        <f t="shared" si="6"/>
        <v>40.417309793369377</v>
      </c>
      <c r="S31">
        <f t="shared" si="7"/>
        <v>2.501858380643723E-2</v>
      </c>
      <c r="T31">
        <f t="shared" si="8"/>
        <v>3.8354340932393844</v>
      </c>
      <c r="U31">
        <f t="shared" si="9"/>
        <v>2.4928272460534057E-2</v>
      </c>
      <c r="V31">
        <f t="shared" si="10"/>
        <v>1.5588257106993447E-2</v>
      </c>
      <c r="W31">
        <f t="shared" si="11"/>
        <v>82.093054584414276</v>
      </c>
      <c r="X31">
        <f t="shared" si="12"/>
        <v>26.890993272343909</v>
      </c>
      <c r="Y31">
        <f t="shared" si="13"/>
        <v>26.39508125</v>
      </c>
      <c r="Z31">
        <f t="shared" si="14"/>
        <v>3.4539527194253909</v>
      </c>
      <c r="AA31">
        <f t="shared" si="15"/>
        <v>49.854313736390445</v>
      </c>
      <c r="AB31">
        <f t="shared" si="16"/>
        <v>1.7431083021543552</v>
      </c>
      <c r="AC31">
        <f t="shared" si="17"/>
        <v>3.4964041654874856</v>
      </c>
      <c r="AD31">
        <f t="shared" si="18"/>
        <v>1.7108444172710358</v>
      </c>
      <c r="AE31">
        <f t="shared" si="19"/>
        <v>-19.051312821998479</v>
      </c>
      <c r="AF31">
        <f t="shared" si="20"/>
        <v>42.846555910389917</v>
      </c>
      <c r="AG31">
        <f t="shared" si="21"/>
        <v>2.3988186913585032</v>
      </c>
      <c r="AH31">
        <f t="shared" si="22"/>
        <v>108.28711636416421</v>
      </c>
      <c r="AI31">
        <f t="shared" si="23"/>
        <v>-2.4376177240945229</v>
      </c>
      <c r="AJ31">
        <f t="shared" si="24"/>
        <v>0.41769902968135436</v>
      </c>
      <c r="AK31">
        <f t="shared" si="25"/>
        <v>1.8991951009299408</v>
      </c>
      <c r="AL31">
        <v>403.46932069604401</v>
      </c>
      <c r="AM31">
        <v>402.32838787878802</v>
      </c>
      <c r="AN31">
        <v>-3.3056847751621499E-3</v>
      </c>
      <c r="AO31">
        <v>67.039975776682098</v>
      </c>
      <c r="AP31">
        <f t="shared" si="26"/>
        <v>0.43200255832196094</v>
      </c>
      <c r="AQ31">
        <v>16.958437302751399</v>
      </c>
      <c r="AR31">
        <v>17.213126060606101</v>
      </c>
      <c r="AS31">
        <v>-3.5161517199180102E-7</v>
      </c>
      <c r="AT31">
        <v>77.619950337275299</v>
      </c>
      <c r="AU31">
        <v>0</v>
      </c>
      <c r="AV31">
        <v>0</v>
      </c>
      <c r="AW31">
        <f t="shared" si="27"/>
        <v>1</v>
      </c>
      <c r="AX31">
        <f t="shared" si="28"/>
        <v>0</v>
      </c>
      <c r="AY31">
        <f t="shared" si="29"/>
        <v>53538.573480955034</v>
      </c>
      <c r="AZ31" t="s">
        <v>439</v>
      </c>
      <c r="BA31">
        <v>10070.200000000001</v>
      </c>
      <c r="BB31">
        <v>138.84153846153799</v>
      </c>
      <c r="BC31">
        <v>472.31</v>
      </c>
      <c r="BD31">
        <f t="shared" si="30"/>
        <v>0.70603726691889235</v>
      </c>
      <c r="BE31">
        <v>-0.242176552167957</v>
      </c>
      <c r="BF31" t="s">
        <v>505</v>
      </c>
      <c r="BG31">
        <v>10085.299999999999</v>
      </c>
      <c r="BH31">
        <v>405.01846153846202</v>
      </c>
      <c r="BI31">
        <v>484.81125335777</v>
      </c>
      <c r="BJ31">
        <f t="shared" si="31"/>
        <v>0.1645852716220354</v>
      </c>
      <c r="BK31">
        <v>0.5</v>
      </c>
      <c r="BL31">
        <f t="shared" si="32"/>
        <v>421.18972045824574</v>
      </c>
      <c r="BM31">
        <f t="shared" si="33"/>
        <v>1.8991951009299408</v>
      </c>
      <c r="BN31">
        <f t="shared" si="34"/>
        <v>34.66081227301477</v>
      </c>
      <c r="BO31">
        <f t="shared" si="35"/>
        <v>5.0841023631064157E-3</v>
      </c>
      <c r="BP31">
        <f t="shared" si="36"/>
        <v>-2.578581514184574E-2</v>
      </c>
      <c r="BQ31">
        <f t="shared" si="37"/>
        <v>139.90200527190234</v>
      </c>
      <c r="BR31" t="s">
        <v>441</v>
      </c>
      <c r="BS31">
        <v>0</v>
      </c>
      <c r="BT31">
        <f t="shared" si="38"/>
        <v>139.90200527190234</v>
      </c>
      <c r="BU31">
        <f t="shared" si="39"/>
        <v>0.71142995484747829</v>
      </c>
      <c r="BV31">
        <f t="shared" si="40"/>
        <v>0.23134430944409756</v>
      </c>
      <c r="BW31">
        <f t="shared" si="41"/>
        <v>-3.7608160922831424E-2</v>
      </c>
      <c r="BX31">
        <f t="shared" si="42"/>
        <v>0.23063519257239187</v>
      </c>
      <c r="BY31">
        <f t="shared" si="43"/>
        <v>-3.7488562786703331E-2</v>
      </c>
      <c r="BZ31">
        <f t="shared" si="44"/>
        <v>7.9911253122962142E-2</v>
      </c>
      <c r="CA31">
        <f t="shared" si="45"/>
        <v>0.9200887468770379</v>
      </c>
      <c r="CB31">
        <v>409</v>
      </c>
      <c r="CC31">
        <v>290</v>
      </c>
      <c r="CD31">
        <v>483.15</v>
      </c>
      <c r="CE31">
        <v>205</v>
      </c>
      <c r="CF31">
        <v>10085.299999999999</v>
      </c>
      <c r="CG31">
        <v>482.28</v>
      </c>
      <c r="CH31">
        <v>0.87</v>
      </c>
      <c r="CI31">
        <v>300</v>
      </c>
      <c r="CJ31">
        <v>24.1</v>
      </c>
      <c r="CK31">
        <v>484.81125335777</v>
      </c>
      <c r="CL31">
        <v>0.987889721778762</v>
      </c>
      <c r="CM31">
        <v>-2.5566356618845898</v>
      </c>
      <c r="CN31">
        <v>0.86897558363699601</v>
      </c>
      <c r="CO31">
        <v>0.23614361975867401</v>
      </c>
      <c r="CP31">
        <v>-7.9444932146829801E-3</v>
      </c>
      <c r="CQ31">
        <v>290</v>
      </c>
      <c r="CR31">
        <v>485.06</v>
      </c>
      <c r="CS31">
        <v>865</v>
      </c>
      <c r="CT31">
        <v>10057</v>
      </c>
      <c r="CU31">
        <v>482.27</v>
      </c>
      <c r="CV31">
        <v>2.79</v>
      </c>
      <c r="DJ31">
        <f t="shared" si="46"/>
        <v>500.00212499999998</v>
      </c>
      <c r="DK31">
        <f t="shared" si="47"/>
        <v>421.18972045824574</v>
      </c>
      <c r="DL31">
        <f t="shared" si="48"/>
        <v>0.842375860819083</v>
      </c>
      <c r="DM31">
        <f t="shared" si="49"/>
        <v>0.16418541138083018</v>
      </c>
      <c r="DN31">
        <v>3</v>
      </c>
      <c r="DO31">
        <v>0.5</v>
      </c>
      <c r="DP31" t="s">
        <v>442</v>
      </c>
      <c r="DQ31">
        <v>2</v>
      </c>
      <c r="DR31" t="b">
        <v>1</v>
      </c>
      <c r="DS31">
        <v>1687474233.5999999</v>
      </c>
      <c r="DT31">
        <v>398.90325000000001</v>
      </c>
      <c r="DU31">
        <v>397.54093749999998</v>
      </c>
      <c r="DV31">
        <v>17.20380625</v>
      </c>
      <c r="DW31">
        <v>16.957550000000001</v>
      </c>
      <c r="DX31">
        <v>399.68824999999998</v>
      </c>
      <c r="DY31">
        <v>17.02980625</v>
      </c>
      <c r="DZ31">
        <v>500.10468750000001</v>
      </c>
      <c r="EA31">
        <v>101.221</v>
      </c>
      <c r="EB31">
        <v>0.10008423125</v>
      </c>
      <c r="EC31">
        <v>26.602293750000001</v>
      </c>
      <c r="ED31">
        <v>26.39508125</v>
      </c>
      <c r="EE31">
        <v>999.9</v>
      </c>
      <c r="EF31">
        <v>0</v>
      </c>
      <c r="EG31">
        <v>0</v>
      </c>
      <c r="EH31">
        <v>9989.2481250000001</v>
      </c>
      <c r="EI31">
        <v>0</v>
      </c>
      <c r="EJ31">
        <v>0.221023</v>
      </c>
      <c r="EK31">
        <v>1.5221852499999999</v>
      </c>
      <c r="EL31">
        <v>406.05312500000002</v>
      </c>
      <c r="EM31">
        <v>404.39850000000001</v>
      </c>
      <c r="EN31">
        <v>0.25695449999999997</v>
      </c>
      <c r="EO31">
        <v>397.54093749999998</v>
      </c>
      <c r="EP31">
        <v>16.957550000000001</v>
      </c>
      <c r="EQ31">
        <v>1.7424731250000001</v>
      </c>
      <c r="ER31">
        <v>1.7164625</v>
      </c>
      <c r="ES31">
        <v>15.280043750000001</v>
      </c>
      <c r="ET31">
        <v>15.04611875</v>
      </c>
      <c r="EU31">
        <v>500.00212499999998</v>
      </c>
      <c r="EV31">
        <v>0.92000968750000001</v>
      </c>
      <c r="EW31">
        <v>7.9990031249999996E-2</v>
      </c>
      <c r="EX31">
        <v>0</v>
      </c>
      <c r="EY31">
        <v>405.01043750000002</v>
      </c>
      <c r="EZ31">
        <v>4.9999900000000004</v>
      </c>
      <c r="FA31">
        <v>2079.640625</v>
      </c>
      <c r="FB31">
        <v>4251.28125</v>
      </c>
      <c r="FC31">
        <v>38.519062499999997</v>
      </c>
      <c r="FD31">
        <v>41.699125000000002</v>
      </c>
      <c r="FE31">
        <v>40.054562500000003</v>
      </c>
      <c r="FF31">
        <v>41.632437500000002</v>
      </c>
      <c r="FG31">
        <v>41.378749999999997</v>
      </c>
      <c r="FH31">
        <v>455.40750000000003</v>
      </c>
      <c r="FI31">
        <v>39.598125000000003</v>
      </c>
      <c r="FJ31">
        <v>0</v>
      </c>
      <c r="FK31">
        <v>2068.9000000953702</v>
      </c>
      <c r="FL31">
        <v>0</v>
      </c>
      <c r="FM31">
        <v>405.01846153846202</v>
      </c>
      <c r="FN31">
        <v>0.56882051369455799</v>
      </c>
      <c r="FO31">
        <v>0.192820511046328</v>
      </c>
      <c r="FP31">
        <v>2079.6746153846202</v>
      </c>
      <c r="FQ31">
        <v>15</v>
      </c>
      <c r="FR31">
        <v>1687474284.0999999</v>
      </c>
      <c r="FS31" t="s">
        <v>506</v>
      </c>
      <c r="FT31">
        <v>1687474284.0999999</v>
      </c>
      <c r="FU31">
        <v>1687474261.0999999</v>
      </c>
      <c r="FV31">
        <v>15</v>
      </c>
      <c r="FW31">
        <v>-0.156</v>
      </c>
      <c r="FX31">
        <v>-5.0000000000000001E-3</v>
      </c>
      <c r="FY31">
        <v>-0.78500000000000003</v>
      </c>
      <c r="FZ31">
        <v>0.17399999999999999</v>
      </c>
      <c r="GA31">
        <v>399</v>
      </c>
      <c r="GB31">
        <v>17</v>
      </c>
      <c r="GC31">
        <v>1.77</v>
      </c>
      <c r="GD31">
        <v>0.13</v>
      </c>
      <c r="GE31">
        <v>-2.10055504761905</v>
      </c>
      <c r="GF31">
        <v>47.1191351688312</v>
      </c>
      <c r="GG31">
        <v>8.0166623682995102</v>
      </c>
      <c r="GH31">
        <v>0</v>
      </c>
      <c r="GI31">
        <v>404.999470588235</v>
      </c>
      <c r="GJ31">
        <v>0.94789915634077804</v>
      </c>
      <c r="GK31">
        <v>0.29502843684416602</v>
      </c>
      <c r="GL31">
        <v>1</v>
      </c>
      <c r="GM31">
        <v>0.258194095238095</v>
      </c>
      <c r="GN31">
        <v>-2.2824155844156001E-2</v>
      </c>
      <c r="GO31">
        <v>2.4791083248151499E-3</v>
      </c>
      <c r="GP31">
        <v>1</v>
      </c>
      <c r="GQ31">
        <v>2</v>
      </c>
      <c r="GR31">
        <v>3</v>
      </c>
      <c r="GS31" t="s">
        <v>444</v>
      </c>
      <c r="GT31">
        <v>2.94652</v>
      </c>
      <c r="GU31">
        <v>2.71069</v>
      </c>
      <c r="GV31">
        <v>0.10356700000000001</v>
      </c>
      <c r="GW31">
        <v>0.10414900000000001</v>
      </c>
      <c r="GX31">
        <v>9.0784199999999995E-2</v>
      </c>
      <c r="GY31">
        <v>9.0581300000000003E-2</v>
      </c>
      <c r="GZ31">
        <v>27650.5</v>
      </c>
      <c r="HA31">
        <v>31881.4</v>
      </c>
      <c r="HB31">
        <v>30767.4</v>
      </c>
      <c r="HC31">
        <v>34301.699999999997</v>
      </c>
      <c r="HD31">
        <v>38138.300000000003</v>
      </c>
      <c r="HE31">
        <v>38635.300000000003</v>
      </c>
      <c r="HF31">
        <v>42305.3</v>
      </c>
      <c r="HG31">
        <v>42555.199999999997</v>
      </c>
      <c r="HH31">
        <v>2.0179</v>
      </c>
      <c r="HI31">
        <v>2.1442999999999999</v>
      </c>
      <c r="HJ31">
        <v>5.2791100000000001E-2</v>
      </c>
      <c r="HK31">
        <v>0</v>
      </c>
      <c r="HL31">
        <v>25.508099999999999</v>
      </c>
      <c r="HM31">
        <v>999.9</v>
      </c>
      <c r="HN31">
        <v>57.057000000000002</v>
      </c>
      <c r="HO31">
        <v>27.18</v>
      </c>
      <c r="HP31">
        <v>20.389099999999999</v>
      </c>
      <c r="HQ31">
        <v>60.520400000000002</v>
      </c>
      <c r="HR31">
        <v>17.7043</v>
      </c>
      <c r="HS31">
        <v>1</v>
      </c>
      <c r="HT31">
        <v>6.6493899999999995E-2</v>
      </c>
      <c r="HU31">
        <v>0.72015799999999996</v>
      </c>
      <c r="HV31">
        <v>20.296700000000001</v>
      </c>
      <c r="HW31">
        <v>5.2426000000000004</v>
      </c>
      <c r="HX31">
        <v>11.986000000000001</v>
      </c>
      <c r="HY31">
        <v>4.9713000000000003</v>
      </c>
      <c r="HZ31">
        <v>3.2970000000000002</v>
      </c>
      <c r="IA31">
        <v>9999</v>
      </c>
      <c r="IB31">
        <v>9999</v>
      </c>
      <c r="IC31">
        <v>9999</v>
      </c>
      <c r="ID31">
        <v>999.9</v>
      </c>
      <c r="IE31">
        <v>4.9719600000000002</v>
      </c>
      <c r="IF31">
        <v>1.8541000000000001</v>
      </c>
      <c r="IG31">
        <v>1.8551599999999999</v>
      </c>
      <c r="IH31">
        <v>1.8594200000000001</v>
      </c>
      <c r="II31">
        <v>1.8536999999999999</v>
      </c>
      <c r="IJ31">
        <v>1.85816</v>
      </c>
      <c r="IK31">
        <v>1.8553299999999999</v>
      </c>
      <c r="IL31">
        <v>1.85388</v>
      </c>
      <c r="IM31">
        <v>0</v>
      </c>
      <c r="IN31">
        <v>0</v>
      </c>
      <c r="IO31">
        <v>0</v>
      </c>
      <c r="IP31">
        <v>0</v>
      </c>
      <c r="IQ31" t="s">
        <v>445</v>
      </c>
      <c r="IR31" t="s">
        <v>446</v>
      </c>
      <c r="IS31" t="s">
        <v>447</v>
      </c>
      <c r="IT31" t="s">
        <v>447</v>
      </c>
      <c r="IU31" t="s">
        <v>447</v>
      </c>
      <c r="IV31" t="s">
        <v>447</v>
      </c>
      <c r="IW31">
        <v>0</v>
      </c>
      <c r="IX31">
        <v>100</v>
      </c>
      <c r="IY31">
        <v>100</v>
      </c>
      <c r="IZ31">
        <v>-0.78500000000000003</v>
      </c>
      <c r="JA31">
        <v>0.17399999999999999</v>
      </c>
      <c r="JB31">
        <v>-0.36937208762499302</v>
      </c>
      <c r="JC31">
        <v>-6.8838208586326796E-4</v>
      </c>
      <c r="JD31">
        <v>1.2146953680521199E-7</v>
      </c>
      <c r="JE31">
        <v>-3.3979593155360199E-13</v>
      </c>
      <c r="JF31">
        <v>1.99462860874355E-2</v>
      </c>
      <c r="JG31">
        <v>-8.4016882464723192E-3</v>
      </c>
      <c r="JH31">
        <v>1.25164947178783E-3</v>
      </c>
      <c r="JI31">
        <v>-1.11680998025361E-5</v>
      </c>
      <c r="JJ31">
        <v>6</v>
      </c>
      <c r="JK31">
        <v>2124</v>
      </c>
      <c r="JL31">
        <v>0</v>
      </c>
      <c r="JM31">
        <v>22</v>
      </c>
      <c r="JN31">
        <v>58.5</v>
      </c>
      <c r="JO31">
        <v>34.200000000000003</v>
      </c>
      <c r="JP31">
        <v>0.84960899999999995</v>
      </c>
      <c r="JQ31">
        <v>2.3925800000000002</v>
      </c>
      <c r="JR31">
        <v>1.5966800000000001</v>
      </c>
      <c r="JS31">
        <v>2.32056</v>
      </c>
      <c r="JT31">
        <v>1.5905800000000001</v>
      </c>
      <c r="JU31">
        <v>2.49512</v>
      </c>
      <c r="JV31">
        <v>31.980499999999999</v>
      </c>
      <c r="JW31">
        <v>15.6731</v>
      </c>
      <c r="JX31">
        <v>18</v>
      </c>
      <c r="JY31">
        <v>504.678</v>
      </c>
      <c r="JZ31">
        <v>570.452</v>
      </c>
      <c r="KA31">
        <v>25</v>
      </c>
      <c r="KB31">
        <v>28.1294</v>
      </c>
      <c r="KC31">
        <v>30.000399999999999</v>
      </c>
      <c r="KD31">
        <v>28.019400000000001</v>
      </c>
      <c r="KE31">
        <v>27.975200000000001</v>
      </c>
      <c r="KF31">
        <v>17.0486</v>
      </c>
      <c r="KG31">
        <v>16.333300000000001</v>
      </c>
      <c r="KH31">
        <v>33.200899999999997</v>
      </c>
      <c r="KI31">
        <v>25</v>
      </c>
      <c r="KJ31">
        <v>400</v>
      </c>
      <c r="KK31">
        <v>16.9254</v>
      </c>
      <c r="KL31">
        <v>100.17</v>
      </c>
      <c r="KM31">
        <v>99.985500000000002</v>
      </c>
    </row>
    <row r="32" spans="1:299" x14ac:dyDescent="0.2">
      <c r="A32">
        <v>16</v>
      </c>
      <c r="B32">
        <v>1687475572</v>
      </c>
      <c r="C32">
        <v>26525.9000000954</v>
      </c>
      <c r="D32" t="s">
        <v>507</v>
      </c>
      <c r="E32" t="s">
        <v>508</v>
      </c>
      <c r="F32">
        <v>30</v>
      </c>
      <c r="G32">
        <v>21.9</v>
      </c>
      <c r="H32" t="s">
        <v>450</v>
      </c>
      <c r="I32">
        <v>40</v>
      </c>
      <c r="J32">
        <v>118</v>
      </c>
      <c r="K32">
        <v>1687475563.5</v>
      </c>
      <c r="L32">
        <f t="shared" si="0"/>
        <v>1.6750276212910704E-4</v>
      </c>
      <c r="M32">
        <f t="shared" si="1"/>
        <v>0.16750276212910703</v>
      </c>
      <c r="N32">
        <f t="shared" si="2"/>
        <v>2.3010083134657502</v>
      </c>
      <c r="O32">
        <f t="shared" si="3"/>
        <v>398.99918750000001</v>
      </c>
      <c r="P32">
        <f t="shared" si="4"/>
        <v>28.114019415183822</v>
      </c>
      <c r="Q32">
        <f t="shared" si="5"/>
        <v>2.8485933882868846</v>
      </c>
      <c r="R32">
        <f t="shared" si="6"/>
        <v>40.427746408629538</v>
      </c>
      <c r="S32">
        <f t="shared" si="7"/>
        <v>1.0093485301072147E-2</v>
      </c>
      <c r="T32">
        <f t="shared" si="8"/>
        <v>3.8382691932362549</v>
      </c>
      <c r="U32">
        <f t="shared" si="9"/>
        <v>1.0078762524211655E-2</v>
      </c>
      <c r="V32">
        <f t="shared" si="10"/>
        <v>6.3005475427408263E-3</v>
      </c>
      <c r="W32">
        <f t="shared" si="11"/>
        <v>82.097183203790323</v>
      </c>
      <c r="X32">
        <f t="shared" si="12"/>
        <v>26.688330327795793</v>
      </c>
      <c r="Y32">
        <f t="shared" si="13"/>
        <v>25.971337500000001</v>
      </c>
      <c r="Z32">
        <f t="shared" si="14"/>
        <v>3.3685397496152785</v>
      </c>
      <c r="AA32">
        <f t="shared" si="15"/>
        <v>50.143358641672762</v>
      </c>
      <c r="AB32">
        <f t="shared" si="16"/>
        <v>1.7269585490325159</v>
      </c>
      <c r="AC32">
        <f t="shared" si="17"/>
        <v>3.4440424331633985</v>
      </c>
      <c r="AD32">
        <f t="shared" si="18"/>
        <v>1.6415812005827626</v>
      </c>
      <c r="AE32">
        <f t="shared" si="19"/>
        <v>-7.3868718098936208</v>
      </c>
      <c r="AF32">
        <f t="shared" si="20"/>
        <v>77.608634718094265</v>
      </c>
      <c r="AG32">
        <f t="shared" si="21"/>
        <v>4.3270469880525821</v>
      </c>
      <c r="AH32">
        <f t="shared" si="22"/>
        <v>156.64599310004354</v>
      </c>
      <c r="AI32">
        <f t="shared" si="23"/>
        <v>-1.4957333098106351</v>
      </c>
      <c r="AJ32">
        <f t="shared" si="24"/>
        <v>0.15069256731237204</v>
      </c>
      <c r="AK32">
        <f t="shared" si="25"/>
        <v>2.3010083134657502</v>
      </c>
      <c r="AL32">
        <v>406.55075383693497</v>
      </c>
      <c r="AM32">
        <v>404.01009696969697</v>
      </c>
      <c r="AN32">
        <v>0.20855839561499701</v>
      </c>
      <c r="AO32">
        <v>67.040071515372901</v>
      </c>
      <c r="AP32">
        <f t="shared" si="26"/>
        <v>0.16750276212910703</v>
      </c>
      <c r="AQ32">
        <v>16.956580748215401</v>
      </c>
      <c r="AR32">
        <v>17.0553321212121</v>
      </c>
      <c r="AS32">
        <v>2.5227367329294E-6</v>
      </c>
      <c r="AT32">
        <v>77.649581558187904</v>
      </c>
      <c r="AU32">
        <v>0</v>
      </c>
      <c r="AV32">
        <v>0</v>
      </c>
      <c r="AW32">
        <f t="shared" si="27"/>
        <v>1</v>
      </c>
      <c r="AX32">
        <f t="shared" si="28"/>
        <v>0</v>
      </c>
      <c r="AY32">
        <f t="shared" si="29"/>
        <v>53639.45464862018</v>
      </c>
      <c r="AZ32" t="s">
        <v>439</v>
      </c>
      <c r="BA32">
        <v>10070.200000000001</v>
      </c>
      <c r="BB32">
        <v>138.84153846153799</v>
      </c>
      <c r="BC32">
        <v>472.31</v>
      </c>
      <c r="BD32">
        <f t="shared" si="30"/>
        <v>0.70603726691889235</v>
      </c>
      <c r="BE32">
        <v>-0.242176552167957</v>
      </c>
      <c r="BF32" t="s">
        <v>509</v>
      </c>
      <c r="BG32">
        <v>10091.1</v>
      </c>
      <c r="BH32">
        <v>386.768192307692</v>
      </c>
      <c r="BI32">
        <v>438.12139243044999</v>
      </c>
      <c r="BJ32">
        <f t="shared" si="31"/>
        <v>0.11721226356439574</v>
      </c>
      <c r="BK32">
        <v>0.5</v>
      </c>
      <c r="BL32">
        <f t="shared" si="32"/>
        <v>421.20856769626442</v>
      </c>
      <c r="BM32">
        <f t="shared" si="33"/>
        <v>2.3010083134657502</v>
      </c>
      <c r="BN32">
        <f t="shared" si="34"/>
        <v>24.685404826198084</v>
      </c>
      <c r="BO32">
        <f t="shared" si="35"/>
        <v>6.0378279566896424E-3</v>
      </c>
      <c r="BP32">
        <f t="shared" si="36"/>
        <v>7.8034554258788719E-2</v>
      </c>
      <c r="BQ32">
        <f t="shared" si="37"/>
        <v>135.72803892986926</v>
      </c>
      <c r="BR32" t="s">
        <v>441</v>
      </c>
      <c r="BS32">
        <v>0</v>
      </c>
      <c r="BT32">
        <f t="shared" si="38"/>
        <v>135.72803892986926</v>
      </c>
      <c r="BU32">
        <f t="shared" si="39"/>
        <v>0.69020449292163799</v>
      </c>
      <c r="BV32">
        <f t="shared" si="40"/>
        <v>0.16982251603178627</v>
      </c>
      <c r="BW32">
        <f t="shared" si="41"/>
        <v>0.10157587608334845</v>
      </c>
      <c r="BX32">
        <f t="shared" si="42"/>
        <v>0.17158923142248109</v>
      </c>
      <c r="BY32">
        <f t="shared" si="43"/>
        <v>0.10252426095055686</v>
      </c>
      <c r="BZ32">
        <f t="shared" si="44"/>
        <v>5.9595586001016207E-2</v>
      </c>
      <c r="CA32">
        <f t="shared" si="45"/>
        <v>0.94040441399898378</v>
      </c>
      <c r="CB32">
        <v>410</v>
      </c>
      <c r="CC32">
        <v>290</v>
      </c>
      <c r="CD32">
        <v>436.61</v>
      </c>
      <c r="CE32">
        <v>95</v>
      </c>
      <c r="CF32">
        <v>10091.1</v>
      </c>
      <c r="CG32">
        <v>434.75</v>
      </c>
      <c r="CH32">
        <v>1.86</v>
      </c>
      <c r="CI32">
        <v>300</v>
      </c>
      <c r="CJ32">
        <v>24.1</v>
      </c>
      <c r="CK32">
        <v>438.12139243044999</v>
      </c>
      <c r="CL32">
        <v>1.15648229300003</v>
      </c>
      <c r="CM32">
        <v>-3.4015342639049102</v>
      </c>
      <c r="CN32">
        <v>1.0164428759855599</v>
      </c>
      <c r="CO32">
        <v>0.28569817942106401</v>
      </c>
      <c r="CP32">
        <v>-7.9376636262513903E-3</v>
      </c>
      <c r="CQ32">
        <v>290</v>
      </c>
      <c r="CR32">
        <v>436.05</v>
      </c>
      <c r="CS32">
        <v>855</v>
      </c>
      <c r="CT32">
        <v>10049.1</v>
      </c>
      <c r="CU32">
        <v>434.74</v>
      </c>
      <c r="CV32">
        <v>1.31</v>
      </c>
      <c r="DJ32">
        <f t="shared" si="46"/>
        <v>500.02418749999998</v>
      </c>
      <c r="DK32">
        <f t="shared" si="47"/>
        <v>421.20856769626442</v>
      </c>
      <c r="DL32">
        <f t="shared" si="48"/>
        <v>0.84237638543488347</v>
      </c>
      <c r="DM32">
        <f t="shared" si="49"/>
        <v>0.164186423889325</v>
      </c>
      <c r="DN32">
        <v>3</v>
      </c>
      <c r="DO32">
        <v>0.5</v>
      </c>
      <c r="DP32" t="s">
        <v>442</v>
      </c>
      <c r="DQ32">
        <v>2</v>
      </c>
      <c r="DR32" t="b">
        <v>1</v>
      </c>
      <c r="DS32">
        <v>1687475563.5</v>
      </c>
      <c r="DT32">
        <v>398.99918750000001</v>
      </c>
      <c r="DU32">
        <v>398.13799999999998</v>
      </c>
      <c r="DV32">
        <v>17.044112500000001</v>
      </c>
      <c r="DW32">
        <v>16.955256250000001</v>
      </c>
      <c r="DX32">
        <v>399.78418749999997</v>
      </c>
      <c r="DY32">
        <v>16.871112499999999</v>
      </c>
      <c r="DZ32">
        <v>500.10262499999999</v>
      </c>
      <c r="EA32">
        <v>101.222875</v>
      </c>
      <c r="EB32">
        <v>0.10000403125</v>
      </c>
      <c r="EC32">
        <v>26.346387499999999</v>
      </c>
      <c r="ED32">
        <v>25.971337500000001</v>
      </c>
      <c r="EE32">
        <v>999.9</v>
      </c>
      <c r="EF32">
        <v>0</v>
      </c>
      <c r="EG32">
        <v>0</v>
      </c>
      <c r="EH32">
        <v>9999.765625</v>
      </c>
      <c r="EI32">
        <v>0</v>
      </c>
      <c r="EJ32">
        <v>0.221023</v>
      </c>
      <c r="EK32">
        <v>0.86496062500000004</v>
      </c>
      <c r="EL32">
        <v>405.92250000000001</v>
      </c>
      <c r="EM32">
        <v>405.005</v>
      </c>
      <c r="EN32">
        <v>9.1559862500000005E-2</v>
      </c>
      <c r="EO32">
        <v>398.13799999999998</v>
      </c>
      <c r="EP32">
        <v>16.955256250000001</v>
      </c>
      <c r="EQ32">
        <v>1.72553</v>
      </c>
      <c r="ER32">
        <v>1.71626375</v>
      </c>
      <c r="ES32">
        <v>15.128031249999999</v>
      </c>
      <c r="ET32">
        <v>15.04429375</v>
      </c>
      <c r="EU32">
        <v>500.02418749999998</v>
      </c>
      <c r="EV32">
        <v>0.91999518749999998</v>
      </c>
      <c r="EW32">
        <v>8.0004818749999998E-2</v>
      </c>
      <c r="EX32">
        <v>0</v>
      </c>
      <c r="EY32">
        <v>386.7240625</v>
      </c>
      <c r="EZ32">
        <v>4.9999900000000004</v>
      </c>
      <c r="FA32">
        <v>1948.7175</v>
      </c>
      <c r="FB32">
        <v>4251.4475000000002</v>
      </c>
      <c r="FC32">
        <v>38.25</v>
      </c>
      <c r="FD32">
        <v>41.311999999999998</v>
      </c>
      <c r="FE32">
        <v>39.936999999999998</v>
      </c>
      <c r="FF32">
        <v>41.25</v>
      </c>
      <c r="FG32">
        <v>41.179250000000003</v>
      </c>
      <c r="FH32">
        <v>455.42062499999997</v>
      </c>
      <c r="FI32">
        <v>39.608750000000001</v>
      </c>
      <c r="FJ32">
        <v>0</v>
      </c>
      <c r="FK32">
        <v>1328.5</v>
      </c>
      <c r="FL32">
        <v>0</v>
      </c>
      <c r="FM32">
        <v>386.768192307692</v>
      </c>
      <c r="FN32">
        <v>-1.1994871757905501</v>
      </c>
      <c r="FO32">
        <v>-6.9582905696429904</v>
      </c>
      <c r="FP32">
        <v>1948.5011538461499</v>
      </c>
      <c r="FQ32">
        <v>15</v>
      </c>
      <c r="FR32">
        <v>1687475614</v>
      </c>
      <c r="FS32" t="s">
        <v>510</v>
      </c>
      <c r="FT32">
        <v>1687474284.0999999</v>
      </c>
      <c r="FU32">
        <v>1687475591</v>
      </c>
      <c r="FV32">
        <v>16</v>
      </c>
      <c r="FW32">
        <v>-0.156</v>
      </c>
      <c r="FX32">
        <v>-1E-3</v>
      </c>
      <c r="FY32">
        <v>-0.78500000000000003</v>
      </c>
      <c r="FZ32">
        <v>0.17299999999999999</v>
      </c>
      <c r="GA32">
        <v>399</v>
      </c>
      <c r="GB32">
        <v>17</v>
      </c>
      <c r="GC32">
        <v>1.77</v>
      </c>
      <c r="GD32">
        <v>0.14000000000000001</v>
      </c>
      <c r="GE32">
        <v>-2.2689909523809502</v>
      </c>
      <c r="GF32">
        <v>31.293855584415599</v>
      </c>
      <c r="GG32">
        <v>7.5536608209747502</v>
      </c>
      <c r="GH32">
        <v>0</v>
      </c>
      <c r="GI32">
        <v>386.80752941176502</v>
      </c>
      <c r="GJ32">
        <v>-0.73671504573489999</v>
      </c>
      <c r="GK32">
        <v>0.203774274670041</v>
      </c>
      <c r="GL32">
        <v>1</v>
      </c>
      <c r="GM32">
        <v>9.5714447619047599E-2</v>
      </c>
      <c r="GN32">
        <v>-3.21641376623375E-2</v>
      </c>
      <c r="GO32">
        <v>9.5349367191257493E-3</v>
      </c>
      <c r="GP32">
        <v>1</v>
      </c>
      <c r="GQ32">
        <v>2</v>
      </c>
      <c r="GR32">
        <v>3</v>
      </c>
      <c r="GS32" t="s">
        <v>444</v>
      </c>
      <c r="GT32">
        <v>2.9463200000000001</v>
      </c>
      <c r="GU32">
        <v>2.7107299999999999</v>
      </c>
      <c r="GV32">
        <v>0.10406600000000001</v>
      </c>
      <c r="GW32">
        <v>0.10494000000000001</v>
      </c>
      <c r="GX32">
        <v>9.0165400000000007E-2</v>
      </c>
      <c r="GY32">
        <v>9.0519299999999997E-2</v>
      </c>
      <c r="GZ32">
        <v>27628.7</v>
      </c>
      <c r="HA32">
        <v>31844.799999999999</v>
      </c>
      <c r="HB32">
        <v>30760.9</v>
      </c>
      <c r="HC32">
        <v>34293.300000000003</v>
      </c>
      <c r="HD32">
        <v>38155.800000000003</v>
      </c>
      <c r="HE32">
        <v>38629.599999999999</v>
      </c>
      <c r="HF32">
        <v>42295.8</v>
      </c>
      <c r="HG32">
        <v>42546.1</v>
      </c>
      <c r="HH32">
        <v>2.0165199999999999</v>
      </c>
      <c r="HI32">
        <v>2.1400800000000002</v>
      </c>
      <c r="HJ32">
        <v>6.4827499999999996E-2</v>
      </c>
      <c r="HK32">
        <v>0</v>
      </c>
      <c r="HL32">
        <v>24.903099999999998</v>
      </c>
      <c r="HM32">
        <v>999.9</v>
      </c>
      <c r="HN32">
        <v>54.633000000000003</v>
      </c>
      <c r="HO32">
        <v>27.614000000000001</v>
      </c>
      <c r="HP32">
        <v>20.023299999999999</v>
      </c>
      <c r="HQ32">
        <v>60.270499999999998</v>
      </c>
      <c r="HR32">
        <v>17.660299999999999</v>
      </c>
      <c r="HS32">
        <v>1</v>
      </c>
      <c r="HT32">
        <v>7.6379600000000006E-2</v>
      </c>
      <c r="HU32">
        <v>0.61904999999999999</v>
      </c>
      <c r="HV32">
        <v>20.296700000000001</v>
      </c>
      <c r="HW32">
        <v>5.2430500000000002</v>
      </c>
      <c r="HX32">
        <v>11.986700000000001</v>
      </c>
      <c r="HY32">
        <v>4.9711999999999996</v>
      </c>
      <c r="HZ32">
        <v>3.2970000000000002</v>
      </c>
      <c r="IA32">
        <v>9999</v>
      </c>
      <c r="IB32">
        <v>9999</v>
      </c>
      <c r="IC32">
        <v>9999</v>
      </c>
      <c r="ID32">
        <v>999.9</v>
      </c>
      <c r="IE32">
        <v>4.97194</v>
      </c>
      <c r="IF32">
        <v>1.8541000000000001</v>
      </c>
      <c r="IG32">
        <v>1.8551500000000001</v>
      </c>
      <c r="IH32">
        <v>1.8594299999999999</v>
      </c>
      <c r="II32">
        <v>1.8536600000000001</v>
      </c>
      <c r="IJ32">
        <v>1.8581799999999999</v>
      </c>
      <c r="IK32">
        <v>1.85534</v>
      </c>
      <c r="IL32">
        <v>1.85388</v>
      </c>
      <c r="IM32">
        <v>0</v>
      </c>
      <c r="IN32">
        <v>0</v>
      </c>
      <c r="IO32">
        <v>0</v>
      </c>
      <c r="IP32">
        <v>0</v>
      </c>
      <c r="IQ32" t="s">
        <v>445</v>
      </c>
      <c r="IR32" t="s">
        <v>446</v>
      </c>
      <c r="IS32" t="s">
        <v>447</v>
      </c>
      <c r="IT32" t="s">
        <v>447</v>
      </c>
      <c r="IU32" t="s">
        <v>447</v>
      </c>
      <c r="IV32" t="s">
        <v>447</v>
      </c>
      <c r="IW32">
        <v>0</v>
      </c>
      <c r="IX32">
        <v>100</v>
      </c>
      <c r="IY32">
        <v>100</v>
      </c>
      <c r="IZ32">
        <v>-0.78500000000000003</v>
      </c>
      <c r="JA32">
        <v>0.17299999999999999</v>
      </c>
      <c r="JB32">
        <v>-0.52551920253198403</v>
      </c>
      <c r="JC32">
        <v>-6.8838208586326796E-4</v>
      </c>
      <c r="JD32">
        <v>1.2146953680521199E-7</v>
      </c>
      <c r="JE32">
        <v>-3.3979593155360199E-13</v>
      </c>
      <c r="JF32">
        <v>1.4816607978135801E-2</v>
      </c>
      <c r="JG32">
        <v>-8.4016882464723192E-3</v>
      </c>
      <c r="JH32">
        <v>1.25164947178783E-3</v>
      </c>
      <c r="JI32">
        <v>-1.11680998025361E-5</v>
      </c>
      <c r="JJ32">
        <v>6</v>
      </c>
      <c r="JK32">
        <v>2124</v>
      </c>
      <c r="JL32">
        <v>0</v>
      </c>
      <c r="JM32">
        <v>22</v>
      </c>
      <c r="JN32">
        <v>21.5</v>
      </c>
      <c r="JO32">
        <v>21.8</v>
      </c>
      <c r="JP32">
        <v>0.83252000000000004</v>
      </c>
      <c r="JQ32">
        <v>2.3962400000000001</v>
      </c>
      <c r="JR32">
        <v>1.5966800000000001</v>
      </c>
      <c r="JS32">
        <v>2.31934</v>
      </c>
      <c r="JT32">
        <v>1.5905800000000001</v>
      </c>
      <c r="JU32">
        <v>2.4890099999999999</v>
      </c>
      <c r="JV32">
        <v>32.0244</v>
      </c>
      <c r="JW32">
        <v>15.209</v>
      </c>
      <c r="JX32">
        <v>18</v>
      </c>
      <c r="JY32">
        <v>505.47199999999998</v>
      </c>
      <c r="JZ32">
        <v>569.404</v>
      </c>
      <c r="KA32">
        <v>25.0001</v>
      </c>
      <c r="KB32">
        <v>28.259699999999999</v>
      </c>
      <c r="KC32">
        <v>30.0001</v>
      </c>
      <c r="KD32">
        <v>28.210100000000001</v>
      </c>
      <c r="KE32">
        <v>28.1752</v>
      </c>
      <c r="KF32">
        <v>16.684899999999999</v>
      </c>
      <c r="KG32">
        <v>12.9946</v>
      </c>
      <c r="KH32">
        <v>35.578400000000002</v>
      </c>
      <c r="KI32">
        <v>25</v>
      </c>
      <c r="KJ32">
        <v>400</v>
      </c>
      <c r="KK32">
        <v>16.899999999999999</v>
      </c>
      <c r="KL32">
        <v>100.148</v>
      </c>
      <c r="KM32">
        <v>99.962800000000001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6"/>
  <sheetViews>
    <sheetView workbookViewId="0"/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  <row r="5" spans="1:2" x14ac:dyDescent="0.2">
      <c r="A5" t="s">
        <v>8</v>
      </c>
      <c r="B5" t="s">
        <v>9</v>
      </c>
    </row>
    <row r="6" spans="1:2" x14ac:dyDescent="0.2">
      <c r="A6" t="s">
        <v>10</v>
      </c>
      <c r="B6" t="s">
        <v>11</v>
      </c>
    </row>
    <row r="7" spans="1:2" x14ac:dyDescent="0.2">
      <c r="A7" t="s">
        <v>12</v>
      </c>
      <c r="B7" t="s">
        <v>13</v>
      </c>
    </row>
    <row r="8" spans="1:2" x14ac:dyDescent="0.2">
      <c r="A8" t="s">
        <v>14</v>
      </c>
      <c r="B8" t="s">
        <v>15</v>
      </c>
    </row>
    <row r="9" spans="1:2" x14ac:dyDescent="0.2">
      <c r="A9" t="s">
        <v>16</v>
      </c>
      <c r="B9" t="s">
        <v>17</v>
      </c>
    </row>
    <row r="10" spans="1:2" x14ac:dyDescent="0.2">
      <c r="A10" t="s">
        <v>18</v>
      </c>
      <c r="B10" t="s">
        <v>19</v>
      </c>
    </row>
    <row r="11" spans="1:2" x14ac:dyDescent="0.2">
      <c r="A11" t="s">
        <v>20</v>
      </c>
      <c r="B11" t="s">
        <v>21</v>
      </c>
    </row>
    <row r="12" spans="1:2" x14ac:dyDescent="0.2">
      <c r="A12" t="s">
        <v>22</v>
      </c>
      <c r="B12" t="s">
        <v>23</v>
      </c>
    </row>
    <row r="13" spans="1:2" x14ac:dyDescent="0.2">
      <c r="A13" t="s">
        <v>24</v>
      </c>
      <c r="B13" t="s">
        <v>23</v>
      </c>
    </row>
    <row r="14" spans="1:2" x14ac:dyDescent="0.2">
      <c r="A14" t="s">
        <v>25</v>
      </c>
      <c r="B14" t="s">
        <v>21</v>
      </c>
    </row>
    <row r="15" spans="1:2" x14ac:dyDescent="0.2">
      <c r="A15" t="s">
        <v>26</v>
      </c>
      <c r="B15" t="s">
        <v>11</v>
      </c>
    </row>
    <row r="16" spans="1:2" x14ac:dyDescent="0.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Marcella Cross</cp:lastModifiedBy>
  <dcterms:created xsi:type="dcterms:W3CDTF">2023-06-22T16:15:46Z</dcterms:created>
  <dcterms:modified xsi:type="dcterms:W3CDTF">2023-07-25T18:43:39Z</dcterms:modified>
</cp:coreProperties>
</file>