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2-2023/Photosynthesis LICOR Project/Excision_Research/Li-Cor.data/Excel.DataCollection/"/>
    </mc:Choice>
  </mc:AlternateContent>
  <xr:revisionPtr revIDLastSave="0" documentId="13_ncr:1_{0EF53EB5-6B50-DB44-8F8B-8847479BFE3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32" i="1" l="1"/>
  <c r="DL32" i="1"/>
  <c r="DJ32" i="1"/>
  <c r="BY32" i="1"/>
  <c r="BX32" i="1"/>
  <c r="BT32" i="1"/>
  <c r="BP32" i="1"/>
  <c r="BJ32" i="1"/>
  <c r="BD32" i="1"/>
  <c r="BQ32" i="1" s="1"/>
  <c r="AY32" i="1"/>
  <c r="AW32" i="1" s="1"/>
  <c r="AP32" i="1"/>
  <c r="M32" i="1" s="1"/>
  <c r="L32" i="1" s="1"/>
  <c r="AK32" i="1"/>
  <c r="AC32" i="1"/>
  <c r="AB32" i="1"/>
  <c r="AA32" i="1" s="1"/>
  <c r="T32" i="1"/>
  <c r="R32" i="1"/>
  <c r="N32" i="1"/>
  <c r="BM32" i="1" s="1"/>
  <c r="DM31" i="1"/>
  <c r="DL31" i="1"/>
  <c r="DJ31" i="1"/>
  <c r="W31" i="1" s="1"/>
  <c r="BY31" i="1"/>
  <c r="BX31" i="1"/>
  <c r="BP31" i="1"/>
  <c r="BJ31" i="1"/>
  <c r="BD31" i="1"/>
  <c r="BQ31" i="1" s="1"/>
  <c r="BT31" i="1" s="1"/>
  <c r="AY31" i="1"/>
  <c r="AW31" i="1" s="1"/>
  <c r="AP31" i="1"/>
  <c r="M31" i="1" s="1"/>
  <c r="AK31" i="1"/>
  <c r="AC31" i="1"/>
  <c r="AB31" i="1"/>
  <c r="AA31" i="1" s="1"/>
  <c r="T31" i="1"/>
  <c r="N31" i="1"/>
  <c r="BM31" i="1" s="1"/>
  <c r="L31" i="1"/>
  <c r="DM30" i="1"/>
  <c r="DL30" i="1"/>
  <c r="DJ30" i="1"/>
  <c r="W30" i="1" s="1"/>
  <c r="BY30" i="1"/>
  <c r="BX30" i="1"/>
  <c r="BP30" i="1"/>
  <c r="BJ30" i="1"/>
  <c r="BD30" i="1"/>
  <c r="BQ30" i="1" s="1"/>
  <c r="BT30" i="1" s="1"/>
  <c r="AY30" i="1"/>
  <c r="AX30" i="1"/>
  <c r="AW30" i="1"/>
  <c r="AI30" i="1" s="1"/>
  <c r="AP30" i="1"/>
  <c r="M30" i="1" s="1"/>
  <c r="L30" i="1" s="1"/>
  <c r="AK30" i="1"/>
  <c r="AJ30" i="1"/>
  <c r="AC30" i="1"/>
  <c r="AB30" i="1"/>
  <c r="AA30" i="1" s="1"/>
  <c r="T30" i="1"/>
  <c r="R30" i="1"/>
  <c r="O30" i="1"/>
  <c r="N30" i="1"/>
  <c r="BM30" i="1" s="1"/>
  <c r="DM29" i="1"/>
  <c r="DL29" i="1"/>
  <c r="DJ29" i="1"/>
  <c r="DK29" i="1" s="1"/>
  <c r="BL29" i="1" s="1"/>
  <c r="BY29" i="1"/>
  <c r="BX29" i="1"/>
  <c r="BP29" i="1"/>
  <c r="BN29" i="1"/>
  <c r="BJ29" i="1"/>
  <c r="BD29" i="1"/>
  <c r="BQ29" i="1" s="1"/>
  <c r="BT29" i="1" s="1"/>
  <c r="AY29" i="1"/>
  <c r="AW29" i="1" s="1"/>
  <c r="AX29" i="1"/>
  <c r="AP29" i="1"/>
  <c r="M29" i="1" s="1"/>
  <c r="L29" i="1" s="1"/>
  <c r="AK29" i="1"/>
  <c r="AC29" i="1"/>
  <c r="AB29" i="1"/>
  <c r="AA29" i="1" s="1"/>
  <c r="T29" i="1"/>
  <c r="N29" i="1"/>
  <c r="BM29" i="1" s="1"/>
  <c r="BO29" i="1" s="1"/>
  <c r="DM28" i="1"/>
  <c r="DL28" i="1"/>
  <c r="DJ28" i="1"/>
  <c r="BY28" i="1"/>
  <c r="BX28" i="1"/>
  <c r="BP28" i="1"/>
  <c r="BJ28" i="1"/>
  <c r="BD28" i="1"/>
  <c r="BQ28" i="1" s="1"/>
  <c r="BT28" i="1" s="1"/>
  <c r="AY28" i="1"/>
  <c r="AX28" i="1"/>
  <c r="AW28" i="1"/>
  <c r="AP28" i="1"/>
  <c r="M28" i="1" s="1"/>
  <c r="L28" i="1" s="1"/>
  <c r="AK28" i="1"/>
  <c r="AJ28" i="1"/>
  <c r="AI28" i="1"/>
  <c r="AC28" i="1"/>
  <c r="AB28" i="1"/>
  <c r="AA28" i="1" s="1"/>
  <c r="T28" i="1"/>
  <c r="R28" i="1"/>
  <c r="O28" i="1"/>
  <c r="N28" i="1"/>
  <c r="BM28" i="1" s="1"/>
  <c r="DM27" i="1"/>
  <c r="DL27" i="1"/>
  <c r="DJ27" i="1"/>
  <c r="BY27" i="1"/>
  <c r="BX27" i="1"/>
  <c r="BP27" i="1"/>
  <c r="BJ27" i="1"/>
  <c r="BD27" i="1"/>
  <c r="BQ27" i="1" s="1"/>
  <c r="BT27" i="1" s="1"/>
  <c r="AY27" i="1"/>
  <c r="AW27" i="1" s="1"/>
  <c r="R27" i="1" s="1"/>
  <c r="AP27" i="1"/>
  <c r="M27" i="1" s="1"/>
  <c r="L27" i="1" s="1"/>
  <c r="AK27" i="1"/>
  <c r="AC27" i="1"/>
  <c r="AB27" i="1"/>
  <c r="AA27" i="1" s="1"/>
  <c r="T27" i="1"/>
  <c r="N27" i="1"/>
  <c r="BM27" i="1" s="1"/>
  <c r="DM26" i="1"/>
  <c r="DL26" i="1"/>
  <c r="DJ26" i="1"/>
  <c r="W26" i="1" s="1"/>
  <c r="BY26" i="1"/>
  <c r="BX26" i="1"/>
  <c r="BP26" i="1"/>
  <c r="BJ26" i="1"/>
  <c r="BD26" i="1"/>
  <c r="BQ26" i="1" s="1"/>
  <c r="BT26" i="1" s="1"/>
  <c r="BV26" i="1" s="1"/>
  <c r="BZ26" i="1" s="1"/>
  <c r="CA26" i="1" s="1"/>
  <c r="AY26" i="1"/>
  <c r="AX26" i="1"/>
  <c r="AW26" i="1"/>
  <c r="AI26" i="1" s="1"/>
  <c r="AP26" i="1"/>
  <c r="M26" i="1" s="1"/>
  <c r="AK26" i="1"/>
  <c r="AJ26" i="1"/>
  <c r="AC26" i="1"/>
  <c r="AB26" i="1"/>
  <c r="AA26" i="1" s="1"/>
  <c r="T26" i="1"/>
  <c r="R26" i="1"/>
  <c r="O26" i="1"/>
  <c r="N26" i="1"/>
  <c r="BM26" i="1" s="1"/>
  <c r="L26" i="1"/>
  <c r="DM25" i="1"/>
  <c r="DL25" i="1"/>
  <c r="DJ25" i="1"/>
  <c r="BY25" i="1"/>
  <c r="BX25" i="1"/>
  <c r="BP25" i="1"/>
  <c r="BJ25" i="1"/>
  <c r="BD25" i="1"/>
  <c r="BQ25" i="1" s="1"/>
  <c r="BT25" i="1" s="1"/>
  <c r="AY25" i="1"/>
  <c r="AW25" i="1" s="1"/>
  <c r="AX25" i="1" s="1"/>
  <c r="AP25" i="1"/>
  <c r="M25" i="1" s="1"/>
  <c r="L25" i="1" s="1"/>
  <c r="AK25" i="1"/>
  <c r="AC25" i="1"/>
  <c r="AB25" i="1"/>
  <c r="AA25" i="1" s="1"/>
  <c r="T25" i="1"/>
  <c r="R25" i="1"/>
  <c r="N25" i="1"/>
  <c r="BM25" i="1" s="1"/>
  <c r="DM24" i="1"/>
  <c r="DL24" i="1"/>
  <c r="DJ24" i="1"/>
  <c r="BY24" i="1"/>
  <c r="BX24" i="1"/>
  <c r="BT24" i="1"/>
  <c r="BP24" i="1"/>
  <c r="BJ24" i="1"/>
  <c r="BD24" i="1"/>
  <c r="BQ24" i="1" s="1"/>
  <c r="AY24" i="1"/>
  <c r="AX24" i="1"/>
  <c r="AW24" i="1"/>
  <c r="AP24" i="1"/>
  <c r="M24" i="1" s="1"/>
  <c r="L24" i="1" s="1"/>
  <c r="AK24" i="1"/>
  <c r="AJ24" i="1"/>
  <c r="AI24" i="1"/>
  <c r="AC24" i="1"/>
  <c r="AB24" i="1"/>
  <c r="AA24" i="1" s="1"/>
  <c r="T24" i="1"/>
  <c r="R24" i="1"/>
  <c r="O24" i="1"/>
  <c r="N24" i="1"/>
  <c r="BM24" i="1" s="1"/>
  <c r="DM23" i="1"/>
  <c r="DL23" i="1"/>
  <c r="DJ23" i="1"/>
  <c r="BY23" i="1"/>
  <c r="BX23" i="1"/>
  <c r="BP23" i="1"/>
  <c r="BJ23" i="1"/>
  <c r="BD23" i="1"/>
  <c r="BQ23" i="1" s="1"/>
  <c r="BT23" i="1" s="1"/>
  <c r="AY23" i="1"/>
  <c r="AW23" i="1" s="1"/>
  <c r="AX23" i="1"/>
  <c r="AP23" i="1"/>
  <c r="M23" i="1" s="1"/>
  <c r="AK23" i="1"/>
  <c r="AC23" i="1"/>
  <c r="AB23" i="1"/>
  <c r="AA23" i="1" s="1"/>
  <c r="T23" i="1"/>
  <c r="R23" i="1"/>
  <c r="N23" i="1"/>
  <c r="BM23" i="1" s="1"/>
  <c r="L23" i="1"/>
  <c r="DM22" i="1"/>
  <c r="DL22" i="1"/>
  <c r="DJ22" i="1"/>
  <c r="BY22" i="1"/>
  <c r="BX22" i="1"/>
  <c r="BT22" i="1"/>
  <c r="BP22" i="1"/>
  <c r="BJ22" i="1"/>
  <c r="BD22" i="1"/>
  <c r="BQ22" i="1" s="1"/>
  <c r="AY22" i="1"/>
  <c r="AX22" i="1"/>
  <c r="AW22" i="1"/>
  <c r="AI22" i="1" s="1"/>
  <c r="AP22" i="1"/>
  <c r="M22" i="1" s="1"/>
  <c r="AK22" i="1"/>
  <c r="AJ22" i="1"/>
  <c r="AC22" i="1"/>
  <c r="AB22" i="1"/>
  <c r="AA22" i="1" s="1"/>
  <c r="T22" i="1"/>
  <c r="R22" i="1"/>
  <c r="O22" i="1"/>
  <c r="N22" i="1"/>
  <c r="BM22" i="1" s="1"/>
  <c r="L22" i="1"/>
  <c r="DM21" i="1"/>
  <c r="DL21" i="1"/>
  <c r="DJ21" i="1"/>
  <c r="BY21" i="1"/>
  <c r="BX21" i="1"/>
  <c r="BP21" i="1"/>
  <c r="BJ21" i="1"/>
  <c r="BD21" i="1"/>
  <c r="BQ21" i="1" s="1"/>
  <c r="BT21" i="1" s="1"/>
  <c r="AY21" i="1"/>
  <c r="AW21" i="1" s="1"/>
  <c r="AX21" i="1"/>
  <c r="AP21" i="1"/>
  <c r="M21" i="1" s="1"/>
  <c r="AK21" i="1"/>
  <c r="AC21" i="1"/>
  <c r="AB21" i="1"/>
  <c r="AA21" i="1" s="1"/>
  <c r="T21" i="1"/>
  <c r="R21" i="1"/>
  <c r="N21" i="1"/>
  <c r="BM21" i="1" s="1"/>
  <c r="L21" i="1"/>
  <c r="DM20" i="1"/>
  <c r="DL20" i="1"/>
  <c r="DJ20" i="1"/>
  <c r="BY20" i="1"/>
  <c r="BX20" i="1"/>
  <c r="BT20" i="1"/>
  <c r="BP20" i="1"/>
  <c r="BJ20" i="1"/>
  <c r="BD20" i="1"/>
  <c r="BQ20" i="1" s="1"/>
  <c r="AY20" i="1"/>
  <c r="AX20" i="1"/>
  <c r="AW20" i="1"/>
  <c r="AP20" i="1"/>
  <c r="M20" i="1" s="1"/>
  <c r="L20" i="1" s="1"/>
  <c r="AK20" i="1"/>
  <c r="AJ20" i="1"/>
  <c r="AI20" i="1"/>
  <c r="AC20" i="1"/>
  <c r="AB20" i="1"/>
  <c r="AA20" i="1" s="1"/>
  <c r="T20" i="1"/>
  <c r="R20" i="1"/>
  <c r="O20" i="1"/>
  <c r="N20" i="1"/>
  <c r="BM20" i="1" s="1"/>
  <c r="DM19" i="1"/>
  <c r="DL19" i="1"/>
  <c r="DJ19" i="1"/>
  <c r="BZ19" i="1"/>
  <c r="CA19" i="1" s="1"/>
  <c r="BY19" i="1"/>
  <c r="BX19" i="1"/>
  <c r="BV19" i="1"/>
  <c r="BT19" i="1"/>
  <c r="BP19" i="1"/>
  <c r="BJ19" i="1"/>
  <c r="BD19" i="1"/>
  <c r="BQ19" i="1" s="1"/>
  <c r="AY19" i="1"/>
  <c r="AW19" i="1" s="1"/>
  <c r="AX19" i="1"/>
  <c r="AP19" i="1"/>
  <c r="M19" i="1" s="1"/>
  <c r="AK19" i="1"/>
  <c r="AC19" i="1"/>
  <c r="AB19" i="1"/>
  <c r="AA19" i="1" s="1"/>
  <c r="T19" i="1"/>
  <c r="R19" i="1"/>
  <c r="N19" i="1"/>
  <c r="BM19" i="1" s="1"/>
  <c r="L19" i="1"/>
  <c r="DM18" i="1"/>
  <c r="DL18" i="1"/>
  <c r="DJ18" i="1"/>
  <c r="BY18" i="1"/>
  <c r="BX18" i="1"/>
  <c r="BP18" i="1"/>
  <c r="BJ18" i="1"/>
  <c r="BD18" i="1"/>
  <c r="BQ18" i="1" s="1"/>
  <c r="BT18" i="1" s="1"/>
  <c r="AY18" i="1"/>
  <c r="AX18" i="1"/>
  <c r="AW18" i="1"/>
  <c r="AI18" i="1" s="1"/>
  <c r="AP18" i="1"/>
  <c r="M18" i="1" s="1"/>
  <c r="AK18" i="1"/>
  <c r="AJ18" i="1"/>
  <c r="AC18" i="1"/>
  <c r="AB18" i="1"/>
  <c r="AA18" i="1" s="1"/>
  <c r="T18" i="1"/>
  <c r="R18" i="1"/>
  <c r="O18" i="1"/>
  <c r="N18" i="1"/>
  <c r="BM18" i="1" s="1"/>
  <c r="L18" i="1"/>
  <c r="DM17" i="1"/>
  <c r="DL17" i="1"/>
  <c r="DJ17" i="1"/>
  <c r="BZ17" i="1"/>
  <c r="CA17" i="1" s="1"/>
  <c r="BY17" i="1"/>
  <c r="BX17" i="1"/>
  <c r="BV17" i="1"/>
  <c r="BT17" i="1"/>
  <c r="BP17" i="1"/>
  <c r="BJ17" i="1"/>
  <c r="BD17" i="1"/>
  <c r="BQ17" i="1" s="1"/>
  <c r="AY17" i="1"/>
  <c r="AW17" i="1" s="1"/>
  <c r="AX17" i="1"/>
  <c r="AP17" i="1"/>
  <c r="M17" i="1" s="1"/>
  <c r="AK17" i="1"/>
  <c r="AC17" i="1"/>
  <c r="AB17" i="1"/>
  <c r="AA17" i="1" s="1"/>
  <c r="T17" i="1"/>
  <c r="R17" i="1"/>
  <c r="N17" i="1"/>
  <c r="BM17" i="1" s="1"/>
  <c r="L17" i="1"/>
  <c r="BU25" i="1" l="1"/>
  <c r="BW25" i="1"/>
  <c r="BV25" i="1"/>
  <c r="BZ25" i="1" s="1"/>
  <c r="CA25" i="1" s="1"/>
  <c r="BW28" i="1"/>
  <c r="BV28" i="1"/>
  <c r="BZ28" i="1" s="1"/>
  <c r="CA28" i="1" s="1"/>
  <c r="BU28" i="1"/>
  <c r="BU21" i="1"/>
  <c r="BW21" i="1"/>
  <c r="BV21" i="1"/>
  <c r="BZ21" i="1" s="1"/>
  <c r="CA21" i="1" s="1"/>
  <c r="AE27" i="1"/>
  <c r="AE30" i="1"/>
  <c r="AE24" i="1"/>
  <c r="BW27" i="1"/>
  <c r="BU27" i="1"/>
  <c r="BV27" i="1"/>
  <c r="BZ27" i="1" s="1"/>
  <c r="CA27" i="1" s="1"/>
  <c r="BW23" i="1"/>
  <c r="BU23" i="1"/>
  <c r="BV23" i="1"/>
  <c r="BZ23" i="1" s="1"/>
  <c r="CA23" i="1" s="1"/>
  <c r="BW18" i="1"/>
  <c r="BU18" i="1"/>
  <c r="BV18" i="1"/>
  <c r="BZ18" i="1" s="1"/>
  <c r="CA18" i="1" s="1"/>
  <c r="AE20" i="1"/>
  <c r="X26" i="1"/>
  <c r="Y26" i="1" s="1"/>
  <c r="W19" i="1"/>
  <c r="DK19" i="1"/>
  <c r="BL19" i="1" s="1"/>
  <c r="BN19" i="1" s="1"/>
  <c r="BU17" i="1"/>
  <c r="BW17" i="1"/>
  <c r="AE18" i="1"/>
  <c r="BW19" i="1"/>
  <c r="BU19" i="1"/>
  <c r="BW30" i="1"/>
  <c r="BV30" i="1"/>
  <c r="BZ30" i="1" s="1"/>
  <c r="CA30" i="1" s="1"/>
  <c r="BU30" i="1"/>
  <c r="AE19" i="1"/>
  <c r="AE22" i="1"/>
  <c r="AI25" i="1"/>
  <c r="O25" i="1"/>
  <c r="AJ25" i="1"/>
  <c r="AI17" i="1"/>
  <c r="O17" i="1"/>
  <c r="BO19" i="1"/>
  <c r="BW20" i="1"/>
  <c r="BU20" i="1"/>
  <c r="O27" i="1"/>
  <c r="AI27" i="1"/>
  <c r="AX27" i="1"/>
  <c r="AE31" i="1"/>
  <c r="U31" i="1"/>
  <c r="S31" i="1" s="1"/>
  <c r="V31" i="1" s="1"/>
  <c r="P31" i="1" s="1"/>
  <c r="Q31" i="1" s="1"/>
  <c r="O31" i="1"/>
  <c r="AI31" i="1"/>
  <c r="R31" i="1"/>
  <c r="AX31" i="1"/>
  <c r="X31" i="1"/>
  <c r="Y31" i="1" s="1"/>
  <c r="BW32" i="1"/>
  <c r="BV32" i="1"/>
  <c r="BZ32" i="1" s="1"/>
  <c r="CA32" i="1" s="1"/>
  <c r="BU32" i="1"/>
  <c r="AE17" i="1"/>
  <c r="BO17" i="1"/>
  <c r="O19" i="1"/>
  <c r="AI19" i="1"/>
  <c r="AE21" i="1"/>
  <c r="BW22" i="1"/>
  <c r="BU22" i="1"/>
  <c r="AE23" i="1"/>
  <c r="BO24" i="1"/>
  <c r="BW24" i="1"/>
  <c r="BU24" i="1"/>
  <c r="BO25" i="1"/>
  <c r="DK25" i="1"/>
  <c r="BL25" i="1" s="1"/>
  <c r="BN25" i="1" s="1"/>
  <c r="W25" i="1"/>
  <c r="BV20" i="1"/>
  <c r="BZ20" i="1" s="1"/>
  <c r="CA20" i="1" s="1"/>
  <c r="BO21" i="1"/>
  <c r="AI21" i="1"/>
  <c r="O21" i="1"/>
  <c r="BV22" i="1"/>
  <c r="BZ22" i="1" s="1"/>
  <c r="CA22" i="1" s="1"/>
  <c r="BO23" i="1"/>
  <c r="O23" i="1"/>
  <c r="AI23" i="1"/>
  <c r="BV24" i="1"/>
  <c r="BZ24" i="1" s="1"/>
  <c r="CA24" i="1" s="1"/>
  <c r="W27" i="1"/>
  <c r="DK27" i="1"/>
  <c r="BL27" i="1" s="1"/>
  <c r="BN27" i="1" s="1"/>
  <c r="BO31" i="1"/>
  <c r="BW31" i="1"/>
  <c r="BU31" i="1"/>
  <c r="AF31" i="1"/>
  <c r="BW26" i="1"/>
  <c r="BU26" i="1"/>
  <c r="AE28" i="1"/>
  <c r="BO32" i="1"/>
  <c r="AE32" i="1"/>
  <c r="DK32" i="1"/>
  <c r="BL32" i="1" s="1"/>
  <c r="BN32" i="1" s="1"/>
  <c r="W32" i="1"/>
  <c r="AE29" i="1"/>
  <c r="DK17" i="1"/>
  <c r="BL17" i="1" s="1"/>
  <c r="BN17" i="1" s="1"/>
  <c r="W17" i="1"/>
  <c r="AJ17" i="1"/>
  <c r="AJ19" i="1"/>
  <c r="DK21" i="1"/>
  <c r="BL21" i="1" s="1"/>
  <c r="BN21" i="1" s="1"/>
  <c r="W21" i="1"/>
  <c r="W23" i="1"/>
  <c r="DK23" i="1"/>
  <c r="BL23" i="1" s="1"/>
  <c r="BN23" i="1" s="1"/>
  <c r="AI29" i="1"/>
  <c r="R29" i="1"/>
  <c r="O29" i="1"/>
  <c r="AJ29" i="1"/>
  <c r="AJ32" i="1"/>
  <c r="AI32" i="1"/>
  <c r="AX32" i="1"/>
  <c r="O32" i="1"/>
  <c r="AE26" i="1"/>
  <c r="U26" i="1"/>
  <c r="S26" i="1" s="1"/>
  <c r="V26" i="1" s="1"/>
  <c r="P26" i="1" s="1"/>
  <c r="Q26" i="1" s="1"/>
  <c r="W18" i="1"/>
  <c r="DK18" i="1"/>
  <c r="BL18" i="1" s="1"/>
  <c r="BN18" i="1" s="1"/>
  <c r="DK20" i="1"/>
  <c r="BL20" i="1" s="1"/>
  <c r="BN20" i="1" s="1"/>
  <c r="W20" i="1"/>
  <c r="AJ21" i="1"/>
  <c r="W22" i="1"/>
  <c r="DK22" i="1"/>
  <c r="BL22" i="1" s="1"/>
  <c r="BN22" i="1" s="1"/>
  <c r="AJ23" i="1"/>
  <c r="DK24" i="1"/>
  <c r="BL24" i="1" s="1"/>
  <c r="BN24" i="1" s="1"/>
  <c r="W24" i="1"/>
  <c r="AE25" i="1"/>
  <c r="AJ27" i="1"/>
  <c r="DK28" i="1"/>
  <c r="BL28" i="1" s="1"/>
  <c r="BN28" i="1" s="1"/>
  <c r="W28" i="1"/>
  <c r="BU29" i="1"/>
  <c r="BW29" i="1"/>
  <c r="BV29" i="1"/>
  <c r="BZ29" i="1" s="1"/>
  <c r="CA29" i="1" s="1"/>
  <c r="X30" i="1"/>
  <c r="Y30" i="1" s="1"/>
  <c r="U30" i="1" s="1"/>
  <c r="S30" i="1" s="1"/>
  <c r="V30" i="1" s="1"/>
  <c r="P30" i="1" s="1"/>
  <c r="Q30" i="1" s="1"/>
  <c r="AJ31" i="1"/>
  <c r="BV31" i="1"/>
  <c r="BZ31" i="1" s="1"/>
  <c r="CA31" i="1" s="1"/>
  <c r="DK26" i="1"/>
  <c r="BL26" i="1" s="1"/>
  <c r="BN26" i="1" s="1"/>
  <c r="DK30" i="1"/>
  <c r="BL30" i="1" s="1"/>
  <c r="BN30" i="1" s="1"/>
  <c r="W29" i="1"/>
  <c r="DK31" i="1"/>
  <c r="BL31" i="1" s="1"/>
  <c r="BN31" i="1" s="1"/>
  <c r="BO22" i="1" l="1"/>
  <c r="X22" i="1"/>
  <c r="Y22" i="1" s="1"/>
  <c r="BO28" i="1"/>
  <c r="X17" i="1"/>
  <c r="Y17" i="1" s="1"/>
  <c r="BO26" i="1"/>
  <c r="AF30" i="1"/>
  <c r="Z31" i="1"/>
  <c r="AD31" i="1" s="1"/>
  <c r="AG31" i="1"/>
  <c r="AH31" i="1" s="1"/>
  <c r="BO30" i="1"/>
  <c r="BO27" i="1"/>
  <c r="X19" i="1"/>
  <c r="Y19" i="1" s="1"/>
  <c r="X20" i="1"/>
  <c r="Y20" i="1" s="1"/>
  <c r="X28" i="1"/>
  <c r="Y28" i="1" s="1"/>
  <c r="BO20" i="1"/>
  <c r="AG26" i="1"/>
  <c r="AH26" i="1" s="1"/>
  <c r="Z26" i="1"/>
  <c r="AD26" i="1" s="1"/>
  <c r="AG30" i="1"/>
  <c r="AH30" i="1" s="1"/>
  <c r="Z30" i="1"/>
  <c r="AD30" i="1" s="1"/>
  <c r="X21" i="1"/>
  <c r="Y21" i="1" s="1"/>
  <c r="X32" i="1"/>
  <c r="Y32" i="1" s="1"/>
  <c r="BO18" i="1"/>
  <c r="X23" i="1"/>
  <c r="Y23" i="1" s="1"/>
  <c r="X27" i="1"/>
  <c r="Y27" i="1" s="1"/>
  <c r="X24" i="1"/>
  <c r="Y24" i="1" s="1"/>
  <c r="X29" i="1"/>
  <c r="Y29" i="1" s="1"/>
  <c r="X18" i="1"/>
  <c r="Y18" i="1" s="1"/>
  <c r="X25" i="1"/>
  <c r="Y25" i="1" s="1"/>
  <c r="AF26" i="1"/>
  <c r="AG20" i="1" l="1"/>
  <c r="Z20" i="1"/>
  <c r="AD20" i="1" s="1"/>
  <c r="AF20" i="1"/>
  <c r="U20" i="1"/>
  <c r="S20" i="1" s="1"/>
  <c r="V20" i="1" s="1"/>
  <c r="P20" i="1" s="1"/>
  <c r="Q20" i="1" s="1"/>
  <c r="AG19" i="1"/>
  <c r="AF19" i="1"/>
  <c r="Z19" i="1"/>
  <c r="AD19" i="1" s="1"/>
  <c r="U19" i="1"/>
  <c r="S19" i="1" s="1"/>
  <c r="V19" i="1" s="1"/>
  <c r="P19" i="1" s="1"/>
  <c r="Q19" i="1" s="1"/>
  <c r="AG17" i="1"/>
  <c r="AH17" i="1" s="1"/>
  <c r="Z17" i="1"/>
  <c r="AD17" i="1" s="1"/>
  <c r="AF17" i="1"/>
  <c r="U17" i="1"/>
  <c r="S17" i="1" s="1"/>
  <c r="V17" i="1" s="1"/>
  <c r="P17" i="1" s="1"/>
  <c r="Q17" i="1" s="1"/>
  <c r="AG25" i="1"/>
  <c r="AF25" i="1"/>
  <c r="Z25" i="1"/>
  <c r="AD25" i="1" s="1"/>
  <c r="U25" i="1"/>
  <c r="S25" i="1" s="1"/>
  <c r="V25" i="1" s="1"/>
  <c r="P25" i="1" s="1"/>
  <c r="Q25" i="1" s="1"/>
  <c r="AG18" i="1"/>
  <c r="AH18" i="1" s="1"/>
  <c r="AF18" i="1"/>
  <c r="Z18" i="1"/>
  <c r="AD18" i="1" s="1"/>
  <c r="U18" i="1"/>
  <c r="S18" i="1" s="1"/>
  <c r="V18" i="1" s="1"/>
  <c r="P18" i="1" s="1"/>
  <c r="Q18" i="1" s="1"/>
  <c r="AG22" i="1"/>
  <c r="AF22" i="1"/>
  <c r="Z22" i="1"/>
  <c r="AD22" i="1" s="1"/>
  <c r="U22" i="1"/>
  <c r="S22" i="1" s="1"/>
  <c r="V22" i="1" s="1"/>
  <c r="P22" i="1" s="1"/>
  <c r="Q22" i="1" s="1"/>
  <c r="AG23" i="1"/>
  <c r="AH23" i="1" s="1"/>
  <c r="AF23" i="1"/>
  <c r="Z23" i="1"/>
  <c r="AD23" i="1" s="1"/>
  <c r="U23" i="1"/>
  <c r="S23" i="1" s="1"/>
  <c r="V23" i="1" s="1"/>
  <c r="P23" i="1" s="1"/>
  <c r="Q23" i="1" s="1"/>
  <c r="AG24" i="1"/>
  <c r="AF24" i="1"/>
  <c r="Z24" i="1"/>
  <c r="AD24" i="1" s="1"/>
  <c r="U24" i="1"/>
  <c r="S24" i="1" s="1"/>
  <c r="V24" i="1" s="1"/>
  <c r="P24" i="1" s="1"/>
  <c r="Q24" i="1" s="1"/>
  <c r="AG32" i="1"/>
  <c r="AH32" i="1" s="1"/>
  <c r="AF32" i="1"/>
  <c r="Z32" i="1"/>
  <c r="AD32" i="1" s="1"/>
  <c r="U32" i="1"/>
  <c r="S32" i="1" s="1"/>
  <c r="V32" i="1" s="1"/>
  <c r="P32" i="1" s="1"/>
  <c r="Q32" i="1" s="1"/>
  <c r="AG27" i="1"/>
  <c r="Z27" i="1"/>
  <c r="AD27" i="1" s="1"/>
  <c r="AF27" i="1"/>
  <c r="U27" i="1"/>
  <c r="S27" i="1" s="1"/>
  <c r="V27" i="1" s="1"/>
  <c r="P27" i="1" s="1"/>
  <c r="Q27" i="1" s="1"/>
  <c r="Z29" i="1"/>
  <c r="AD29" i="1" s="1"/>
  <c r="AG29" i="1"/>
  <c r="AF29" i="1"/>
  <c r="U29" i="1"/>
  <c r="S29" i="1" s="1"/>
  <c r="V29" i="1" s="1"/>
  <c r="P29" i="1" s="1"/>
  <c r="Q29" i="1" s="1"/>
  <c r="AG21" i="1"/>
  <c r="AF21" i="1"/>
  <c r="Z21" i="1"/>
  <c r="AD21" i="1" s="1"/>
  <c r="U21" i="1"/>
  <c r="S21" i="1" s="1"/>
  <c r="V21" i="1" s="1"/>
  <c r="P21" i="1" s="1"/>
  <c r="Q21" i="1" s="1"/>
  <c r="AG28" i="1"/>
  <c r="AH28" i="1" s="1"/>
  <c r="AF28" i="1"/>
  <c r="Z28" i="1"/>
  <c r="AD28" i="1" s="1"/>
  <c r="U28" i="1"/>
  <c r="S28" i="1" s="1"/>
  <c r="V28" i="1" s="1"/>
  <c r="P28" i="1" s="1"/>
  <c r="Q28" i="1" s="1"/>
  <c r="AH21" i="1" l="1"/>
  <c r="AH27" i="1"/>
  <c r="AH24" i="1"/>
  <c r="AH22" i="1"/>
  <c r="AH25" i="1"/>
  <c r="AH19" i="1"/>
  <c r="AH29" i="1"/>
  <c r="AH20" i="1"/>
</calcChain>
</file>

<file path=xl/sharedStrings.xml><?xml version="1.0" encoding="utf-8"?>
<sst xmlns="http://schemas.openxmlformats.org/spreadsheetml/2006/main" count="1129" uniqueCount="491">
  <si>
    <t>File opened</t>
  </si>
  <si>
    <t>2023-08-11 08:29:53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</si>
  <si>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</si>
  <si>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</si>
  <si>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</si>
  <si>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</si>
  <si>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</si>
  <si>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</si>
  <si>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</si>
  <si>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</si>
  <si>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</si>
  <si>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</si>
  <si>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</si>
  <si>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{"h2oazero": "1.06659", "h2oaspan2b": "0.0728571", "flowazero": "0.33", "h2obspan2": "0", "h2obspan2b": "0.106528", "co2bspan2": "-0.0310097", "ssb_ref": "29674.1", "co2bspan1": "1.00317", "co2aspan2": "-0.0323824", "co2bspan2a": "0.0997196", "flowmeterzero": "2.49942", "chamberpressurezero": "2.74571", "co2bspanconc1": "400", "h2oaspan2a": "0.0720706", "co2bzero": "0.935737", "h2oaspanconc1": "12.13", "ssa_ref": "36366.5", "flowbzero": "0.31044", "tazero": "0.146376", "co2aspanconc1": "2486", "co2bspanconc2": "305.4", "co2azero": "0.927705", "h2oaspan2": "0", "co2aspan2b": "0.321419", "h2obspanconc2": "20", "co2aspan2a": "0.323557", "oxygen": "21", "h2obspanconc1": "20", "h2obzero": "1.08076", "h2obspan2a": "0.0707434", "co2bspan2b": "0.0998971", "h2oaspan1": "1.01091", "co2aspanconc2": "305.4", "co2aspan1": "1.00387", "tbzero": "0.233871", "h2obspan1": "1.0274", "h2oaspanconc2": "0"}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</si>
  <si>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</si>
  <si>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</si>
  <si>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</si>
  <si>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</si>
  <si>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</si>
  <si>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</si>
  <si>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</si>
  <si>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</si>
  <si>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</si>
  <si>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</si>
  <si>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</si>
  <si>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</si>
  <si>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</si>
  <si>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08:29:53</t>
  </si>
  <si>
    <t>Stability Definition:	ΔCO2 (Meas2): Slp&lt;1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</si>
  <si>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</si>
  <si>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</si>
  <si>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</si>
  <si>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</si>
  <si>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</si>
  <si>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</si>
  <si>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</si>
  <si>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</si>
  <si>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</si>
  <si>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</si>
  <si>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</si>
  <si>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</si>
  <si>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</si>
  <si>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</si>
  <si>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</si>
  <si>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</si>
  <si>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</si>
  <si>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</si>
  <si>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</si>
  <si>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</si>
  <si>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</si>
  <si>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</si>
  <si>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</si>
  <si>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</si>
  <si>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</si>
  <si>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</si>
  <si>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</si>
  <si>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</si>
  <si>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</si>
  <si>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</si>
  <si>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</si>
  <si>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</si>
  <si>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</si>
  <si>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</si>
  <si>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</si>
  <si>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</si>
  <si>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</si>
  <si>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</si>
  <si>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</si>
  <si>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</si>
  <si>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</si>
  <si>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</si>
  <si>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</si>
  <si>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</si>
  <si>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</si>
  <si>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</si>
  <si>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</si>
  <si>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</si>
  <si>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</si>
  <si>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</si>
  <si>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</si>
  <si>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</si>
  <si>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3.61557 209.052 362.329 601.188 867.726 1067.21 1266.56 1390.36</t>
  </si>
  <si>
    <t>Fs_true</t>
  </si>
  <si>
    <t>1.30445 229.009 384.039 587.54 812.093 1002.03 1201.24 1400.55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</si>
  <si>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</si>
  <si>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</si>
  <si>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</si>
  <si>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</si>
  <si>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</si>
  <si>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</si>
  <si>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</si>
  <si>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</si>
  <si>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</si>
  <si>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</si>
  <si>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</si>
  <si>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</si>
  <si>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</si>
  <si>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</si>
  <si>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</si>
  <si>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</si>
  <si>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</si>
  <si>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</si>
  <si>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</si>
  <si>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</si>
  <si>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</si>
  <si>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</si>
  <si>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</si>
  <si>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</si>
  <si>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</si>
  <si>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</si>
  <si>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</si>
  <si>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</si>
  <si>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</si>
  <si>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</si>
  <si>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</si>
  <si>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</si>
  <si>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</si>
  <si>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</si>
  <si>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</si>
  <si>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</si>
  <si>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</si>
  <si>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</si>
  <si>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</si>
  <si>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</si>
  <si>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</si>
  <si>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</si>
  <si>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</si>
  <si>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</si>
  <si>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</si>
  <si>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</si>
  <si>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</si>
  <si>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</si>
  <si>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</si>
  <si>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</si>
  <si>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</si>
  <si>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</si>
  <si>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</si>
  <si>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</si>
  <si>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</si>
  <si>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</si>
  <si>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</si>
  <si>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</si>
  <si>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</si>
  <si>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</si>
  <si>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</si>
  <si>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</si>
  <si>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</si>
  <si>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</si>
  <si>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</si>
  <si>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</si>
  <si>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</si>
  <si>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</si>
  <si>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</si>
  <si>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</si>
  <si>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</si>
  <si>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</si>
  <si>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</si>
  <si>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</si>
  <si>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</si>
  <si>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</si>
  <si>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</si>
  <si>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</si>
  <si>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</si>
  <si>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</si>
  <si>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</si>
  <si>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</si>
  <si>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</si>
  <si>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</si>
  <si>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</si>
  <si>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</si>
  <si>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</si>
  <si>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</si>
  <si>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</si>
  <si>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</si>
  <si>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</si>
  <si>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</si>
  <si>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</si>
  <si>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</si>
  <si>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</si>
  <si>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</si>
  <si>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</si>
  <si>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</si>
  <si>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</si>
  <si>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</si>
  <si>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</si>
  <si>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</si>
  <si>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</si>
  <si>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</si>
  <si>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</si>
  <si>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</si>
  <si>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</si>
  <si>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</si>
  <si>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</si>
  <si>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</si>
  <si>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</si>
  <si>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</si>
  <si>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</si>
  <si>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</si>
  <si>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</si>
  <si>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</si>
  <si>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</si>
  <si>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</si>
  <si>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</si>
  <si>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</si>
  <si>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</si>
  <si>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</si>
  <si>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</si>
  <si>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</si>
  <si>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</si>
  <si>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</si>
  <si>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</si>
  <si>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</si>
  <si>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</si>
  <si>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</si>
  <si>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</si>
  <si>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</si>
  <si>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</si>
  <si>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</si>
  <si>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</si>
  <si>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</si>
  <si>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</si>
  <si>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</si>
  <si>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</si>
  <si>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</si>
  <si>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</si>
  <si>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</si>
  <si>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</si>
  <si>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</si>
  <si>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</si>
  <si>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</si>
  <si>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</si>
  <si>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</si>
  <si>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</si>
  <si>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</si>
  <si>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</si>
  <si>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</si>
  <si>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</si>
  <si>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</si>
  <si>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</si>
  <si>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</si>
  <si>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</si>
  <si>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</si>
  <si>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</si>
  <si>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</si>
  <si>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</si>
  <si>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</si>
  <si>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</si>
  <si>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</si>
  <si>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</si>
  <si>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</si>
  <si>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</si>
  <si>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</si>
  <si>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</si>
  <si>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</si>
  <si>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</si>
  <si>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</si>
  <si>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</si>
  <si>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</si>
  <si>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</si>
  <si>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</si>
  <si>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</si>
  <si>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</si>
  <si>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</si>
  <si>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</si>
  <si>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</si>
  <si>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</si>
  <si>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</si>
  <si>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</si>
  <si>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</si>
  <si>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</si>
  <si>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</si>
  <si>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</si>
  <si>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</si>
  <si>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</si>
  <si>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</si>
  <si>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</si>
  <si>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</si>
  <si>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</si>
  <si>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</si>
  <si>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</si>
  <si>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</si>
  <si>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</si>
  <si>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</si>
  <si>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</si>
  <si>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</si>
  <si>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</si>
  <si>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</si>
  <si>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</si>
  <si>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</si>
  <si>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</si>
  <si>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</si>
  <si>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</si>
  <si>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</si>
  <si>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</si>
  <si>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</si>
  <si>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</si>
  <si>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</si>
  <si>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</si>
  <si>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</si>
  <si>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</si>
  <si>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</si>
  <si>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</si>
  <si>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</si>
  <si>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</si>
  <si>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</si>
  <si>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</si>
  <si>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</si>
  <si>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</si>
  <si>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</si>
  <si>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</si>
  <si>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</si>
  <si>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</si>
  <si>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</si>
  <si>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</si>
  <si>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</si>
  <si>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</si>
  <si>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</si>
  <si>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</si>
  <si>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</si>
  <si>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</si>
  <si>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</si>
  <si>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</si>
  <si>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</si>
  <si>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</si>
  <si>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</si>
  <si>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</si>
  <si>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</si>
  <si>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</si>
  <si>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</si>
  <si>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</si>
  <si>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</si>
  <si>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</si>
  <si>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</si>
  <si>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</si>
  <si>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</si>
  <si>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</si>
  <si>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CO2_hrs</t>
  </si>
  <si>
    <t>AccCO2_soda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</si>
  <si>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</si>
  <si>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</si>
  <si>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</si>
  <si>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</si>
  <si>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</si>
  <si>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</si>
  <si>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</si>
  <si>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</si>
  <si>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</si>
  <si>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</si>
  <si>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</si>
  <si>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</si>
  <si>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</si>
  <si>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</si>
  <si>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</si>
  <si>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</si>
  <si>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</si>
  <si>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</si>
  <si>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</si>
  <si>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</si>
  <si>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</si>
  <si>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</si>
  <si>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</si>
  <si>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</si>
  <si>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</si>
  <si>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</si>
  <si>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</si>
  <si>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</si>
  <si>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</si>
  <si>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</si>
  <si>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</si>
  <si>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</si>
  <si>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</si>
  <si>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</si>
  <si>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</si>
  <si>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</si>
  <si>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</si>
  <si>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</si>
  <si>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</si>
  <si>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</si>
  <si>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</si>
  <si>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</si>
  <si>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</si>
  <si>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</si>
  <si>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</si>
  <si>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</si>
  <si>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</si>
  <si>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</si>
  <si>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</si>
  <si>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</si>
  <si>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</si>
  <si>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</si>
  <si>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</si>
  <si>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</si>
  <si>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</si>
  <si>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</si>
  <si>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</si>
  <si>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</si>
  <si>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</si>
  <si>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</si>
  <si>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</si>
  <si>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</si>
  <si>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</si>
  <si>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</si>
  <si>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</si>
  <si>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</si>
  <si>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</si>
  <si>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</si>
  <si>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</si>
  <si>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</si>
  <si>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</si>
  <si>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</si>
  <si>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</si>
  <si>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</si>
  <si>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</si>
  <si>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</si>
  <si>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</si>
  <si>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</si>
  <si>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</si>
  <si>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</si>
  <si>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</si>
  <si>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</si>
  <si>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</si>
  <si>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</si>
  <si>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</si>
  <si>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</si>
  <si>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</si>
  <si>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</si>
  <si>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</si>
  <si>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</si>
  <si>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</si>
  <si>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</si>
  <si>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</si>
  <si>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</si>
  <si>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</si>
  <si>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</si>
  <si>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20230811 08:49:03</t>
  </si>
  <si>
    <t>08:49:03</t>
  </si>
  <si>
    <t>Excised</t>
  </si>
  <si>
    <t>-</t>
  </si>
  <si>
    <t>0: Broadleaf</t>
  </si>
  <si>
    <t>08:49:24</t>
  </si>
  <si>
    <t>3/3</t>
  </si>
  <si>
    <t>11111111</t>
  </si>
  <si>
    <t>oooooooo</t>
  </si>
  <si>
    <t>on</t>
  </si>
  <si>
    <t>20230811 09:10:57</t>
  </si>
  <si>
    <t>09:10:57</t>
  </si>
  <si>
    <t>09:11:19</t>
  </si>
  <si>
    <t>2/3</t>
  </si>
  <si>
    <t>20230811 09:50:19</t>
  </si>
  <si>
    <t>09:50:19</t>
  </si>
  <si>
    <t>09:50:41</t>
  </si>
  <si>
    <t>20230811 10:13:09</t>
  </si>
  <si>
    <t>10:13:09</t>
  </si>
  <si>
    <t>10:13:37</t>
  </si>
  <si>
    <t>20230811 10:50:07</t>
  </si>
  <si>
    <t>10:50:07</t>
  </si>
  <si>
    <t>10:50:29</t>
  </si>
  <si>
    <t>20230811 11:13:21</t>
  </si>
  <si>
    <t>11:13:21</t>
  </si>
  <si>
    <t>11:13:39</t>
  </si>
  <si>
    <t>20230811 11:49:42</t>
  </si>
  <si>
    <t>11:49:42</t>
  </si>
  <si>
    <t>11:50:03</t>
  </si>
  <si>
    <t>20230811 12:11:45</t>
  </si>
  <si>
    <t>12:11:45</t>
  </si>
  <si>
    <t>12:12:05</t>
  </si>
  <si>
    <t>20230811 12:49:26</t>
  </si>
  <si>
    <t>12:49:26</t>
  </si>
  <si>
    <t>12:49:50</t>
  </si>
  <si>
    <t>20230811 13:12:13</t>
  </si>
  <si>
    <t>13:12:13</t>
  </si>
  <si>
    <t>13:12:33</t>
  </si>
  <si>
    <t>20230811 13:49:57</t>
  </si>
  <si>
    <t>13:49:57</t>
  </si>
  <si>
    <t>13:50:19</t>
  </si>
  <si>
    <t>20230811 14:11:41</t>
  </si>
  <si>
    <t>14:11:41</t>
  </si>
  <si>
    <t>14:12:02</t>
  </si>
  <si>
    <t>20230811 14:50:56</t>
  </si>
  <si>
    <t>14:50:56</t>
  </si>
  <si>
    <t>14:51:20</t>
  </si>
  <si>
    <t>20230811 15:11:05</t>
  </si>
  <si>
    <t>15:11:05</t>
  </si>
  <si>
    <t>15:11:23</t>
  </si>
  <si>
    <t>20230811 15:50:38</t>
  </si>
  <si>
    <t>15:50:38</t>
  </si>
  <si>
    <t>15:51:05</t>
  </si>
  <si>
    <t>20230811 16:12:33</t>
  </si>
  <si>
    <t>16:12:33</t>
  </si>
  <si>
    <t>16:12:51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</si>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</sst>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32"/>
  <sheetViews>
    <sheetView tabSelected="1" topLeftCell="AN1" workbookViewId="0">
      <selection activeCell="AW11" sqref="AW11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432</v>
      </c>
      <c r="IC16" t="s">
        <v>431</v>
      </c>
      <c r="ID16" t="s">
        <v>431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 x14ac:dyDescent="0.2">
      <c r="A17">
        <v>1</v>
      </c>
      <c r="B17">
        <v>1691768943</v>
      </c>
      <c r="C17">
        <v>0</v>
      </c>
      <c r="D17" t="s">
        <v>434</v>
      </c>
      <c r="E17" t="s">
        <v>435</v>
      </c>
      <c r="F17">
        <v>4</v>
      </c>
      <c r="G17">
        <v>17.3</v>
      </c>
      <c r="H17" t="s">
        <v>490</v>
      </c>
      <c r="I17">
        <v>200</v>
      </c>
      <c r="J17">
        <v>52</v>
      </c>
      <c r="K17">
        <v>1691768934.5</v>
      </c>
      <c r="L17">
        <f t="shared" ref="L17:L32" si="0">(M17)/1000</f>
        <v>1.4213808811434873E-3</v>
      </c>
      <c r="M17">
        <f t="shared" ref="M17:M32" si="1">IF(DR17, AP17, AJ17)</f>
        <v>1.4213808811434872</v>
      </c>
      <c r="N17">
        <f t="shared" ref="N17:N32" si="2">IF(DR17, AK17, AI17)</f>
        <v>12.7638638333004</v>
      </c>
      <c r="O17">
        <f t="shared" ref="O17:O32" si="3">DT17 - IF(AW17&gt;1, N17*DN17*100/(AY17*EH17), 0)</f>
        <v>412.52625</v>
      </c>
      <c r="P17">
        <f t="shared" ref="P17:P32" si="4">((V17-L17/2)*O17-N17)/(V17+L17/2)</f>
        <v>180.96120518849108</v>
      </c>
      <c r="Q17">
        <f t="shared" ref="Q17:Q32" si="5">P17*(EA17+EB17)/1000</f>
        <v>18.307759536531606</v>
      </c>
      <c r="R17">
        <f t="shared" ref="R17:R32" si="6">(DT17 - IF(AW17&gt;1, N17*DN17*100/(AY17*EH17), 0))*(EA17+EB17)/1000</f>
        <v>41.735085592740326</v>
      </c>
      <c r="S17">
        <f t="shared" ref="S17:S32" si="7">2/((1/U17-1/T17)+SIGN(U17)*SQRT((1/U17-1/T17)*(1/U17-1/T17) + 4*DO17/((DO17+1)*(DO17+1))*(2*1/U17*1/T17-1/T17*1/T17)))</f>
        <v>9.2146961334809707E-2</v>
      </c>
      <c r="T17">
        <f t="shared" ref="T17:T32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3.8341009151710939</v>
      </c>
      <c r="U17">
        <f t="shared" ref="U17:U32" si="9">L17*(1000-(1000*0.61365*EXP(17.502*Y17/(240.97+Y17))/(EA17+EB17)+DV17)/2)/(1000*0.61365*EXP(17.502*Y17/(240.97+Y17))/(EA17+EB17)-DV17)</f>
        <v>9.093409624968786E-2</v>
      </c>
      <c r="V17">
        <f t="shared" ref="V17:V32" si="10">1/((DO17+1)/(S17/1.6)+1/(T17/1.37)) + DO17/((DO17+1)/(S17/1.6) + DO17/(T17/1.37))</f>
        <v>5.6941451180747379E-2</v>
      </c>
      <c r="W17">
        <f t="shared" ref="W17:W32" si="11">(DJ17*DM17)</f>
        <v>353.406532259519</v>
      </c>
      <c r="X17">
        <f t="shared" ref="X17:X32" si="12">(EC17+(W17+2*0.95*0.0000000567*(((EC17+$B$7)+273)^4-(EC17+273)^4)-44100*L17)/(1.84*29.3*T17+8*0.95*0.0000000567*(EC17+273)^3))</f>
        <v>26.911666408573574</v>
      </c>
      <c r="Y17">
        <f t="shared" ref="Y17:Y32" si="13">($C$7*ED17+$D$7*EE17+$E$7*X17)</f>
        <v>25.0937625</v>
      </c>
      <c r="Z17">
        <f t="shared" ref="Z17:Z32" si="14">0.61365*EXP(17.502*Y17/(240.97+Y17))</f>
        <v>3.1974955728880587</v>
      </c>
      <c r="AA17">
        <f t="shared" ref="AA17:AA32" si="15">(AB17/AC17*100)</f>
        <v>50.257519533049624</v>
      </c>
      <c r="AB17">
        <f t="shared" ref="AB17:AB32" si="16">DV17*(EA17+EB17)/1000</f>
        <v>1.6540427279613963</v>
      </c>
      <c r="AC17">
        <f t="shared" ref="AC17:AC32" si="17">0.61365*EXP(17.502*EC17/(240.97+EC17))</f>
        <v>3.2911348258516591</v>
      </c>
      <c r="AD17">
        <f t="shared" ref="AD17:AD32" si="18">(Z17-DV17*(EA17+EB17)/1000)</f>
        <v>1.5434528449266625</v>
      </c>
      <c r="AE17">
        <f t="shared" ref="AE17:AE32" si="19">(-L17*44100)</f>
        <v>-62.682896858427789</v>
      </c>
      <c r="AF17">
        <f t="shared" ref="AF17:AF32" si="20">2*29.3*T17*0.92*(EC17-Y17)</f>
        <v>100.32897755947371</v>
      </c>
      <c r="AG17">
        <f t="shared" ref="AG17:AG32" si="21">2*0.95*0.0000000567*(((EC17+$B$7)+273)^4-(Y17+273)^4)</f>
        <v>5.5538391164749052</v>
      </c>
      <c r="AH17">
        <f t="shared" ref="AH17:AH32" si="22">W17+AG17+AE17+AF17</f>
        <v>396.60645207703988</v>
      </c>
      <c r="AI17">
        <f t="shared" ref="AI17:AI32" si="23">DZ17*AW17*(DU17-DT17*(1000-AW17*DW17)/(1000-AW17*DV17))/(100*DN17)</f>
        <v>11.852710160277068</v>
      </c>
      <c r="AJ17">
        <f t="shared" ref="AJ17:AJ32" si="24">1000*DZ17*AW17*(DV17-DW17)/(100*DN17*(1000-AW17*DV17))</f>
        <v>1.4699907454982064</v>
      </c>
      <c r="AK17">
        <f t="shared" ref="AK17:AK32" si="25">(AL17 - AM17 - EA17*1000/(8.314*(EC17+273.15)) * AO17/DZ17 * AN17) * DZ17/(100*DN17) * (1000 - DW17)/1000</f>
        <v>12.7638638333004</v>
      </c>
      <c r="AL17">
        <v>426.60710927902898</v>
      </c>
      <c r="AM17">
        <v>418.80668484848502</v>
      </c>
      <c r="AN17">
        <v>4.0814120296420999E-3</v>
      </c>
      <c r="AO17">
        <v>66.938463516682901</v>
      </c>
      <c r="AP17">
        <f t="shared" ref="AP17:AP32" si="26">(AR17 - AQ17 + EA17*1000/(8.314*(EC17+273.15)) * AT17/DZ17 * AS17) * DZ17/(100*DN17) * 1000/(1000 - AR17)</f>
        <v>1.4213808811434872</v>
      </c>
      <c r="AQ17">
        <v>15.481349110548599</v>
      </c>
      <c r="AR17">
        <v>16.320018181818199</v>
      </c>
      <c r="AS17">
        <v>2.8738188997772099E-5</v>
      </c>
      <c r="AT17">
        <v>77.519861605066893</v>
      </c>
      <c r="AU17">
        <v>32</v>
      </c>
      <c r="AV17">
        <v>6</v>
      </c>
      <c r="AW17">
        <f t="shared" ref="AW17:AW32" si="27">IF(AU17*$H$13&gt;=AY17,1,(AY17/(AY17-AU17*$H$13)))</f>
        <v>1</v>
      </c>
      <c r="AX17">
        <f t="shared" ref="AX17:AX32" si="28">(AW17-1)*100</f>
        <v>0</v>
      </c>
      <c r="AY17">
        <f t="shared" ref="AY17:AY32" si="29">MAX(0,($B$13+$C$13*EH17)/(1+$D$13*EH17)*EA17/(EC17+273)*$E$13)</f>
        <v>53692.805853377882</v>
      </c>
      <c r="AZ17" t="s">
        <v>437</v>
      </c>
      <c r="BA17">
        <v>0</v>
      </c>
      <c r="BB17">
        <v>0</v>
      </c>
      <c r="BC17">
        <v>0</v>
      </c>
      <c r="BD17" t="e">
        <f t="shared" ref="BD17:BD32" si="30">1-BB17/BC17</f>
        <v>#DIV/0!</v>
      </c>
      <c r="BE17">
        <v>0</v>
      </c>
      <c r="BF17" t="s">
        <v>437</v>
      </c>
      <c r="BG17">
        <v>0</v>
      </c>
      <c r="BH17">
        <v>0</v>
      </c>
      <c r="BI17">
        <v>0</v>
      </c>
      <c r="BJ17" t="e">
        <f t="shared" ref="BJ17:BJ32" si="31">1-BH17/BI17</f>
        <v>#DIV/0!</v>
      </c>
      <c r="BK17">
        <v>0.5</v>
      </c>
      <c r="BL17">
        <f t="shared" ref="BL17:BL32" si="32">DK17</f>
        <v>1849.179525263999</v>
      </c>
      <c r="BM17">
        <f t="shared" ref="BM17:BM32" si="33">N17</f>
        <v>12.7638638333004</v>
      </c>
      <c r="BN17" t="e">
        <f t="shared" ref="BN17:BN32" si="34">BJ17*BK17*BL17</f>
        <v>#DIV/0!</v>
      </c>
      <c r="BO17">
        <f t="shared" ref="BO17:BO32" si="35">(BM17-BE17)/BL17</f>
        <v>6.9024470901375354E-3</v>
      </c>
      <c r="BP17" t="e">
        <f t="shared" ref="BP17:BP32" si="36">(BC17-BI17)/BI17</f>
        <v>#DIV/0!</v>
      </c>
      <c r="BQ17" t="e">
        <f t="shared" ref="BQ17:BQ32" si="37">BB17/(BD17+BB17/BI17)</f>
        <v>#DIV/0!</v>
      </c>
      <c r="BR17" t="s">
        <v>437</v>
      </c>
      <c r="BS17">
        <v>0</v>
      </c>
      <c r="BT17" t="e">
        <f t="shared" ref="BT17:BT32" si="38">IF(BS17&lt;&gt;0, BS17, BQ17)</f>
        <v>#DIV/0!</v>
      </c>
      <c r="BU17" t="e">
        <f t="shared" ref="BU17:BU32" si="39">1-BT17/BI17</f>
        <v>#DIV/0!</v>
      </c>
      <c r="BV17" t="e">
        <f t="shared" ref="BV17:BV32" si="40">(BI17-BH17)/(BI17-BT17)</f>
        <v>#DIV/0!</v>
      </c>
      <c r="BW17" t="e">
        <f t="shared" ref="BW17:BW32" si="41">(BC17-BI17)/(BC17-BT17)</f>
        <v>#DIV/0!</v>
      </c>
      <c r="BX17" t="e">
        <f t="shared" ref="BX17:BX32" si="42">(BI17-BH17)/(BI17-BB17)</f>
        <v>#DIV/0!</v>
      </c>
      <c r="BY17" t="e">
        <f t="shared" ref="BY17:BY32" si="43">(BC17-BI17)/(BC17-BB17)</f>
        <v>#DIV/0!</v>
      </c>
      <c r="BZ17" t="e">
        <f t="shared" ref="BZ17:BZ32" si="44">(BV17*BT17/BH17)</f>
        <v>#DIV/0!</v>
      </c>
      <c r="CA17" t="e">
        <f t="shared" ref="CA17:CA32" si="45">(1-BZ17)</f>
        <v>#DIV/0!</v>
      </c>
      <c r="DJ17">
        <f t="shared" ref="DJ17:DJ32" si="46">$B$11*EI17+$C$11*EJ17+$F$11*EU17*(1-EX17)</f>
        <v>2199.993125</v>
      </c>
      <c r="DK17">
        <f t="shared" ref="DK17:DK32" si="47">DJ17*DL17</f>
        <v>1849.179525263999</v>
      </c>
      <c r="DL17">
        <f t="shared" ref="DL17:DL32" si="48">($B$11*$D$9+$C$11*$D$9+$F$11*((FH17+EZ17)/MAX(FH17+EZ17+FI17, 0.1)*$I$9+FI17/MAX(FH17+EZ17+FI17, 0.1)*$J$9))/($B$11+$C$11+$F$11)</f>
        <v>0.84053877453094272</v>
      </c>
      <c r="DM17">
        <f t="shared" ref="DM17:DM32" si="49">($B$11*$K$9+$C$11*$K$9+$F$11*((FH17+EZ17)/MAX(FH17+EZ17+FI17, 0.1)*$P$9+FI17/MAX(FH17+EZ17+FI17, 0.1)*$Q$9))/($B$11+$C$11+$F$11)</f>
        <v>0.1606398348447198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1691768934.5</v>
      </c>
      <c r="DT17">
        <v>412.52625</v>
      </c>
      <c r="DU17">
        <v>420.00118750000001</v>
      </c>
      <c r="DV17">
        <v>16.349218749999999</v>
      </c>
      <c r="DW17">
        <v>15.48170625</v>
      </c>
      <c r="DX17">
        <v>412.42725000000002</v>
      </c>
      <c r="DY17">
        <v>16.28921875</v>
      </c>
      <c r="DZ17">
        <v>500.03575000000001</v>
      </c>
      <c r="EA17">
        <v>101.06950000000001</v>
      </c>
      <c r="EB17">
        <v>0.1000270125</v>
      </c>
      <c r="EC17">
        <v>25.579137500000002</v>
      </c>
      <c r="ED17">
        <v>25.0937625</v>
      </c>
      <c r="EE17">
        <v>999.9</v>
      </c>
      <c r="EF17">
        <v>0</v>
      </c>
      <c r="EG17">
        <v>0</v>
      </c>
      <c r="EH17">
        <v>9999.1831249999996</v>
      </c>
      <c r="EI17">
        <v>0</v>
      </c>
      <c r="EJ17">
        <v>65.880668749999998</v>
      </c>
      <c r="EK17">
        <v>-8.0240662500000006</v>
      </c>
      <c r="EL17">
        <v>418.81093750000002</v>
      </c>
      <c r="EM17">
        <v>426.60550000000001</v>
      </c>
      <c r="EN17">
        <v>0.83558037500000004</v>
      </c>
      <c r="EO17">
        <v>420.00118750000001</v>
      </c>
      <c r="EP17">
        <v>15.48170625</v>
      </c>
      <c r="EQ17">
        <v>1.6491800000000001</v>
      </c>
      <c r="ER17">
        <v>1.564729375</v>
      </c>
      <c r="ES17">
        <v>14.426175000000001</v>
      </c>
      <c r="ET17">
        <v>13.615768750000001</v>
      </c>
      <c r="EU17">
        <v>2199.993125</v>
      </c>
      <c r="EV17">
        <v>0.98200100000000001</v>
      </c>
      <c r="EW17">
        <v>1.79986E-2</v>
      </c>
      <c r="EX17">
        <v>0</v>
      </c>
      <c r="EY17">
        <v>231.47187500000001</v>
      </c>
      <c r="EZ17">
        <v>4.9995099999999999</v>
      </c>
      <c r="FA17">
        <v>5152.7081250000001</v>
      </c>
      <c r="FB17">
        <v>18017.518749999999</v>
      </c>
      <c r="FC17">
        <v>40.561999999999998</v>
      </c>
      <c r="FD17">
        <v>40.444875000000003</v>
      </c>
      <c r="FE17">
        <v>41.175375000000003</v>
      </c>
      <c r="FF17">
        <v>40.1676875</v>
      </c>
      <c r="FG17">
        <v>42.101374999999997</v>
      </c>
      <c r="FH17">
        <v>2155.4831250000002</v>
      </c>
      <c r="FI17">
        <v>39.51</v>
      </c>
      <c r="FJ17">
        <v>0</v>
      </c>
      <c r="FK17">
        <v>1691768944.5</v>
      </c>
      <c r="FL17">
        <v>0</v>
      </c>
      <c r="FM17">
        <v>231.44264000000001</v>
      </c>
      <c r="FN17">
        <v>-0.56476922813882402</v>
      </c>
      <c r="FO17">
        <v>-8.1715384344539608</v>
      </c>
      <c r="FP17">
        <v>5152.4463999999998</v>
      </c>
      <c r="FQ17">
        <v>15</v>
      </c>
      <c r="FR17">
        <v>1691768964</v>
      </c>
      <c r="FS17" t="s">
        <v>439</v>
      </c>
      <c r="FT17">
        <v>1691768964</v>
      </c>
      <c r="FU17">
        <v>1691768963</v>
      </c>
      <c r="FV17">
        <v>1</v>
      </c>
      <c r="FW17">
        <v>0.54600000000000004</v>
      </c>
      <c r="FX17">
        <v>4.2999999999999997E-2</v>
      </c>
      <c r="FY17">
        <v>9.9000000000000005E-2</v>
      </c>
      <c r="FZ17">
        <v>0.06</v>
      </c>
      <c r="GA17">
        <v>420</v>
      </c>
      <c r="GB17">
        <v>15</v>
      </c>
      <c r="GC17">
        <v>0.23</v>
      </c>
      <c r="GD17">
        <v>0.09</v>
      </c>
      <c r="GE17">
        <v>-8.0230690476190496</v>
      </c>
      <c r="GF17">
        <v>-5.8005194805184401E-2</v>
      </c>
      <c r="GG17">
        <v>3.86731117253519E-2</v>
      </c>
      <c r="GH17">
        <v>1</v>
      </c>
      <c r="GI17">
        <v>231.489970588235</v>
      </c>
      <c r="GJ17">
        <v>-0.97673032494607503</v>
      </c>
      <c r="GK17">
        <v>0.158995465213564</v>
      </c>
      <c r="GL17">
        <v>1</v>
      </c>
      <c r="GM17">
        <v>0.83630209523809496</v>
      </c>
      <c r="GN17">
        <v>-5.4601558441559504E-3</v>
      </c>
      <c r="GO17">
        <v>2.4273219007740401E-3</v>
      </c>
      <c r="GP17">
        <v>1</v>
      </c>
      <c r="GQ17">
        <v>3</v>
      </c>
      <c r="GR17">
        <v>3</v>
      </c>
      <c r="GS17" t="s">
        <v>440</v>
      </c>
      <c r="GT17">
        <v>3.1220500000000002</v>
      </c>
      <c r="GU17">
        <v>2.89412</v>
      </c>
      <c r="GV17">
        <v>0.104174</v>
      </c>
      <c r="GW17">
        <v>0.105478</v>
      </c>
      <c r="GX17">
        <v>9.2133699999999999E-2</v>
      </c>
      <c r="GY17">
        <v>8.7675900000000001E-2</v>
      </c>
      <c r="GZ17">
        <v>29504</v>
      </c>
      <c r="HA17">
        <v>22710.6</v>
      </c>
      <c r="HB17">
        <v>30659.599999999999</v>
      </c>
      <c r="HC17">
        <v>23860.2</v>
      </c>
      <c r="HD17">
        <v>36843.300000000003</v>
      </c>
      <c r="HE17">
        <v>30361.4</v>
      </c>
      <c r="HF17">
        <v>43379</v>
      </c>
      <c r="HG17">
        <v>36004.1</v>
      </c>
      <c r="HH17">
        <v>2.0884499999999999</v>
      </c>
      <c r="HI17">
        <v>2.2703199999999999</v>
      </c>
      <c r="HJ17">
        <v>0.18443899999999999</v>
      </c>
      <c r="HK17">
        <v>0</v>
      </c>
      <c r="HL17">
        <v>22.058199999999999</v>
      </c>
      <c r="HM17">
        <v>999.9</v>
      </c>
      <c r="HN17">
        <v>69.430000000000007</v>
      </c>
      <c r="HO17">
        <v>23.625</v>
      </c>
      <c r="HP17">
        <v>20.114999999999998</v>
      </c>
      <c r="HQ17">
        <v>62.311</v>
      </c>
      <c r="HR17">
        <v>19.459099999999999</v>
      </c>
      <c r="HS17">
        <v>1</v>
      </c>
      <c r="HT17">
        <v>-0.31390200000000001</v>
      </c>
      <c r="HU17">
        <v>-1.34781</v>
      </c>
      <c r="HV17">
        <v>20.357800000000001</v>
      </c>
      <c r="HW17">
        <v>5.2461900000000004</v>
      </c>
      <c r="HX17">
        <v>11.9201</v>
      </c>
      <c r="HY17">
        <v>4.9695999999999998</v>
      </c>
      <c r="HZ17">
        <v>3.29013</v>
      </c>
      <c r="IA17">
        <v>9999</v>
      </c>
      <c r="IB17">
        <v>999.9</v>
      </c>
      <c r="IC17">
        <v>9999</v>
      </c>
      <c r="ID17">
        <v>9999</v>
      </c>
      <c r="IE17">
        <v>4.9716199999999997</v>
      </c>
      <c r="IF17">
        <v>1.8728400000000001</v>
      </c>
      <c r="IG17">
        <v>1.8797299999999999</v>
      </c>
      <c r="IH17">
        <v>1.8757600000000001</v>
      </c>
      <c r="II17">
        <v>1.8754599999999999</v>
      </c>
      <c r="IJ17">
        <v>1.8754599999999999</v>
      </c>
      <c r="IK17">
        <v>1.87439</v>
      </c>
      <c r="IL17">
        <v>1.8747400000000001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9.9000000000000005E-2</v>
      </c>
      <c r="JA17">
        <v>0.06</v>
      </c>
      <c r="JB17">
        <v>-0.79020267919250597</v>
      </c>
      <c r="JC17">
        <v>1.2895252552789099E-3</v>
      </c>
      <c r="JD17">
        <v>-1.3413235761916901E-6</v>
      </c>
      <c r="JE17">
        <v>5.15758973323309E-10</v>
      </c>
      <c r="JF17">
        <v>-9.4843138103835503E-2</v>
      </c>
      <c r="JG17">
        <v>6.5251638908432196E-4</v>
      </c>
      <c r="JH17">
        <v>5.4169000468764204E-4</v>
      </c>
      <c r="JI17">
        <v>-7.2718995916457801E-6</v>
      </c>
      <c r="JJ17">
        <v>20</v>
      </c>
      <c r="JK17">
        <v>2004</v>
      </c>
      <c r="JL17">
        <v>0</v>
      </c>
      <c r="JM17">
        <v>19</v>
      </c>
      <c r="JN17">
        <v>994</v>
      </c>
      <c r="JO17">
        <v>994</v>
      </c>
      <c r="JP17">
        <v>1.09863</v>
      </c>
      <c r="JQ17">
        <v>2.5317400000000001</v>
      </c>
      <c r="JR17">
        <v>1.64551</v>
      </c>
      <c r="JS17">
        <v>2.3779300000000001</v>
      </c>
      <c r="JT17">
        <v>1.64917</v>
      </c>
      <c r="JU17">
        <v>2.4121100000000002</v>
      </c>
      <c r="JV17">
        <v>27.183</v>
      </c>
      <c r="JW17">
        <v>15.734400000000001</v>
      </c>
      <c r="JX17">
        <v>18</v>
      </c>
      <c r="JY17">
        <v>461.05900000000003</v>
      </c>
      <c r="JZ17">
        <v>667.66800000000001</v>
      </c>
      <c r="KA17">
        <v>24.998999999999999</v>
      </c>
      <c r="KB17">
        <v>23.242999999999999</v>
      </c>
      <c r="KC17">
        <v>30</v>
      </c>
      <c r="KD17">
        <v>23.296199999999999</v>
      </c>
      <c r="KE17">
        <v>23.263300000000001</v>
      </c>
      <c r="KF17">
        <v>22.0242</v>
      </c>
      <c r="KG17">
        <v>20.2743</v>
      </c>
      <c r="KH17">
        <v>91.829400000000007</v>
      </c>
      <c r="KI17">
        <v>25</v>
      </c>
      <c r="KJ17">
        <v>420</v>
      </c>
      <c r="KK17">
        <v>15.4999</v>
      </c>
      <c r="KL17">
        <v>101.795</v>
      </c>
      <c r="KM17">
        <v>100.87</v>
      </c>
    </row>
    <row r="18" spans="1:299" x14ac:dyDescent="0.2">
      <c r="A18">
        <v>2</v>
      </c>
      <c r="B18">
        <v>1691770257.0999999</v>
      </c>
      <c r="C18">
        <v>1314.0999999046301</v>
      </c>
      <c r="D18" t="s">
        <v>444</v>
      </c>
      <c r="E18" t="s">
        <v>445</v>
      </c>
      <c r="F18">
        <v>4</v>
      </c>
      <c r="G18">
        <v>18</v>
      </c>
      <c r="H18" t="s">
        <v>436</v>
      </c>
      <c r="I18">
        <v>40</v>
      </c>
      <c r="J18">
        <v>52</v>
      </c>
      <c r="K18">
        <v>1691770249.0999999</v>
      </c>
      <c r="L18">
        <f t="shared" si="0"/>
        <v>5.4277237243257226E-4</v>
      </c>
      <c r="M18">
        <f t="shared" si="1"/>
        <v>0.54277237243257226</v>
      </c>
      <c r="N18">
        <f t="shared" si="2"/>
        <v>3.2277144156362088</v>
      </c>
      <c r="O18">
        <f t="shared" si="3"/>
        <v>417.948933333333</v>
      </c>
      <c r="P18">
        <f t="shared" si="4"/>
        <v>237.03484122434921</v>
      </c>
      <c r="Q18">
        <f t="shared" si="5"/>
        <v>23.993049705476228</v>
      </c>
      <c r="R18">
        <f t="shared" si="6"/>
        <v>42.305466487630113</v>
      </c>
      <c r="S18">
        <f t="shared" si="7"/>
        <v>3.0230786943071439E-2</v>
      </c>
      <c r="T18">
        <f t="shared" si="8"/>
        <v>3.8348436121566851</v>
      </c>
      <c r="U18">
        <f t="shared" si="9"/>
        <v>3.0099012895368912E-2</v>
      </c>
      <c r="V18">
        <f t="shared" si="10"/>
        <v>1.882367440008759E-2</v>
      </c>
      <c r="W18">
        <f t="shared" si="11"/>
        <v>353.40673130938893</v>
      </c>
      <c r="X18">
        <f t="shared" si="12"/>
        <v>28.150138148353772</v>
      </c>
      <c r="Y18">
        <f t="shared" si="13"/>
        <v>26.762693333333299</v>
      </c>
      <c r="Z18">
        <f t="shared" si="14"/>
        <v>3.5295771934472415</v>
      </c>
      <c r="AA18">
        <f t="shared" si="15"/>
        <v>49.990632993034957</v>
      </c>
      <c r="AB18">
        <f t="shared" si="16"/>
        <v>1.7518782751598658</v>
      </c>
      <c r="AC18">
        <f t="shared" si="17"/>
        <v>3.5044130675519747</v>
      </c>
      <c r="AD18">
        <f t="shared" si="18"/>
        <v>1.7776989182873757</v>
      </c>
      <c r="AE18">
        <f t="shared" si="19"/>
        <v>-23.936261624276437</v>
      </c>
      <c r="AF18">
        <f t="shared" si="20"/>
        <v>-25.130433142855438</v>
      </c>
      <c r="AG18">
        <f t="shared" si="21"/>
        <v>-1.4100421758920578</v>
      </c>
      <c r="AH18">
        <f t="shared" si="22"/>
        <v>302.92999436636501</v>
      </c>
      <c r="AI18">
        <f t="shared" si="23"/>
        <v>3.2008101501334107</v>
      </c>
      <c r="AJ18">
        <f t="shared" si="24"/>
        <v>0.51725737473844657</v>
      </c>
      <c r="AK18">
        <f t="shared" si="25"/>
        <v>3.2277144156362088</v>
      </c>
      <c r="AL18">
        <v>427.26095359696802</v>
      </c>
      <c r="AM18">
        <v>425.288157575757</v>
      </c>
      <c r="AN18">
        <v>5.0323962343389896E-4</v>
      </c>
      <c r="AO18">
        <v>66.933579392517302</v>
      </c>
      <c r="AP18">
        <f t="shared" si="26"/>
        <v>0.54277237243257226</v>
      </c>
      <c r="AQ18">
        <v>16.986415448944001</v>
      </c>
      <c r="AR18">
        <v>17.306893333333299</v>
      </c>
      <c r="AS18">
        <v>-7.3346657731081105E-5</v>
      </c>
      <c r="AT18">
        <v>77.434923845037304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53518.036205459313</v>
      </c>
      <c r="AZ18" t="s">
        <v>437</v>
      </c>
      <c r="BA18">
        <v>0</v>
      </c>
      <c r="BB18">
        <v>0</v>
      </c>
      <c r="BC18">
        <v>0</v>
      </c>
      <c r="BD18" t="e">
        <f t="shared" si="30"/>
        <v>#DIV/0!</v>
      </c>
      <c r="BE18">
        <v>0</v>
      </c>
      <c r="BF18" t="s">
        <v>437</v>
      </c>
      <c r="BG18">
        <v>0</v>
      </c>
      <c r="BH18">
        <v>0</v>
      </c>
      <c r="BI18">
        <v>0</v>
      </c>
      <c r="BJ18" t="e">
        <f t="shared" si="31"/>
        <v>#DIV/0!</v>
      </c>
      <c r="BK18">
        <v>0.5</v>
      </c>
      <c r="BL18">
        <f t="shared" si="32"/>
        <v>1849.183320263932</v>
      </c>
      <c r="BM18">
        <f t="shared" si="33"/>
        <v>3.2277144156362088</v>
      </c>
      <c r="BN18" t="e">
        <f t="shared" si="34"/>
        <v>#DIV/0!</v>
      </c>
      <c r="BO18">
        <f t="shared" si="35"/>
        <v>1.7454810349335837E-3</v>
      </c>
      <c r="BP18" t="e">
        <f t="shared" si="36"/>
        <v>#DIV/0!</v>
      </c>
      <c r="BQ18" t="e">
        <f t="shared" si="37"/>
        <v>#DIV/0!</v>
      </c>
      <c r="BR18" t="s">
        <v>437</v>
      </c>
      <c r="BS18">
        <v>0</v>
      </c>
      <c r="BT18" t="e">
        <f t="shared" si="38"/>
        <v>#DIV/0!</v>
      </c>
      <c r="BU18" t="e">
        <f t="shared" si="39"/>
        <v>#DIV/0!</v>
      </c>
      <c r="BV18" t="e">
        <f t="shared" si="40"/>
        <v>#DIV/0!</v>
      </c>
      <c r="BW18" t="e">
        <f t="shared" si="41"/>
        <v>#DIV/0!</v>
      </c>
      <c r="BX18" t="e">
        <f t="shared" si="42"/>
        <v>#DIV/0!</v>
      </c>
      <c r="BY18" t="e">
        <f t="shared" si="43"/>
        <v>#DIV/0!</v>
      </c>
      <c r="BZ18" t="e">
        <f t="shared" si="44"/>
        <v>#DIV/0!</v>
      </c>
      <c r="CA18" t="e">
        <f t="shared" si="45"/>
        <v>#DIV/0!</v>
      </c>
      <c r="DJ18">
        <f t="shared" si="46"/>
        <v>2199.998</v>
      </c>
      <c r="DK18">
        <f t="shared" si="47"/>
        <v>1849.183320263932</v>
      </c>
      <c r="DL18">
        <f t="shared" si="48"/>
        <v>0.84053863697327547</v>
      </c>
      <c r="DM18">
        <f t="shared" si="49"/>
        <v>0.16063956935842166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1691770249.0999999</v>
      </c>
      <c r="DT18">
        <v>417.948933333333</v>
      </c>
      <c r="DU18">
        <v>419.99906666666698</v>
      </c>
      <c r="DV18">
        <v>17.3073533333333</v>
      </c>
      <c r="DW18">
        <v>17.002379999999999</v>
      </c>
      <c r="DX18">
        <v>417.85193333333302</v>
      </c>
      <c r="DY18">
        <v>17.237353333333299</v>
      </c>
      <c r="DZ18">
        <v>500.01586666666702</v>
      </c>
      <c r="EA18">
        <v>101.1216</v>
      </c>
      <c r="EB18">
        <v>0.10001612</v>
      </c>
      <c r="EC18">
        <v>26.64114</v>
      </c>
      <c r="ED18">
        <v>26.762693333333299</v>
      </c>
      <c r="EE18">
        <v>999.9</v>
      </c>
      <c r="EF18">
        <v>0</v>
      </c>
      <c r="EG18">
        <v>0</v>
      </c>
      <c r="EH18">
        <v>9996.8366666666698</v>
      </c>
      <c r="EI18">
        <v>0</v>
      </c>
      <c r="EJ18">
        <v>101.278786666667</v>
      </c>
      <c r="EK18">
        <v>-2.04954533333333</v>
      </c>
      <c r="EL18">
        <v>425.31639999999999</v>
      </c>
      <c r="EM18">
        <v>427.263466666667</v>
      </c>
      <c r="EN18">
        <v>0.31847526666666698</v>
      </c>
      <c r="EO18">
        <v>419.99906666666698</v>
      </c>
      <c r="EP18">
        <v>17.002379999999999</v>
      </c>
      <c r="EQ18">
        <v>1.751514</v>
      </c>
      <c r="ER18">
        <v>1.7193086666666699</v>
      </c>
      <c r="ES18">
        <v>15.360673333333301</v>
      </c>
      <c r="ET18">
        <v>15.071873333333301</v>
      </c>
      <c r="EU18">
        <v>2199.998</v>
      </c>
      <c r="EV18">
        <v>0.98200339999999997</v>
      </c>
      <c r="EW18">
        <v>1.7996700000000001E-2</v>
      </c>
      <c r="EX18">
        <v>0</v>
      </c>
      <c r="EY18">
        <v>215.8278</v>
      </c>
      <c r="EZ18">
        <v>4.9995099999999999</v>
      </c>
      <c r="FA18">
        <v>4857.13666666667</v>
      </c>
      <c r="FB18">
        <v>18017.580000000002</v>
      </c>
      <c r="FC18">
        <v>41.462200000000003</v>
      </c>
      <c r="FD18">
        <v>41.75</v>
      </c>
      <c r="FE18">
        <v>42.191200000000002</v>
      </c>
      <c r="FF18">
        <v>41.228999999999999</v>
      </c>
      <c r="FG18">
        <v>43.0041333333333</v>
      </c>
      <c r="FH18">
        <v>2155.498</v>
      </c>
      <c r="FI18">
        <v>39.5</v>
      </c>
      <c r="FJ18">
        <v>0</v>
      </c>
      <c r="FK18">
        <v>1691770259.0999999</v>
      </c>
      <c r="FL18">
        <v>0</v>
      </c>
      <c r="FM18">
        <v>215.76834615384601</v>
      </c>
      <c r="FN18">
        <v>-0.223145290479453</v>
      </c>
      <c r="FO18">
        <v>-21.514188064500399</v>
      </c>
      <c r="FP18">
        <v>4856.7273076923102</v>
      </c>
      <c r="FQ18">
        <v>15</v>
      </c>
      <c r="FR18">
        <v>1691770279.0999999</v>
      </c>
      <c r="FS18" t="s">
        <v>446</v>
      </c>
      <c r="FT18">
        <v>1691770279.0999999</v>
      </c>
      <c r="FU18">
        <v>1691770277.0999999</v>
      </c>
      <c r="FV18">
        <v>2</v>
      </c>
      <c r="FW18">
        <v>-2E-3</v>
      </c>
      <c r="FX18">
        <v>-0.01</v>
      </c>
      <c r="FY18">
        <v>9.7000000000000003E-2</v>
      </c>
      <c r="FZ18">
        <v>7.0000000000000007E-2</v>
      </c>
      <c r="GA18">
        <v>420</v>
      </c>
      <c r="GB18">
        <v>17</v>
      </c>
      <c r="GC18">
        <v>0.39</v>
      </c>
      <c r="GD18">
        <v>0.12</v>
      </c>
      <c r="GE18">
        <v>-2.0488928571428602</v>
      </c>
      <c r="GF18">
        <v>-4.6778181818183003E-2</v>
      </c>
      <c r="GG18">
        <v>3.9850758747972601E-2</v>
      </c>
      <c r="GH18">
        <v>1</v>
      </c>
      <c r="GI18">
        <v>215.78002941176501</v>
      </c>
      <c r="GJ18">
        <v>0.120045837364307</v>
      </c>
      <c r="GK18">
        <v>0.136689318248292</v>
      </c>
      <c r="GL18">
        <v>1</v>
      </c>
      <c r="GM18">
        <v>0.31122104761904801</v>
      </c>
      <c r="GN18">
        <v>0.13843433766233701</v>
      </c>
      <c r="GO18">
        <v>1.5867798372433701E-2</v>
      </c>
      <c r="GP18">
        <v>0</v>
      </c>
      <c r="GQ18">
        <v>2</v>
      </c>
      <c r="GR18">
        <v>3</v>
      </c>
      <c r="GS18" t="s">
        <v>447</v>
      </c>
      <c r="GT18">
        <v>3.1229300000000002</v>
      </c>
      <c r="GU18">
        <v>2.8941300000000001</v>
      </c>
      <c r="GV18">
        <v>0.10503999999999999</v>
      </c>
      <c r="GW18">
        <v>0.105299</v>
      </c>
      <c r="GX18">
        <v>9.5743400000000006E-2</v>
      </c>
      <c r="GY18">
        <v>9.35391E-2</v>
      </c>
      <c r="GZ18">
        <v>29422.5</v>
      </c>
      <c r="HA18">
        <v>22673</v>
      </c>
      <c r="HB18">
        <v>30609.200000000001</v>
      </c>
      <c r="HC18">
        <v>23820.5</v>
      </c>
      <c r="HD18">
        <v>36639.9</v>
      </c>
      <c r="HE18">
        <v>30114.5</v>
      </c>
      <c r="HF18">
        <v>43314.1</v>
      </c>
      <c r="HG18">
        <v>35946.9</v>
      </c>
      <c r="HH18">
        <v>2.1579700000000002</v>
      </c>
      <c r="HI18">
        <v>2.2538</v>
      </c>
      <c r="HJ18">
        <v>0.195883</v>
      </c>
      <c r="HK18">
        <v>0</v>
      </c>
      <c r="HL18">
        <v>23.561599999999999</v>
      </c>
      <c r="HM18">
        <v>999.9</v>
      </c>
      <c r="HN18">
        <v>70.236000000000004</v>
      </c>
      <c r="HO18">
        <v>23.736000000000001</v>
      </c>
      <c r="HP18">
        <v>20.4726</v>
      </c>
      <c r="HQ18">
        <v>62.289299999999997</v>
      </c>
      <c r="HR18">
        <v>19.739599999999999</v>
      </c>
      <c r="HS18">
        <v>1</v>
      </c>
      <c r="HT18">
        <v>-0.24295700000000001</v>
      </c>
      <c r="HU18">
        <v>-0.82530499999999996</v>
      </c>
      <c r="HV18">
        <v>20.361000000000001</v>
      </c>
      <c r="HW18">
        <v>5.2466400000000002</v>
      </c>
      <c r="HX18">
        <v>11.920199999999999</v>
      </c>
      <c r="HY18">
        <v>4.9697500000000003</v>
      </c>
      <c r="HZ18">
        <v>3.29</v>
      </c>
      <c r="IA18">
        <v>9999</v>
      </c>
      <c r="IB18">
        <v>999.9</v>
      </c>
      <c r="IC18">
        <v>9999</v>
      </c>
      <c r="ID18">
        <v>9999</v>
      </c>
      <c r="IE18">
        <v>4.9716100000000001</v>
      </c>
      <c r="IF18">
        <v>1.87286</v>
      </c>
      <c r="IG18">
        <v>1.8797299999999999</v>
      </c>
      <c r="IH18">
        <v>1.8758600000000001</v>
      </c>
      <c r="II18">
        <v>1.8754599999999999</v>
      </c>
      <c r="IJ18">
        <v>1.8754599999999999</v>
      </c>
      <c r="IK18">
        <v>1.87442</v>
      </c>
      <c r="IL18">
        <v>1.87483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9.7000000000000003E-2</v>
      </c>
      <c r="JA18">
        <v>7.0000000000000007E-2</v>
      </c>
      <c r="JB18">
        <v>-0.244543575284242</v>
      </c>
      <c r="JC18">
        <v>1.2895252552789099E-3</v>
      </c>
      <c r="JD18">
        <v>-1.3413235761916901E-6</v>
      </c>
      <c r="JE18">
        <v>5.15758973323309E-10</v>
      </c>
      <c r="JF18">
        <v>-5.1466178997215797E-2</v>
      </c>
      <c r="JG18">
        <v>6.5251638908432196E-4</v>
      </c>
      <c r="JH18">
        <v>5.4169000468764204E-4</v>
      </c>
      <c r="JI18">
        <v>-7.2718995916457801E-6</v>
      </c>
      <c r="JJ18">
        <v>20</v>
      </c>
      <c r="JK18">
        <v>2004</v>
      </c>
      <c r="JL18">
        <v>0</v>
      </c>
      <c r="JM18">
        <v>19</v>
      </c>
      <c r="JN18">
        <v>21.6</v>
      </c>
      <c r="JO18">
        <v>21.6</v>
      </c>
      <c r="JP18">
        <v>1.09741</v>
      </c>
      <c r="JQ18">
        <v>2.5293000000000001</v>
      </c>
      <c r="JR18">
        <v>1.64429</v>
      </c>
      <c r="JS18">
        <v>2.3742700000000001</v>
      </c>
      <c r="JT18">
        <v>1.64917</v>
      </c>
      <c r="JU18">
        <v>2.4230999999999998</v>
      </c>
      <c r="JV18">
        <v>27.724599999999999</v>
      </c>
      <c r="JW18">
        <v>15.4717</v>
      </c>
      <c r="JX18">
        <v>18</v>
      </c>
      <c r="JY18">
        <v>509.91699999999997</v>
      </c>
      <c r="JZ18">
        <v>665.09100000000001</v>
      </c>
      <c r="KA18">
        <v>25.000900000000001</v>
      </c>
      <c r="KB18">
        <v>24.206499999999998</v>
      </c>
      <c r="KC18">
        <v>30.000399999999999</v>
      </c>
      <c r="KD18">
        <v>24.174600000000002</v>
      </c>
      <c r="KE18">
        <v>24.1492</v>
      </c>
      <c r="KF18">
        <v>22.012899999999998</v>
      </c>
      <c r="KG18">
        <v>13.956200000000001</v>
      </c>
      <c r="KH18">
        <v>91.084999999999994</v>
      </c>
      <c r="KI18">
        <v>25</v>
      </c>
      <c r="KJ18">
        <v>420</v>
      </c>
      <c r="KK18">
        <v>16.977499999999999</v>
      </c>
      <c r="KL18">
        <v>101.636</v>
      </c>
      <c r="KM18">
        <v>100.706</v>
      </c>
    </row>
    <row r="19" spans="1:299" x14ac:dyDescent="0.2">
      <c r="A19">
        <v>3</v>
      </c>
      <c r="B19">
        <v>1691772619</v>
      </c>
      <c r="C19">
        <v>3676</v>
      </c>
      <c r="D19" t="s">
        <v>448</v>
      </c>
      <c r="E19" t="s">
        <v>449</v>
      </c>
      <c r="F19">
        <v>4</v>
      </c>
      <c r="G19">
        <v>18.8</v>
      </c>
      <c r="H19" t="s">
        <v>490</v>
      </c>
      <c r="I19">
        <v>190</v>
      </c>
      <c r="J19">
        <v>52</v>
      </c>
      <c r="K19">
        <v>1691772611</v>
      </c>
      <c r="L19">
        <f t="shared" si="0"/>
        <v>2.1625135112220001E-3</v>
      </c>
      <c r="M19">
        <f t="shared" si="1"/>
        <v>2.162513511222</v>
      </c>
      <c r="N19">
        <f t="shared" si="2"/>
        <v>16.436068097581455</v>
      </c>
      <c r="O19">
        <f t="shared" si="3"/>
        <v>410.75786666666698</v>
      </c>
      <c r="P19">
        <f t="shared" si="4"/>
        <v>201.28853801518511</v>
      </c>
      <c r="Q19">
        <f t="shared" si="5"/>
        <v>20.369588368552126</v>
      </c>
      <c r="R19">
        <f t="shared" si="6"/>
        <v>41.567039761168239</v>
      </c>
      <c r="S19">
        <f t="shared" si="7"/>
        <v>0.1327468641578359</v>
      </c>
      <c r="T19">
        <f t="shared" si="8"/>
        <v>3.8352181720085903</v>
      </c>
      <c r="U19">
        <f t="shared" si="9"/>
        <v>0.13024612703874064</v>
      </c>
      <c r="V19">
        <f t="shared" si="10"/>
        <v>8.1624586842681798E-2</v>
      </c>
      <c r="W19">
        <f t="shared" si="11"/>
        <v>353.40720390951759</v>
      </c>
      <c r="X19">
        <f t="shared" si="12"/>
        <v>27.788395539524693</v>
      </c>
      <c r="Y19">
        <f t="shared" si="13"/>
        <v>26.106913333333299</v>
      </c>
      <c r="Z19">
        <f t="shared" si="14"/>
        <v>3.3956644622686363</v>
      </c>
      <c r="AA19">
        <f t="shared" si="15"/>
        <v>50.274937219110015</v>
      </c>
      <c r="AB19">
        <f t="shared" si="16"/>
        <v>1.758265094743078</v>
      </c>
      <c r="AC19">
        <f t="shared" si="17"/>
        <v>3.4972994338712842</v>
      </c>
      <c r="AD19">
        <f t="shared" si="18"/>
        <v>1.6373993675255583</v>
      </c>
      <c r="AE19">
        <f t="shared" si="19"/>
        <v>-95.366845844890207</v>
      </c>
      <c r="AF19">
        <f t="shared" si="20"/>
        <v>103.3256254742326</v>
      </c>
      <c r="AG19">
        <f t="shared" si="21"/>
        <v>5.7769254159752359</v>
      </c>
      <c r="AH19">
        <f t="shared" si="22"/>
        <v>367.14290895483526</v>
      </c>
      <c r="AI19">
        <f t="shared" si="23"/>
        <v>14.505797467342084</v>
      </c>
      <c r="AJ19">
        <f t="shared" si="24"/>
        <v>2.1549489789476968</v>
      </c>
      <c r="AK19">
        <f t="shared" si="25"/>
        <v>16.436068097581455</v>
      </c>
      <c r="AL19">
        <v>426.86454106202098</v>
      </c>
      <c r="AM19">
        <v>416.84207878787902</v>
      </c>
      <c r="AN19">
        <v>3.2289576544902201E-5</v>
      </c>
      <c r="AO19">
        <v>66.939484134229602</v>
      </c>
      <c r="AP19">
        <f t="shared" si="26"/>
        <v>2.162513511222</v>
      </c>
      <c r="AQ19">
        <v>16.101771731644899</v>
      </c>
      <c r="AR19">
        <v>17.3766278787879</v>
      </c>
      <c r="AS19">
        <v>1.2299898667122799E-6</v>
      </c>
      <c r="AT19">
        <v>77.513869888006994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53530.910104696341</v>
      </c>
      <c r="AZ19" t="s">
        <v>437</v>
      </c>
      <c r="BA19">
        <v>0</v>
      </c>
      <c r="BB19">
        <v>0</v>
      </c>
      <c r="BC19">
        <v>0</v>
      </c>
      <c r="BD19" t="e">
        <f t="shared" si="30"/>
        <v>#DIV/0!</v>
      </c>
      <c r="BE19">
        <v>0</v>
      </c>
      <c r="BF19" t="s">
        <v>437</v>
      </c>
      <c r="BG19">
        <v>0</v>
      </c>
      <c r="BH19">
        <v>0</v>
      </c>
      <c r="BI19">
        <v>0</v>
      </c>
      <c r="BJ19" t="e">
        <f t="shared" si="31"/>
        <v>#DIV/0!</v>
      </c>
      <c r="BK19">
        <v>0.5</v>
      </c>
      <c r="BL19">
        <f t="shared" si="32"/>
        <v>1849.1830602639961</v>
      </c>
      <c r="BM19">
        <f t="shared" si="33"/>
        <v>16.436068097581455</v>
      </c>
      <c r="BN19" t="e">
        <f t="shared" si="34"/>
        <v>#DIV/0!</v>
      </c>
      <c r="BO19">
        <f t="shared" si="35"/>
        <v>8.8882861036132261E-3</v>
      </c>
      <c r="BP19" t="e">
        <f t="shared" si="36"/>
        <v>#DIV/0!</v>
      </c>
      <c r="BQ19" t="e">
        <f t="shared" si="37"/>
        <v>#DIV/0!</v>
      </c>
      <c r="BR19" t="s">
        <v>437</v>
      </c>
      <c r="BS19">
        <v>0</v>
      </c>
      <c r="BT19" t="e">
        <f t="shared" si="38"/>
        <v>#DIV/0!</v>
      </c>
      <c r="BU19" t="e">
        <f t="shared" si="39"/>
        <v>#DIV/0!</v>
      </c>
      <c r="BV19" t="e">
        <f t="shared" si="40"/>
        <v>#DIV/0!</v>
      </c>
      <c r="BW19" t="e">
        <f t="shared" si="41"/>
        <v>#DIV/0!</v>
      </c>
      <c r="BX19" t="e">
        <f t="shared" si="42"/>
        <v>#DIV/0!</v>
      </c>
      <c r="BY19" t="e">
        <f t="shared" si="43"/>
        <v>#DIV/0!</v>
      </c>
      <c r="BZ19" t="e">
        <f t="shared" si="44"/>
        <v>#DIV/0!</v>
      </c>
      <c r="CA19" t="e">
        <f t="shared" si="45"/>
        <v>#DIV/0!</v>
      </c>
      <c r="DJ19">
        <f t="shared" si="46"/>
        <v>2199.9973333333301</v>
      </c>
      <c r="DK19">
        <f t="shared" si="47"/>
        <v>1849.1830602639961</v>
      </c>
      <c r="DL19">
        <f t="shared" si="48"/>
        <v>0.84053877350033102</v>
      </c>
      <c r="DM19">
        <f t="shared" si="49"/>
        <v>0.16063983285563896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1691772611</v>
      </c>
      <c r="DT19">
        <v>410.75786666666698</v>
      </c>
      <c r="DU19">
        <v>419.991733333333</v>
      </c>
      <c r="DV19">
        <v>17.374853333333299</v>
      </c>
      <c r="DW19">
        <v>16.1044466666667</v>
      </c>
      <c r="DX19">
        <v>409.52186666666699</v>
      </c>
      <c r="DY19">
        <v>17.298853333333302</v>
      </c>
      <c r="DZ19">
        <v>500.03840000000002</v>
      </c>
      <c r="EA19">
        <v>101.09593333333299</v>
      </c>
      <c r="EB19">
        <v>0.100034253333333</v>
      </c>
      <c r="EC19">
        <v>26.606639999999999</v>
      </c>
      <c r="ED19">
        <v>26.106913333333299</v>
      </c>
      <c r="EE19">
        <v>999.9</v>
      </c>
      <c r="EF19">
        <v>0</v>
      </c>
      <c r="EG19">
        <v>0</v>
      </c>
      <c r="EH19">
        <v>10000.790000000001</v>
      </c>
      <c r="EI19">
        <v>0</v>
      </c>
      <c r="EJ19">
        <v>72.158153333333303</v>
      </c>
      <c r="EK19">
        <v>-10.37734</v>
      </c>
      <c r="EL19">
        <v>416.85666666666702</v>
      </c>
      <c r="EM19">
        <v>426.86599999999999</v>
      </c>
      <c r="EN19">
        <v>1.269136</v>
      </c>
      <c r="EO19">
        <v>419.991733333333</v>
      </c>
      <c r="EP19">
        <v>16.1044466666667</v>
      </c>
      <c r="EQ19">
        <v>1.7563979999999999</v>
      </c>
      <c r="ER19">
        <v>1.62809133333333</v>
      </c>
      <c r="ES19">
        <v>15.404033333333301</v>
      </c>
      <c r="ET19">
        <v>14.2272866666667</v>
      </c>
      <c r="EU19">
        <v>2199.9973333333301</v>
      </c>
      <c r="EV19">
        <v>0.98199840000000005</v>
      </c>
      <c r="EW19">
        <v>1.8001613333333302E-2</v>
      </c>
      <c r="EX19">
        <v>0</v>
      </c>
      <c r="EY19">
        <v>288.60980000000001</v>
      </c>
      <c r="EZ19">
        <v>4.9995099999999999</v>
      </c>
      <c r="FA19">
        <v>6495.21266666667</v>
      </c>
      <c r="FB19">
        <v>18017.546666666702</v>
      </c>
      <c r="FC19">
        <v>41.625</v>
      </c>
      <c r="FD19">
        <v>41.936999999999998</v>
      </c>
      <c r="FE19">
        <v>42.375</v>
      </c>
      <c r="FF19">
        <v>41.287199999999999</v>
      </c>
      <c r="FG19">
        <v>43.186999999999998</v>
      </c>
      <c r="FH19">
        <v>2155.4873333333298</v>
      </c>
      <c r="FI19">
        <v>39.51</v>
      </c>
      <c r="FJ19">
        <v>0</v>
      </c>
      <c r="FK19">
        <v>1691772620.7</v>
      </c>
      <c r="FL19">
        <v>0</v>
      </c>
      <c r="FM19">
        <v>288.63180769230797</v>
      </c>
      <c r="FN19">
        <v>-1.8114529975806299</v>
      </c>
      <c r="FO19">
        <v>-61.286153884544099</v>
      </c>
      <c r="FP19">
        <v>6494.8015384615401</v>
      </c>
      <c r="FQ19">
        <v>15</v>
      </c>
      <c r="FR19">
        <v>1691772641</v>
      </c>
      <c r="FS19" t="s">
        <v>450</v>
      </c>
      <c r="FT19">
        <v>1691772641</v>
      </c>
      <c r="FU19">
        <v>1691772639</v>
      </c>
      <c r="FV19">
        <v>3</v>
      </c>
      <c r="FW19">
        <v>1.139</v>
      </c>
      <c r="FX19">
        <v>1.7000000000000001E-2</v>
      </c>
      <c r="FY19">
        <v>1.236</v>
      </c>
      <c r="FZ19">
        <v>7.5999999999999998E-2</v>
      </c>
      <c r="GA19">
        <v>420</v>
      </c>
      <c r="GB19">
        <v>16</v>
      </c>
      <c r="GC19">
        <v>0.21</v>
      </c>
      <c r="GD19">
        <v>0.04</v>
      </c>
      <c r="GE19">
        <v>-10.377305</v>
      </c>
      <c r="GF19">
        <v>-7.4792481202999597E-2</v>
      </c>
      <c r="GG19">
        <v>2.2330706997316398E-2</v>
      </c>
      <c r="GH19">
        <v>1</v>
      </c>
      <c r="GI19">
        <v>288.76582352941199</v>
      </c>
      <c r="GJ19">
        <v>-1.58105424509399</v>
      </c>
      <c r="GK19">
        <v>0.23016751835389501</v>
      </c>
      <c r="GL19">
        <v>0</v>
      </c>
      <c r="GM19">
        <v>1.2686854999999999</v>
      </c>
      <c r="GN19">
        <v>2.0860601503758101E-2</v>
      </c>
      <c r="GO19">
        <v>4.4815437909274097E-3</v>
      </c>
      <c r="GP19">
        <v>1</v>
      </c>
      <c r="GQ19">
        <v>2</v>
      </c>
      <c r="GR19">
        <v>3</v>
      </c>
      <c r="GS19" t="s">
        <v>447</v>
      </c>
      <c r="GT19">
        <v>3.1221100000000002</v>
      </c>
      <c r="GU19">
        <v>2.89405</v>
      </c>
      <c r="GV19">
        <v>0.10329199999999999</v>
      </c>
      <c r="GW19">
        <v>0.105139</v>
      </c>
      <c r="GX19">
        <v>9.59285E-2</v>
      </c>
      <c r="GY19">
        <v>8.9915099999999998E-2</v>
      </c>
      <c r="GZ19">
        <v>29431.1</v>
      </c>
      <c r="HA19">
        <v>22665.1</v>
      </c>
      <c r="HB19">
        <v>30560.400000000001</v>
      </c>
      <c r="HC19">
        <v>23809.8</v>
      </c>
      <c r="HD19">
        <v>36525.699999999997</v>
      </c>
      <c r="HE19">
        <v>30224.7</v>
      </c>
      <c r="HF19">
        <v>43187.6</v>
      </c>
      <c r="HG19">
        <v>35930.699999999997</v>
      </c>
      <c r="HH19">
        <v>2.1549</v>
      </c>
      <c r="HI19">
        <v>2.2363499999999998</v>
      </c>
      <c r="HJ19">
        <v>0.15570999999999999</v>
      </c>
      <c r="HK19">
        <v>0</v>
      </c>
      <c r="HL19">
        <v>23.57</v>
      </c>
      <c r="HM19">
        <v>999.9</v>
      </c>
      <c r="HN19">
        <v>67.251000000000005</v>
      </c>
      <c r="HO19">
        <v>24.702999999999999</v>
      </c>
      <c r="HP19">
        <v>20.780999999999999</v>
      </c>
      <c r="HQ19">
        <v>62.099400000000003</v>
      </c>
      <c r="HR19">
        <v>19.647400000000001</v>
      </c>
      <c r="HS19">
        <v>1</v>
      </c>
      <c r="HT19">
        <v>-0.21629100000000001</v>
      </c>
      <c r="HU19">
        <v>-0.66914200000000001</v>
      </c>
      <c r="HV19">
        <v>20.3612</v>
      </c>
      <c r="HW19">
        <v>5.2416999999999998</v>
      </c>
      <c r="HX19">
        <v>11.920500000000001</v>
      </c>
      <c r="HY19">
        <v>4.9698000000000002</v>
      </c>
      <c r="HZ19">
        <v>3.2900299999999998</v>
      </c>
      <c r="IA19">
        <v>9999</v>
      </c>
      <c r="IB19">
        <v>999.9</v>
      </c>
      <c r="IC19">
        <v>9999</v>
      </c>
      <c r="ID19">
        <v>9999</v>
      </c>
      <c r="IE19">
        <v>4.9715999999999996</v>
      </c>
      <c r="IF19">
        <v>1.87293</v>
      </c>
      <c r="IG19">
        <v>1.8797299999999999</v>
      </c>
      <c r="IH19">
        <v>1.87592</v>
      </c>
      <c r="II19">
        <v>1.87551</v>
      </c>
      <c r="IJ19">
        <v>1.87551</v>
      </c>
      <c r="IK19">
        <v>1.8745400000000001</v>
      </c>
      <c r="IL19">
        <v>1.8748499999999999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1.236</v>
      </c>
      <c r="JA19">
        <v>7.5999999999999998E-2</v>
      </c>
      <c r="JB19">
        <v>-0.246175224002666</v>
      </c>
      <c r="JC19">
        <v>1.2895252552789099E-3</v>
      </c>
      <c r="JD19">
        <v>-1.3413235761916901E-6</v>
      </c>
      <c r="JE19">
        <v>5.15758973323309E-10</v>
      </c>
      <c r="JF19">
        <v>-6.1023969053822499E-2</v>
      </c>
      <c r="JG19">
        <v>6.5251638908432196E-4</v>
      </c>
      <c r="JH19">
        <v>5.4169000468764204E-4</v>
      </c>
      <c r="JI19">
        <v>-7.2718995916457801E-6</v>
      </c>
      <c r="JJ19">
        <v>20</v>
      </c>
      <c r="JK19">
        <v>2004</v>
      </c>
      <c r="JL19">
        <v>0</v>
      </c>
      <c r="JM19">
        <v>19</v>
      </c>
      <c r="JN19">
        <v>39</v>
      </c>
      <c r="JO19">
        <v>39</v>
      </c>
      <c r="JP19">
        <v>1.09253</v>
      </c>
      <c r="JQ19">
        <v>2.5329600000000001</v>
      </c>
      <c r="JR19">
        <v>1.64551</v>
      </c>
      <c r="JS19">
        <v>2.3718300000000001</v>
      </c>
      <c r="JT19">
        <v>1.64917</v>
      </c>
      <c r="JU19">
        <v>2.4511699999999998</v>
      </c>
      <c r="JV19">
        <v>28.605799999999999</v>
      </c>
      <c r="JW19">
        <v>15.051399999999999</v>
      </c>
      <c r="JX19">
        <v>18</v>
      </c>
      <c r="JY19">
        <v>512.40899999999999</v>
      </c>
      <c r="JZ19">
        <v>656.11199999999997</v>
      </c>
      <c r="KA19">
        <v>24.999500000000001</v>
      </c>
      <c r="KB19">
        <v>24.593299999999999</v>
      </c>
      <c r="KC19">
        <v>30.0001</v>
      </c>
      <c r="KD19">
        <v>24.640699999999999</v>
      </c>
      <c r="KE19">
        <v>24.613199999999999</v>
      </c>
      <c r="KF19">
        <v>21.921199999999999</v>
      </c>
      <c r="KG19">
        <v>18.132999999999999</v>
      </c>
      <c r="KH19">
        <v>76.921199999999999</v>
      </c>
      <c r="KI19">
        <v>25</v>
      </c>
      <c r="KJ19">
        <v>420</v>
      </c>
      <c r="KK19">
        <v>16.047999999999998</v>
      </c>
      <c r="KL19">
        <v>101.396</v>
      </c>
      <c r="KM19">
        <v>100.661</v>
      </c>
    </row>
    <row r="20" spans="1:299" x14ac:dyDescent="0.2">
      <c r="A20">
        <v>4</v>
      </c>
      <c r="B20">
        <v>1691773989.0999999</v>
      </c>
      <c r="C20">
        <v>5046.0999999046298</v>
      </c>
      <c r="D20" t="s">
        <v>451</v>
      </c>
      <c r="E20" t="s">
        <v>452</v>
      </c>
      <c r="F20">
        <v>4</v>
      </c>
      <c r="G20">
        <v>19.100000000000001</v>
      </c>
      <c r="H20" t="s">
        <v>436</v>
      </c>
      <c r="I20">
        <v>40</v>
      </c>
      <c r="J20">
        <v>52</v>
      </c>
      <c r="K20">
        <v>1691773980.5999999</v>
      </c>
      <c r="L20">
        <f t="shared" si="0"/>
        <v>5.3378461731107361E-4</v>
      </c>
      <c r="M20">
        <f t="shared" si="1"/>
        <v>0.53378461731107363</v>
      </c>
      <c r="N20">
        <f t="shared" si="2"/>
        <v>2.8144203723367904</v>
      </c>
      <c r="O20">
        <f t="shared" si="3"/>
        <v>418.16587500000003</v>
      </c>
      <c r="P20">
        <f t="shared" si="4"/>
        <v>251.2268746659897</v>
      </c>
      <c r="Q20">
        <f t="shared" si="5"/>
        <v>25.433252204035139</v>
      </c>
      <c r="R20">
        <f t="shared" si="6"/>
        <v>42.333520950478992</v>
      </c>
      <c r="S20">
        <f t="shared" si="7"/>
        <v>2.8789032602454752E-2</v>
      </c>
      <c r="T20">
        <f t="shared" si="8"/>
        <v>3.8363198850927227</v>
      </c>
      <c r="U20">
        <f t="shared" si="9"/>
        <v>2.8669546831320274E-2</v>
      </c>
      <c r="V20">
        <f t="shared" si="10"/>
        <v>1.7929160607790262E-2</v>
      </c>
      <c r="W20">
        <f t="shared" si="11"/>
        <v>353.40425750939261</v>
      </c>
      <c r="X20">
        <f t="shared" si="12"/>
        <v>28.719226082427951</v>
      </c>
      <c r="Y20">
        <f t="shared" si="13"/>
        <v>27.318993750000001</v>
      </c>
      <c r="Z20">
        <f t="shared" si="14"/>
        <v>3.6467671638195567</v>
      </c>
      <c r="AA20">
        <f t="shared" si="15"/>
        <v>50.027919669097201</v>
      </c>
      <c r="AB20">
        <f t="shared" si="16"/>
        <v>1.8127226054712331</v>
      </c>
      <c r="AC20">
        <f t="shared" si="17"/>
        <v>3.6234219161245118</v>
      </c>
      <c r="AD20">
        <f t="shared" si="18"/>
        <v>1.8340445583483236</v>
      </c>
      <c r="AE20">
        <f t="shared" si="19"/>
        <v>-23.539901623418345</v>
      </c>
      <c r="AF20">
        <f t="shared" si="20"/>
        <v>-22.660119181993153</v>
      </c>
      <c r="AG20">
        <f t="shared" si="21"/>
        <v>-1.2781131952867635</v>
      </c>
      <c r="AH20">
        <f t="shared" si="22"/>
        <v>305.92612350869433</v>
      </c>
      <c r="AI20">
        <f t="shared" si="23"/>
        <v>2.8503460184790295</v>
      </c>
      <c r="AJ20">
        <f t="shared" si="24"/>
        <v>0.5334630841270146</v>
      </c>
      <c r="AK20">
        <f t="shared" si="25"/>
        <v>2.8144203723367904</v>
      </c>
      <c r="AL20">
        <v>427.52357663868997</v>
      </c>
      <c r="AM20">
        <v>425.804890909091</v>
      </c>
      <c r="AN20">
        <v>-2.8547670903428502E-5</v>
      </c>
      <c r="AO20">
        <v>66.938968433712105</v>
      </c>
      <c r="AP20">
        <f t="shared" si="26"/>
        <v>0.53378461731107363</v>
      </c>
      <c r="AQ20">
        <v>17.5911589888596</v>
      </c>
      <c r="AR20">
        <v>17.905716969697</v>
      </c>
      <c r="AS20">
        <v>-4.9328771107604103E-6</v>
      </c>
      <c r="AT20">
        <v>77.512328351020898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53445.626285069593</v>
      </c>
      <c r="AZ20" t="s">
        <v>437</v>
      </c>
      <c r="BA20">
        <v>0</v>
      </c>
      <c r="BB20">
        <v>0</v>
      </c>
      <c r="BC20">
        <v>0</v>
      </c>
      <c r="BD20" t="e">
        <f t="shared" si="30"/>
        <v>#DIV/0!</v>
      </c>
      <c r="BE20">
        <v>0</v>
      </c>
      <c r="BF20" t="s">
        <v>437</v>
      </c>
      <c r="BG20">
        <v>0</v>
      </c>
      <c r="BH20">
        <v>0</v>
      </c>
      <c r="BI20">
        <v>0</v>
      </c>
      <c r="BJ20" t="e">
        <f t="shared" si="31"/>
        <v>#DIV/0!</v>
      </c>
      <c r="BK20">
        <v>0.5</v>
      </c>
      <c r="BL20">
        <f t="shared" si="32"/>
        <v>1849.170300263934</v>
      </c>
      <c r="BM20">
        <f t="shared" si="33"/>
        <v>2.8144203723367904</v>
      </c>
      <c r="BN20" t="e">
        <f t="shared" si="34"/>
        <v>#DIV/0!</v>
      </c>
      <c r="BO20">
        <f t="shared" si="35"/>
        <v>1.521990901505981E-3</v>
      </c>
      <c r="BP20" t="e">
        <f t="shared" si="36"/>
        <v>#DIV/0!</v>
      </c>
      <c r="BQ20" t="e">
        <f t="shared" si="37"/>
        <v>#DIV/0!</v>
      </c>
      <c r="BR20" t="s">
        <v>437</v>
      </c>
      <c r="BS20">
        <v>0</v>
      </c>
      <c r="BT20" t="e">
        <f t="shared" si="38"/>
        <v>#DIV/0!</v>
      </c>
      <c r="BU20" t="e">
        <f t="shared" si="39"/>
        <v>#DIV/0!</v>
      </c>
      <c r="BV20" t="e">
        <f t="shared" si="40"/>
        <v>#DIV/0!</v>
      </c>
      <c r="BW20" t="e">
        <f t="shared" si="41"/>
        <v>#DIV/0!</v>
      </c>
      <c r="BX20" t="e">
        <f t="shared" si="42"/>
        <v>#DIV/0!</v>
      </c>
      <c r="BY20" t="e">
        <f t="shared" si="43"/>
        <v>#DIV/0!</v>
      </c>
      <c r="BZ20" t="e">
        <f t="shared" si="44"/>
        <v>#DIV/0!</v>
      </c>
      <c r="CA20" t="e">
        <f t="shared" si="45"/>
        <v>#DIV/0!</v>
      </c>
      <c r="DJ20">
        <f t="shared" si="46"/>
        <v>2199.9825000000001</v>
      </c>
      <c r="DK20">
        <f t="shared" si="47"/>
        <v>1849.170300263934</v>
      </c>
      <c r="DL20">
        <f t="shared" si="48"/>
        <v>0.8405386407682488</v>
      </c>
      <c r="DM20">
        <f t="shared" si="49"/>
        <v>0.16063957668272025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1691773980.5999999</v>
      </c>
      <c r="DT20">
        <v>418.16587500000003</v>
      </c>
      <c r="DU20">
        <v>420.00987500000002</v>
      </c>
      <c r="DV20">
        <v>17.905875000000002</v>
      </c>
      <c r="DW20">
        <v>17.591537500000001</v>
      </c>
      <c r="DX20">
        <v>416.97387500000002</v>
      </c>
      <c r="DY20">
        <v>17.818874999999998</v>
      </c>
      <c r="DZ20">
        <v>500.01443749999999</v>
      </c>
      <c r="EA20">
        <v>101.13618750000001</v>
      </c>
      <c r="EB20">
        <v>0.1000048375</v>
      </c>
      <c r="EC20">
        <v>27.209431250000002</v>
      </c>
      <c r="ED20">
        <v>27.318993750000001</v>
      </c>
      <c r="EE20">
        <v>999.9</v>
      </c>
      <c r="EF20">
        <v>0</v>
      </c>
      <c r="EG20">
        <v>0</v>
      </c>
      <c r="EH20">
        <v>10000.971250000001</v>
      </c>
      <c r="EI20">
        <v>0</v>
      </c>
      <c r="EJ20">
        <v>118.0349375</v>
      </c>
      <c r="EK20">
        <v>-1.8008781250000001</v>
      </c>
      <c r="EL20">
        <v>425.83881250000002</v>
      </c>
      <c r="EM20">
        <v>427.53087499999998</v>
      </c>
      <c r="EN20">
        <v>0.32591087499999999</v>
      </c>
      <c r="EO20">
        <v>420.00987500000002</v>
      </c>
      <c r="EP20">
        <v>17.591537500000001</v>
      </c>
      <c r="EQ20">
        <v>1.8121043750000001</v>
      </c>
      <c r="ER20">
        <v>1.7791425000000001</v>
      </c>
      <c r="ES20">
        <v>15.891575</v>
      </c>
      <c r="ET20">
        <v>15.604737500000001</v>
      </c>
      <c r="EU20">
        <v>2199.9825000000001</v>
      </c>
      <c r="EV20">
        <v>0.98200350000000003</v>
      </c>
      <c r="EW20">
        <v>1.7996581250000001E-2</v>
      </c>
      <c r="EX20">
        <v>0</v>
      </c>
      <c r="EY20">
        <v>257.31462499999998</v>
      </c>
      <c r="EZ20">
        <v>4.9995099999999999</v>
      </c>
      <c r="FA20">
        <v>5787.5006249999997</v>
      </c>
      <c r="FB20">
        <v>18017.456249999999</v>
      </c>
      <c r="FC20">
        <v>42.875</v>
      </c>
      <c r="FD20">
        <v>43.351374999999997</v>
      </c>
      <c r="FE20">
        <v>43.706687500000001</v>
      </c>
      <c r="FF20">
        <v>42.632750000000001</v>
      </c>
      <c r="FG20">
        <v>44.378875000000001</v>
      </c>
      <c r="FH20">
        <v>2155.4825000000001</v>
      </c>
      <c r="FI20">
        <v>39.5</v>
      </c>
      <c r="FJ20">
        <v>0</v>
      </c>
      <c r="FK20">
        <v>1691773991.0999999</v>
      </c>
      <c r="FL20">
        <v>0</v>
      </c>
      <c r="FM20">
        <v>257.24073076923099</v>
      </c>
      <c r="FN20">
        <v>-1.4432478502702399</v>
      </c>
      <c r="FO20">
        <v>-1.67623931624199</v>
      </c>
      <c r="FP20">
        <v>5787.5296153846102</v>
      </c>
      <c r="FQ20">
        <v>15</v>
      </c>
      <c r="FR20">
        <v>1691774017.0999999</v>
      </c>
      <c r="FS20" t="s">
        <v>453</v>
      </c>
      <c r="FT20">
        <v>1691774017.0999999</v>
      </c>
      <c r="FU20">
        <v>1691774007.0999999</v>
      </c>
      <c r="FV20">
        <v>4</v>
      </c>
      <c r="FW20">
        <v>-4.3999999999999997E-2</v>
      </c>
      <c r="FX20">
        <v>-8.0000000000000002E-3</v>
      </c>
      <c r="FY20">
        <v>1.1919999999999999</v>
      </c>
      <c r="FZ20">
        <v>8.6999999999999994E-2</v>
      </c>
      <c r="GA20">
        <v>420</v>
      </c>
      <c r="GB20">
        <v>18</v>
      </c>
      <c r="GC20">
        <v>0.42</v>
      </c>
      <c r="GD20">
        <v>0.25</v>
      </c>
      <c r="GE20">
        <v>-1.7983252380952399</v>
      </c>
      <c r="GF20">
        <v>-5.9151428571430797E-2</v>
      </c>
      <c r="GG20">
        <v>2.05682234385836E-2</v>
      </c>
      <c r="GH20">
        <v>1</v>
      </c>
      <c r="GI20">
        <v>257.32844117647102</v>
      </c>
      <c r="GJ20">
        <v>-1.0208861670554099</v>
      </c>
      <c r="GK20">
        <v>0.20813035948605399</v>
      </c>
      <c r="GL20">
        <v>0</v>
      </c>
      <c r="GM20">
        <v>0.32924714285714302</v>
      </c>
      <c r="GN20">
        <v>-6.9956883116882501E-2</v>
      </c>
      <c r="GO20">
        <v>1.0042428506737099E-2</v>
      </c>
      <c r="GP20">
        <v>1</v>
      </c>
      <c r="GQ20">
        <v>2</v>
      </c>
      <c r="GR20">
        <v>3</v>
      </c>
      <c r="GS20" t="s">
        <v>447</v>
      </c>
      <c r="GT20">
        <v>3.1230699999999998</v>
      </c>
      <c r="GU20">
        <v>2.8940800000000002</v>
      </c>
      <c r="GV20">
        <v>0.104563</v>
      </c>
      <c r="GW20">
        <v>0.104999</v>
      </c>
      <c r="GX20">
        <v>9.7784300000000005E-2</v>
      </c>
      <c r="GY20">
        <v>9.5623899999999998E-2</v>
      </c>
      <c r="GZ20">
        <v>29339.1</v>
      </c>
      <c r="HA20">
        <v>22629.1</v>
      </c>
      <c r="HB20">
        <v>30512</v>
      </c>
      <c r="HC20">
        <v>23772</v>
      </c>
      <c r="HD20">
        <v>36397.599999999999</v>
      </c>
      <c r="HE20">
        <v>29985.1</v>
      </c>
      <c r="HF20">
        <v>43124.9</v>
      </c>
      <c r="HG20">
        <v>35875</v>
      </c>
      <c r="HH20">
        <v>2.14595</v>
      </c>
      <c r="HI20">
        <v>2.2197</v>
      </c>
      <c r="HJ20">
        <v>0.172928</v>
      </c>
      <c r="HK20">
        <v>0</v>
      </c>
      <c r="HL20">
        <v>24.482099999999999</v>
      </c>
      <c r="HM20">
        <v>999.9</v>
      </c>
      <c r="HN20">
        <v>66.566999999999993</v>
      </c>
      <c r="HO20">
        <v>25.286999999999999</v>
      </c>
      <c r="HP20">
        <v>21.2898</v>
      </c>
      <c r="HQ20">
        <v>62.019500000000001</v>
      </c>
      <c r="HR20">
        <v>19.883800000000001</v>
      </c>
      <c r="HS20">
        <v>1</v>
      </c>
      <c r="HT20">
        <v>-0.15594</v>
      </c>
      <c r="HU20">
        <v>-0.34403600000000001</v>
      </c>
      <c r="HV20">
        <v>20.361699999999999</v>
      </c>
      <c r="HW20">
        <v>5.2461900000000004</v>
      </c>
      <c r="HX20">
        <v>11.9208</v>
      </c>
      <c r="HY20">
        <v>4.9698000000000002</v>
      </c>
      <c r="HZ20">
        <v>3.2900299999999998</v>
      </c>
      <c r="IA20">
        <v>9999</v>
      </c>
      <c r="IB20">
        <v>999.9</v>
      </c>
      <c r="IC20">
        <v>9999</v>
      </c>
      <c r="ID20">
        <v>9999</v>
      </c>
      <c r="IE20">
        <v>4.9715999999999996</v>
      </c>
      <c r="IF20">
        <v>1.8730100000000001</v>
      </c>
      <c r="IG20">
        <v>1.8797600000000001</v>
      </c>
      <c r="IH20">
        <v>1.8759300000000001</v>
      </c>
      <c r="II20">
        <v>1.87561</v>
      </c>
      <c r="IJ20">
        <v>1.87558</v>
      </c>
      <c r="IK20">
        <v>1.8745499999999999</v>
      </c>
      <c r="IL20">
        <v>1.87487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1.1919999999999999</v>
      </c>
      <c r="JA20">
        <v>8.6999999999999994E-2</v>
      </c>
      <c r="JB20">
        <v>0.89329629073768702</v>
      </c>
      <c r="JC20">
        <v>1.2895252552789099E-3</v>
      </c>
      <c r="JD20">
        <v>-1.3413235761916901E-6</v>
      </c>
      <c r="JE20">
        <v>5.15758973323309E-10</v>
      </c>
      <c r="JF20">
        <v>-4.3896535266210603E-2</v>
      </c>
      <c r="JG20">
        <v>6.5251638908432196E-4</v>
      </c>
      <c r="JH20">
        <v>5.4169000468764204E-4</v>
      </c>
      <c r="JI20">
        <v>-7.2718995916457801E-6</v>
      </c>
      <c r="JJ20">
        <v>20</v>
      </c>
      <c r="JK20">
        <v>2004</v>
      </c>
      <c r="JL20">
        <v>0</v>
      </c>
      <c r="JM20">
        <v>19</v>
      </c>
      <c r="JN20">
        <v>22.5</v>
      </c>
      <c r="JO20">
        <v>22.5</v>
      </c>
      <c r="JP20">
        <v>1.09253</v>
      </c>
      <c r="JQ20">
        <v>2.5463900000000002</v>
      </c>
      <c r="JR20">
        <v>1.64551</v>
      </c>
      <c r="JS20">
        <v>2.3742700000000001</v>
      </c>
      <c r="JT20">
        <v>1.64917</v>
      </c>
      <c r="JU20">
        <v>2.4670399999999999</v>
      </c>
      <c r="JV20">
        <v>29.4101</v>
      </c>
      <c r="JW20">
        <v>14.762499999999999</v>
      </c>
      <c r="JX20">
        <v>18</v>
      </c>
      <c r="JY20">
        <v>514.12300000000005</v>
      </c>
      <c r="JZ20">
        <v>651.774</v>
      </c>
      <c r="KA20">
        <v>24.999300000000002</v>
      </c>
      <c r="KB20">
        <v>25.374099999999999</v>
      </c>
      <c r="KC20">
        <v>30.0002</v>
      </c>
      <c r="KD20">
        <v>25.419799999999999</v>
      </c>
      <c r="KE20">
        <v>25.395299999999999</v>
      </c>
      <c r="KF20">
        <v>21.9069</v>
      </c>
      <c r="KG20">
        <v>12.595599999999999</v>
      </c>
      <c r="KH20">
        <v>76.546999999999997</v>
      </c>
      <c r="KI20">
        <v>25</v>
      </c>
      <c r="KJ20">
        <v>420</v>
      </c>
      <c r="KK20">
        <v>17.566800000000001</v>
      </c>
      <c r="KL20">
        <v>101.24299999999999</v>
      </c>
      <c r="KM20">
        <v>100.503</v>
      </c>
    </row>
    <row r="21" spans="1:299" x14ac:dyDescent="0.2">
      <c r="A21">
        <v>5</v>
      </c>
      <c r="B21">
        <v>1691776207.0999999</v>
      </c>
      <c r="C21">
        <v>7264.0999999046298</v>
      </c>
      <c r="D21" t="s">
        <v>454</v>
      </c>
      <c r="E21" t="s">
        <v>455</v>
      </c>
      <c r="F21">
        <v>4</v>
      </c>
      <c r="G21">
        <v>19.600000000000001</v>
      </c>
      <c r="H21" t="s">
        <v>490</v>
      </c>
      <c r="I21">
        <v>270</v>
      </c>
      <c r="J21">
        <v>52</v>
      </c>
      <c r="K21">
        <v>1691776199.0999999</v>
      </c>
      <c r="L21">
        <f t="shared" si="0"/>
        <v>2.9036641472761798E-3</v>
      </c>
      <c r="M21">
        <f t="shared" si="1"/>
        <v>2.9036641472761797</v>
      </c>
      <c r="N21">
        <f t="shared" si="2"/>
        <v>17.469279395465087</v>
      </c>
      <c r="O21">
        <f t="shared" si="3"/>
        <v>408.50573333333301</v>
      </c>
      <c r="P21">
        <f t="shared" si="4"/>
        <v>230.29196022497607</v>
      </c>
      <c r="Q21">
        <f t="shared" si="5"/>
        <v>23.314433714585633</v>
      </c>
      <c r="R21">
        <f t="shared" si="6"/>
        <v>41.356545111361918</v>
      </c>
      <c r="S21">
        <f t="shared" si="7"/>
        <v>0.16861319082920984</v>
      </c>
      <c r="T21">
        <f t="shared" si="8"/>
        <v>3.8359153964285477</v>
      </c>
      <c r="U21">
        <f t="shared" si="9"/>
        <v>0.16460128927284473</v>
      </c>
      <c r="V21">
        <f t="shared" si="10"/>
        <v>0.10322830864679339</v>
      </c>
      <c r="W21">
        <f t="shared" si="11"/>
        <v>353.41667350950485</v>
      </c>
      <c r="X21">
        <f t="shared" si="12"/>
        <v>28.044950715490653</v>
      </c>
      <c r="Y21">
        <f t="shared" si="13"/>
        <v>26.725486666666701</v>
      </c>
      <c r="Z21">
        <f t="shared" si="14"/>
        <v>3.5218579220634574</v>
      </c>
      <c r="AA21">
        <f t="shared" si="15"/>
        <v>49.770108863246044</v>
      </c>
      <c r="AB21">
        <f t="shared" si="16"/>
        <v>1.7827373567943485</v>
      </c>
      <c r="AC21">
        <f t="shared" si="17"/>
        <v>3.5819438564878339</v>
      </c>
      <c r="AD21">
        <f t="shared" si="18"/>
        <v>1.7391205652691089</v>
      </c>
      <c r="AE21">
        <f t="shared" si="19"/>
        <v>-128.05158889487953</v>
      </c>
      <c r="AF21">
        <f t="shared" si="20"/>
        <v>59.507927677299065</v>
      </c>
      <c r="AG21">
        <f t="shared" si="21"/>
        <v>3.343592998214735</v>
      </c>
      <c r="AH21">
        <f t="shared" si="22"/>
        <v>288.21660529013911</v>
      </c>
      <c r="AI21">
        <f t="shared" si="23"/>
        <v>18.00655350968486</v>
      </c>
      <c r="AJ21">
        <f t="shared" si="24"/>
        <v>2.8515784484666349</v>
      </c>
      <c r="AK21">
        <f t="shared" si="25"/>
        <v>17.469279395465087</v>
      </c>
      <c r="AL21">
        <v>426.795566716721</v>
      </c>
      <c r="AM21">
        <v>416.14466666666698</v>
      </c>
      <c r="AN21">
        <v>-1.49702414996349E-5</v>
      </c>
      <c r="AO21">
        <v>66.943968977792395</v>
      </c>
      <c r="AP21">
        <f t="shared" si="26"/>
        <v>2.9036641472761797</v>
      </c>
      <c r="AQ21">
        <v>15.9215785899791</v>
      </c>
      <c r="AR21">
        <v>17.633527272727299</v>
      </c>
      <c r="AS21">
        <v>-8.1268201822833506E-5</v>
      </c>
      <c r="AT21">
        <v>77.507979233161507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53472.791366131882</v>
      </c>
      <c r="AZ21" t="s">
        <v>437</v>
      </c>
      <c r="BA21">
        <v>0</v>
      </c>
      <c r="BB21">
        <v>0</v>
      </c>
      <c r="BC21">
        <v>0</v>
      </c>
      <c r="BD21" t="e">
        <f t="shared" si="30"/>
        <v>#DIV/0!</v>
      </c>
      <c r="BE21">
        <v>0</v>
      </c>
      <c r="BF21" t="s">
        <v>437</v>
      </c>
      <c r="BG21">
        <v>0</v>
      </c>
      <c r="BH21">
        <v>0</v>
      </c>
      <c r="BI21">
        <v>0</v>
      </c>
      <c r="BJ21" t="e">
        <f t="shared" si="31"/>
        <v>#DIV/0!</v>
      </c>
      <c r="BK21">
        <v>0.5</v>
      </c>
      <c r="BL21">
        <f t="shared" si="32"/>
        <v>1849.2329002639945</v>
      </c>
      <c r="BM21">
        <f t="shared" si="33"/>
        <v>17.469279395465087</v>
      </c>
      <c r="BN21" t="e">
        <f t="shared" si="34"/>
        <v>#DIV/0!</v>
      </c>
      <c r="BO21">
        <f t="shared" si="35"/>
        <v>9.4467708166836046E-3</v>
      </c>
      <c r="BP21" t="e">
        <f t="shared" si="36"/>
        <v>#DIV/0!</v>
      </c>
      <c r="BQ21" t="e">
        <f t="shared" si="37"/>
        <v>#DIV/0!</v>
      </c>
      <c r="BR21" t="s">
        <v>437</v>
      </c>
      <c r="BS21">
        <v>0</v>
      </c>
      <c r="BT21" t="e">
        <f t="shared" si="38"/>
        <v>#DIV/0!</v>
      </c>
      <c r="BU21" t="e">
        <f t="shared" si="39"/>
        <v>#DIV/0!</v>
      </c>
      <c r="BV21" t="e">
        <f t="shared" si="40"/>
        <v>#DIV/0!</v>
      </c>
      <c r="BW21" t="e">
        <f t="shared" si="41"/>
        <v>#DIV/0!</v>
      </c>
      <c r="BX21" t="e">
        <f t="shared" si="42"/>
        <v>#DIV/0!</v>
      </c>
      <c r="BY21" t="e">
        <f t="shared" si="43"/>
        <v>#DIV/0!</v>
      </c>
      <c r="BZ21" t="e">
        <f t="shared" si="44"/>
        <v>#DIV/0!</v>
      </c>
      <c r="CA21" t="e">
        <f t="shared" si="45"/>
        <v>#DIV/0!</v>
      </c>
      <c r="DJ21">
        <f t="shared" si="46"/>
        <v>2200.05666666667</v>
      </c>
      <c r="DK21">
        <f t="shared" si="47"/>
        <v>1849.2329002639945</v>
      </c>
      <c r="DL21">
        <f t="shared" si="48"/>
        <v>0.84053875897014396</v>
      </c>
      <c r="DM21">
        <f t="shared" si="49"/>
        <v>0.160639804812378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1691776199.0999999</v>
      </c>
      <c r="DT21">
        <v>408.50573333333301</v>
      </c>
      <c r="DU21">
        <v>420.00833333333298</v>
      </c>
      <c r="DV21">
        <v>17.609266666666699</v>
      </c>
      <c r="DW21">
        <v>15.9284866666667</v>
      </c>
      <c r="DX21">
        <v>407.61873333333301</v>
      </c>
      <c r="DY21">
        <v>17.553266666666701</v>
      </c>
      <c r="DZ21">
        <v>500.01146666666699</v>
      </c>
      <c r="EA21">
        <v>101.1386</v>
      </c>
      <c r="EB21">
        <v>9.9991620000000003E-2</v>
      </c>
      <c r="EC21">
        <v>27.01324</v>
      </c>
      <c r="ED21">
        <v>26.725486666666701</v>
      </c>
      <c r="EE21">
        <v>999.9</v>
      </c>
      <c r="EF21">
        <v>0</v>
      </c>
      <c r="EG21">
        <v>0</v>
      </c>
      <c r="EH21">
        <v>9999.2046666666593</v>
      </c>
      <c r="EI21">
        <v>0</v>
      </c>
      <c r="EJ21">
        <v>88.687066666666695</v>
      </c>
      <c r="EK21">
        <v>-11.202206666666701</v>
      </c>
      <c r="EL21">
        <v>416.14726666666701</v>
      </c>
      <c r="EM21">
        <v>426.80680000000001</v>
      </c>
      <c r="EN21">
        <v>1.711964</v>
      </c>
      <c r="EO21">
        <v>420.00833333333298</v>
      </c>
      <c r="EP21">
        <v>15.9284866666667</v>
      </c>
      <c r="EQ21">
        <v>1.7841279999999999</v>
      </c>
      <c r="ER21">
        <v>1.6109833333333301</v>
      </c>
      <c r="ES21">
        <v>15.648426666666699</v>
      </c>
      <c r="ET21">
        <v>14.0642666666667</v>
      </c>
      <c r="EU21">
        <v>2200.05666666667</v>
      </c>
      <c r="EV21">
        <v>0.98199919999999996</v>
      </c>
      <c r="EW21">
        <v>1.80006666666667E-2</v>
      </c>
      <c r="EX21">
        <v>0</v>
      </c>
      <c r="EY21">
        <v>241.24246666666701</v>
      </c>
      <c r="EZ21">
        <v>4.9995099999999999</v>
      </c>
      <c r="FA21">
        <v>5457.2566666666698</v>
      </c>
      <c r="FB21">
        <v>18018.0333333333</v>
      </c>
      <c r="FC21">
        <v>43.0041333333333</v>
      </c>
      <c r="FD21">
        <v>43.3832666666667</v>
      </c>
      <c r="FE21">
        <v>43.7582666666667</v>
      </c>
      <c r="FF21">
        <v>42.625</v>
      </c>
      <c r="FG21">
        <v>44.470599999999997</v>
      </c>
      <c r="FH21">
        <v>2155.5466666666698</v>
      </c>
      <c r="FI21">
        <v>39.51</v>
      </c>
      <c r="FJ21">
        <v>0</v>
      </c>
      <c r="FK21">
        <v>1691776209.3</v>
      </c>
      <c r="FL21">
        <v>0</v>
      </c>
      <c r="FM21">
        <v>241.21863999999999</v>
      </c>
      <c r="FN21">
        <v>-0.59546153138656699</v>
      </c>
      <c r="FO21">
        <v>-27.7846154900842</v>
      </c>
      <c r="FP21">
        <v>5456.6971999999996</v>
      </c>
      <c r="FQ21">
        <v>15</v>
      </c>
      <c r="FR21">
        <v>1691776229.0999999</v>
      </c>
      <c r="FS21" t="s">
        <v>456</v>
      </c>
      <c r="FT21">
        <v>1691776229.0999999</v>
      </c>
      <c r="FU21">
        <v>1691776229.0999999</v>
      </c>
      <c r="FV21">
        <v>5</v>
      </c>
      <c r="FW21">
        <v>-0.30599999999999999</v>
      </c>
      <c r="FX21">
        <v>-1.0999999999999999E-2</v>
      </c>
      <c r="FY21">
        <v>0.88700000000000001</v>
      </c>
      <c r="FZ21">
        <v>5.6000000000000001E-2</v>
      </c>
      <c r="GA21">
        <v>420</v>
      </c>
      <c r="GB21">
        <v>16</v>
      </c>
      <c r="GC21">
        <v>0.22</v>
      </c>
      <c r="GD21">
        <v>0.04</v>
      </c>
      <c r="GE21">
        <v>-11.2008095238095</v>
      </c>
      <c r="GF21">
        <v>4.9301298701294703E-2</v>
      </c>
      <c r="GG21">
        <v>2.4094988705654598E-2</v>
      </c>
      <c r="GH21">
        <v>1</v>
      </c>
      <c r="GI21">
        <v>241.25399999999999</v>
      </c>
      <c r="GJ21">
        <v>-0.414423225622855</v>
      </c>
      <c r="GK21">
        <v>0.18084165969807101</v>
      </c>
      <c r="GL21">
        <v>1</v>
      </c>
      <c r="GM21">
        <v>1.7097495238095199</v>
      </c>
      <c r="GN21">
        <v>3.4740779220784099E-2</v>
      </c>
      <c r="GO21">
        <v>4.7945896852007201E-3</v>
      </c>
      <c r="GP21">
        <v>1</v>
      </c>
      <c r="GQ21">
        <v>3</v>
      </c>
      <c r="GR21">
        <v>3</v>
      </c>
      <c r="GS21" t="s">
        <v>440</v>
      </c>
      <c r="GT21">
        <v>3.1218699999999999</v>
      </c>
      <c r="GU21">
        <v>2.89411</v>
      </c>
      <c r="GV21">
        <v>0.10259699999999999</v>
      </c>
      <c r="GW21">
        <v>0.104796</v>
      </c>
      <c r="GX21">
        <v>9.6602199999999999E-2</v>
      </c>
      <c r="GY21">
        <v>8.8931700000000002E-2</v>
      </c>
      <c r="GZ21">
        <v>29387.200000000001</v>
      </c>
      <c r="HA21">
        <v>22608.7</v>
      </c>
      <c r="HB21">
        <v>30498.2</v>
      </c>
      <c r="HC21">
        <v>23748.2</v>
      </c>
      <c r="HD21">
        <v>36438.699999999997</v>
      </c>
      <c r="HE21">
        <v>30181.200000000001</v>
      </c>
      <c r="HF21">
        <v>43115.199999999997</v>
      </c>
      <c r="HG21">
        <v>35837.599999999999</v>
      </c>
      <c r="HH21">
        <v>2.1396700000000002</v>
      </c>
      <c r="HI21">
        <v>2.19855</v>
      </c>
      <c r="HJ21">
        <v>0.159942</v>
      </c>
      <c r="HK21">
        <v>0</v>
      </c>
      <c r="HL21">
        <v>24.110600000000002</v>
      </c>
      <c r="HM21">
        <v>999.9</v>
      </c>
      <c r="HN21">
        <v>62.398000000000003</v>
      </c>
      <c r="HO21">
        <v>26.334</v>
      </c>
      <c r="HP21">
        <v>21.233000000000001</v>
      </c>
      <c r="HQ21">
        <v>61.889699999999998</v>
      </c>
      <c r="HR21">
        <v>19.571300000000001</v>
      </c>
      <c r="HS21">
        <v>1</v>
      </c>
      <c r="HT21">
        <v>-0.103773</v>
      </c>
      <c r="HU21">
        <v>-0.166792</v>
      </c>
      <c r="HV21">
        <v>20.360900000000001</v>
      </c>
      <c r="HW21">
        <v>5.2464899999999997</v>
      </c>
      <c r="HX21">
        <v>11.9255</v>
      </c>
      <c r="HY21">
        <v>4.9697500000000003</v>
      </c>
      <c r="HZ21">
        <v>3.2900800000000001</v>
      </c>
      <c r="IA21">
        <v>9999</v>
      </c>
      <c r="IB21">
        <v>999.9</v>
      </c>
      <c r="IC21">
        <v>9999</v>
      </c>
      <c r="ID21">
        <v>9999</v>
      </c>
      <c r="IE21">
        <v>4.9715699999999998</v>
      </c>
      <c r="IF21">
        <v>1.87303</v>
      </c>
      <c r="IG21">
        <v>1.8798600000000001</v>
      </c>
      <c r="IH21">
        <v>1.8760699999999999</v>
      </c>
      <c r="II21">
        <v>1.8756200000000001</v>
      </c>
      <c r="IJ21">
        <v>1.87561</v>
      </c>
      <c r="IK21">
        <v>1.87466</v>
      </c>
      <c r="IL21">
        <v>1.8749899999999999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0.88700000000000001</v>
      </c>
      <c r="JA21">
        <v>5.6000000000000001E-2</v>
      </c>
      <c r="JB21">
        <v>0.84972922605550305</v>
      </c>
      <c r="JC21">
        <v>1.2895252552789099E-3</v>
      </c>
      <c r="JD21">
        <v>-1.3413235761916901E-6</v>
      </c>
      <c r="JE21">
        <v>5.15758973323309E-10</v>
      </c>
      <c r="JF21">
        <v>-5.1817956604842598E-2</v>
      </c>
      <c r="JG21">
        <v>6.5251638908432196E-4</v>
      </c>
      <c r="JH21">
        <v>5.4169000468764204E-4</v>
      </c>
      <c r="JI21">
        <v>-7.2718995916457801E-6</v>
      </c>
      <c r="JJ21">
        <v>20</v>
      </c>
      <c r="JK21">
        <v>2004</v>
      </c>
      <c r="JL21">
        <v>0</v>
      </c>
      <c r="JM21">
        <v>19</v>
      </c>
      <c r="JN21">
        <v>36.5</v>
      </c>
      <c r="JO21">
        <v>36.700000000000003</v>
      </c>
      <c r="JP21">
        <v>1.09009</v>
      </c>
      <c r="JQ21">
        <v>2.5488300000000002</v>
      </c>
      <c r="JR21">
        <v>1.64551</v>
      </c>
      <c r="JS21">
        <v>2.3718300000000001</v>
      </c>
      <c r="JT21">
        <v>1.64917</v>
      </c>
      <c r="JU21">
        <v>2.4865699999999999</v>
      </c>
      <c r="JV21">
        <v>30.200500000000002</v>
      </c>
      <c r="JW21">
        <v>14.315899999999999</v>
      </c>
      <c r="JX21">
        <v>18</v>
      </c>
      <c r="JY21">
        <v>516.25699999999995</v>
      </c>
      <c r="JZ21">
        <v>641.91600000000005</v>
      </c>
      <c r="KA21">
        <v>25.000699999999998</v>
      </c>
      <c r="KB21">
        <v>25.9998</v>
      </c>
      <c r="KC21">
        <v>30.000399999999999</v>
      </c>
      <c r="KD21">
        <v>26.075600000000001</v>
      </c>
      <c r="KE21">
        <v>26.050699999999999</v>
      </c>
      <c r="KF21">
        <v>21.866099999999999</v>
      </c>
      <c r="KG21">
        <v>19.101199999999999</v>
      </c>
      <c r="KH21">
        <v>56.7395</v>
      </c>
      <c r="KI21">
        <v>25</v>
      </c>
      <c r="KJ21">
        <v>420</v>
      </c>
      <c r="KK21">
        <v>16.000599999999999</v>
      </c>
      <c r="KL21">
        <v>101.211</v>
      </c>
      <c r="KM21">
        <v>100.4</v>
      </c>
    </row>
    <row r="22" spans="1:299" x14ac:dyDescent="0.2">
      <c r="A22">
        <v>6</v>
      </c>
      <c r="B22">
        <v>1691777601.0999999</v>
      </c>
      <c r="C22">
        <v>8658.0999999046307</v>
      </c>
      <c r="D22" t="s">
        <v>457</v>
      </c>
      <c r="E22" t="s">
        <v>458</v>
      </c>
      <c r="F22">
        <v>4</v>
      </c>
      <c r="G22">
        <v>20</v>
      </c>
      <c r="H22" t="s">
        <v>436</v>
      </c>
      <c r="I22">
        <v>80</v>
      </c>
      <c r="J22">
        <v>52</v>
      </c>
      <c r="K22">
        <v>1691777593.0999999</v>
      </c>
      <c r="L22">
        <f t="shared" si="0"/>
        <v>3.827300933438587E-4</v>
      </c>
      <c r="M22">
        <f t="shared" si="1"/>
        <v>0.38273009334385871</v>
      </c>
      <c r="N22">
        <f t="shared" si="2"/>
        <v>2.9729971642033917</v>
      </c>
      <c r="O22">
        <f t="shared" si="3"/>
        <v>418.19319999999999</v>
      </c>
      <c r="P22">
        <f t="shared" si="4"/>
        <v>190.74999764313773</v>
      </c>
      <c r="Q22">
        <f t="shared" si="5"/>
        <v>19.314039255643529</v>
      </c>
      <c r="R22">
        <f t="shared" si="6"/>
        <v>42.343381289859515</v>
      </c>
      <c r="S22">
        <f t="shared" si="7"/>
        <v>2.1792694653435592E-2</v>
      </c>
      <c r="T22">
        <f t="shared" si="8"/>
        <v>3.8359957024864779</v>
      </c>
      <c r="U22">
        <f t="shared" si="9"/>
        <v>2.1724146832730412E-2</v>
      </c>
      <c r="V22">
        <f t="shared" si="10"/>
        <v>1.3583732446720492E-2</v>
      </c>
      <c r="W22">
        <f t="shared" si="11"/>
        <v>353.407463709647</v>
      </c>
      <c r="X22">
        <f t="shared" si="12"/>
        <v>28.940618953872974</v>
      </c>
      <c r="Y22">
        <f t="shared" si="13"/>
        <v>26.986026666666699</v>
      </c>
      <c r="Z22">
        <f t="shared" si="14"/>
        <v>3.5762233696923436</v>
      </c>
      <c r="AA22">
        <f t="shared" si="15"/>
        <v>50.218069546047076</v>
      </c>
      <c r="AB22">
        <f t="shared" si="16"/>
        <v>1.8400844031130972</v>
      </c>
      <c r="AC22">
        <f t="shared" si="17"/>
        <v>3.6641878506019547</v>
      </c>
      <c r="AD22">
        <f t="shared" si="18"/>
        <v>1.7361389665792464</v>
      </c>
      <c r="AE22">
        <f t="shared" si="19"/>
        <v>-16.878397116464168</v>
      </c>
      <c r="AF22">
        <f t="shared" si="20"/>
        <v>85.685323621443018</v>
      </c>
      <c r="AG22">
        <f t="shared" si="21"/>
        <v>4.8299457375503199</v>
      </c>
      <c r="AH22">
        <f t="shared" si="22"/>
        <v>427.0443359521762</v>
      </c>
      <c r="AI22">
        <f t="shared" si="23"/>
        <v>2.8496909903932042</v>
      </c>
      <c r="AJ22">
        <f t="shared" si="24"/>
        <v>0.36978684239749027</v>
      </c>
      <c r="AK22">
        <f t="shared" si="25"/>
        <v>2.9729971642033917</v>
      </c>
      <c r="AL22">
        <v>427.71157223776697</v>
      </c>
      <c r="AM22">
        <v>425.89538787878797</v>
      </c>
      <c r="AN22">
        <v>-4.2082469449864901E-5</v>
      </c>
      <c r="AO22">
        <v>66.951551821595601</v>
      </c>
      <c r="AP22">
        <f t="shared" si="26"/>
        <v>0.38273009334385871</v>
      </c>
      <c r="AQ22">
        <v>17.954836264871901</v>
      </c>
      <c r="AR22">
        <v>18.180305454545501</v>
      </c>
      <c r="AS22">
        <v>-9.5997145221676495E-7</v>
      </c>
      <c r="AT22">
        <v>77.503397731688594</v>
      </c>
      <c r="AU22">
        <v>0</v>
      </c>
      <c r="AV22">
        <v>0</v>
      </c>
      <c r="AW22">
        <f t="shared" si="27"/>
        <v>1</v>
      </c>
      <c r="AX22">
        <f t="shared" si="28"/>
        <v>0</v>
      </c>
      <c r="AY22">
        <f t="shared" si="29"/>
        <v>53405.750643075749</v>
      </c>
      <c r="AZ22" t="s">
        <v>437</v>
      </c>
      <c r="BA22">
        <v>0</v>
      </c>
      <c r="BB22">
        <v>0</v>
      </c>
      <c r="BC22">
        <v>0</v>
      </c>
      <c r="BD22" t="e">
        <f t="shared" si="30"/>
        <v>#DIV/0!</v>
      </c>
      <c r="BE22">
        <v>0</v>
      </c>
      <c r="BF22" t="s">
        <v>437</v>
      </c>
      <c r="BG22">
        <v>0</v>
      </c>
      <c r="BH22">
        <v>0</v>
      </c>
      <c r="BI22">
        <v>0</v>
      </c>
      <c r="BJ22" t="e">
        <f t="shared" si="31"/>
        <v>#DIV/0!</v>
      </c>
      <c r="BK22">
        <v>0.5</v>
      </c>
      <c r="BL22">
        <f t="shared" si="32"/>
        <v>1849.1816802640633</v>
      </c>
      <c r="BM22">
        <f t="shared" si="33"/>
        <v>2.9729971642033917</v>
      </c>
      <c r="BN22" t="e">
        <f t="shared" si="34"/>
        <v>#DIV/0!</v>
      </c>
      <c r="BO22">
        <f t="shared" si="35"/>
        <v>1.6077366523438883E-3</v>
      </c>
      <c r="BP22" t="e">
        <f t="shared" si="36"/>
        <v>#DIV/0!</v>
      </c>
      <c r="BQ22" t="e">
        <f t="shared" si="37"/>
        <v>#DIV/0!</v>
      </c>
      <c r="BR22" t="s">
        <v>437</v>
      </c>
      <c r="BS22">
        <v>0</v>
      </c>
      <c r="BT22" t="e">
        <f t="shared" si="38"/>
        <v>#DIV/0!</v>
      </c>
      <c r="BU22" t="e">
        <f t="shared" si="39"/>
        <v>#DIV/0!</v>
      </c>
      <c r="BV22" t="e">
        <f t="shared" si="40"/>
        <v>#DIV/0!</v>
      </c>
      <c r="BW22" t="e">
        <f t="shared" si="41"/>
        <v>#DIV/0!</v>
      </c>
      <c r="BX22" t="e">
        <f t="shared" si="42"/>
        <v>#DIV/0!</v>
      </c>
      <c r="BY22" t="e">
        <f t="shared" si="43"/>
        <v>#DIV/0!</v>
      </c>
      <c r="BZ22" t="e">
        <f t="shared" si="44"/>
        <v>#DIV/0!</v>
      </c>
      <c r="CA22" t="e">
        <f t="shared" si="45"/>
        <v>#DIV/0!</v>
      </c>
      <c r="DJ22">
        <f t="shared" si="46"/>
        <v>2199.9953333333301</v>
      </c>
      <c r="DK22">
        <f t="shared" si="47"/>
        <v>1849.1816802640633</v>
      </c>
      <c r="DL22">
        <f t="shared" si="48"/>
        <v>0.84053891035408224</v>
      </c>
      <c r="DM22">
        <f t="shared" si="49"/>
        <v>0.16064009698337883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1691777593.0999999</v>
      </c>
      <c r="DT22">
        <v>418.19319999999999</v>
      </c>
      <c r="DU22">
        <v>419.99579999999997</v>
      </c>
      <c r="DV22">
        <v>18.173106666666701</v>
      </c>
      <c r="DW22">
        <v>17.955266666666699</v>
      </c>
      <c r="DX22">
        <v>417.28019999999998</v>
      </c>
      <c r="DY22">
        <v>18.100106666666701</v>
      </c>
      <c r="DZ22">
        <v>500</v>
      </c>
      <c r="EA22">
        <v>101.153133333333</v>
      </c>
      <c r="EB22">
        <v>0.1000226</v>
      </c>
      <c r="EC22">
        <v>27.4003533333333</v>
      </c>
      <c r="ED22">
        <v>26.986026666666699</v>
      </c>
      <c r="EE22">
        <v>999.9</v>
      </c>
      <c r="EF22">
        <v>0</v>
      </c>
      <c r="EG22">
        <v>0</v>
      </c>
      <c r="EH22">
        <v>9998.0713333333297</v>
      </c>
      <c r="EI22">
        <v>0</v>
      </c>
      <c r="EJ22">
        <v>89.978826666666706</v>
      </c>
      <c r="EK22">
        <v>-1.8297606666666699</v>
      </c>
      <c r="EL22">
        <v>425.91053333333298</v>
      </c>
      <c r="EM22">
        <v>427.6748</v>
      </c>
      <c r="EN22">
        <v>0.228214733333333</v>
      </c>
      <c r="EO22">
        <v>419.99579999999997</v>
      </c>
      <c r="EP22">
        <v>17.955266666666699</v>
      </c>
      <c r="EQ22">
        <v>1.8393173333333299</v>
      </c>
      <c r="ER22">
        <v>1.8162306666666701</v>
      </c>
      <c r="ES22">
        <v>16.125</v>
      </c>
      <c r="ET22">
        <v>15.9271933333333</v>
      </c>
      <c r="EU22">
        <v>2199.9953333333301</v>
      </c>
      <c r="EV22">
        <v>0.98199440000000005</v>
      </c>
      <c r="EW22">
        <v>1.8005573333333299E-2</v>
      </c>
      <c r="EX22">
        <v>0</v>
      </c>
      <c r="EY22">
        <v>226.77193333333301</v>
      </c>
      <c r="EZ22">
        <v>4.9995099999999999</v>
      </c>
      <c r="FA22">
        <v>5109.1360000000004</v>
      </c>
      <c r="FB22">
        <v>18017.5</v>
      </c>
      <c r="FC22">
        <v>43.603999999999999</v>
      </c>
      <c r="FD22">
        <v>43.932866666666698</v>
      </c>
      <c r="FE22">
        <v>44.412199999999999</v>
      </c>
      <c r="FF22">
        <v>43.186999999999998</v>
      </c>
      <c r="FG22">
        <v>45.045466666666698</v>
      </c>
      <c r="FH22">
        <v>2155.4753333333301</v>
      </c>
      <c r="FI22">
        <v>39.520000000000003</v>
      </c>
      <c r="FJ22">
        <v>0</v>
      </c>
      <c r="FK22">
        <v>1691777603.0999999</v>
      </c>
      <c r="FL22">
        <v>0</v>
      </c>
      <c r="FM22">
        <v>226.76392307692299</v>
      </c>
      <c r="FN22">
        <v>0.29716238999272099</v>
      </c>
      <c r="FO22">
        <v>-12.003418791250599</v>
      </c>
      <c r="FP22">
        <v>5109.06615384615</v>
      </c>
      <c r="FQ22">
        <v>15</v>
      </c>
      <c r="FR22">
        <v>1691777619</v>
      </c>
      <c r="FS22" t="s">
        <v>459</v>
      </c>
      <c r="FT22">
        <v>1691777619</v>
      </c>
      <c r="FU22">
        <v>1691777619</v>
      </c>
      <c r="FV22">
        <v>6</v>
      </c>
      <c r="FW22">
        <v>2.7E-2</v>
      </c>
      <c r="FX22">
        <v>-7.0000000000000001E-3</v>
      </c>
      <c r="FY22">
        <v>0.91300000000000003</v>
      </c>
      <c r="FZ22">
        <v>7.2999999999999995E-2</v>
      </c>
      <c r="GA22">
        <v>420</v>
      </c>
      <c r="GB22">
        <v>18</v>
      </c>
      <c r="GC22">
        <v>0.55000000000000004</v>
      </c>
      <c r="GD22">
        <v>0.19</v>
      </c>
      <c r="GE22">
        <v>-1.82368142857143</v>
      </c>
      <c r="GF22">
        <v>-0.30750233766233698</v>
      </c>
      <c r="GG22">
        <v>4.5686853718778703E-2</v>
      </c>
      <c r="GH22">
        <v>1</v>
      </c>
      <c r="GI22">
        <v>226.753029411765</v>
      </c>
      <c r="GJ22">
        <v>-9.9633306555700699E-2</v>
      </c>
      <c r="GK22">
        <v>0.21344037399844401</v>
      </c>
      <c r="GL22">
        <v>1</v>
      </c>
      <c r="GM22">
        <v>0.228479428571429</v>
      </c>
      <c r="GN22">
        <v>-1.3206701298700999E-2</v>
      </c>
      <c r="GO22">
        <v>2.3690583335484001E-3</v>
      </c>
      <c r="GP22">
        <v>1</v>
      </c>
      <c r="GQ22">
        <v>3</v>
      </c>
      <c r="GR22">
        <v>3</v>
      </c>
      <c r="GS22" t="s">
        <v>440</v>
      </c>
      <c r="GT22">
        <v>3.1232700000000002</v>
      </c>
      <c r="GU22">
        <v>2.8941599999999998</v>
      </c>
      <c r="GV22">
        <v>0.104376</v>
      </c>
      <c r="GW22">
        <v>0.104745</v>
      </c>
      <c r="GX22">
        <v>9.8701200000000003E-2</v>
      </c>
      <c r="GY22">
        <v>9.6804600000000005E-2</v>
      </c>
      <c r="GZ22">
        <v>29309.8</v>
      </c>
      <c r="HA22">
        <v>22597.599999999999</v>
      </c>
      <c r="HB22">
        <v>30479.8</v>
      </c>
      <c r="HC22">
        <v>23736.5</v>
      </c>
      <c r="HD22">
        <v>36335.199999999997</v>
      </c>
      <c r="HE22">
        <v>29901.9</v>
      </c>
      <c r="HF22">
        <v>43094.1</v>
      </c>
      <c r="HG22">
        <v>35821.5</v>
      </c>
      <c r="HH22">
        <v>2.1364299999999998</v>
      </c>
      <c r="HI22">
        <v>2.1931500000000002</v>
      </c>
      <c r="HJ22">
        <v>0.14340900000000001</v>
      </c>
      <c r="HK22">
        <v>0</v>
      </c>
      <c r="HL22">
        <v>24.6098</v>
      </c>
      <c r="HM22">
        <v>999.9</v>
      </c>
      <c r="HN22">
        <v>60.994</v>
      </c>
      <c r="HO22">
        <v>26.818000000000001</v>
      </c>
      <c r="HP22">
        <v>21.351500000000001</v>
      </c>
      <c r="HQ22">
        <v>61.989899999999999</v>
      </c>
      <c r="HR22">
        <v>19.683499999999999</v>
      </c>
      <c r="HS22">
        <v>1</v>
      </c>
      <c r="HT22">
        <v>-8.1897899999999996E-2</v>
      </c>
      <c r="HU22">
        <v>-7.3246199999999997E-2</v>
      </c>
      <c r="HV22">
        <v>20.3613</v>
      </c>
      <c r="HW22">
        <v>5.2461900000000004</v>
      </c>
      <c r="HX22">
        <v>11.9255</v>
      </c>
      <c r="HY22">
        <v>4.9696999999999996</v>
      </c>
      <c r="HZ22">
        <v>3.2900299999999998</v>
      </c>
      <c r="IA22">
        <v>9999</v>
      </c>
      <c r="IB22">
        <v>999.9</v>
      </c>
      <c r="IC22">
        <v>9999</v>
      </c>
      <c r="ID22">
        <v>9999</v>
      </c>
      <c r="IE22">
        <v>4.9715499999999997</v>
      </c>
      <c r="IF22">
        <v>1.8730199999999999</v>
      </c>
      <c r="IG22">
        <v>1.8798299999999999</v>
      </c>
      <c r="IH22">
        <v>1.8760699999999999</v>
      </c>
      <c r="II22">
        <v>1.87561</v>
      </c>
      <c r="IJ22">
        <v>1.87561</v>
      </c>
      <c r="IK22">
        <v>1.87469</v>
      </c>
      <c r="IL22">
        <v>1.87497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0.91300000000000003</v>
      </c>
      <c r="JA22">
        <v>7.2999999999999995E-2</v>
      </c>
      <c r="JB22">
        <v>0.54379329289242195</v>
      </c>
      <c r="JC22">
        <v>1.2895252552789099E-3</v>
      </c>
      <c r="JD22">
        <v>-1.3413235761916901E-6</v>
      </c>
      <c r="JE22">
        <v>5.15758973323309E-10</v>
      </c>
      <c r="JF22">
        <v>-6.2794680355741705E-2</v>
      </c>
      <c r="JG22">
        <v>6.5251638908432196E-4</v>
      </c>
      <c r="JH22">
        <v>5.4169000468764204E-4</v>
      </c>
      <c r="JI22">
        <v>-7.2718995916457801E-6</v>
      </c>
      <c r="JJ22">
        <v>20</v>
      </c>
      <c r="JK22">
        <v>2004</v>
      </c>
      <c r="JL22">
        <v>0</v>
      </c>
      <c r="JM22">
        <v>19</v>
      </c>
      <c r="JN22">
        <v>22.9</v>
      </c>
      <c r="JO22">
        <v>22.9</v>
      </c>
      <c r="JP22">
        <v>1.09131</v>
      </c>
      <c r="JQ22">
        <v>2.5476100000000002</v>
      </c>
      <c r="JR22">
        <v>1.64551</v>
      </c>
      <c r="JS22">
        <v>2.3706100000000001</v>
      </c>
      <c r="JT22">
        <v>1.64917</v>
      </c>
      <c r="JU22">
        <v>2.4633799999999999</v>
      </c>
      <c r="JV22">
        <v>30.458400000000001</v>
      </c>
      <c r="JW22">
        <v>14.079499999999999</v>
      </c>
      <c r="JX22">
        <v>18</v>
      </c>
      <c r="JY22">
        <v>517.47400000000005</v>
      </c>
      <c r="JZ22">
        <v>641.64599999999996</v>
      </c>
      <c r="KA22">
        <v>25</v>
      </c>
      <c r="KB22">
        <v>26.297499999999999</v>
      </c>
      <c r="KC22">
        <v>30.0002</v>
      </c>
      <c r="KD22">
        <v>26.430599999999998</v>
      </c>
      <c r="KE22">
        <v>26.405200000000001</v>
      </c>
      <c r="KF22">
        <v>21.899699999999999</v>
      </c>
      <c r="KG22">
        <v>8.7324400000000004</v>
      </c>
      <c r="KH22">
        <v>57.108699999999999</v>
      </c>
      <c r="KI22">
        <v>25</v>
      </c>
      <c r="KJ22">
        <v>420</v>
      </c>
      <c r="KK22">
        <v>17.9115</v>
      </c>
      <c r="KL22">
        <v>101.15600000000001</v>
      </c>
      <c r="KM22">
        <v>100.354</v>
      </c>
    </row>
    <row r="23" spans="1:299" x14ac:dyDescent="0.2">
      <c r="A23">
        <v>7</v>
      </c>
      <c r="B23">
        <v>1691779782.0999999</v>
      </c>
      <c r="C23">
        <v>10839.0999999046</v>
      </c>
      <c r="D23" t="s">
        <v>460</v>
      </c>
      <c r="E23" t="s">
        <v>461</v>
      </c>
      <c r="F23">
        <v>4</v>
      </c>
      <c r="G23">
        <v>20</v>
      </c>
      <c r="H23" t="s">
        <v>490</v>
      </c>
      <c r="I23">
        <v>260</v>
      </c>
      <c r="J23">
        <v>52</v>
      </c>
      <c r="K23">
        <v>1691779773.5999999</v>
      </c>
      <c r="L23">
        <f t="shared" si="0"/>
        <v>1.5736112116085687E-3</v>
      </c>
      <c r="M23">
        <f t="shared" si="1"/>
        <v>1.5736112116085688</v>
      </c>
      <c r="N23">
        <f t="shared" si="2"/>
        <v>12.665270294545271</v>
      </c>
      <c r="O23">
        <f t="shared" si="3"/>
        <v>412.36406249999999</v>
      </c>
      <c r="P23">
        <f t="shared" si="4"/>
        <v>181.07218536963933</v>
      </c>
      <c r="Q23">
        <f t="shared" si="5"/>
        <v>18.328919605355615</v>
      </c>
      <c r="R23">
        <f t="shared" si="6"/>
        <v>41.741296346929893</v>
      </c>
      <c r="S23">
        <f t="shared" si="7"/>
        <v>9.18782350211379E-2</v>
      </c>
      <c r="T23">
        <f t="shared" si="8"/>
        <v>3.8359106020787164</v>
      </c>
      <c r="U23">
        <f t="shared" si="9"/>
        <v>9.0672944651171386E-2</v>
      </c>
      <c r="V23">
        <f t="shared" si="10"/>
        <v>5.6777563587566041E-2</v>
      </c>
      <c r="W23">
        <f t="shared" si="11"/>
        <v>353.39873225966016</v>
      </c>
      <c r="X23">
        <f t="shared" si="12"/>
        <v>28.194727434069065</v>
      </c>
      <c r="Y23">
        <f t="shared" si="13"/>
        <v>26.578968750000001</v>
      </c>
      <c r="Z23">
        <f t="shared" si="14"/>
        <v>3.491602950411258</v>
      </c>
      <c r="AA23">
        <f t="shared" si="15"/>
        <v>50.059107291873204</v>
      </c>
      <c r="AB23">
        <f t="shared" si="16"/>
        <v>1.7806228757977465</v>
      </c>
      <c r="AC23">
        <f t="shared" si="17"/>
        <v>3.5570408106075435</v>
      </c>
      <c r="AD23">
        <f t="shared" si="18"/>
        <v>1.7109800746135115</v>
      </c>
      <c r="AE23">
        <f t="shared" si="19"/>
        <v>-69.396254431937876</v>
      </c>
      <c r="AF23">
        <f t="shared" si="20"/>
        <v>65.251078745967916</v>
      </c>
      <c r="AG23">
        <f t="shared" si="21"/>
        <v>3.661427570285519</v>
      </c>
      <c r="AH23">
        <f t="shared" si="22"/>
        <v>352.91498414397574</v>
      </c>
      <c r="AI23">
        <f t="shared" si="23"/>
        <v>12.081696246182865</v>
      </c>
      <c r="AJ23">
        <f t="shared" si="24"/>
        <v>1.5873056779177339</v>
      </c>
      <c r="AK23">
        <f t="shared" si="25"/>
        <v>12.665270294545271</v>
      </c>
      <c r="AL23">
        <v>427.12335938374599</v>
      </c>
      <c r="AM23">
        <v>419.39524242424199</v>
      </c>
      <c r="AN23">
        <v>9.1080482590058696E-5</v>
      </c>
      <c r="AO23">
        <v>66.948866623619196</v>
      </c>
      <c r="AP23">
        <f t="shared" si="26"/>
        <v>1.5736112116085688</v>
      </c>
      <c r="AQ23">
        <v>16.648673166893602</v>
      </c>
      <c r="AR23">
        <v>17.576281818181801</v>
      </c>
      <c r="AS23">
        <v>-1.0627885300516499E-5</v>
      </c>
      <c r="AT23">
        <v>77.501579294497205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53493.564005324602</v>
      </c>
      <c r="AZ23" t="s">
        <v>437</v>
      </c>
      <c r="BA23">
        <v>0</v>
      </c>
      <c r="BB23">
        <v>0</v>
      </c>
      <c r="BC23">
        <v>0</v>
      </c>
      <c r="BD23" t="e">
        <f t="shared" si="30"/>
        <v>#DIV/0!</v>
      </c>
      <c r="BE23">
        <v>0</v>
      </c>
      <c r="BF23" t="s">
        <v>437</v>
      </c>
      <c r="BG23">
        <v>0</v>
      </c>
      <c r="BH23">
        <v>0</v>
      </c>
      <c r="BI23">
        <v>0</v>
      </c>
      <c r="BJ23" t="e">
        <f t="shared" si="31"/>
        <v>#DIV/0!</v>
      </c>
      <c r="BK23">
        <v>0.5</v>
      </c>
      <c r="BL23">
        <f t="shared" si="32"/>
        <v>1849.1357252640728</v>
      </c>
      <c r="BM23">
        <f t="shared" si="33"/>
        <v>12.665270294545271</v>
      </c>
      <c r="BN23" t="e">
        <f t="shared" si="34"/>
        <v>#DIV/0!</v>
      </c>
      <c r="BO23">
        <f t="shared" si="35"/>
        <v>6.8492918726863923E-3</v>
      </c>
      <c r="BP23" t="e">
        <f t="shared" si="36"/>
        <v>#DIV/0!</v>
      </c>
      <c r="BQ23" t="e">
        <f t="shared" si="37"/>
        <v>#DIV/0!</v>
      </c>
      <c r="BR23" t="s">
        <v>437</v>
      </c>
      <c r="BS23">
        <v>0</v>
      </c>
      <c r="BT23" t="e">
        <f t="shared" si="38"/>
        <v>#DIV/0!</v>
      </c>
      <c r="BU23" t="e">
        <f t="shared" si="39"/>
        <v>#DIV/0!</v>
      </c>
      <c r="BV23" t="e">
        <f t="shared" si="40"/>
        <v>#DIV/0!</v>
      </c>
      <c r="BW23" t="e">
        <f t="shared" si="41"/>
        <v>#DIV/0!</v>
      </c>
      <c r="BX23" t="e">
        <f t="shared" si="42"/>
        <v>#DIV/0!</v>
      </c>
      <c r="BY23" t="e">
        <f t="shared" si="43"/>
        <v>#DIV/0!</v>
      </c>
      <c r="BZ23" t="e">
        <f t="shared" si="44"/>
        <v>#DIV/0!</v>
      </c>
      <c r="CA23" t="e">
        <f t="shared" si="45"/>
        <v>#DIV/0!</v>
      </c>
      <c r="DJ23">
        <f t="shared" si="46"/>
        <v>2199.9406250000002</v>
      </c>
      <c r="DK23">
        <f t="shared" si="47"/>
        <v>1849.1357252640728</v>
      </c>
      <c r="DL23">
        <f t="shared" si="48"/>
        <v>0.84053892375575934</v>
      </c>
      <c r="DM23">
        <f t="shared" si="49"/>
        <v>0.16064012284861559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1691779773.5999999</v>
      </c>
      <c r="DT23">
        <v>412.36406249999999</v>
      </c>
      <c r="DU23">
        <v>420.0055625</v>
      </c>
      <c r="DV23">
        <v>17.59085</v>
      </c>
      <c r="DW23">
        <v>16.655249999999999</v>
      </c>
      <c r="DX23">
        <v>411.1040625</v>
      </c>
      <c r="DY23">
        <v>17.517849999999999</v>
      </c>
      <c r="DZ23">
        <v>500.01612499999999</v>
      </c>
      <c r="EA23">
        <v>101.124375</v>
      </c>
      <c r="EB23">
        <v>0.10000448125</v>
      </c>
      <c r="EC23">
        <v>26.894493749999999</v>
      </c>
      <c r="ED23">
        <v>26.578968750000001</v>
      </c>
      <c r="EE23">
        <v>999.9</v>
      </c>
      <c r="EF23">
        <v>0</v>
      </c>
      <c r="EG23">
        <v>0</v>
      </c>
      <c r="EH23">
        <v>10000.593124999999</v>
      </c>
      <c r="EI23">
        <v>0</v>
      </c>
      <c r="EJ23">
        <v>73.385143749999997</v>
      </c>
      <c r="EK23">
        <v>-7.9917718750000004</v>
      </c>
      <c r="EL23">
        <v>419.38943749999999</v>
      </c>
      <c r="EM23">
        <v>427.1194375</v>
      </c>
      <c r="EN23">
        <v>0.93133268749999998</v>
      </c>
      <c r="EO23">
        <v>420.0055625</v>
      </c>
      <c r="EP23">
        <v>16.655249999999999</v>
      </c>
      <c r="EQ23">
        <v>1.7784312499999999</v>
      </c>
      <c r="ER23">
        <v>1.68425125</v>
      </c>
      <c r="ES23">
        <v>15.598493749999999</v>
      </c>
      <c r="ET23">
        <v>14.75203125</v>
      </c>
      <c r="EU23">
        <v>2199.9406250000002</v>
      </c>
      <c r="EV23">
        <v>0.98199512499999997</v>
      </c>
      <c r="EW23">
        <v>1.8004843749999999E-2</v>
      </c>
      <c r="EX23">
        <v>0</v>
      </c>
      <c r="EY23">
        <v>281.59912500000002</v>
      </c>
      <c r="EZ23">
        <v>4.9995099999999999</v>
      </c>
      <c r="FA23">
        <v>6450.3381250000002</v>
      </c>
      <c r="FB23">
        <v>18017.05</v>
      </c>
      <c r="FC23">
        <v>42.796500000000002</v>
      </c>
      <c r="FD23">
        <v>43.175375000000003</v>
      </c>
      <c r="FE23">
        <v>43.683124999999997</v>
      </c>
      <c r="FF23">
        <v>42.351374999999997</v>
      </c>
      <c r="FG23">
        <v>44.277124999999998</v>
      </c>
      <c r="FH23">
        <v>2155.4206250000002</v>
      </c>
      <c r="FI23">
        <v>39.520000000000003</v>
      </c>
      <c r="FJ23">
        <v>0</v>
      </c>
      <c r="FK23">
        <v>1691779784.0999999</v>
      </c>
      <c r="FL23">
        <v>0</v>
      </c>
      <c r="FM23">
        <v>281.57447999999999</v>
      </c>
      <c r="FN23">
        <v>-1.20038461957922</v>
      </c>
      <c r="FO23">
        <v>-27.690769253904602</v>
      </c>
      <c r="FP23">
        <v>6449.7</v>
      </c>
      <c r="FQ23">
        <v>15</v>
      </c>
      <c r="FR23">
        <v>1691779803.0999999</v>
      </c>
      <c r="FS23" t="s">
        <v>462</v>
      </c>
      <c r="FT23">
        <v>1691779802.0999999</v>
      </c>
      <c r="FU23">
        <v>1691779803.0999999</v>
      </c>
      <c r="FV23">
        <v>7</v>
      </c>
      <c r="FW23">
        <v>0.34699999999999998</v>
      </c>
      <c r="FX23">
        <v>1.6E-2</v>
      </c>
      <c r="FY23">
        <v>1.26</v>
      </c>
      <c r="FZ23">
        <v>7.2999999999999995E-2</v>
      </c>
      <c r="GA23">
        <v>420</v>
      </c>
      <c r="GB23">
        <v>17</v>
      </c>
      <c r="GC23">
        <v>0.18</v>
      </c>
      <c r="GD23">
        <v>0.1</v>
      </c>
      <c r="GE23">
        <v>-7.9965004761904703</v>
      </c>
      <c r="GF23">
        <v>-7.2615584415497104E-3</v>
      </c>
      <c r="GG23">
        <v>2.3224620654278601E-2</v>
      </c>
      <c r="GH23">
        <v>1</v>
      </c>
      <c r="GI23">
        <v>281.676323529412</v>
      </c>
      <c r="GJ23">
        <v>-1.1685103093512199</v>
      </c>
      <c r="GK23">
        <v>0.22476886436413199</v>
      </c>
      <c r="GL23">
        <v>0</v>
      </c>
      <c r="GM23">
        <v>0.93131900000000001</v>
      </c>
      <c r="GN23">
        <v>4.8017922077915696E-3</v>
      </c>
      <c r="GO23">
        <v>1.32702061562196E-3</v>
      </c>
      <c r="GP23">
        <v>1</v>
      </c>
      <c r="GQ23">
        <v>2</v>
      </c>
      <c r="GR23">
        <v>3</v>
      </c>
      <c r="GS23" t="s">
        <v>447</v>
      </c>
      <c r="GT23">
        <v>3.1224799999999999</v>
      </c>
      <c r="GU23">
        <v>2.8940999999999999</v>
      </c>
      <c r="GV23">
        <v>0.10335</v>
      </c>
      <c r="GW23">
        <v>0.104893</v>
      </c>
      <c r="GX23">
        <v>9.6531199999999998E-2</v>
      </c>
      <c r="GY23">
        <v>9.1894199999999995E-2</v>
      </c>
      <c r="GZ23">
        <v>29376.1</v>
      </c>
      <c r="HA23">
        <v>22627.8</v>
      </c>
      <c r="HB23">
        <v>30510</v>
      </c>
      <c r="HC23">
        <v>23768.6</v>
      </c>
      <c r="HD23">
        <v>36437.9</v>
      </c>
      <c r="HE23">
        <v>30106.6</v>
      </c>
      <c r="HF23">
        <v>43111.5</v>
      </c>
      <c r="HG23">
        <v>35868.800000000003</v>
      </c>
      <c r="HH23">
        <v>2.1441499999999998</v>
      </c>
      <c r="HI23">
        <v>2.2034199999999999</v>
      </c>
      <c r="HJ23">
        <v>0.15046399999999999</v>
      </c>
      <c r="HK23">
        <v>0</v>
      </c>
      <c r="HL23">
        <v>24.126000000000001</v>
      </c>
      <c r="HM23">
        <v>999.9</v>
      </c>
      <c r="HN23">
        <v>58.954999999999998</v>
      </c>
      <c r="HO23">
        <v>26.998999999999999</v>
      </c>
      <c r="HP23">
        <v>20.8645</v>
      </c>
      <c r="HQ23">
        <v>61.880899999999997</v>
      </c>
      <c r="HR23">
        <v>19.6755</v>
      </c>
      <c r="HS23">
        <v>1</v>
      </c>
      <c r="HT23">
        <v>-0.147871</v>
      </c>
      <c r="HU23">
        <v>-0.437195</v>
      </c>
      <c r="HV23">
        <v>20.360900000000001</v>
      </c>
      <c r="HW23">
        <v>5.2416999999999998</v>
      </c>
      <c r="HX23">
        <v>11.9216</v>
      </c>
      <c r="HY23">
        <v>4.9697500000000003</v>
      </c>
      <c r="HZ23">
        <v>3.29</v>
      </c>
      <c r="IA23">
        <v>9999</v>
      </c>
      <c r="IB23">
        <v>999.9</v>
      </c>
      <c r="IC23">
        <v>9999</v>
      </c>
      <c r="ID23">
        <v>9999</v>
      </c>
      <c r="IE23">
        <v>4.9715800000000003</v>
      </c>
      <c r="IF23">
        <v>1.8730199999999999</v>
      </c>
      <c r="IG23">
        <v>1.8798699999999999</v>
      </c>
      <c r="IH23">
        <v>1.8760699999999999</v>
      </c>
      <c r="II23">
        <v>1.87561</v>
      </c>
      <c r="IJ23">
        <v>1.87561</v>
      </c>
      <c r="IK23">
        <v>1.87469</v>
      </c>
      <c r="IL23">
        <v>1.8749899999999999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1.26</v>
      </c>
      <c r="JA23">
        <v>7.2999999999999995E-2</v>
      </c>
      <c r="JB23">
        <v>0.570572447930908</v>
      </c>
      <c r="JC23">
        <v>1.2895252552789099E-3</v>
      </c>
      <c r="JD23">
        <v>-1.3413235761916901E-6</v>
      </c>
      <c r="JE23">
        <v>5.15758973323309E-10</v>
      </c>
      <c r="JF23">
        <v>-6.9827316820476701E-2</v>
      </c>
      <c r="JG23">
        <v>6.5251638908432196E-4</v>
      </c>
      <c r="JH23">
        <v>5.4169000468764204E-4</v>
      </c>
      <c r="JI23">
        <v>-7.2718995916457801E-6</v>
      </c>
      <c r="JJ23">
        <v>20</v>
      </c>
      <c r="JK23">
        <v>2004</v>
      </c>
      <c r="JL23">
        <v>0</v>
      </c>
      <c r="JM23">
        <v>19</v>
      </c>
      <c r="JN23">
        <v>36.1</v>
      </c>
      <c r="JO23">
        <v>36.1</v>
      </c>
      <c r="JP23">
        <v>1.08887</v>
      </c>
      <c r="JQ23">
        <v>2.5585900000000001</v>
      </c>
      <c r="JR23">
        <v>1.64551</v>
      </c>
      <c r="JS23">
        <v>2.36938</v>
      </c>
      <c r="JT23">
        <v>1.64917</v>
      </c>
      <c r="JU23">
        <v>2.36084</v>
      </c>
      <c r="JV23">
        <v>30.48</v>
      </c>
      <c r="JW23">
        <v>13.7555</v>
      </c>
      <c r="JX23">
        <v>18</v>
      </c>
      <c r="JY23">
        <v>515.46199999999999</v>
      </c>
      <c r="JZ23">
        <v>641.21500000000003</v>
      </c>
      <c r="KA23">
        <v>24.999400000000001</v>
      </c>
      <c r="KB23">
        <v>25.532499999999999</v>
      </c>
      <c r="KC23">
        <v>29.999600000000001</v>
      </c>
      <c r="KD23">
        <v>25.685400000000001</v>
      </c>
      <c r="KE23">
        <v>25.655100000000001</v>
      </c>
      <c r="KF23">
        <v>21.841100000000001</v>
      </c>
      <c r="KG23">
        <v>13.060499999999999</v>
      </c>
      <c r="KH23">
        <v>50.048200000000001</v>
      </c>
      <c r="KI23">
        <v>25</v>
      </c>
      <c r="KJ23">
        <v>420</v>
      </c>
      <c r="KK23">
        <v>16.741800000000001</v>
      </c>
      <c r="KL23">
        <v>101.22199999999999</v>
      </c>
      <c r="KM23">
        <v>100.48699999999999</v>
      </c>
    </row>
    <row r="24" spans="1:299" x14ac:dyDescent="0.2">
      <c r="A24">
        <v>8</v>
      </c>
      <c r="B24">
        <v>1691781105</v>
      </c>
      <c r="C24">
        <v>12162</v>
      </c>
      <c r="D24" t="s">
        <v>463</v>
      </c>
      <c r="E24" t="s">
        <v>464</v>
      </c>
      <c r="F24">
        <v>4</v>
      </c>
      <c r="G24">
        <v>22.8</v>
      </c>
      <c r="H24" t="s">
        <v>436</v>
      </c>
      <c r="I24">
        <v>90</v>
      </c>
      <c r="J24">
        <v>52</v>
      </c>
      <c r="K24">
        <v>1691781097</v>
      </c>
      <c r="L24">
        <f t="shared" si="0"/>
        <v>7.5066988563042244E-4</v>
      </c>
      <c r="M24">
        <f t="shared" si="1"/>
        <v>0.75066988563042247</v>
      </c>
      <c r="N24">
        <f t="shared" si="2"/>
        <v>4.5175588197323826</v>
      </c>
      <c r="O24">
        <f t="shared" si="3"/>
        <v>417.164533333333</v>
      </c>
      <c r="P24">
        <f t="shared" si="4"/>
        <v>213.29313510269344</v>
      </c>
      <c r="Q24">
        <f t="shared" si="5"/>
        <v>21.604380236296358</v>
      </c>
      <c r="R24">
        <f t="shared" si="6"/>
        <v>42.254436341287771</v>
      </c>
      <c r="S24">
        <f t="shared" si="7"/>
        <v>3.7484525631597147E-2</v>
      </c>
      <c r="T24">
        <f t="shared" si="8"/>
        <v>3.8392250268022892</v>
      </c>
      <c r="U24">
        <f t="shared" si="9"/>
        <v>3.7282385772043951E-2</v>
      </c>
      <c r="V24">
        <f t="shared" si="10"/>
        <v>2.3319561517323867E-2</v>
      </c>
      <c r="W24">
        <f t="shared" si="11"/>
        <v>353.4161415095046</v>
      </c>
      <c r="X24">
        <f t="shared" si="12"/>
        <v>29.230239901846328</v>
      </c>
      <c r="Y24">
        <f t="shared" si="13"/>
        <v>28.285893333333298</v>
      </c>
      <c r="Z24">
        <f t="shared" si="14"/>
        <v>3.8585484666323873</v>
      </c>
      <c r="AA24">
        <f t="shared" si="15"/>
        <v>50.138916215307006</v>
      </c>
      <c r="AB24">
        <f t="shared" si="16"/>
        <v>1.8768520592963627</v>
      </c>
      <c r="AC24">
        <f t="shared" si="17"/>
        <v>3.743304006087341</v>
      </c>
      <c r="AD24">
        <f t="shared" si="18"/>
        <v>1.9816964073360246</v>
      </c>
      <c r="AE24">
        <f t="shared" si="19"/>
        <v>-33.104541956301631</v>
      </c>
      <c r="AF24">
        <f t="shared" si="20"/>
        <v>-107.67943108729609</v>
      </c>
      <c r="AG24">
        <f t="shared" si="21"/>
        <v>-6.11521539570772</v>
      </c>
      <c r="AH24">
        <f t="shared" si="22"/>
        <v>206.51695307019912</v>
      </c>
      <c r="AI24">
        <f t="shared" si="23"/>
        <v>4.466234191545257</v>
      </c>
      <c r="AJ24">
        <f t="shared" si="24"/>
        <v>0.7162356584972055</v>
      </c>
      <c r="AK24">
        <f t="shared" si="25"/>
        <v>4.5175588197323826</v>
      </c>
      <c r="AL24">
        <v>427.73303896638998</v>
      </c>
      <c r="AM24">
        <v>424.97316363636401</v>
      </c>
      <c r="AN24">
        <v>-1.05180622176516E-4</v>
      </c>
      <c r="AO24">
        <v>66.951824531347398</v>
      </c>
      <c r="AP24">
        <f t="shared" si="26"/>
        <v>0.75066988563042247</v>
      </c>
      <c r="AQ24">
        <v>18.0952955250801</v>
      </c>
      <c r="AR24">
        <v>18.538228484848499</v>
      </c>
      <c r="AS24">
        <v>-1.4248731660280699E-4</v>
      </c>
      <c r="AT24">
        <v>77.482736030642798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53404.101789331544</v>
      </c>
      <c r="AZ24" t="s">
        <v>437</v>
      </c>
      <c r="BA24">
        <v>0</v>
      </c>
      <c r="BB24">
        <v>0</v>
      </c>
      <c r="BC24">
        <v>0</v>
      </c>
      <c r="BD24" t="e">
        <f t="shared" si="30"/>
        <v>#DIV/0!</v>
      </c>
      <c r="BE24">
        <v>0</v>
      </c>
      <c r="BF24" t="s">
        <v>437</v>
      </c>
      <c r="BG24">
        <v>0</v>
      </c>
      <c r="BH24">
        <v>0</v>
      </c>
      <c r="BI24">
        <v>0</v>
      </c>
      <c r="BJ24" t="e">
        <f t="shared" si="31"/>
        <v>#DIV/0!</v>
      </c>
      <c r="BK24">
        <v>0.5</v>
      </c>
      <c r="BL24">
        <f t="shared" si="32"/>
        <v>1849.2301002639895</v>
      </c>
      <c r="BM24">
        <f t="shared" si="33"/>
        <v>4.5175588197323826</v>
      </c>
      <c r="BN24" t="e">
        <f t="shared" si="34"/>
        <v>#DIV/0!</v>
      </c>
      <c r="BO24">
        <f t="shared" si="35"/>
        <v>2.4429403453293734E-3</v>
      </c>
      <c r="BP24" t="e">
        <f t="shared" si="36"/>
        <v>#DIV/0!</v>
      </c>
      <c r="BQ24" t="e">
        <f t="shared" si="37"/>
        <v>#DIV/0!</v>
      </c>
      <c r="BR24" t="s">
        <v>437</v>
      </c>
      <c r="BS24">
        <v>0</v>
      </c>
      <c r="BT24" t="e">
        <f t="shared" si="38"/>
        <v>#DIV/0!</v>
      </c>
      <c r="BU24" t="e">
        <f t="shared" si="39"/>
        <v>#DIV/0!</v>
      </c>
      <c r="BV24" t="e">
        <f t="shared" si="40"/>
        <v>#DIV/0!</v>
      </c>
      <c r="BW24" t="e">
        <f t="shared" si="41"/>
        <v>#DIV/0!</v>
      </c>
      <c r="BX24" t="e">
        <f t="shared" si="42"/>
        <v>#DIV/0!</v>
      </c>
      <c r="BY24" t="e">
        <f t="shared" si="43"/>
        <v>#DIV/0!</v>
      </c>
      <c r="BZ24" t="e">
        <f t="shared" si="44"/>
        <v>#DIV/0!</v>
      </c>
      <c r="CA24" t="e">
        <f t="shared" si="45"/>
        <v>#DIV/0!</v>
      </c>
      <c r="DJ24">
        <f t="shared" si="46"/>
        <v>2200.0533333333301</v>
      </c>
      <c r="DK24">
        <f t="shared" si="47"/>
        <v>1849.2301002639895</v>
      </c>
      <c r="DL24">
        <f t="shared" si="48"/>
        <v>0.84053875978642589</v>
      </c>
      <c r="DM24">
        <f t="shared" si="49"/>
        <v>0.16063980638780201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1691781097</v>
      </c>
      <c r="DT24">
        <v>417.164533333333</v>
      </c>
      <c r="DU24">
        <v>420.02346666666699</v>
      </c>
      <c r="DV24">
        <v>18.52956</v>
      </c>
      <c r="DW24">
        <v>18.107793333333301</v>
      </c>
      <c r="DX24">
        <v>415.85553333333303</v>
      </c>
      <c r="DY24">
        <v>18.46256</v>
      </c>
      <c r="DZ24">
        <v>500.01400000000001</v>
      </c>
      <c r="EA24">
        <v>101.18966666666699</v>
      </c>
      <c r="EB24">
        <v>9.9951613333333397E-2</v>
      </c>
      <c r="EC24">
        <v>27.765653333333301</v>
      </c>
      <c r="ED24">
        <v>28.285893333333298</v>
      </c>
      <c r="EE24">
        <v>999.9</v>
      </c>
      <c r="EF24">
        <v>0</v>
      </c>
      <c r="EG24">
        <v>0</v>
      </c>
      <c r="EH24">
        <v>10006.657999999999</v>
      </c>
      <c r="EI24">
        <v>0</v>
      </c>
      <c r="EJ24">
        <v>1351.64</v>
      </c>
      <c r="EK24">
        <v>-2.9095499999999999</v>
      </c>
      <c r="EL24">
        <v>425.00186666666701</v>
      </c>
      <c r="EM24">
        <v>427.76953333333302</v>
      </c>
      <c r="EN24">
        <v>0.452106533333333</v>
      </c>
      <c r="EO24">
        <v>420.02346666666699</v>
      </c>
      <c r="EP24">
        <v>18.107793333333301</v>
      </c>
      <c r="EQ24">
        <v>1.87806466666667</v>
      </c>
      <c r="ER24">
        <v>1.83231733333333</v>
      </c>
      <c r="ES24">
        <v>16.4521466666667</v>
      </c>
      <c r="ET24">
        <v>16.065246666666699</v>
      </c>
      <c r="EU24">
        <v>2200.0533333333301</v>
      </c>
      <c r="EV24">
        <v>0.98199899999999996</v>
      </c>
      <c r="EW24">
        <v>1.8000833333333299E-2</v>
      </c>
      <c r="EX24">
        <v>0</v>
      </c>
      <c r="EY24">
        <v>260.08133333333302</v>
      </c>
      <c r="EZ24">
        <v>4.9995099999999999</v>
      </c>
      <c r="FA24">
        <v>5967.2166666666699</v>
      </c>
      <c r="FB24">
        <v>18017.993333333299</v>
      </c>
      <c r="FC24">
        <v>44.811999999999998</v>
      </c>
      <c r="FD24">
        <v>45.7582666666667</v>
      </c>
      <c r="FE24">
        <v>45.741599999999998</v>
      </c>
      <c r="FF24">
        <v>44.936999999999998</v>
      </c>
      <c r="FG24">
        <v>46.25</v>
      </c>
      <c r="FH24">
        <v>2155.5433333333299</v>
      </c>
      <c r="FI24">
        <v>39.51</v>
      </c>
      <c r="FJ24">
        <v>0</v>
      </c>
      <c r="FK24">
        <v>1691781107.0999999</v>
      </c>
      <c r="FL24">
        <v>0</v>
      </c>
      <c r="FM24">
        <v>260.13184615384603</v>
      </c>
      <c r="FN24">
        <v>0.146666677413577</v>
      </c>
      <c r="FO24">
        <v>2.8656411087743101</v>
      </c>
      <c r="FP24">
        <v>5967.2346153846102</v>
      </c>
      <c r="FQ24">
        <v>15</v>
      </c>
      <c r="FR24">
        <v>1691781125</v>
      </c>
      <c r="FS24" t="s">
        <v>465</v>
      </c>
      <c r="FT24">
        <v>1691781123</v>
      </c>
      <c r="FU24">
        <v>1691781125</v>
      </c>
      <c r="FV24">
        <v>8</v>
      </c>
      <c r="FW24">
        <v>0.05</v>
      </c>
      <c r="FX24">
        <v>-2.4E-2</v>
      </c>
      <c r="FY24">
        <v>1.3089999999999999</v>
      </c>
      <c r="FZ24">
        <v>6.7000000000000004E-2</v>
      </c>
      <c r="GA24">
        <v>420</v>
      </c>
      <c r="GB24">
        <v>18</v>
      </c>
      <c r="GC24">
        <v>0.39</v>
      </c>
      <c r="GD24">
        <v>0.12</v>
      </c>
      <c r="GE24">
        <v>-2.92453428571429</v>
      </c>
      <c r="GF24">
        <v>0.30397168831168597</v>
      </c>
      <c r="GG24">
        <v>4.8561117659083199E-2</v>
      </c>
      <c r="GH24">
        <v>1</v>
      </c>
      <c r="GI24">
        <v>260.15579411764702</v>
      </c>
      <c r="GJ24">
        <v>-0.48102367209807001</v>
      </c>
      <c r="GK24">
        <v>0.19229508259164299</v>
      </c>
      <c r="GL24">
        <v>1</v>
      </c>
      <c r="GM24">
        <v>0.44527828571428602</v>
      </c>
      <c r="GN24">
        <v>7.9451298701298703E-2</v>
      </c>
      <c r="GO24">
        <v>1.66857600684303E-2</v>
      </c>
      <c r="GP24">
        <v>1</v>
      </c>
      <c r="GQ24">
        <v>3</v>
      </c>
      <c r="GR24">
        <v>3</v>
      </c>
      <c r="GS24" t="s">
        <v>440</v>
      </c>
      <c r="GT24">
        <v>3.1230600000000002</v>
      </c>
      <c r="GU24">
        <v>2.8942800000000002</v>
      </c>
      <c r="GV24">
        <v>0.103673</v>
      </c>
      <c r="GW24">
        <v>0.104311</v>
      </c>
      <c r="GX24">
        <v>9.9646899999999997E-2</v>
      </c>
      <c r="GY24">
        <v>9.6946900000000003E-2</v>
      </c>
      <c r="GZ24">
        <v>29198.7</v>
      </c>
      <c r="HA24">
        <v>22505.9</v>
      </c>
      <c r="HB24">
        <v>30350.1</v>
      </c>
      <c r="HC24">
        <v>23638.1</v>
      </c>
      <c r="HD24">
        <v>36127</v>
      </c>
      <c r="HE24">
        <v>29774.6</v>
      </c>
      <c r="HF24">
        <v>42889.4</v>
      </c>
      <c r="HG24">
        <v>35670.9</v>
      </c>
      <c r="HH24">
        <v>2.1156999999999999</v>
      </c>
      <c r="HI24">
        <v>2.1444000000000001</v>
      </c>
      <c r="HJ24">
        <v>0.18194299999999999</v>
      </c>
      <c r="HK24">
        <v>0</v>
      </c>
      <c r="HL24">
        <v>25.313700000000001</v>
      </c>
      <c r="HM24">
        <v>999.9</v>
      </c>
      <c r="HN24">
        <v>60.095999999999997</v>
      </c>
      <c r="HO24">
        <v>28.369</v>
      </c>
      <c r="HP24">
        <v>23.0244</v>
      </c>
      <c r="HQ24">
        <v>61.850999999999999</v>
      </c>
      <c r="HR24">
        <v>19.607399999999998</v>
      </c>
      <c r="HS24">
        <v>1</v>
      </c>
      <c r="HT24">
        <v>7.9367400000000005E-2</v>
      </c>
      <c r="HU24">
        <v>0.75252699999999995</v>
      </c>
      <c r="HV24">
        <v>20.352599999999999</v>
      </c>
      <c r="HW24">
        <v>5.24125</v>
      </c>
      <c r="HX24">
        <v>11.9261</v>
      </c>
      <c r="HY24">
        <v>4.9697500000000003</v>
      </c>
      <c r="HZ24">
        <v>3.2900299999999998</v>
      </c>
      <c r="IA24">
        <v>9999</v>
      </c>
      <c r="IB24">
        <v>999.9</v>
      </c>
      <c r="IC24">
        <v>9999</v>
      </c>
      <c r="ID24">
        <v>9999</v>
      </c>
      <c r="IE24">
        <v>4.9715600000000002</v>
      </c>
      <c r="IF24">
        <v>1.8733299999999999</v>
      </c>
      <c r="IG24">
        <v>1.88005</v>
      </c>
      <c r="IH24">
        <v>1.8763700000000001</v>
      </c>
      <c r="II24">
        <v>1.87591</v>
      </c>
      <c r="IJ24">
        <v>1.8757900000000001</v>
      </c>
      <c r="IK24">
        <v>1.8749100000000001</v>
      </c>
      <c r="IL24">
        <v>1.87521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1.3089999999999999</v>
      </c>
      <c r="JA24">
        <v>6.7000000000000004E-2</v>
      </c>
      <c r="JB24">
        <v>0.91705267484369701</v>
      </c>
      <c r="JC24">
        <v>1.2895252552789099E-3</v>
      </c>
      <c r="JD24">
        <v>-1.3413235761916901E-6</v>
      </c>
      <c r="JE24">
        <v>5.15758973323309E-10</v>
      </c>
      <c r="JF24">
        <v>-5.3610891329459703E-2</v>
      </c>
      <c r="JG24">
        <v>6.5251638908432196E-4</v>
      </c>
      <c r="JH24">
        <v>5.4169000468764204E-4</v>
      </c>
      <c r="JI24">
        <v>-7.2718995916457801E-6</v>
      </c>
      <c r="JJ24">
        <v>20</v>
      </c>
      <c r="JK24">
        <v>2004</v>
      </c>
      <c r="JL24">
        <v>0</v>
      </c>
      <c r="JM24">
        <v>19</v>
      </c>
      <c r="JN24">
        <v>21.7</v>
      </c>
      <c r="JO24">
        <v>21.7</v>
      </c>
      <c r="JP24">
        <v>1.0839799999999999</v>
      </c>
      <c r="JQ24">
        <v>2.5610400000000002</v>
      </c>
      <c r="JR24">
        <v>1.64551</v>
      </c>
      <c r="JS24">
        <v>2.36938</v>
      </c>
      <c r="JT24">
        <v>1.64917</v>
      </c>
      <c r="JU24">
        <v>2.3840300000000001</v>
      </c>
      <c r="JV24">
        <v>33.760599999999997</v>
      </c>
      <c r="JW24">
        <v>13.414099999999999</v>
      </c>
      <c r="JX24">
        <v>18</v>
      </c>
      <c r="JY24">
        <v>520.37300000000005</v>
      </c>
      <c r="JZ24">
        <v>621.702</v>
      </c>
      <c r="KA24">
        <v>25.000699999999998</v>
      </c>
      <c r="KB24">
        <v>28.252800000000001</v>
      </c>
      <c r="KC24">
        <v>30.001000000000001</v>
      </c>
      <c r="KD24">
        <v>28.2072</v>
      </c>
      <c r="KE24">
        <v>28.190899999999999</v>
      </c>
      <c r="KF24">
        <v>21.740400000000001</v>
      </c>
      <c r="KG24">
        <v>17.140599999999999</v>
      </c>
      <c r="KH24">
        <v>46.326300000000003</v>
      </c>
      <c r="KI24">
        <v>25</v>
      </c>
      <c r="KJ24">
        <v>420</v>
      </c>
      <c r="KK24">
        <v>18.0122</v>
      </c>
      <c r="KL24">
        <v>100.696</v>
      </c>
      <c r="KM24">
        <v>99.933999999999997</v>
      </c>
    </row>
    <row r="25" spans="1:299" x14ac:dyDescent="0.2">
      <c r="A25">
        <v>9</v>
      </c>
      <c r="B25">
        <v>1691783366.0999999</v>
      </c>
      <c r="C25">
        <v>14423.0999999046</v>
      </c>
      <c r="D25" t="s">
        <v>466</v>
      </c>
      <c r="E25" t="s">
        <v>467</v>
      </c>
      <c r="F25">
        <v>4</v>
      </c>
      <c r="G25">
        <v>24.5</v>
      </c>
      <c r="H25" t="s">
        <v>490</v>
      </c>
      <c r="I25">
        <v>340</v>
      </c>
      <c r="J25">
        <v>52</v>
      </c>
      <c r="K25">
        <v>1691783357.5999999</v>
      </c>
      <c r="L25">
        <f t="shared" si="0"/>
        <v>1.2098138499625202E-3</v>
      </c>
      <c r="M25">
        <f t="shared" si="1"/>
        <v>1.2098138499625202</v>
      </c>
      <c r="N25">
        <f t="shared" si="2"/>
        <v>8.1895517052637672</v>
      </c>
      <c r="O25">
        <f t="shared" si="3"/>
        <v>414.630875</v>
      </c>
      <c r="P25">
        <f t="shared" si="4"/>
        <v>195.73929286217793</v>
      </c>
      <c r="Q25">
        <f t="shared" si="5"/>
        <v>19.81936843341785</v>
      </c>
      <c r="R25">
        <f t="shared" si="6"/>
        <v>41.982996644836184</v>
      </c>
      <c r="S25">
        <f t="shared" si="7"/>
        <v>6.3049619810108565E-2</v>
      </c>
      <c r="T25">
        <f t="shared" si="8"/>
        <v>3.8360516584992217</v>
      </c>
      <c r="U25">
        <f t="shared" si="9"/>
        <v>6.2479523582728264E-2</v>
      </c>
      <c r="V25">
        <f t="shared" si="10"/>
        <v>3.9100493326493763E-2</v>
      </c>
      <c r="W25">
        <f t="shared" si="11"/>
        <v>353.40234275952508</v>
      </c>
      <c r="X25">
        <f t="shared" si="12"/>
        <v>29.03103768571577</v>
      </c>
      <c r="Y25">
        <f t="shared" si="13"/>
        <v>27.961068749999999</v>
      </c>
      <c r="Z25">
        <f t="shared" si="14"/>
        <v>3.7862355921728885</v>
      </c>
      <c r="AA25">
        <f t="shared" si="15"/>
        <v>50.553011741619024</v>
      </c>
      <c r="AB25">
        <f t="shared" si="16"/>
        <v>1.880482524457604</v>
      </c>
      <c r="AC25">
        <f t="shared" si="17"/>
        <v>3.7198229337332438</v>
      </c>
      <c r="AD25">
        <f t="shared" si="18"/>
        <v>1.9057530677152845</v>
      </c>
      <c r="AE25">
        <f t="shared" si="19"/>
        <v>-53.352790783347139</v>
      </c>
      <c r="AF25">
        <f t="shared" si="20"/>
        <v>-62.689043907068232</v>
      </c>
      <c r="AG25">
        <f t="shared" si="21"/>
        <v>-3.5554386386950778</v>
      </c>
      <c r="AH25">
        <f t="shared" si="22"/>
        <v>233.80506943041465</v>
      </c>
      <c r="AI25">
        <f t="shared" si="23"/>
        <v>8.4613587239502408</v>
      </c>
      <c r="AJ25">
        <f t="shared" si="24"/>
        <v>1.3271968285037177</v>
      </c>
      <c r="AK25">
        <f t="shared" si="25"/>
        <v>8.1895517052637672</v>
      </c>
      <c r="AL25">
        <v>427.62078340355703</v>
      </c>
      <c r="AM25">
        <v>422.62093333333303</v>
      </c>
      <c r="AN25">
        <v>-4.9106947340069203E-4</v>
      </c>
      <c r="AO25">
        <v>66.882072238960504</v>
      </c>
      <c r="AP25">
        <f t="shared" si="26"/>
        <v>1.2098138499625202</v>
      </c>
      <c r="AQ25">
        <v>17.742609152523901</v>
      </c>
      <c r="AR25">
        <v>18.514019999999999</v>
      </c>
      <c r="AS25">
        <v>-9.4127414435162503E-3</v>
      </c>
      <c r="AT25">
        <v>77.481122011488594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53361.092859924436</v>
      </c>
      <c r="AZ25" t="s">
        <v>437</v>
      </c>
      <c r="BA25">
        <v>0</v>
      </c>
      <c r="BB25">
        <v>0</v>
      </c>
      <c r="BC25">
        <v>0</v>
      </c>
      <c r="BD25" t="e">
        <f t="shared" si="30"/>
        <v>#DIV/0!</v>
      </c>
      <c r="BE25">
        <v>0</v>
      </c>
      <c r="BF25" t="s">
        <v>437</v>
      </c>
      <c r="BG25">
        <v>0</v>
      </c>
      <c r="BH25">
        <v>0</v>
      </c>
      <c r="BI25">
        <v>0</v>
      </c>
      <c r="BJ25" t="e">
        <f t="shared" si="31"/>
        <v>#DIV/0!</v>
      </c>
      <c r="BK25">
        <v>0.5</v>
      </c>
      <c r="BL25">
        <f t="shared" si="32"/>
        <v>1849.1574752640024</v>
      </c>
      <c r="BM25">
        <f t="shared" si="33"/>
        <v>8.1895517052637672</v>
      </c>
      <c r="BN25" t="e">
        <f t="shared" si="34"/>
        <v>#DIV/0!</v>
      </c>
      <c r="BO25">
        <f t="shared" si="35"/>
        <v>4.4288016649823474E-3</v>
      </c>
      <c r="BP25" t="e">
        <f t="shared" si="36"/>
        <v>#DIV/0!</v>
      </c>
      <c r="BQ25" t="e">
        <f t="shared" si="37"/>
        <v>#DIV/0!</v>
      </c>
      <c r="BR25" t="s">
        <v>437</v>
      </c>
      <c r="BS25">
        <v>0</v>
      </c>
      <c r="BT25" t="e">
        <f t="shared" si="38"/>
        <v>#DIV/0!</v>
      </c>
      <c r="BU25" t="e">
        <f t="shared" si="39"/>
        <v>#DIV/0!</v>
      </c>
      <c r="BV25" t="e">
        <f t="shared" si="40"/>
        <v>#DIV/0!</v>
      </c>
      <c r="BW25" t="e">
        <f t="shared" si="41"/>
        <v>#DIV/0!</v>
      </c>
      <c r="BX25" t="e">
        <f t="shared" si="42"/>
        <v>#DIV/0!</v>
      </c>
      <c r="BY25" t="e">
        <f t="shared" si="43"/>
        <v>#DIV/0!</v>
      </c>
      <c r="BZ25" t="e">
        <f t="shared" si="44"/>
        <v>#DIV/0!</v>
      </c>
      <c r="CA25" t="e">
        <f t="shared" si="45"/>
        <v>#DIV/0!</v>
      </c>
      <c r="DJ25">
        <f t="shared" si="46"/>
        <v>2199.9668750000001</v>
      </c>
      <c r="DK25">
        <f t="shared" si="47"/>
        <v>1849.1574752640024</v>
      </c>
      <c r="DL25">
        <f t="shared" si="48"/>
        <v>0.84053878095960077</v>
      </c>
      <c r="DM25">
        <f t="shared" si="49"/>
        <v>0.16063984725202968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1691783357.5999999</v>
      </c>
      <c r="DT25">
        <v>414.630875</v>
      </c>
      <c r="DU25">
        <v>420.03762499999999</v>
      </c>
      <c r="DV25">
        <v>18.571950000000001</v>
      </c>
      <c r="DW25">
        <v>17.790456249999998</v>
      </c>
      <c r="DX25">
        <v>413.558875</v>
      </c>
      <c r="DY25">
        <v>18.50995</v>
      </c>
      <c r="DZ25">
        <v>500.02249999999998</v>
      </c>
      <c r="EA25">
        <v>101.153875</v>
      </c>
      <c r="EB25">
        <v>0.10003341875000001</v>
      </c>
      <c r="EC25">
        <v>27.657943750000001</v>
      </c>
      <c r="ED25">
        <v>27.961068749999999</v>
      </c>
      <c r="EE25">
        <v>999.9</v>
      </c>
      <c r="EF25">
        <v>0</v>
      </c>
      <c r="EG25">
        <v>0</v>
      </c>
      <c r="EH25">
        <v>9998.2093750000004</v>
      </c>
      <c r="EI25">
        <v>0</v>
      </c>
      <c r="EJ25">
        <v>1550.7893750000001</v>
      </c>
      <c r="EK25">
        <v>-5.1716856250000003</v>
      </c>
      <c r="EL25">
        <v>422.72187500000001</v>
      </c>
      <c r="EM25">
        <v>427.645625</v>
      </c>
      <c r="EN25">
        <v>0.79364699999999999</v>
      </c>
      <c r="EO25">
        <v>420.03762499999999</v>
      </c>
      <c r="EP25">
        <v>17.790456249999998</v>
      </c>
      <c r="EQ25">
        <v>1.87985125</v>
      </c>
      <c r="ER25">
        <v>1.799571875</v>
      </c>
      <c r="ES25">
        <v>16.46705</v>
      </c>
      <c r="ET25">
        <v>15.7830125</v>
      </c>
      <c r="EU25">
        <v>2199.9668750000001</v>
      </c>
      <c r="EV25">
        <v>0.982000125</v>
      </c>
      <c r="EW25">
        <v>1.79995625E-2</v>
      </c>
      <c r="EX25">
        <v>0</v>
      </c>
      <c r="EY25">
        <v>303.73750000000001</v>
      </c>
      <c r="EZ25">
        <v>4.9995099999999999</v>
      </c>
      <c r="FA25">
        <v>7062.5306250000003</v>
      </c>
      <c r="FB25">
        <v>18017.3125</v>
      </c>
      <c r="FC25">
        <v>44.39425</v>
      </c>
      <c r="FD25">
        <v>45.375</v>
      </c>
      <c r="FE25">
        <v>45.417625000000001</v>
      </c>
      <c r="FF25">
        <v>44.1520625</v>
      </c>
      <c r="FG25">
        <v>46.101374999999997</v>
      </c>
      <c r="FH25">
        <v>2155.4568749999999</v>
      </c>
      <c r="FI25">
        <v>39.51</v>
      </c>
      <c r="FJ25">
        <v>0</v>
      </c>
      <c r="FK25">
        <v>1691783368.5</v>
      </c>
      <c r="FL25">
        <v>0</v>
      </c>
      <c r="FM25">
        <v>303.72052000000002</v>
      </c>
      <c r="FN25">
        <v>1.02284614541723</v>
      </c>
      <c r="FO25">
        <v>-116.926153739911</v>
      </c>
      <c r="FP25">
        <v>7060.2043999999996</v>
      </c>
      <c r="FQ25">
        <v>15</v>
      </c>
      <c r="FR25">
        <v>1691783390.0999999</v>
      </c>
      <c r="FS25" t="s">
        <v>468</v>
      </c>
      <c r="FT25">
        <v>1691783390.0999999</v>
      </c>
      <c r="FU25">
        <v>1691783388.0999999</v>
      </c>
      <c r="FV25">
        <v>9</v>
      </c>
      <c r="FW25">
        <v>-0.23699999999999999</v>
      </c>
      <c r="FX25">
        <v>0</v>
      </c>
      <c r="FY25">
        <v>1.0720000000000001</v>
      </c>
      <c r="FZ25">
        <v>6.2E-2</v>
      </c>
      <c r="GA25">
        <v>420</v>
      </c>
      <c r="GB25">
        <v>18</v>
      </c>
      <c r="GC25">
        <v>0.48</v>
      </c>
      <c r="GD25">
        <v>0.13</v>
      </c>
      <c r="GE25">
        <v>-5.1547266666666696</v>
      </c>
      <c r="GF25">
        <v>-0.28714363636363799</v>
      </c>
      <c r="GG25">
        <v>4.2243459830045897E-2</v>
      </c>
      <c r="GH25">
        <v>1</v>
      </c>
      <c r="GI25">
        <v>303.753029411765</v>
      </c>
      <c r="GJ25">
        <v>-0.51023682918484203</v>
      </c>
      <c r="GK25">
        <v>0.22549690036922199</v>
      </c>
      <c r="GL25">
        <v>1</v>
      </c>
      <c r="GM25">
        <v>0.77960647619047596</v>
      </c>
      <c r="GN25">
        <v>0.223074935064936</v>
      </c>
      <c r="GO25">
        <v>2.5285840994929601E-2</v>
      </c>
      <c r="GP25">
        <v>0</v>
      </c>
      <c r="GQ25">
        <v>2</v>
      </c>
      <c r="GR25">
        <v>3</v>
      </c>
      <c r="GS25" t="s">
        <v>447</v>
      </c>
      <c r="GT25">
        <v>3.1227399999999998</v>
      </c>
      <c r="GU25">
        <v>2.89419</v>
      </c>
      <c r="GV25">
        <v>0.1031</v>
      </c>
      <c r="GW25">
        <v>0.104184</v>
      </c>
      <c r="GX25">
        <v>9.9496500000000002E-2</v>
      </c>
      <c r="GY25">
        <v>9.5385399999999995E-2</v>
      </c>
      <c r="GZ25">
        <v>29238.1</v>
      </c>
      <c r="HA25">
        <v>22522.400000000001</v>
      </c>
      <c r="HB25">
        <v>30372.5</v>
      </c>
      <c r="HC25">
        <v>23652.9</v>
      </c>
      <c r="HD25">
        <v>36164.400000000001</v>
      </c>
      <c r="HE25">
        <v>29845.3</v>
      </c>
      <c r="HF25">
        <v>42926.2</v>
      </c>
      <c r="HG25">
        <v>35692.6</v>
      </c>
      <c r="HH25">
        <v>2.1135000000000002</v>
      </c>
      <c r="HI25">
        <v>2.1179299999999999</v>
      </c>
      <c r="HJ25">
        <v>0.13696</v>
      </c>
      <c r="HK25">
        <v>0</v>
      </c>
      <c r="HL25">
        <v>25.699400000000001</v>
      </c>
      <c r="HM25">
        <v>999.9</v>
      </c>
      <c r="HN25">
        <v>45.024999999999999</v>
      </c>
      <c r="HO25">
        <v>33.223999999999997</v>
      </c>
      <c r="HP25">
        <v>22.773399999999999</v>
      </c>
      <c r="HQ25">
        <v>61.852899999999998</v>
      </c>
      <c r="HR25">
        <v>20.080100000000002</v>
      </c>
      <c r="HS25">
        <v>1</v>
      </c>
      <c r="HT25">
        <v>7.2583800000000004E-2</v>
      </c>
      <c r="HU25">
        <v>0.65496500000000002</v>
      </c>
      <c r="HV25">
        <v>20.354800000000001</v>
      </c>
      <c r="HW25">
        <v>5.24125</v>
      </c>
      <c r="HX25">
        <v>11.9261</v>
      </c>
      <c r="HY25">
        <v>4.9697500000000003</v>
      </c>
      <c r="HZ25">
        <v>3.29</v>
      </c>
      <c r="IA25">
        <v>9999</v>
      </c>
      <c r="IB25">
        <v>999.9</v>
      </c>
      <c r="IC25">
        <v>9999</v>
      </c>
      <c r="ID25">
        <v>9999</v>
      </c>
      <c r="IE25">
        <v>4.9716300000000002</v>
      </c>
      <c r="IF25">
        <v>1.87347</v>
      </c>
      <c r="IG25">
        <v>1.88018</v>
      </c>
      <c r="IH25">
        <v>1.87653</v>
      </c>
      <c r="II25">
        <v>1.87601</v>
      </c>
      <c r="IJ25">
        <v>1.87592</v>
      </c>
      <c r="IK25">
        <v>1.8750100000000001</v>
      </c>
      <c r="IL25">
        <v>1.87531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1.0720000000000001</v>
      </c>
      <c r="JA25">
        <v>6.2E-2</v>
      </c>
      <c r="JB25">
        <v>0.96676015654537295</v>
      </c>
      <c r="JC25">
        <v>1.2895252552789099E-3</v>
      </c>
      <c r="JD25">
        <v>-1.3413235761916901E-6</v>
      </c>
      <c r="JE25">
        <v>5.15758973323309E-10</v>
      </c>
      <c r="JF25">
        <v>-7.7421754823443795E-2</v>
      </c>
      <c r="JG25">
        <v>6.5251638908432196E-4</v>
      </c>
      <c r="JH25">
        <v>5.4169000468764204E-4</v>
      </c>
      <c r="JI25">
        <v>-7.2718995916457801E-6</v>
      </c>
      <c r="JJ25">
        <v>20</v>
      </c>
      <c r="JK25">
        <v>2004</v>
      </c>
      <c r="JL25">
        <v>0</v>
      </c>
      <c r="JM25">
        <v>19</v>
      </c>
      <c r="JN25">
        <v>37.4</v>
      </c>
      <c r="JO25">
        <v>37.4</v>
      </c>
      <c r="JP25">
        <v>1.09375</v>
      </c>
      <c r="JQ25">
        <v>2.5878899999999998</v>
      </c>
      <c r="JR25">
        <v>1.64551</v>
      </c>
      <c r="JS25">
        <v>2.3584000000000001</v>
      </c>
      <c r="JT25">
        <v>1.64917</v>
      </c>
      <c r="JU25">
        <v>2.4426299999999999</v>
      </c>
      <c r="JV25">
        <v>36.505099999999999</v>
      </c>
      <c r="JW25">
        <v>15.681800000000001</v>
      </c>
      <c r="JX25">
        <v>18</v>
      </c>
      <c r="JY25">
        <v>522.02599999999995</v>
      </c>
      <c r="JZ25">
        <v>603.75599999999997</v>
      </c>
      <c r="KA25">
        <v>24.9969</v>
      </c>
      <c r="KB25">
        <v>28.421900000000001</v>
      </c>
      <c r="KC25">
        <v>29.9999</v>
      </c>
      <c r="KD25">
        <v>28.5517</v>
      </c>
      <c r="KE25">
        <v>28.527999999999999</v>
      </c>
      <c r="KF25">
        <v>21.954499999999999</v>
      </c>
      <c r="KG25">
        <v>6.7846500000000001</v>
      </c>
      <c r="KH25">
        <v>13.6534</v>
      </c>
      <c r="KI25">
        <v>25</v>
      </c>
      <c r="KJ25">
        <v>420</v>
      </c>
      <c r="KK25">
        <v>17.627199999999998</v>
      </c>
      <c r="KL25">
        <v>100.77800000000001</v>
      </c>
      <c r="KM25">
        <v>99.995500000000007</v>
      </c>
    </row>
    <row r="26" spans="1:299" x14ac:dyDescent="0.2">
      <c r="A26">
        <v>10</v>
      </c>
      <c r="B26">
        <v>1691784733</v>
      </c>
      <c r="C26">
        <v>15790</v>
      </c>
      <c r="D26" t="s">
        <v>469</v>
      </c>
      <c r="E26" t="s">
        <v>470</v>
      </c>
      <c r="F26">
        <v>4</v>
      </c>
      <c r="G26">
        <v>25.5</v>
      </c>
      <c r="H26" t="s">
        <v>436</v>
      </c>
      <c r="I26">
        <v>100</v>
      </c>
      <c r="J26">
        <v>52</v>
      </c>
      <c r="K26">
        <v>1691784725</v>
      </c>
      <c r="L26">
        <f t="shared" si="0"/>
        <v>5.8083275537063419E-4</v>
      </c>
      <c r="M26">
        <f t="shared" si="1"/>
        <v>0.58083275537063417</v>
      </c>
      <c r="N26">
        <f t="shared" si="2"/>
        <v>2.2130985678671578</v>
      </c>
      <c r="O26">
        <f t="shared" si="3"/>
        <v>418.52300000000002</v>
      </c>
      <c r="P26">
        <f t="shared" si="4"/>
        <v>268.48701728196312</v>
      </c>
      <c r="Q26">
        <f t="shared" si="5"/>
        <v>27.198616617514848</v>
      </c>
      <c r="R26">
        <f t="shared" si="6"/>
        <v>42.397754416026622</v>
      </c>
      <c r="S26">
        <f t="shared" si="7"/>
        <v>2.5810662233943828E-2</v>
      </c>
      <c r="T26">
        <f t="shared" si="8"/>
        <v>3.8398012418082716</v>
      </c>
      <c r="U26">
        <f t="shared" si="9"/>
        <v>2.5714662650045059E-2</v>
      </c>
      <c r="V26">
        <f t="shared" si="10"/>
        <v>1.6080259447187099E-2</v>
      </c>
      <c r="W26">
        <f t="shared" si="11"/>
        <v>353.40039430952845</v>
      </c>
      <c r="X26">
        <f t="shared" si="12"/>
        <v>31.028419789607778</v>
      </c>
      <c r="Y26">
        <f t="shared" si="13"/>
        <v>30.0759133333333</v>
      </c>
      <c r="Z26">
        <f t="shared" si="14"/>
        <v>4.2790623714262672</v>
      </c>
      <c r="AA26">
        <f t="shared" si="15"/>
        <v>49.733317706333004</v>
      </c>
      <c r="AB26">
        <f t="shared" si="16"/>
        <v>2.0624835394503922</v>
      </c>
      <c r="AC26">
        <f t="shared" si="17"/>
        <v>4.1470861679267319</v>
      </c>
      <c r="AD26">
        <f t="shared" si="18"/>
        <v>2.216578831975875</v>
      </c>
      <c r="AE26">
        <f t="shared" si="19"/>
        <v>-25.614724511844969</v>
      </c>
      <c r="AF26">
        <f t="shared" si="20"/>
        <v>-112.74252936033233</v>
      </c>
      <c r="AG26">
        <f t="shared" si="21"/>
        <v>-6.5158894144252644</v>
      </c>
      <c r="AH26">
        <f t="shared" si="22"/>
        <v>208.52725102292587</v>
      </c>
      <c r="AI26">
        <f t="shared" si="23"/>
        <v>2.2265169804044849</v>
      </c>
      <c r="AJ26">
        <f t="shared" si="24"/>
        <v>0.5322225264546514</v>
      </c>
      <c r="AK26">
        <f t="shared" si="25"/>
        <v>2.2130985678671578</v>
      </c>
      <c r="AL26">
        <v>428.58985398435999</v>
      </c>
      <c r="AM26">
        <v>427.23344242424201</v>
      </c>
      <c r="AN26">
        <v>2.6249447310104998E-4</v>
      </c>
      <c r="AO26">
        <v>66.881092406477705</v>
      </c>
      <c r="AP26">
        <f t="shared" si="26"/>
        <v>0.58083275537063417</v>
      </c>
      <c r="AQ26">
        <v>20.039399710398101</v>
      </c>
      <c r="AR26">
        <v>20.381424848484802</v>
      </c>
      <c r="AS26">
        <v>-1.01775333308939E-4</v>
      </c>
      <c r="AT26">
        <v>77.484385759386001</v>
      </c>
      <c r="AU26">
        <v>0</v>
      </c>
      <c r="AV26">
        <v>0</v>
      </c>
      <c r="AW26">
        <f t="shared" si="27"/>
        <v>1</v>
      </c>
      <c r="AX26">
        <f t="shared" si="28"/>
        <v>0</v>
      </c>
      <c r="AY26">
        <f t="shared" si="29"/>
        <v>53103.794029349883</v>
      </c>
      <c r="AZ26" t="s">
        <v>437</v>
      </c>
      <c r="BA26">
        <v>0</v>
      </c>
      <c r="BB26">
        <v>0</v>
      </c>
      <c r="BC26">
        <v>0</v>
      </c>
      <c r="BD26" t="e">
        <f t="shared" si="30"/>
        <v>#DIV/0!</v>
      </c>
      <c r="BE26">
        <v>0</v>
      </c>
      <c r="BF26" t="s">
        <v>437</v>
      </c>
      <c r="BG26">
        <v>0</v>
      </c>
      <c r="BH26">
        <v>0</v>
      </c>
      <c r="BI26">
        <v>0</v>
      </c>
      <c r="BJ26" t="e">
        <f t="shared" si="31"/>
        <v>#DIV/0!</v>
      </c>
      <c r="BK26">
        <v>0.5</v>
      </c>
      <c r="BL26">
        <f t="shared" si="32"/>
        <v>1849.1472202640068</v>
      </c>
      <c r="BM26">
        <f t="shared" si="33"/>
        <v>2.2130985678671578</v>
      </c>
      <c r="BN26" t="e">
        <f t="shared" si="34"/>
        <v>#DIV/0!</v>
      </c>
      <c r="BO26">
        <f t="shared" si="35"/>
        <v>1.1968211852548922E-3</v>
      </c>
      <c r="BP26" t="e">
        <f t="shared" si="36"/>
        <v>#DIV/0!</v>
      </c>
      <c r="BQ26" t="e">
        <f t="shared" si="37"/>
        <v>#DIV/0!</v>
      </c>
      <c r="BR26" t="s">
        <v>437</v>
      </c>
      <c r="BS26">
        <v>0</v>
      </c>
      <c r="BT26" t="e">
        <f t="shared" si="38"/>
        <v>#DIV/0!</v>
      </c>
      <c r="BU26" t="e">
        <f t="shared" si="39"/>
        <v>#DIV/0!</v>
      </c>
      <c r="BV26" t="e">
        <f t="shared" si="40"/>
        <v>#DIV/0!</v>
      </c>
      <c r="BW26" t="e">
        <f t="shared" si="41"/>
        <v>#DIV/0!</v>
      </c>
      <c r="BX26" t="e">
        <f t="shared" si="42"/>
        <v>#DIV/0!</v>
      </c>
      <c r="BY26" t="e">
        <f t="shared" si="43"/>
        <v>#DIV/0!</v>
      </c>
      <c r="BZ26" t="e">
        <f t="shared" si="44"/>
        <v>#DIV/0!</v>
      </c>
      <c r="CA26" t="e">
        <f t="shared" si="45"/>
        <v>#DIV/0!</v>
      </c>
      <c r="DJ26">
        <f t="shared" si="46"/>
        <v>2199.9546666666702</v>
      </c>
      <c r="DK26">
        <f t="shared" si="47"/>
        <v>1849.1472202640068</v>
      </c>
      <c r="DL26">
        <f t="shared" si="48"/>
        <v>0.84053878394948922</v>
      </c>
      <c r="DM26">
        <f t="shared" si="49"/>
        <v>0.16063985302251435</v>
      </c>
      <c r="DN26">
        <v>3</v>
      </c>
      <c r="DO26">
        <v>0.5</v>
      </c>
      <c r="DP26" t="s">
        <v>438</v>
      </c>
      <c r="DQ26">
        <v>2</v>
      </c>
      <c r="DR26" t="b">
        <v>1</v>
      </c>
      <c r="DS26">
        <v>1691784725</v>
      </c>
      <c r="DT26">
        <v>418.52300000000002</v>
      </c>
      <c r="DU26">
        <v>419.99253333333297</v>
      </c>
      <c r="DV26">
        <v>20.359493333333301</v>
      </c>
      <c r="DW26">
        <v>20.046666666666699</v>
      </c>
      <c r="DX26">
        <v>417.42399999999998</v>
      </c>
      <c r="DY26">
        <v>20.293493333333299</v>
      </c>
      <c r="DZ26">
        <v>500.0086</v>
      </c>
      <c r="EA26">
        <v>101.20333333333301</v>
      </c>
      <c r="EB26">
        <v>9.9950873333333301E-2</v>
      </c>
      <c r="EC26">
        <v>29.531293333333299</v>
      </c>
      <c r="ED26">
        <v>30.0759133333333</v>
      </c>
      <c r="EE26">
        <v>999.9</v>
      </c>
      <c r="EF26">
        <v>0</v>
      </c>
      <c r="EG26">
        <v>0</v>
      </c>
      <c r="EH26">
        <v>10007.483333333301</v>
      </c>
      <c r="EI26">
        <v>0</v>
      </c>
      <c r="EJ26">
        <v>1715.694</v>
      </c>
      <c r="EK26">
        <v>-1.496842</v>
      </c>
      <c r="EL26">
        <v>427.206866666667</v>
      </c>
      <c r="EM26">
        <v>428.58426666666702</v>
      </c>
      <c r="EN26">
        <v>0.34462039999999999</v>
      </c>
      <c r="EO26">
        <v>419.99253333333297</v>
      </c>
      <c r="EP26">
        <v>20.046666666666699</v>
      </c>
      <c r="EQ26">
        <v>2.06366733333333</v>
      </c>
      <c r="ER26">
        <v>2.0287906666666702</v>
      </c>
      <c r="ES26">
        <v>17.941486666666702</v>
      </c>
      <c r="ET26">
        <v>17.670833333333299</v>
      </c>
      <c r="EU26">
        <v>2199.9546666666702</v>
      </c>
      <c r="EV26">
        <v>0.98199766666666699</v>
      </c>
      <c r="EW26">
        <v>1.8002226666666701E-2</v>
      </c>
      <c r="EX26">
        <v>0</v>
      </c>
      <c r="EY26">
        <v>275.37593333333302</v>
      </c>
      <c r="EZ26">
        <v>4.9995099999999999</v>
      </c>
      <c r="FA26">
        <v>6587.7579999999998</v>
      </c>
      <c r="FB26">
        <v>18017.2</v>
      </c>
      <c r="FC26">
        <v>49.245800000000003</v>
      </c>
      <c r="FD26">
        <v>50.803733333333298</v>
      </c>
      <c r="FE26">
        <v>50.353999999999999</v>
      </c>
      <c r="FF26">
        <v>49.5</v>
      </c>
      <c r="FG26">
        <v>50.524799999999999</v>
      </c>
      <c r="FH26">
        <v>2155.4446666666699</v>
      </c>
      <c r="FI26">
        <v>39.51</v>
      </c>
      <c r="FJ26">
        <v>0</v>
      </c>
      <c r="FK26">
        <v>1691784735.3</v>
      </c>
      <c r="FL26">
        <v>0</v>
      </c>
      <c r="FM26">
        <v>275.39051999999998</v>
      </c>
      <c r="FN26">
        <v>-1.35838461127165</v>
      </c>
      <c r="FO26">
        <v>-222.11923279591301</v>
      </c>
      <c r="FP26">
        <v>6584.2592000000004</v>
      </c>
      <c r="FQ26">
        <v>15</v>
      </c>
      <c r="FR26">
        <v>1691784753</v>
      </c>
      <c r="FS26" t="s">
        <v>471</v>
      </c>
      <c r="FT26">
        <v>1691784753</v>
      </c>
      <c r="FU26">
        <v>1691784751</v>
      </c>
      <c r="FV26">
        <v>10</v>
      </c>
      <c r="FW26">
        <v>2.7E-2</v>
      </c>
      <c r="FX26">
        <v>-2.7E-2</v>
      </c>
      <c r="FY26">
        <v>1.099</v>
      </c>
      <c r="FZ26">
        <v>6.6000000000000003E-2</v>
      </c>
      <c r="GA26">
        <v>420</v>
      </c>
      <c r="GB26">
        <v>20</v>
      </c>
      <c r="GC26">
        <v>0.34</v>
      </c>
      <c r="GD26">
        <v>0.13</v>
      </c>
      <c r="GE26">
        <v>-1.488443</v>
      </c>
      <c r="GF26">
        <v>-0.171311278195487</v>
      </c>
      <c r="GG26">
        <v>3.5715835997495497E-2</v>
      </c>
      <c r="GH26">
        <v>1</v>
      </c>
      <c r="GI26">
        <v>275.461441176471</v>
      </c>
      <c r="GJ26">
        <v>-0.62366691786325301</v>
      </c>
      <c r="GK26">
        <v>0.18756507751844101</v>
      </c>
      <c r="GL26">
        <v>1</v>
      </c>
      <c r="GM26">
        <v>0.34233995</v>
      </c>
      <c r="GN26">
        <v>4.1279954887217099E-2</v>
      </c>
      <c r="GO26">
        <v>4.7788980578685799E-3</v>
      </c>
      <c r="GP26">
        <v>1</v>
      </c>
      <c r="GQ26">
        <v>3</v>
      </c>
      <c r="GR26">
        <v>3</v>
      </c>
      <c r="GS26" t="s">
        <v>440</v>
      </c>
      <c r="GT26">
        <v>3.1235900000000001</v>
      </c>
      <c r="GU26">
        <v>2.89419</v>
      </c>
      <c r="GV26">
        <v>0.103064</v>
      </c>
      <c r="GW26">
        <v>0.103396</v>
      </c>
      <c r="GX26">
        <v>0.10575</v>
      </c>
      <c r="GY26">
        <v>0.103342</v>
      </c>
      <c r="GZ26">
        <v>29034.9</v>
      </c>
      <c r="HA26">
        <v>22376.3</v>
      </c>
      <c r="HB26">
        <v>30177.4</v>
      </c>
      <c r="HC26">
        <v>23495.4</v>
      </c>
      <c r="HD26">
        <v>35690.1</v>
      </c>
      <c r="HE26">
        <v>29387.4</v>
      </c>
      <c r="HF26">
        <v>42655.199999999997</v>
      </c>
      <c r="HG26">
        <v>35453.300000000003</v>
      </c>
      <c r="HH26">
        <v>2.0783299999999998</v>
      </c>
      <c r="HI26">
        <v>2.0381</v>
      </c>
      <c r="HJ26">
        <v>0.12513299999999999</v>
      </c>
      <c r="HK26">
        <v>0</v>
      </c>
      <c r="HL26">
        <v>28.049099999999999</v>
      </c>
      <c r="HM26">
        <v>999.9</v>
      </c>
      <c r="HN26">
        <v>44.5</v>
      </c>
      <c r="HO26">
        <v>36.234999999999999</v>
      </c>
      <c r="HP26">
        <v>26.587499999999999</v>
      </c>
      <c r="HQ26">
        <v>62.012999999999998</v>
      </c>
      <c r="HR26">
        <v>20</v>
      </c>
      <c r="HS26">
        <v>1</v>
      </c>
      <c r="HT26">
        <v>0.360516</v>
      </c>
      <c r="HU26">
        <v>2.7702599999999999</v>
      </c>
      <c r="HV26">
        <v>20.3233</v>
      </c>
      <c r="HW26">
        <v>5.242</v>
      </c>
      <c r="HX26">
        <v>11.927899999999999</v>
      </c>
      <c r="HY26">
        <v>4.9697500000000003</v>
      </c>
      <c r="HZ26">
        <v>3.29</v>
      </c>
      <c r="IA26">
        <v>9999</v>
      </c>
      <c r="IB26">
        <v>999.9</v>
      </c>
      <c r="IC26">
        <v>9999</v>
      </c>
      <c r="ID26">
        <v>9999</v>
      </c>
      <c r="IE26">
        <v>4.97159</v>
      </c>
      <c r="IF26">
        <v>1.87378</v>
      </c>
      <c r="IG26">
        <v>1.8803399999999999</v>
      </c>
      <c r="IH26">
        <v>1.87683</v>
      </c>
      <c r="II26">
        <v>1.87622</v>
      </c>
      <c r="IJ26">
        <v>1.8761099999999999</v>
      </c>
      <c r="IK26">
        <v>1.87531</v>
      </c>
      <c r="IL26">
        <v>1.8755999999999999</v>
      </c>
      <c r="IM26">
        <v>0</v>
      </c>
      <c r="IN26">
        <v>0</v>
      </c>
      <c r="IO26">
        <v>0</v>
      </c>
      <c r="IP26">
        <v>0</v>
      </c>
      <c r="IQ26" t="s">
        <v>441</v>
      </c>
      <c r="IR26" t="s">
        <v>442</v>
      </c>
      <c r="IS26" t="s">
        <v>443</v>
      </c>
      <c r="IT26" t="s">
        <v>443</v>
      </c>
      <c r="IU26" t="s">
        <v>443</v>
      </c>
      <c r="IV26" t="s">
        <v>443</v>
      </c>
      <c r="IW26">
        <v>0</v>
      </c>
      <c r="IX26">
        <v>100</v>
      </c>
      <c r="IY26">
        <v>100</v>
      </c>
      <c r="IZ26">
        <v>1.099</v>
      </c>
      <c r="JA26">
        <v>6.6000000000000003E-2</v>
      </c>
      <c r="JB26">
        <v>0.72965907847973999</v>
      </c>
      <c r="JC26">
        <v>1.2895252552789099E-3</v>
      </c>
      <c r="JD26">
        <v>-1.3413235761916901E-6</v>
      </c>
      <c r="JE26">
        <v>5.15758973323309E-10</v>
      </c>
      <c r="JF26">
        <v>-7.7766924790597006E-2</v>
      </c>
      <c r="JG26">
        <v>6.5251638908432196E-4</v>
      </c>
      <c r="JH26">
        <v>5.4169000468764204E-4</v>
      </c>
      <c r="JI26">
        <v>-7.2718995916457801E-6</v>
      </c>
      <c r="JJ26">
        <v>20</v>
      </c>
      <c r="JK26">
        <v>2004</v>
      </c>
      <c r="JL26">
        <v>0</v>
      </c>
      <c r="JM26">
        <v>19</v>
      </c>
      <c r="JN26">
        <v>22.4</v>
      </c>
      <c r="JO26">
        <v>22.4</v>
      </c>
      <c r="JP26">
        <v>1.09131</v>
      </c>
      <c r="JQ26">
        <v>2.5915499999999998</v>
      </c>
      <c r="JR26">
        <v>1.64429</v>
      </c>
      <c r="JS26">
        <v>2.36206</v>
      </c>
      <c r="JT26">
        <v>1.64917</v>
      </c>
      <c r="JU26">
        <v>2.5537100000000001</v>
      </c>
      <c r="JV26">
        <v>41.4041</v>
      </c>
      <c r="JW26">
        <v>15.0777</v>
      </c>
      <c r="JX26">
        <v>18</v>
      </c>
      <c r="JY26">
        <v>527.50599999999997</v>
      </c>
      <c r="JZ26">
        <v>573.58600000000001</v>
      </c>
      <c r="KA26">
        <v>24.998899999999999</v>
      </c>
      <c r="KB26">
        <v>31.9496</v>
      </c>
      <c r="KC26">
        <v>30.000499999999999</v>
      </c>
      <c r="KD26">
        <v>31.824100000000001</v>
      </c>
      <c r="KE26">
        <v>31.796900000000001</v>
      </c>
      <c r="KF26">
        <v>21.8827</v>
      </c>
      <c r="KG26">
        <v>14.5242</v>
      </c>
      <c r="KH26">
        <v>2.4713599999999998</v>
      </c>
      <c r="KI26">
        <v>25</v>
      </c>
      <c r="KJ26">
        <v>420</v>
      </c>
      <c r="KK26">
        <v>20.097999999999999</v>
      </c>
      <c r="KL26">
        <v>100.137</v>
      </c>
      <c r="KM26">
        <v>99.326800000000006</v>
      </c>
    </row>
    <row r="27" spans="1:299" x14ac:dyDescent="0.2">
      <c r="A27">
        <v>11</v>
      </c>
      <c r="B27">
        <v>1691786997.0999999</v>
      </c>
      <c r="C27">
        <v>18054.0999999046</v>
      </c>
      <c r="D27" t="s">
        <v>472</v>
      </c>
      <c r="E27" t="s">
        <v>473</v>
      </c>
      <c r="F27">
        <v>4</v>
      </c>
      <c r="G27">
        <v>25.4</v>
      </c>
      <c r="H27" t="s">
        <v>490</v>
      </c>
      <c r="I27">
        <v>340</v>
      </c>
      <c r="J27">
        <v>52</v>
      </c>
      <c r="K27">
        <v>1691786988.5999999</v>
      </c>
      <c r="L27">
        <f t="shared" si="0"/>
        <v>1.808194434241362E-3</v>
      </c>
      <c r="M27">
        <f t="shared" si="1"/>
        <v>1.8081944342413621</v>
      </c>
      <c r="N27">
        <f t="shared" si="2"/>
        <v>10.604463263032857</v>
      </c>
      <c r="O27">
        <f t="shared" si="3"/>
        <v>412.539625</v>
      </c>
      <c r="P27">
        <f t="shared" si="4"/>
        <v>213.88788956890673</v>
      </c>
      <c r="Q27">
        <f t="shared" si="5"/>
        <v>21.660908249496892</v>
      </c>
      <c r="R27">
        <f t="shared" si="6"/>
        <v>41.778816857828751</v>
      </c>
      <c r="S27">
        <f t="shared" si="7"/>
        <v>9.0987246743947356E-2</v>
      </c>
      <c r="T27">
        <f t="shared" si="8"/>
        <v>3.8362961498035495</v>
      </c>
      <c r="U27">
        <f t="shared" si="9"/>
        <v>8.9805174557694586E-2</v>
      </c>
      <c r="V27">
        <f t="shared" si="10"/>
        <v>5.6233159058191429E-2</v>
      </c>
      <c r="W27">
        <f t="shared" si="11"/>
        <v>353.40457279711933</v>
      </c>
      <c r="X27">
        <f t="shared" si="12"/>
        <v>30.079213891318588</v>
      </c>
      <c r="Y27">
        <f t="shared" si="13"/>
        <v>28.732781249999999</v>
      </c>
      <c r="Z27">
        <f t="shared" si="14"/>
        <v>3.9600027858547588</v>
      </c>
      <c r="AA27">
        <f t="shared" si="15"/>
        <v>49.743894168788266</v>
      </c>
      <c r="AB27">
        <f t="shared" si="16"/>
        <v>1.9807301757396441</v>
      </c>
      <c r="AC27">
        <f t="shared" si="17"/>
        <v>3.9818558816861795</v>
      </c>
      <c r="AD27">
        <f t="shared" si="18"/>
        <v>1.9792726101151148</v>
      </c>
      <c r="AE27">
        <f t="shared" si="19"/>
        <v>-79.741374550044071</v>
      </c>
      <c r="AF27">
        <f t="shared" si="20"/>
        <v>19.637786692778597</v>
      </c>
      <c r="AG27">
        <f t="shared" si="21"/>
        <v>1.1245120145907972</v>
      </c>
      <c r="AH27">
        <f t="shared" si="22"/>
        <v>294.42549695444461</v>
      </c>
      <c r="AI27">
        <f t="shared" si="23"/>
        <v>11.659444622296938</v>
      </c>
      <c r="AJ27">
        <f t="shared" si="24"/>
        <v>1.7497922527719163</v>
      </c>
      <c r="AK27">
        <f t="shared" si="25"/>
        <v>10.604463263032857</v>
      </c>
      <c r="AL27">
        <v>427.929408982231</v>
      </c>
      <c r="AM27">
        <v>421.44458787878801</v>
      </c>
      <c r="AN27">
        <v>2.98810956445361E-4</v>
      </c>
      <c r="AO27">
        <v>67.037222893621006</v>
      </c>
      <c r="AP27">
        <f t="shared" si="26"/>
        <v>1.8081944342413621</v>
      </c>
      <c r="AQ27">
        <v>18.543966584173301</v>
      </c>
      <c r="AR27">
        <v>19.603121818181801</v>
      </c>
      <c r="AS27">
        <v>7.2986447894795095E-4</v>
      </c>
      <c r="AT27">
        <v>77.527175363959898</v>
      </c>
      <c r="AU27">
        <v>0</v>
      </c>
      <c r="AV27">
        <v>0</v>
      </c>
      <c r="AW27">
        <f t="shared" si="27"/>
        <v>1</v>
      </c>
      <c r="AX27">
        <f t="shared" si="28"/>
        <v>0</v>
      </c>
      <c r="AY27">
        <f t="shared" si="29"/>
        <v>53159.386998065034</v>
      </c>
      <c r="AZ27" t="s">
        <v>437</v>
      </c>
      <c r="BA27">
        <v>0</v>
      </c>
      <c r="BB27">
        <v>0</v>
      </c>
      <c r="BC27">
        <v>0</v>
      </c>
      <c r="BD27" t="e">
        <f t="shared" si="30"/>
        <v>#DIV/0!</v>
      </c>
      <c r="BE27">
        <v>0</v>
      </c>
      <c r="BF27" t="s">
        <v>437</v>
      </c>
      <c r="BG27">
        <v>0</v>
      </c>
      <c r="BH27">
        <v>0</v>
      </c>
      <c r="BI27">
        <v>0</v>
      </c>
      <c r="BJ27" t="e">
        <f t="shared" si="31"/>
        <v>#DIV/0!</v>
      </c>
      <c r="BK27">
        <v>0.5</v>
      </c>
      <c r="BL27">
        <f t="shared" si="32"/>
        <v>1849.169043677264</v>
      </c>
      <c r="BM27">
        <f t="shared" si="33"/>
        <v>10.604463263032857</v>
      </c>
      <c r="BN27" t="e">
        <f t="shared" si="34"/>
        <v>#DIV/0!</v>
      </c>
      <c r="BO27">
        <f t="shared" si="35"/>
        <v>5.7347181423418082E-3</v>
      </c>
      <c r="BP27" t="e">
        <f t="shared" si="36"/>
        <v>#DIV/0!</v>
      </c>
      <c r="BQ27" t="e">
        <f t="shared" si="37"/>
        <v>#DIV/0!</v>
      </c>
      <c r="BR27" t="s">
        <v>437</v>
      </c>
      <c r="BS27">
        <v>0</v>
      </c>
      <c r="BT27" t="e">
        <f t="shared" si="38"/>
        <v>#DIV/0!</v>
      </c>
      <c r="BU27" t="e">
        <f t="shared" si="39"/>
        <v>#DIV/0!</v>
      </c>
      <c r="BV27" t="e">
        <f t="shared" si="40"/>
        <v>#DIV/0!</v>
      </c>
      <c r="BW27" t="e">
        <f t="shared" si="41"/>
        <v>#DIV/0!</v>
      </c>
      <c r="BX27" t="e">
        <f t="shared" si="42"/>
        <v>#DIV/0!</v>
      </c>
      <c r="BY27" t="e">
        <f t="shared" si="43"/>
        <v>#DIV/0!</v>
      </c>
      <c r="BZ27" t="e">
        <f t="shared" si="44"/>
        <v>#DIV/0!</v>
      </c>
      <c r="CA27" t="e">
        <f t="shared" si="45"/>
        <v>#DIV/0!</v>
      </c>
      <c r="DJ27">
        <f t="shared" si="46"/>
        <v>2199.9806250000001</v>
      </c>
      <c r="DK27">
        <f t="shared" si="47"/>
        <v>1849.169043677264</v>
      </c>
      <c r="DL27">
        <f t="shared" si="48"/>
        <v>0.8405387859619281</v>
      </c>
      <c r="DM27">
        <f t="shared" si="49"/>
        <v>0.1606398569065213</v>
      </c>
      <c r="DN27">
        <v>3</v>
      </c>
      <c r="DO27">
        <v>0.5</v>
      </c>
      <c r="DP27" t="s">
        <v>438</v>
      </c>
      <c r="DQ27">
        <v>2</v>
      </c>
      <c r="DR27" t="b">
        <v>1</v>
      </c>
      <c r="DS27">
        <v>1691786988.5999999</v>
      </c>
      <c r="DT27">
        <v>412.539625</v>
      </c>
      <c r="DU27">
        <v>419.96887500000003</v>
      </c>
      <c r="DV27">
        <v>19.558468749999999</v>
      </c>
      <c r="DW27">
        <v>18.529062499999998</v>
      </c>
      <c r="DX27">
        <v>412.06662499999999</v>
      </c>
      <c r="DY27">
        <v>19.505468749999999</v>
      </c>
      <c r="DZ27">
        <v>499.96850000000001</v>
      </c>
      <c r="EA27">
        <v>101.1723125</v>
      </c>
      <c r="EB27">
        <v>9.9939487499999993E-2</v>
      </c>
      <c r="EC27">
        <v>28.827731249999999</v>
      </c>
      <c r="ED27">
        <v>28.732781249999999</v>
      </c>
      <c r="EE27">
        <v>999.9</v>
      </c>
      <c r="EF27">
        <v>0</v>
      </c>
      <c r="EG27">
        <v>0</v>
      </c>
      <c r="EH27">
        <v>9997.3106250000001</v>
      </c>
      <c r="EI27">
        <v>0</v>
      </c>
      <c r="EJ27">
        <v>1446.58</v>
      </c>
      <c r="EK27">
        <v>-6.8063862500000001</v>
      </c>
      <c r="EL27">
        <v>421.41368749999998</v>
      </c>
      <c r="EM27">
        <v>427.89737500000001</v>
      </c>
      <c r="EN27">
        <v>1.050863125</v>
      </c>
      <c r="EO27">
        <v>419.96887500000003</v>
      </c>
      <c r="EP27">
        <v>18.529062499999998</v>
      </c>
      <c r="EQ27">
        <v>1.9809462499999999</v>
      </c>
      <c r="ER27">
        <v>1.8746268749999999</v>
      </c>
      <c r="ES27">
        <v>17.292837500000001</v>
      </c>
      <c r="ET27">
        <v>16.423343750000001</v>
      </c>
      <c r="EU27">
        <v>2199.9806250000001</v>
      </c>
      <c r="EV27">
        <v>0.98199800000000004</v>
      </c>
      <c r="EW27">
        <v>1.8001900000000001E-2</v>
      </c>
      <c r="EX27">
        <v>0</v>
      </c>
      <c r="EY27">
        <v>202.70543749999999</v>
      </c>
      <c r="EZ27">
        <v>4.9995099999999999</v>
      </c>
      <c r="FA27">
        <v>4883.55375</v>
      </c>
      <c r="FB27">
        <v>18017.424999999999</v>
      </c>
      <c r="FC27">
        <v>46.5</v>
      </c>
      <c r="FD27">
        <v>48.073812500000003</v>
      </c>
      <c r="FE27">
        <v>47.452750000000002</v>
      </c>
      <c r="FF27">
        <v>46.811999999999998</v>
      </c>
      <c r="FG27">
        <v>47.996062500000001</v>
      </c>
      <c r="FH27">
        <v>2155.4706249999999</v>
      </c>
      <c r="FI27">
        <v>39.510624999999997</v>
      </c>
      <c r="FJ27">
        <v>0</v>
      </c>
      <c r="FK27">
        <v>1691786999.0999999</v>
      </c>
      <c r="FL27">
        <v>0</v>
      </c>
      <c r="FM27">
        <v>202.65657692307701</v>
      </c>
      <c r="FN27">
        <v>-2.4592478688773101</v>
      </c>
      <c r="FO27">
        <v>36.244786323109601</v>
      </c>
      <c r="FP27">
        <v>4883.75</v>
      </c>
      <c r="FQ27">
        <v>15</v>
      </c>
      <c r="FR27">
        <v>1691787019.0999999</v>
      </c>
      <c r="FS27" t="s">
        <v>474</v>
      </c>
      <c r="FT27">
        <v>1691787015.0999999</v>
      </c>
      <c r="FU27">
        <v>1691787019.0999999</v>
      </c>
      <c r="FV27">
        <v>11</v>
      </c>
      <c r="FW27">
        <v>-0.626</v>
      </c>
      <c r="FX27">
        <v>-8.0000000000000002E-3</v>
      </c>
      <c r="FY27">
        <v>0.47299999999999998</v>
      </c>
      <c r="FZ27">
        <v>5.2999999999999999E-2</v>
      </c>
      <c r="GA27">
        <v>420</v>
      </c>
      <c r="GB27">
        <v>19</v>
      </c>
      <c r="GC27">
        <v>0.15</v>
      </c>
      <c r="GD27">
        <v>0.06</v>
      </c>
      <c r="GE27">
        <v>-6.8186585714285703</v>
      </c>
      <c r="GF27">
        <v>0.16424883116882399</v>
      </c>
      <c r="GG27">
        <v>3.5352584102454197E-2</v>
      </c>
      <c r="GH27">
        <v>1</v>
      </c>
      <c r="GI27">
        <v>202.75485294117601</v>
      </c>
      <c r="GJ27">
        <v>-1.8645225382114901</v>
      </c>
      <c r="GK27">
        <v>0.263794498042002</v>
      </c>
      <c r="GL27">
        <v>0</v>
      </c>
      <c r="GM27">
        <v>1.0470409523809501</v>
      </c>
      <c r="GN27">
        <v>4.9286493506497102E-2</v>
      </c>
      <c r="GO27">
        <v>9.9422881838672102E-3</v>
      </c>
      <c r="GP27">
        <v>1</v>
      </c>
      <c r="GQ27">
        <v>2</v>
      </c>
      <c r="GR27">
        <v>3</v>
      </c>
      <c r="GS27" t="s">
        <v>447</v>
      </c>
      <c r="GT27">
        <v>3.12303</v>
      </c>
      <c r="GU27">
        <v>2.8943300000000001</v>
      </c>
      <c r="GV27">
        <v>0.102621</v>
      </c>
      <c r="GW27">
        <v>0.103962</v>
      </c>
      <c r="GX27">
        <v>0.10348599999999999</v>
      </c>
      <c r="GY27">
        <v>9.8348699999999997E-2</v>
      </c>
      <c r="GZ27">
        <v>29236.9</v>
      </c>
      <c r="HA27">
        <v>22498.5</v>
      </c>
      <c r="HB27">
        <v>30359.3</v>
      </c>
      <c r="HC27">
        <v>23626.1</v>
      </c>
      <c r="HD27">
        <v>36009.5</v>
      </c>
      <c r="HE27">
        <v>29713.1</v>
      </c>
      <c r="HF27">
        <v>42933.2</v>
      </c>
      <c r="HG27">
        <v>35651.4</v>
      </c>
      <c r="HH27">
        <v>2.1061999999999999</v>
      </c>
      <c r="HI27">
        <v>2.06778</v>
      </c>
      <c r="HJ27">
        <v>7.0020600000000002E-2</v>
      </c>
      <c r="HK27">
        <v>0</v>
      </c>
      <c r="HL27">
        <v>27.581199999999999</v>
      </c>
      <c r="HM27">
        <v>999.9</v>
      </c>
      <c r="HN27">
        <v>36.936999999999998</v>
      </c>
      <c r="HO27">
        <v>38.994999999999997</v>
      </c>
      <c r="HP27">
        <v>25.646899999999999</v>
      </c>
      <c r="HQ27">
        <v>61.895000000000003</v>
      </c>
      <c r="HR27">
        <v>21.009599999999999</v>
      </c>
      <c r="HS27">
        <v>1</v>
      </c>
      <c r="HT27">
        <v>0.13194900000000001</v>
      </c>
      <c r="HU27">
        <v>1.6678599999999999</v>
      </c>
      <c r="HV27">
        <v>20.344899999999999</v>
      </c>
      <c r="HW27">
        <v>5.2400500000000001</v>
      </c>
      <c r="HX27">
        <v>11.9261</v>
      </c>
      <c r="HY27">
        <v>4.9695</v>
      </c>
      <c r="HZ27">
        <v>3.2897500000000002</v>
      </c>
      <c r="IA27">
        <v>9999</v>
      </c>
      <c r="IB27">
        <v>999.9</v>
      </c>
      <c r="IC27">
        <v>9999</v>
      </c>
      <c r="ID27">
        <v>9999</v>
      </c>
      <c r="IE27">
        <v>4.9715999999999996</v>
      </c>
      <c r="IF27">
        <v>1.87364</v>
      </c>
      <c r="IG27">
        <v>1.88028</v>
      </c>
      <c r="IH27">
        <v>1.8766799999999999</v>
      </c>
      <c r="II27">
        <v>1.87619</v>
      </c>
      <c r="IJ27">
        <v>1.87605</v>
      </c>
      <c r="IK27">
        <v>1.87524</v>
      </c>
      <c r="IL27">
        <v>1.8754599999999999</v>
      </c>
      <c r="IM27">
        <v>0</v>
      </c>
      <c r="IN27">
        <v>0</v>
      </c>
      <c r="IO27">
        <v>0</v>
      </c>
      <c r="IP27">
        <v>0</v>
      </c>
      <c r="IQ27" t="s">
        <v>441</v>
      </c>
      <c r="IR27" t="s">
        <v>442</v>
      </c>
      <c r="IS27" t="s">
        <v>443</v>
      </c>
      <c r="IT27" t="s">
        <v>443</v>
      </c>
      <c r="IU27" t="s">
        <v>443</v>
      </c>
      <c r="IV27" t="s">
        <v>443</v>
      </c>
      <c r="IW27">
        <v>0</v>
      </c>
      <c r="IX27">
        <v>100</v>
      </c>
      <c r="IY27">
        <v>100</v>
      </c>
      <c r="IZ27">
        <v>0.47299999999999998</v>
      </c>
      <c r="JA27">
        <v>5.2999999999999999E-2</v>
      </c>
      <c r="JB27">
        <v>0.75629003697733899</v>
      </c>
      <c r="JC27">
        <v>1.2895252552789099E-3</v>
      </c>
      <c r="JD27">
        <v>-1.3413235761916901E-6</v>
      </c>
      <c r="JE27">
        <v>5.15758973323309E-10</v>
      </c>
      <c r="JF27">
        <v>-9.0409752721049605E-2</v>
      </c>
      <c r="JG27">
        <v>6.5251638908432196E-4</v>
      </c>
      <c r="JH27">
        <v>5.4169000468764204E-4</v>
      </c>
      <c r="JI27">
        <v>-7.2718995916457801E-6</v>
      </c>
      <c r="JJ27">
        <v>20</v>
      </c>
      <c r="JK27">
        <v>2004</v>
      </c>
      <c r="JL27">
        <v>0</v>
      </c>
      <c r="JM27">
        <v>19</v>
      </c>
      <c r="JN27">
        <v>37.4</v>
      </c>
      <c r="JO27">
        <v>37.4</v>
      </c>
      <c r="JP27">
        <v>1.1035200000000001</v>
      </c>
      <c r="JQ27">
        <v>2.6232899999999999</v>
      </c>
      <c r="JR27">
        <v>1.64551</v>
      </c>
      <c r="JS27">
        <v>2.3584000000000001</v>
      </c>
      <c r="JT27">
        <v>1.64917</v>
      </c>
      <c r="JU27">
        <v>2.52441</v>
      </c>
      <c r="JV27">
        <v>40.451000000000001</v>
      </c>
      <c r="JW27">
        <v>14.1233</v>
      </c>
      <c r="JX27">
        <v>18</v>
      </c>
      <c r="JY27">
        <v>525.39</v>
      </c>
      <c r="JZ27">
        <v>573.53700000000003</v>
      </c>
      <c r="KA27">
        <v>25.0001</v>
      </c>
      <c r="KB27">
        <v>29.3062</v>
      </c>
      <c r="KC27">
        <v>30.000299999999999</v>
      </c>
      <c r="KD27">
        <v>29.465599999999998</v>
      </c>
      <c r="KE27">
        <v>29.447500000000002</v>
      </c>
      <c r="KF27">
        <v>22.131599999999999</v>
      </c>
      <c r="KG27">
        <v>14.2981</v>
      </c>
      <c r="KH27">
        <v>0</v>
      </c>
      <c r="KI27">
        <v>25</v>
      </c>
      <c r="KJ27">
        <v>420</v>
      </c>
      <c r="KK27">
        <v>18.578199999999999</v>
      </c>
      <c r="KL27">
        <v>100.76900000000001</v>
      </c>
      <c r="KM27">
        <v>99.880899999999997</v>
      </c>
    </row>
    <row r="28" spans="1:299" x14ac:dyDescent="0.2">
      <c r="A28">
        <v>12</v>
      </c>
      <c r="B28">
        <v>1691788301</v>
      </c>
      <c r="C28">
        <v>19358</v>
      </c>
      <c r="D28" t="s">
        <v>475</v>
      </c>
      <c r="E28" t="s">
        <v>476</v>
      </c>
      <c r="F28">
        <v>4</v>
      </c>
      <c r="G28">
        <v>26.3</v>
      </c>
      <c r="H28" t="s">
        <v>436</v>
      </c>
      <c r="I28">
        <v>90</v>
      </c>
      <c r="J28">
        <v>52</v>
      </c>
      <c r="K28">
        <v>1691788293</v>
      </c>
      <c r="L28">
        <f t="shared" si="0"/>
        <v>6.7870517973879583E-4</v>
      </c>
      <c r="M28">
        <f t="shared" si="1"/>
        <v>0.67870517973879585</v>
      </c>
      <c r="N28">
        <f t="shared" si="2"/>
        <v>3.9504692283270706</v>
      </c>
      <c r="O28">
        <f t="shared" si="3"/>
        <v>417.64859999999999</v>
      </c>
      <c r="P28">
        <f t="shared" si="4"/>
        <v>188.258379379795</v>
      </c>
      <c r="Q28">
        <f t="shared" si="5"/>
        <v>19.074531539390875</v>
      </c>
      <c r="R28">
        <f t="shared" si="6"/>
        <v>42.316583300713624</v>
      </c>
      <c r="S28">
        <f t="shared" si="7"/>
        <v>2.9093227574278142E-2</v>
      </c>
      <c r="T28">
        <f t="shared" si="8"/>
        <v>3.8389770551132898</v>
      </c>
      <c r="U28">
        <f t="shared" si="9"/>
        <v>2.8971293256245499E-2</v>
      </c>
      <c r="V28">
        <f t="shared" si="10"/>
        <v>1.8117970852300033E-2</v>
      </c>
      <c r="W28">
        <f t="shared" si="11"/>
        <v>353.40407130939229</v>
      </c>
      <c r="X28">
        <f t="shared" si="12"/>
        <v>31.410195098752151</v>
      </c>
      <c r="Y28">
        <f t="shared" si="13"/>
        <v>30.673386666666701</v>
      </c>
      <c r="Z28">
        <f t="shared" si="14"/>
        <v>4.4280425809746893</v>
      </c>
      <c r="AA28">
        <f t="shared" si="15"/>
        <v>50.217495302910621</v>
      </c>
      <c r="AB28">
        <f t="shared" si="16"/>
        <v>2.1312451586465864</v>
      </c>
      <c r="AC28">
        <f t="shared" si="17"/>
        <v>4.2440291890126565</v>
      </c>
      <c r="AD28">
        <f t="shared" si="18"/>
        <v>2.2967974223281029</v>
      </c>
      <c r="AE28">
        <f t="shared" si="19"/>
        <v>-29.930898426480898</v>
      </c>
      <c r="AF28">
        <f t="shared" si="20"/>
        <v>-153.27970909509537</v>
      </c>
      <c r="AG28">
        <f t="shared" si="21"/>
        <v>-8.9045401502362793</v>
      </c>
      <c r="AH28">
        <f t="shared" si="22"/>
        <v>161.28892363757973</v>
      </c>
      <c r="AI28">
        <f t="shared" si="23"/>
        <v>3.6626284050248583</v>
      </c>
      <c r="AJ28">
        <f t="shared" si="24"/>
        <v>0.65176354500332423</v>
      </c>
      <c r="AK28">
        <f t="shared" si="25"/>
        <v>3.9504692283270706</v>
      </c>
      <c r="AL28">
        <v>428.88543873604999</v>
      </c>
      <c r="AM28">
        <v>426.46715151515201</v>
      </c>
      <c r="AN28">
        <v>-3.6042024724758202E-4</v>
      </c>
      <c r="AO28">
        <v>67.029355740964505</v>
      </c>
      <c r="AP28">
        <f t="shared" si="26"/>
        <v>0.67870517973879585</v>
      </c>
      <c r="AQ28">
        <v>20.656621583521801</v>
      </c>
      <c r="AR28">
        <v>21.054662424242402</v>
      </c>
      <c r="AS28">
        <v>9.67755016140252E-5</v>
      </c>
      <c r="AT28">
        <v>77.477222411173997</v>
      </c>
      <c r="AU28">
        <v>0</v>
      </c>
      <c r="AV28">
        <v>0</v>
      </c>
      <c r="AW28">
        <f t="shared" si="27"/>
        <v>1</v>
      </c>
      <c r="AX28">
        <f t="shared" si="28"/>
        <v>0</v>
      </c>
      <c r="AY28">
        <f t="shared" si="29"/>
        <v>53017.971213872232</v>
      </c>
      <c r="AZ28" t="s">
        <v>437</v>
      </c>
      <c r="BA28">
        <v>0</v>
      </c>
      <c r="BB28">
        <v>0</v>
      </c>
      <c r="BC28">
        <v>0</v>
      </c>
      <c r="BD28" t="e">
        <f t="shared" si="30"/>
        <v>#DIV/0!</v>
      </c>
      <c r="BE28">
        <v>0</v>
      </c>
      <c r="BF28" t="s">
        <v>437</v>
      </c>
      <c r="BG28">
        <v>0</v>
      </c>
      <c r="BH28">
        <v>0</v>
      </c>
      <c r="BI28">
        <v>0</v>
      </c>
      <c r="BJ28" t="e">
        <f t="shared" si="31"/>
        <v>#DIV/0!</v>
      </c>
      <c r="BK28">
        <v>0.5</v>
      </c>
      <c r="BL28">
        <f t="shared" si="32"/>
        <v>1849.1693202639312</v>
      </c>
      <c r="BM28">
        <f t="shared" si="33"/>
        <v>3.9504692283270706</v>
      </c>
      <c r="BN28" t="e">
        <f t="shared" si="34"/>
        <v>#DIV/0!</v>
      </c>
      <c r="BO28">
        <f t="shared" si="35"/>
        <v>2.1363480266713606E-3</v>
      </c>
      <c r="BP28" t="e">
        <f t="shared" si="36"/>
        <v>#DIV/0!</v>
      </c>
      <c r="BQ28" t="e">
        <f t="shared" si="37"/>
        <v>#DIV/0!</v>
      </c>
      <c r="BR28" t="s">
        <v>437</v>
      </c>
      <c r="BS28">
        <v>0</v>
      </c>
      <c r="BT28" t="e">
        <f t="shared" si="38"/>
        <v>#DIV/0!</v>
      </c>
      <c r="BU28" t="e">
        <f t="shared" si="39"/>
        <v>#DIV/0!</v>
      </c>
      <c r="BV28" t="e">
        <f t="shared" si="40"/>
        <v>#DIV/0!</v>
      </c>
      <c r="BW28" t="e">
        <f t="shared" si="41"/>
        <v>#DIV/0!</v>
      </c>
      <c r="BX28" t="e">
        <f t="shared" si="42"/>
        <v>#DIV/0!</v>
      </c>
      <c r="BY28" t="e">
        <f t="shared" si="43"/>
        <v>#DIV/0!</v>
      </c>
      <c r="BZ28" t="e">
        <f t="shared" si="44"/>
        <v>#DIV/0!</v>
      </c>
      <c r="CA28" t="e">
        <f t="shared" si="45"/>
        <v>#DIV/0!</v>
      </c>
      <c r="DJ28">
        <f t="shared" si="46"/>
        <v>2199.98133333333</v>
      </c>
      <c r="DK28">
        <f t="shared" si="47"/>
        <v>1849.1693202639312</v>
      </c>
      <c r="DL28">
        <f t="shared" si="48"/>
        <v>0.84053864105389409</v>
      </c>
      <c r="DM28">
        <f t="shared" si="49"/>
        <v>0.1606395772340157</v>
      </c>
      <c r="DN28">
        <v>3</v>
      </c>
      <c r="DO28">
        <v>0.5</v>
      </c>
      <c r="DP28" t="s">
        <v>438</v>
      </c>
      <c r="DQ28">
        <v>2</v>
      </c>
      <c r="DR28" t="b">
        <v>1</v>
      </c>
      <c r="DS28">
        <v>1691788293</v>
      </c>
      <c r="DT28">
        <v>417.64859999999999</v>
      </c>
      <c r="DU28">
        <v>420.00946666666698</v>
      </c>
      <c r="DV28">
        <v>21.034579999999998</v>
      </c>
      <c r="DW28">
        <v>20.6517533333333</v>
      </c>
      <c r="DX28">
        <v>417.03859999999997</v>
      </c>
      <c r="DY28">
        <v>20.988579999999999</v>
      </c>
      <c r="DZ28">
        <v>500.00746666666703</v>
      </c>
      <c r="EA28">
        <v>101.221066666667</v>
      </c>
      <c r="EB28">
        <v>9.9956080000000003E-2</v>
      </c>
      <c r="EC28">
        <v>29.932786666666701</v>
      </c>
      <c r="ED28">
        <v>30.673386666666701</v>
      </c>
      <c r="EE28">
        <v>999.9</v>
      </c>
      <c r="EF28">
        <v>0</v>
      </c>
      <c r="EG28">
        <v>0</v>
      </c>
      <c r="EH28">
        <v>10002.617333333301</v>
      </c>
      <c r="EI28">
        <v>0</v>
      </c>
      <c r="EJ28">
        <v>1522.79933333333</v>
      </c>
      <c r="EK28">
        <v>-2.4987293333333298</v>
      </c>
      <c r="EL28">
        <v>426.48700000000002</v>
      </c>
      <c r="EM28">
        <v>428.8664</v>
      </c>
      <c r="EN28">
        <v>0.39519153333333301</v>
      </c>
      <c r="EO28">
        <v>420.00946666666698</v>
      </c>
      <c r="EP28">
        <v>20.6517533333333</v>
      </c>
      <c r="EQ28">
        <v>2.1303953333333299</v>
      </c>
      <c r="ER28">
        <v>2.09039333333333</v>
      </c>
      <c r="ES28">
        <v>18.44828</v>
      </c>
      <c r="ET28">
        <v>18.146159999999998</v>
      </c>
      <c r="EU28">
        <v>2199.98133333333</v>
      </c>
      <c r="EV28">
        <v>0.98200346666666705</v>
      </c>
      <c r="EW28">
        <v>1.7996253333333299E-2</v>
      </c>
      <c r="EX28">
        <v>0</v>
      </c>
      <c r="EY28">
        <v>179.307733333333</v>
      </c>
      <c r="EZ28">
        <v>4.9995099999999999</v>
      </c>
      <c r="FA28">
        <v>4276.9566666666697</v>
      </c>
      <c r="FB28">
        <v>18017.433333333302</v>
      </c>
      <c r="FC28">
        <v>50.061999999999998</v>
      </c>
      <c r="FD28">
        <v>51.686999999999998</v>
      </c>
      <c r="FE28">
        <v>51.153933333333299</v>
      </c>
      <c r="FF28">
        <v>50.362400000000001</v>
      </c>
      <c r="FG28">
        <v>51.370800000000003</v>
      </c>
      <c r="FH28">
        <v>2155.48133333333</v>
      </c>
      <c r="FI28">
        <v>39.5</v>
      </c>
      <c r="FJ28">
        <v>0</v>
      </c>
      <c r="FK28">
        <v>1691788303.5</v>
      </c>
      <c r="FL28">
        <v>0</v>
      </c>
      <c r="FM28">
        <v>179.28792307692299</v>
      </c>
      <c r="FN28">
        <v>-0.765264956738965</v>
      </c>
      <c r="FO28">
        <v>-69.136410032453497</v>
      </c>
      <c r="FP28">
        <v>4276.69769230769</v>
      </c>
      <c r="FQ28">
        <v>15</v>
      </c>
      <c r="FR28">
        <v>1691788322</v>
      </c>
      <c r="FS28" t="s">
        <v>477</v>
      </c>
      <c r="FT28">
        <v>1691788322</v>
      </c>
      <c r="FU28">
        <v>1691788321</v>
      </c>
      <c r="FV28">
        <v>12</v>
      </c>
      <c r="FW28">
        <v>0.13700000000000001</v>
      </c>
      <c r="FX28">
        <v>-1.2E-2</v>
      </c>
      <c r="FY28">
        <v>0.61</v>
      </c>
      <c r="FZ28">
        <v>4.5999999999999999E-2</v>
      </c>
      <c r="GA28">
        <v>420</v>
      </c>
      <c r="GB28">
        <v>21</v>
      </c>
      <c r="GC28">
        <v>0.31</v>
      </c>
      <c r="GD28">
        <v>0.08</v>
      </c>
      <c r="GE28">
        <v>-2.4952084999999999</v>
      </c>
      <c r="GF28">
        <v>-3.30902255639822E-3</v>
      </c>
      <c r="GG28">
        <v>2.7883407480973298E-2</v>
      </c>
      <c r="GH28">
        <v>1</v>
      </c>
      <c r="GI28">
        <v>179.295205882353</v>
      </c>
      <c r="GJ28">
        <v>-0.106478227014176</v>
      </c>
      <c r="GK28">
        <v>0.16720589270009001</v>
      </c>
      <c r="GL28">
        <v>1</v>
      </c>
      <c r="GM28">
        <v>0.39486209999999999</v>
      </c>
      <c r="GN28">
        <v>-1.16246616541374E-3</v>
      </c>
      <c r="GO28">
        <v>1.80670650355833E-3</v>
      </c>
      <c r="GP28">
        <v>1</v>
      </c>
      <c r="GQ28">
        <v>3</v>
      </c>
      <c r="GR28">
        <v>3</v>
      </c>
      <c r="GS28" t="s">
        <v>440</v>
      </c>
      <c r="GT28">
        <v>3.1236799999999998</v>
      </c>
      <c r="GU28">
        <v>2.8941300000000001</v>
      </c>
      <c r="GV28">
        <v>0.10263899999999999</v>
      </c>
      <c r="GW28">
        <v>0.103046</v>
      </c>
      <c r="GX28">
        <v>0.10803</v>
      </c>
      <c r="GY28">
        <v>0.105254</v>
      </c>
      <c r="GZ28">
        <v>28978.799999999999</v>
      </c>
      <c r="HA28">
        <v>22312.400000000001</v>
      </c>
      <c r="HB28">
        <v>30111.9</v>
      </c>
      <c r="HC28">
        <v>23426</v>
      </c>
      <c r="HD28">
        <v>35546.5</v>
      </c>
      <c r="HE28">
        <v>29240.2</v>
      </c>
      <c r="HF28">
        <v>42589.3</v>
      </c>
      <c r="HG28">
        <v>35347.9</v>
      </c>
      <c r="HH28">
        <v>2.06352</v>
      </c>
      <c r="HI28">
        <v>1.9912300000000001</v>
      </c>
      <c r="HJ28">
        <v>8.7004200000000004E-2</v>
      </c>
      <c r="HK28">
        <v>0</v>
      </c>
      <c r="HL28">
        <v>29.216000000000001</v>
      </c>
      <c r="HM28">
        <v>999.9</v>
      </c>
      <c r="HN28">
        <v>37.456000000000003</v>
      </c>
      <c r="HO28">
        <v>40.304000000000002</v>
      </c>
      <c r="HP28">
        <v>27.883099999999999</v>
      </c>
      <c r="HQ28">
        <v>62.055100000000003</v>
      </c>
      <c r="HR28">
        <v>20.3766</v>
      </c>
      <c r="HS28">
        <v>1</v>
      </c>
      <c r="HT28">
        <v>0.49112600000000001</v>
      </c>
      <c r="HU28">
        <v>3.2534999999999998</v>
      </c>
      <c r="HV28">
        <v>20.313500000000001</v>
      </c>
      <c r="HW28">
        <v>5.2409499999999998</v>
      </c>
      <c r="HX28">
        <v>11.9321</v>
      </c>
      <c r="HY28">
        <v>4.9695999999999998</v>
      </c>
      <c r="HZ28">
        <v>3.29</v>
      </c>
      <c r="IA28">
        <v>9999</v>
      </c>
      <c r="IB28">
        <v>999.9</v>
      </c>
      <c r="IC28">
        <v>9999</v>
      </c>
      <c r="ID28">
        <v>9999</v>
      </c>
      <c r="IE28">
        <v>4.9715600000000002</v>
      </c>
      <c r="IF28">
        <v>1.87392</v>
      </c>
      <c r="IG28">
        <v>1.8804099999999999</v>
      </c>
      <c r="IH28">
        <v>1.8769800000000001</v>
      </c>
      <c r="II28">
        <v>1.8763700000000001</v>
      </c>
      <c r="IJ28">
        <v>1.87616</v>
      </c>
      <c r="IK28">
        <v>1.8754599999999999</v>
      </c>
      <c r="IL28">
        <v>1.87568</v>
      </c>
      <c r="IM28">
        <v>0</v>
      </c>
      <c r="IN28">
        <v>0</v>
      </c>
      <c r="IO28">
        <v>0</v>
      </c>
      <c r="IP28">
        <v>0</v>
      </c>
      <c r="IQ28" t="s">
        <v>441</v>
      </c>
      <c r="IR28" t="s">
        <v>442</v>
      </c>
      <c r="IS28" t="s">
        <v>443</v>
      </c>
      <c r="IT28" t="s">
        <v>443</v>
      </c>
      <c r="IU28" t="s">
        <v>443</v>
      </c>
      <c r="IV28" t="s">
        <v>443</v>
      </c>
      <c r="IW28">
        <v>0</v>
      </c>
      <c r="IX28">
        <v>100</v>
      </c>
      <c r="IY28">
        <v>100</v>
      </c>
      <c r="IZ28">
        <v>0.61</v>
      </c>
      <c r="JA28">
        <v>4.5999999999999999E-2</v>
      </c>
      <c r="JB28">
        <v>0.130312708000238</v>
      </c>
      <c r="JC28">
        <v>1.2895252552789099E-3</v>
      </c>
      <c r="JD28">
        <v>-1.3413235761916901E-6</v>
      </c>
      <c r="JE28">
        <v>5.15758973323309E-10</v>
      </c>
      <c r="JF28">
        <v>5.8354534655127299E-2</v>
      </c>
      <c r="JG28">
        <v>0</v>
      </c>
      <c r="JH28">
        <v>0</v>
      </c>
      <c r="JI28">
        <v>0</v>
      </c>
      <c r="JJ28">
        <v>20</v>
      </c>
      <c r="JK28">
        <v>2004</v>
      </c>
      <c r="JL28">
        <v>0</v>
      </c>
      <c r="JM28">
        <v>19</v>
      </c>
      <c r="JN28">
        <v>21.4</v>
      </c>
      <c r="JO28">
        <v>21.4</v>
      </c>
      <c r="JP28">
        <v>1.09741</v>
      </c>
      <c r="JQ28">
        <v>2.6232899999999999</v>
      </c>
      <c r="JR28">
        <v>1.64551</v>
      </c>
      <c r="JS28">
        <v>2.36328</v>
      </c>
      <c r="JT28">
        <v>1.64917</v>
      </c>
      <c r="JU28">
        <v>2.4499499999999999</v>
      </c>
      <c r="JV28">
        <v>44.837699999999998</v>
      </c>
      <c r="JW28">
        <v>13.562900000000001</v>
      </c>
      <c r="JX28">
        <v>18</v>
      </c>
      <c r="JY28">
        <v>529.702</v>
      </c>
      <c r="JZ28">
        <v>550.572</v>
      </c>
      <c r="KA28">
        <v>24.998100000000001</v>
      </c>
      <c r="KB28">
        <v>33.4101</v>
      </c>
      <c r="KC28">
        <v>30.000900000000001</v>
      </c>
      <c r="KD28">
        <v>33.2577</v>
      </c>
      <c r="KE28">
        <v>33.229199999999999</v>
      </c>
      <c r="KF28">
        <v>22.0123</v>
      </c>
      <c r="KG28">
        <v>14.606299999999999</v>
      </c>
      <c r="KH28">
        <v>0</v>
      </c>
      <c r="KI28">
        <v>25</v>
      </c>
      <c r="KJ28">
        <v>420</v>
      </c>
      <c r="KK28">
        <v>20.635899999999999</v>
      </c>
      <c r="KL28">
        <v>99.956199999999995</v>
      </c>
      <c r="KM28">
        <v>99.032200000000003</v>
      </c>
    </row>
    <row r="29" spans="1:299" x14ac:dyDescent="0.2">
      <c r="A29">
        <v>13</v>
      </c>
      <c r="B29">
        <v>1691790656</v>
      </c>
      <c r="C29">
        <v>21713</v>
      </c>
      <c r="D29" t="s">
        <v>478</v>
      </c>
      <c r="E29" t="s">
        <v>479</v>
      </c>
      <c r="F29">
        <v>4</v>
      </c>
      <c r="G29">
        <v>27.5</v>
      </c>
      <c r="H29" t="s">
        <v>490</v>
      </c>
      <c r="I29">
        <v>310</v>
      </c>
      <c r="J29">
        <v>52</v>
      </c>
      <c r="K29">
        <v>1691790647.5</v>
      </c>
      <c r="L29">
        <f t="shared" si="0"/>
        <v>2.5277354424654915E-3</v>
      </c>
      <c r="M29">
        <f t="shared" si="1"/>
        <v>2.5277354424654916</v>
      </c>
      <c r="N29">
        <f t="shared" si="2"/>
        <v>16.278045630716978</v>
      </c>
      <c r="O29">
        <f t="shared" si="3"/>
        <v>409.44600000000003</v>
      </c>
      <c r="P29">
        <f t="shared" si="4"/>
        <v>205.60498008087987</v>
      </c>
      <c r="Q29">
        <f t="shared" si="5"/>
        <v>20.81770318684806</v>
      </c>
      <c r="R29">
        <f t="shared" si="6"/>
        <v>41.456803700421901</v>
      </c>
      <c r="S29">
        <f t="shared" si="7"/>
        <v>0.13612889296502603</v>
      </c>
      <c r="T29">
        <f t="shared" si="8"/>
        <v>3.8361392616375785</v>
      </c>
      <c r="U29">
        <f t="shared" si="9"/>
        <v>0.13350108632791752</v>
      </c>
      <c r="V29">
        <f t="shared" si="10"/>
        <v>8.3670051877296273E-2</v>
      </c>
      <c r="W29">
        <f t="shared" si="11"/>
        <v>353.39670944811678</v>
      </c>
      <c r="X29">
        <f t="shared" si="12"/>
        <v>29.368826745369887</v>
      </c>
      <c r="Y29">
        <f t="shared" si="13"/>
        <v>28.012112500000001</v>
      </c>
      <c r="Z29">
        <f t="shared" si="14"/>
        <v>3.7975201064500426</v>
      </c>
      <c r="AA29">
        <f t="shared" si="15"/>
        <v>50.209567554668325</v>
      </c>
      <c r="AB29">
        <f t="shared" si="16"/>
        <v>1.9346819740255743</v>
      </c>
      <c r="AC29">
        <f t="shared" si="17"/>
        <v>3.8532137762769758</v>
      </c>
      <c r="AD29">
        <f t="shared" si="18"/>
        <v>1.8628381324244683</v>
      </c>
      <c r="AE29">
        <f t="shared" si="19"/>
        <v>-111.47313301272817</v>
      </c>
      <c r="AF29">
        <f t="shared" si="20"/>
        <v>51.70348496835129</v>
      </c>
      <c r="AG29">
        <f t="shared" si="21"/>
        <v>2.9419113381033806</v>
      </c>
      <c r="AH29">
        <f t="shared" si="22"/>
        <v>296.56897274184325</v>
      </c>
      <c r="AI29">
        <f t="shared" si="23"/>
        <v>16.582165327984363</v>
      </c>
      <c r="AJ29">
        <f t="shared" si="24"/>
        <v>2.4689621244316911</v>
      </c>
      <c r="AK29">
        <f t="shared" si="25"/>
        <v>16.278045630716978</v>
      </c>
      <c r="AL29">
        <v>427.54596593491499</v>
      </c>
      <c r="AM29">
        <v>417.605593939394</v>
      </c>
      <c r="AN29">
        <v>-3.3969751778815602E-4</v>
      </c>
      <c r="AO29">
        <v>67.040036686233407</v>
      </c>
      <c r="AP29">
        <f t="shared" si="26"/>
        <v>2.5277354424654916</v>
      </c>
      <c r="AQ29">
        <v>17.618179640424401</v>
      </c>
      <c r="AR29">
        <v>19.106226060606101</v>
      </c>
      <c r="AS29">
        <v>-6.4534067476108796E-5</v>
      </c>
      <c r="AT29">
        <v>77.622344284525795</v>
      </c>
      <c r="AU29">
        <v>0</v>
      </c>
      <c r="AV29">
        <v>0</v>
      </c>
      <c r="AW29">
        <f t="shared" si="27"/>
        <v>1</v>
      </c>
      <c r="AX29">
        <f t="shared" si="28"/>
        <v>0</v>
      </c>
      <c r="AY29">
        <f t="shared" si="29"/>
        <v>53255.706669531603</v>
      </c>
      <c r="AZ29" t="s">
        <v>437</v>
      </c>
      <c r="BA29">
        <v>0</v>
      </c>
      <c r="BB29">
        <v>0</v>
      </c>
      <c r="BC29">
        <v>0</v>
      </c>
      <c r="BD29" t="e">
        <f t="shared" si="30"/>
        <v>#DIV/0!</v>
      </c>
      <c r="BE29">
        <v>0</v>
      </c>
      <c r="BF29" t="s">
        <v>437</v>
      </c>
      <c r="BG29">
        <v>0</v>
      </c>
      <c r="BH29">
        <v>0</v>
      </c>
      <c r="BI29">
        <v>0</v>
      </c>
      <c r="BJ29" t="e">
        <f t="shared" si="31"/>
        <v>#DIV/0!</v>
      </c>
      <c r="BK29">
        <v>0.5</v>
      </c>
      <c r="BL29">
        <f t="shared" si="32"/>
        <v>1849.1304173306303</v>
      </c>
      <c r="BM29">
        <f t="shared" si="33"/>
        <v>16.278045630716978</v>
      </c>
      <c r="BN29" t="e">
        <f t="shared" si="34"/>
        <v>#DIV/0!</v>
      </c>
      <c r="BO29">
        <f t="shared" si="35"/>
        <v>8.8030814258172538E-3</v>
      </c>
      <c r="BP29" t="e">
        <f t="shared" si="36"/>
        <v>#DIV/0!</v>
      </c>
      <c r="BQ29" t="e">
        <f t="shared" si="37"/>
        <v>#DIV/0!</v>
      </c>
      <c r="BR29" t="s">
        <v>437</v>
      </c>
      <c r="BS29">
        <v>0</v>
      </c>
      <c r="BT29" t="e">
        <f t="shared" si="38"/>
        <v>#DIV/0!</v>
      </c>
      <c r="BU29" t="e">
        <f t="shared" si="39"/>
        <v>#DIV/0!</v>
      </c>
      <c r="BV29" t="e">
        <f t="shared" si="40"/>
        <v>#DIV/0!</v>
      </c>
      <c r="BW29" t="e">
        <f t="shared" si="41"/>
        <v>#DIV/0!</v>
      </c>
      <c r="BX29" t="e">
        <f t="shared" si="42"/>
        <v>#DIV/0!</v>
      </c>
      <c r="BY29" t="e">
        <f t="shared" si="43"/>
        <v>#DIV/0!</v>
      </c>
      <c r="BZ29" t="e">
        <f t="shared" si="44"/>
        <v>#DIV/0!</v>
      </c>
      <c r="CA29" t="e">
        <f t="shared" si="45"/>
        <v>#DIV/0!</v>
      </c>
      <c r="DJ29">
        <f t="shared" si="46"/>
        <v>2199.9349999999999</v>
      </c>
      <c r="DK29">
        <f t="shared" si="47"/>
        <v>1849.1304173306303</v>
      </c>
      <c r="DL29">
        <f t="shared" si="48"/>
        <v>0.84053866015615475</v>
      </c>
      <c r="DM29">
        <f t="shared" si="49"/>
        <v>0.16063961410137881</v>
      </c>
      <c r="DN29">
        <v>3</v>
      </c>
      <c r="DO29">
        <v>0.5</v>
      </c>
      <c r="DP29" t="s">
        <v>438</v>
      </c>
      <c r="DQ29">
        <v>2</v>
      </c>
      <c r="DR29" t="b">
        <v>1</v>
      </c>
      <c r="DS29">
        <v>1691790647.5</v>
      </c>
      <c r="DT29">
        <v>409.44600000000003</v>
      </c>
      <c r="DU29">
        <v>420.0016875</v>
      </c>
      <c r="DV29">
        <v>19.107787500000001</v>
      </c>
      <c r="DW29">
        <v>17.6547375</v>
      </c>
      <c r="DX29">
        <v>409.03100000000001</v>
      </c>
      <c r="DY29">
        <v>19.076787499999998</v>
      </c>
      <c r="DZ29">
        <v>500.00737500000002</v>
      </c>
      <c r="EA29">
        <v>101.1509375</v>
      </c>
      <c r="EB29">
        <v>0.10003015</v>
      </c>
      <c r="EC29">
        <v>28.262112500000001</v>
      </c>
      <c r="ED29">
        <v>28.012112500000001</v>
      </c>
      <c r="EE29">
        <v>999.9</v>
      </c>
      <c r="EF29">
        <v>0</v>
      </c>
      <c r="EG29">
        <v>0</v>
      </c>
      <c r="EH29">
        <v>9998.8306250000005</v>
      </c>
      <c r="EI29">
        <v>0</v>
      </c>
      <c r="EJ29">
        <v>1028.961875</v>
      </c>
      <c r="EK29">
        <v>-10.364912500000001</v>
      </c>
      <c r="EL29">
        <v>417.62281250000001</v>
      </c>
      <c r="EM29">
        <v>427.5499375</v>
      </c>
      <c r="EN29">
        <v>1.4681793750000001</v>
      </c>
      <c r="EO29">
        <v>420.0016875</v>
      </c>
      <c r="EP29">
        <v>17.6547375</v>
      </c>
      <c r="EQ29">
        <v>1.93429875</v>
      </c>
      <c r="ER29">
        <v>1.7857912499999999</v>
      </c>
      <c r="ES29">
        <v>16.916525</v>
      </c>
      <c r="ET29">
        <v>15.662956250000001</v>
      </c>
      <c r="EU29">
        <v>2199.9349999999999</v>
      </c>
      <c r="EV29">
        <v>0.98200399999999999</v>
      </c>
      <c r="EW29">
        <v>1.7996287499999999E-2</v>
      </c>
      <c r="EX29">
        <v>0</v>
      </c>
      <c r="EY29">
        <v>281.10556250000002</v>
      </c>
      <c r="EZ29">
        <v>4.9995099999999999</v>
      </c>
      <c r="FA29">
        <v>6602.7950000000001</v>
      </c>
      <c r="FB29">
        <v>18017.068749999999</v>
      </c>
      <c r="FC29">
        <v>47.081687500000001</v>
      </c>
      <c r="FD29">
        <v>47.507750000000001</v>
      </c>
      <c r="FE29">
        <v>47.925375000000003</v>
      </c>
      <c r="FF29">
        <v>47.257750000000001</v>
      </c>
      <c r="FG29">
        <v>48.496062500000001</v>
      </c>
      <c r="FH29">
        <v>2155.4375</v>
      </c>
      <c r="FI29">
        <v>39.500624999999999</v>
      </c>
      <c r="FJ29">
        <v>0</v>
      </c>
      <c r="FK29">
        <v>1691790658.5</v>
      </c>
      <c r="FL29">
        <v>0</v>
      </c>
      <c r="FM29">
        <v>281.05248</v>
      </c>
      <c r="FN29">
        <v>0.77453844455963605</v>
      </c>
      <c r="FO29">
        <v>-1.90307685823216</v>
      </c>
      <c r="FP29">
        <v>6602.7788</v>
      </c>
      <c r="FQ29">
        <v>15</v>
      </c>
      <c r="FR29">
        <v>1691790680</v>
      </c>
      <c r="FS29" t="s">
        <v>480</v>
      </c>
      <c r="FT29">
        <v>1691790680</v>
      </c>
      <c r="FU29">
        <v>1691790678</v>
      </c>
      <c r="FV29">
        <v>13</v>
      </c>
      <c r="FW29">
        <v>-0.19600000000000001</v>
      </c>
      <c r="FX29">
        <v>2E-3</v>
      </c>
      <c r="FY29">
        <v>0.41499999999999998</v>
      </c>
      <c r="FZ29">
        <v>3.1E-2</v>
      </c>
      <c r="GA29">
        <v>420</v>
      </c>
      <c r="GB29">
        <v>18</v>
      </c>
      <c r="GC29">
        <v>0.16</v>
      </c>
      <c r="GD29">
        <v>0.03</v>
      </c>
      <c r="GE29">
        <v>-10.368304999999999</v>
      </c>
      <c r="GF29">
        <v>-7.3646616541374998E-2</v>
      </c>
      <c r="GG29">
        <v>3.7437647829424499E-2</v>
      </c>
      <c r="GH29">
        <v>1</v>
      </c>
      <c r="GI29">
        <v>281.04117647058803</v>
      </c>
      <c r="GJ29">
        <v>0.23865545481960301</v>
      </c>
      <c r="GK29">
        <v>0.196160269196065</v>
      </c>
      <c r="GL29">
        <v>1</v>
      </c>
      <c r="GM29">
        <v>1.4612885</v>
      </c>
      <c r="GN29">
        <v>0.26548195488721699</v>
      </c>
      <c r="GO29">
        <v>2.7298540121222601E-2</v>
      </c>
      <c r="GP29">
        <v>0</v>
      </c>
      <c r="GQ29">
        <v>2</v>
      </c>
      <c r="GR29">
        <v>3</v>
      </c>
      <c r="GS29" t="s">
        <v>447</v>
      </c>
      <c r="GT29">
        <v>3.1221800000000002</v>
      </c>
      <c r="GU29">
        <v>2.89412</v>
      </c>
      <c r="GV29">
        <v>0.10183300000000001</v>
      </c>
      <c r="GW29">
        <v>0.10376199999999999</v>
      </c>
      <c r="GX29">
        <v>0.10150099999999999</v>
      </c>
      <c r="GY29">
        <v>9.4612799999999997E-2</v>
      </c>
      <c r="GZ29">
        <v>29221.9</v>
      </c>
      <c r="HA29">
        <v>22466.799999999999</v>
      </c>
      <c r="HB29">
        <v>30320</v>
      </c>
      <c r="HC29">
        <v>23590.400000000001</v>
      </c>
      <c r="HD29">
        <v>36044.699999999997</v>
      </c>
      <c r="HE29">
        <v>29792.6</v>
      </c>
      <c r="HF29">
        <v>42878.1</v>
      </c>
      <c r="HG29">
        <v>35596.199999999997</v>
      </c>
      <c r="HH29">
        <v>2.09938</v>
      </c>
      <c r="HI29">
        <v>2.04427</v>
      </c>
      <c r="HJ29">
        <v>0.12533</v>
      </c>
      <c r="HK29">
        <v>0</v>
      </c>
      <c r="HL29">
        <v>25.959</v>
      </c>
      <c r="HM29">
        <v>999.9</v>
      </c>
      <c r="HN29">
        <v>34.226999999999997</v>
      </c>
      <c r="HO29">
        <v>40.576000000000001</v>
      </c>
      <c r="HP29">
        <v>25.868099999999998</v>
      </c>
      <c r="HQ29">
        <v>61.722499999999997</v>
      </c>
      <c r="HR29">
        <v>20.877400000000002</v>
      </c>
      <c r="HS29">
        <v>1</v>
      </c>
      <c r="HT29">
        <v>0.18693599999999999</v>
      </c>
      <c r="HU29">
        <v>1.32853</v>
      </c>
      <c r="HV29">
        <v>20.348099999999999</v>
      </c>
      <c r="HW29">
        <v>5.2431999999999999</v>
      </c>
      <c r="HX29">
        <v>11.9261</v>
      </c>
      <c r="HY29">
        <v>4.9697500000000003</v>
      </c>
      <c r="HZ29">
        <v>3.2900299999999998</v>
      </c>
      <c r="IA29">
        <v>9999</v>
      </c>
      <c r="IB29">
        <v>999.9</v>
      </c>
      <c r="IC29">
        <v>9999</v>
      </c>
      <c r="ID29">
        <v>9999</v>
      </c>
      <c r="IE29">
        <v>4.9715699999999998</v>
      </c>
      <c r="IF29">
        <v>1.8736299999999999</v>
      </c>
      <c r="IG29">
        <v>1.8803000000000001</v>
      </c>
      <c r="IH29">
        <v>1.8767100000000001</v>
      </c>
      <c r="II29">
        <v>1.8761699999999999</v>
      </c>
      <c r="IJ29">
        <v>1.8760600000000001</v>
      </c>
      <c r="IK29">
        <v>1.87517</v>
      </c>
      <c r="IL29">
        <v>1.8754599999999999</v>
      </c>
      <c r="IM29">
        <v>0</v>
      </c>
      <c r="IN29">
        <v>0</v>
      </c>
      <c r="IO29">
        <v>0</v>
      </c>
      <c r="IP29">
        <v>0</v>
      </c>
      <c r="IQ29" t="s">
        <v>441</v>
      </c>
      <c r="IR29" t="s">
        <v>442</v>
      </c>
      <c r="IS29" t="s">
        <v>443</v>
      </c>
      <c r="IT29" t="s">
        <v>443</v>
      </c>
      <c r="IU29" t="s">
        <v>443</v>
      </c>
      <c r="IV29" t="s">
        <v>443</v>
      </c>
      <c r="IW29">
        <v>0</v>
      </c>
      <c r="IX29">
        <v>100</v>
      </c>
      <c r="IY29">
        <v>100</v>
      </c>
      <c r="IZ29">
        <v>0.41499999999999998</v>
      </c>
      <c r="JA29">
        <v>3.1E-2</v>
      </c>
      <c r="JB29">
        <v>0.26750003374102099</v>
      </c>
      <c r="JC29">
        <v>1.2895252552789099E-3</v>
      </c>
      <c r="JD29">
        <v>-1.3413235761916901E-6</v>
      </c>
      <c r="JE29">
        <v>5.15758973323309E-10</v>
      </c>
      <c r="JF29">
        <v>4.6129999999997999E-2</v>
      </c>
      <c r="JG29">
        <v>0</v>
      </c>
      <c r="JH29">
        <v>0</v>
      </c>
      <c r="JI29">
        <v>0</v>
      </c>
      <c r="JJ29">
        <v>20</v>
      </c>
      <c r="JK29">
        <v>2004</v>
      </c>
      <c r="JL29">
        <v>0</v>
      </c>
      <c r="JM29">
        <v>19</v>
      </c>
      <c r="JN29">
        <v>38.9</v>
      </c>
      <c r="JO29">
        <v>38.9</v>
      </c>
      <c r="JP29">
        <v>1.1047400000000001</v>
      </c>
      <c r="JQ29">
        <v>2.5756800000000002</v>
      </c>
      <c r="JR29">
        <v>1.64551</v>
      </c>
      <c r="JS29">
        <v>2.3571800000000001</v>
      </c>
      <c r="JT29">
        <v>1.64917</v>
      </c>
      <c r="JU29">
        <v>2.4340799999999998</v>
      </c>
      <c r="JV29">
        <v>41.196399999999997</v>
      </c>
      <c r="JW29">
        <v>12.696099999999999</v>
      </c>
      <c r="JX29">
        <v>18</v>
      </c>
      <c r="JY29">
        <v>527.02200000000005</v>
      </c>
      <c r="JZ29">
        <v>562.06799999999998</v>
      </c>
      <c r="KA29">
        <v>25.000800000000002</v>
      </c>
      <c r="KB29">
        <v>29.906300000000002</v>
      </c>
      <c r="KC29">
        <v>29.999400000000001</v>
      </c>
      <c r="KD29">
        <v>30.159300000000002</v>
      </c>
      <c r="KE29">
        <v>30.124300000000002</v>
      </c>
      <c r="KF29">
        <v>22.154800000000002</v>
      </c>
      <c r="KG29">
        <v>20.188400000000001</v>
      </c>
      <c r="KH29">
        <v>0</v>
      </c>
      <c r="KI29">
        <v>25</v>
      </c>
      <c r="KJ29">
        <v>420</v>
      </c>
      <c r="KK29">
        <v>17.585999999999999</v>
      </c>
      <c r="KL29">
        <v>100.639</v>
      </c>
      <c r="KM29">
        <v>99.727699999999999</v>
      </c>
    </row>
    <row r="30" spans="1:299" x14ac:dyDescent="0.2">
      <c r="A30">
        <v>14</v>
      </c>
      <c r="B30">
        <v>1691791865.0999999</v>
      </c>
      <c r="C30">
        <v>22922.0999999046</v>
      </c>
      <c r="D30" t="s">
        <v>481</v>
      </c>
      <c r="E30" t="s">
        <v>482</v>
      </c>
      <c r="F30">
        <v>4</v>
      </c>
      <c r="G30">
        <v>26.9</v>
      </c>
      <c r="H30" t="s">
        <v>436</v>
      </c>
      <c r="I30">
        <v>150</v>
      </c>
      <c r="J30">
        <v>52</v>
      </c>
      <c r="K30">
        <v>1691791857.0999999</v>
      </c>
      <c r="L30">
        <f t="shared" si="0"/>
        <v>4.4797814885378111E-4</v>
      </c>
      <c r="M30">
        <f t="shared" si="1"/>
        <v>0.44797814885378112</v>
      </c>
      <c r="N30">
        <f t="shared" si="2"/>
        <v>1.504775563178919</v>
      </c>
      <c r="O30">
        <f t="shared" si="3"/>
        <v>276.92680000000001</v>
      </c>
      <c r="P30">
        <f t="shared" si="4"/>
        <v>151.94348930240884</v>
      </c>
      <c r="Q30">
        <f t="shared" si="5"/>
        <v>15.387978566599093</v>
      </c>
      <c r="R30">
        <f t="shared" si="6"/>
        <v>28.045582489129508</v>
      </c>
      <c r="S30">
        <f t="shared" si="7"/>
        <v>2.0545637073538153E-2</v>
      </c>
      <c r="T30">
        <f t="shared" si="8"/>
        <v>3.8379335136805457</v>
      </c>
      <c r="U30">
        <f t="shared" si="9"/>
        <v>2.0484728731064456E-2</v>
      </c>
      <c r="V30">
        <f t="shared" si="10"/>
        <v>1.2808412686413272E-2</v>
      </c>
      <c r="W30">
        <f t="shared" si="11"/>
        <v>353.41294612276147</v>
      </c>
      <c r="X30">
        <f t="shared" si="12"/>
        <v>30.831489884264187</v>
      </c>
      <c r="Y30">
        <f t="shared" si="13"/>
        <v>29.682759999999998</v>
      </c>
      <c r="Z30">
        <f t="shared" si="14"/>
        <v>4.1834295261622882</v>
      </c>
      <c r="AA30">
        <f t="shared" si="15"/>
        <v>49.751790896084145</v>
      </c>
      <c r="AB30">
        <f t="shared" si="16"/>
        <v>2.0366859772843871</v>
      </c>
      <c r="AC30">
        <f t="shared" si="17"/>
        <v>4.0936937959447208</v>
      </c>
      <c r="AD30">
        <f t="shared" si="18"/>
        <v>2.1467435488779012</v>
      </c>
      <c r="AE30">
        <f t="shared" si="19"/>
        <v>-19.755836364451746</v>
      </c>
      <c r="AF30">
        <f t="shared" si="20"/>
        <v>-77.819103584827573</v>
      </c>
      <c r="AG30">
        <f t="shared" si="21"/>
        <v>-4.4859404581002975</v>
      </c>
      <c r="AH30">
        <f t="shared" si="22"/>
        <v>251.35206571538185</v>
      </c>
      <c r="AI30">
        <f t="shared" si="23"/>
        <v>-0.90941949470619743</v>
      </c>
      <c r="AJ30">
        <f t="shared" si="24"/>
        <v>0.41265949389969847</v>
      </c>
      <c r="AK30">
        <f t="shared" si="25"/>
        <v>1.504775563178919</v>
      </c>
      <c r="AL30">
        <v>281.29666440276401</v>
      </c>
      <c r="AM30">
        <v>281.29439393939401</v>
      </c>
      <c r="AN30">
        <v>-0.17044682919739501</v>
      </c>
      <c r="AO30">
        <v>66.996206513656503</v>
      </c>
      <c r="AP30">
        <f t="shared" si="26"/>
        <v>0.44797814885378112</v>
      </c>
      <c r="AQ30">
        <v>19.868433843678801</v>
      </c>
      <c r="AR30">
        <v>20.131789090909098</v>
      </c>
      <c r="AS30">
        <v>1.5893379835001899E-6</v>
      </c>
      <c r="AT30">
        <v>77.501205270325201</v>
      </c>
      <c r="AU30">
        <v>0</v>
      </c>
      <c r="AV30">
        <v>0</v>
      </c>
      <c r="AW30">
        <f t="shared" si="27"/>
        <v>1</v>
      </c>
      <c r="AX30">
        <f t="shared" si="28"/>
        <v>0</v>
      </c>
      <c r="AY30">
        <f t="shared" si="29"/>
        <v>53106.704385510748</v>
      </c>
      <c r="AZ30" t="s">
        <v>437</v>
      </c>
      <c r="BA30">
        <v>0</v>
      </c>
      <c r="BB30">
        <v>0</v>
      </c>
      <c r="BC30">
        <v>0</v>
      </c>
      <c r="BD30" t="e">
        <f t="shared" si="30"/>
        <v>#DIV/0!</v>
      </c>
      <c r="BE30">
        <v>0</v>
      </c>
      <c r="BF30" t="s">
        <v>437</v>
      </c>
      <c r="BG30">
        <v>0</v>
      </c>
      <c r="BH30">
        <v>0</v>
      </c>
      <c r="BI30">
        <v>0</v>
      </c>
      <c r="BJ30" t="e">
        <f t="shared" si="31"/>
        <v>#DIV/0!</v>
      </c>
      <c r="BK30">
        <v>0.5</v>
      </c>
      <c r="BL30">
        <f t="shared" si="32"/>
        <v>1849.2092595454717</v>
      </c>
      <c r="BM30">
        <f t="shared" si="33"/>
        <v>1.504775563178919</v>
      </c>
      <c r="BN30" t="e">
        <f t="shared" si="34"/>
        <v>#DIV/0!</v>
      </c>
      <c r="BO30">
        <f t="shared" si="35"/>
        <v>8.1374001098652666E-4</v>
      </c>
      <c r="BP30" t="e">
        <f t="shared" si="36"/>
        <v>#DIV/0!</v>
      </c>
      <c r="BQ30" t="e">
        <f t="shared" si="37"/>
        <v>#DIV/0!</v>
      </c>
      <c r="BR30" t="s">
        <v>437</v>
      </c>
      <c r="BS30">
        <v>0</v>
      </c>
      <c r="BT30" t="e">
        <f t="shared" si="38"/>
        <v>#DIV/0!</v>
      </c>
      <c r="BU30" t="e">
        <f t="shared" si="39"/>
        <v>#DIV/0!</v>
      </c>
      <c r="BV30" t="e">
        <f t="shared" si="40"/>
        <v>#DIV/0!</v>
      </c>
      <c r="BW30" t="e">
        <f t="shared" si="41"/>
        <v>#DIV/0!</v>
      </c>
      <c r="BX30" t="e">
        <f t="shared" si="42"/>
        <v>#DIV/0!</v>
      </c>
      <c r="BY30" t="e">
        <f t="shared" si="43"/>
        <v>#DIV/0!</v>
      </c>
      <c r="BZ30" t="e">
        <f t="shared" si="44"/>
        <v>#DIV/0!</v>
      </c>
      <c r="CA30" t="e">
        <f t="shared" si="45"/>
        <v>#DIV/0!</v>
      </c>
      <c r="DJ30">
        <f t="shared" si="46"/>
        <v>2200.0279999999998</v>
      </c>
      <c r="DK30">
        <f t="shared" si="47"/>
        <v>1849.2092595454717</v>
      </c>
      <c r="DL30">
        <f t="shared" si="48"/>
        <v>0.84053896566110609</v>
      </c>
      <c r="DM30">
        <f t="shared" si="49"/>
        <v>0.16064020372593507</v>
      </c>
      <c r="DN30">
        <v>3</v>
      </c>
      <c r="DO30">
        <v>0.5</v>
      </c>
      <c r="DP30" t="s">
        <v>438</v>
      </c>
      <c r="DQ30">
        <v>2</v>
      </c>
      <c r="DR30" t="b">
        <v>1</v>
      </c>
      <c r="DS30">
        <v>1691791857.0999999</v>
      </c>
      <c r="DT30">
        <v>276.92680000000001</v>
      </c>
      <c r="DU30">
        <v>276.44973333333297</v>
      </c>
      <c r="DV30">
        <v>20.110579999999999</v>
      </c>
      <c r="DW30">
        <v>19.8679733333333</v>
      </c>
      <c r="DX30">
        <v>276.4468</v>
      </c>
      <c r="DY30">
        <v>20.066579999999998</v>
      </c>
      <c r="DZ30">
        <v>500.02006666666699</v>
      </c>
      <c r="EA30">
        <v>101.17440000000001</v>
      </c>
      <c r="EB30">
        <v>9.9952966666666698E-2</v>
      </c>
      <c r="EC30">
        <v>29.306660000000001</v>
      </c>
      <c r="ED30">
        <v>29.682759999999998</v>
      </c>
      <c r="EE30">
        <v>999.9</v>
      </c>
      <c r="EF30">
        <v>0</v>
      </c>
      <c r="EG30">
        <v>0</v>
      </c>
      <c r="EH30">
        <v>10003.2886666667</v>
      </c>
      <c r="EI30">
        <v>0</v>
      </c>
      <c r="EJ30">
        <v>1308.71066666667</v>
      </c>
      <c r="EK30">
        <v>0.3337484</v>
      </c>
      <c r="EL30">
        <v>282.47006666666698</v>
      </c>
      <c r="EM30">
        <v>282.05366666666703</v>
      </c>
      <c r="EN30">
        <v>0.26300580000000001</v>
      </c>
      <c r="EO30">
        <v>276.44973333333297</v>
      </c>
      <c r="EP30">
        <v>19.8679733333333</v>
      </c>
      <c r="EQ30">
        <v>2.03674133333333</v>
      </c>
      <c r="ER30">
        <v>2.010132</v>
      </c>
      <c r="ES30">
        <v>17.732886666666701</v>
      </c>
      <c r="ET30">
        <v>17.524373333333301</v>
      </c>
      <c r="EU30">
        <v>2200.0279999999998</v>
      </c>
      <c r="EV30">
        <v>0.98199479999999995</v>
      </c>
      <c r="EW30">
        <v>1.8004906666666699E-2</v>
      </c>
      <c r="EX30">
        <v>0</v>
      </c>
      <c r="EY30">
        <v>216.2354</v>
      </c>
      <c r="EZ30">
        <v>4.9995099999999999</v>
      </c>
      <c r="FA30">
        <v>5116.1220000000003</v>
      </c>
      <c r="FB30">
        <v>18017.766666666699</v>
      </c>
      <c r="FC30">
        <v>48.941200000000002</v>
      </c>
      <c r="FD30">
        <v>49.8121333333333</v>
      </c>
      <c r="FE30">
        <v>49.8791333333333</v>
      </c>
      <c r="FF30">
        <v>48.895666666666699</v>
      </c>
      <c r="FG30">
        <v>50.182866666666698</v>
      </c>
      <c r="FH30">
        <v>2155.5046666666699</v>
      </c>
      <c r="FI30">
        <v>39.524666666666697</v>
      </c>
      <c r="FJ30">
        <v>0</v>
      </c>
      <c r="FK30">
        <v>1691791867.5</v>
      </c>
      <c r="FL30">
        <v>0</v>
      </c>
      <c r="FM30">
        <v>216.26107692307701</v>
      </c>
      <c r="FN30">
        <v>-1.0646153946824199</v>
      </c>
      <c r="FO30">
        <v>-13.3446153220948</v>
      </c>
      <c r="FP30">
        <v>5115.7219230769197</v>
      </c>
      <c r="FQ30">
        <v>15</v>
      </c>
      <c r="FR30">
        <v>1691791883.0999999</v>
      </c>
      <c r="FS30" t="s">
        <v>483</v>
      </c>
      <c r="FT30">
        <v>1691791883.0999999</v>
      </c>
      <c r="FU30">
        <v>1691791883.0999999</v>
      </c>
      <c r="FV30">
        <v>14</v>
      </c>
      <c r="FW30">
        <v>0.14599999999999999</v>
      </c>
      <c r="FX30">
        <v>-1.7000000000000001E-2</v>
      </c>
      <c r="FY30">
        <v>0.48</v>
      </c>
      <c r="FZ30">
        <v>4.3999999999999997E-2</v>
      </c>
      <c r="GA30">
        <v>272</v>
      </c>
      <c r="GB30">
        <v>20</v>
      </c>
      <c r="GC30">
        <v>0.24</v>
      </c>
      <c r="GD30">
        <v>0.21</v>
      </c>
      <c r="GE30">
        <v>0.331617142857143</v>
      </c>
      <c r="GF30">
        <v>4.2385792207792101E-2</v>
      </c>
      <c r="GG30">
        <v>1.90507622501811E-2</v>
      </c>
      <c r="GH30">
        <v>1</v>
      </c>
      <c r="GI30">
        <v>216.324911764706</v>
      </c>
      <c r="GJ30">
        <v>-0.97789152319052097</v>
      </c>
      <c r="GK30">
        <v>0.20345983382289401</v>
      </c>
      <c r="GL30">
        <v>1</v>
      </c>
      <c r="GM30">
        <v>0.26222257142857103</v>
      </c>
      <c r="GN30">
        <v>9.3856363636365993E-3</v>
      </c>
      <c r="GO30">
        <v>1.8903527403617601E-3</v>
      </c>
      <c r="GP30">
        <v>1</v>
      </c>
      <c r="GQ30">
        <v>3</v>
      </c>
      <c r="GR30">
        <v>3</v>
      </c>
      <c r="GS30" t="s">
        <v>440</v>
      </c>
      <c r="GT30">
        <v>3.1234999999999999</v>
      </c>
      <c r="GU30">
        <v>2.8941599999999998</v>
      </c>
      <c r="GV30">
        <v>7.3760199999999998E-2</v>
      </c>
      <c r="GW30">
        <v>7.3607800000000001E-2</v>
      </c>
      <c r="GX30">
        <v>0.10499699999999999</v>
      </c>
      <c r="GY30">
        <v>0.10277500000000001</v>
      </c>
      <c r="GZ30">
        <v>30037</v>
      </c>
      <c r="HA30">
        <v>23144</v>
      </c>
      <c r="HB30">
        <v>30228</v>
      </c>
      <c r="HC30">
        <v>23517.200000000001</v>
      </c>
      <c r="HD30">
        <v>35799.800000000003</v>
      </c>
      <c r="HE30">
        <v>29431.200000000001</v>
      </c>
      <c r="HF30">
        <v>42752.4</v>
      </c>
      <c r="HG30">
        <v>35485.699999999997</v>
      </c>
      <c r="HH30">
        <v>2.0821999999999998</v>
      </c>
      <c r="HI30">
        <v>2.0278999999999998</v>
      </c>
      <c r="HJ30">
        <v>0.13269500000000001</v>
      </c>
      <c r="HK30">
        <v>0</v>
      </c>
      <c r="HL30">
        <v>27.527000000000001</v>
      </c>
      <c r="HM30">
        <v>999.9</v>
      </c>
      <c r="HN30">
        <v>34.776000000000003</v>
      </c>
      <c r="HO30">
        <v>39.72</v>
      </c>
      <c r="HP30">
        <v>25.1036</v>
      </c>
      <c r="HQ30">
        <v>61.948999999999998</v>
      </c>
      <c r="HR30">
        <v>20.4527</v>
      </c>
      <c r="HS30">
        <v>1</v>
      </c>
      <c r="HT30">
        <v>0.32189299999999998</v>
      </c>
      <c r="HU30">
        <v>2.3761999999999999</v>
      </c>
      <c r="HV30">
        <v>20.331900000000001</v>
      </c>
      <c r="HW30">
        <v>5.24125</v>
      </c>
      <c r="HX30">
        <v>11.9261</v>
      </c>
      <c r="HY30">
        <v>4.9696499999999997</v>
      </c>
      <c r="HZ30">
        <v>3.29</v>
      </c>
      <c r="IA30">
        <v>9999</v>
      </c>
      <c r="IB30">
        <v>999.9</v>
      </c>
      <c r="IC30">
        <v>9999</v>
      </c>
      <c r="ID30">
        <v>9999</v>
      </c>
      <c r="IE30">
        <v>4.97159</v>
      </c>
      <c r="IF30">
        <v>1.87378</v>
      </c>
      <c r="IG30">
        <v>1.8803399999999999</v>
      </c>
      <c r="IH30">
        <v>1.87683</v>
      </c>
      <c r="II30">
        <v>1.87622</v>
      </c>
      <c r="IJ30">
        <v>1.87609</v>
      </c>
      <c r="IK30">
        <v>1.87531</v>
      </c>
      <c r="IL30">
        <v>1.8755900000000001</v>
      </c>
      <c r="IM30">
        <v>0</v>
      </c>
      <c r="IN30">
        <v>0</v>
      </c>
      <c r="IO30">
        <v>0</v>
      </c>
      <c r="IP30">
        <v>0</v>
      </c>
      <c r="IQ30" t="s">
        <v>441</v>
      </c>
      <c r="IR30" t="s">
        <v>442</v>
      </c>
      <c r="IS30" t="s">
        <v>443</v>
      </c>
      <c r="IT30" t="s">
        <v>443</v>
      </c>
      <c r="IU30" t="s">
        <v>443</v>
      </c>
      <c r="IV30" t="s">
        <v>443</v>
      </c>
      <c r="IW30">
        <v>0</v>
      </c>
      <c r="IX30">
        <v>100</v>
      </c>
      <c r="IY30">
        <v>100</v>
      </c>
      <c r="IZ30">
        <v>0.48</v>
      </c>
      <c r="JA30">
        <v>4.3999999999999997E-2</v>
      </c>
      <c r="JB30">
        <v>7.1810133049008504E-2</v>
      </c>
      <c r="JC30">
        <v>1.2895252552789099E-3</v>
      </c>
      <c r="JD30">
        <v>-1.3413235761916901E-6</v>
      </c>
      <c r="JE30">
        <v>5.15758973323309E-10</v>
      </c>
      <c r="JF30">
        <v>-0.108065563724518</v>
      </c>
      <c r="JG30">
        <v>6.5251638908432196E-4</v>
      </c>
      <c r="JH30">
        <v>5.4169000468764204E-4</v>
      </c>
      <c r="JI30">
        <v>-7.2718995916457801E-6</v>
      </c>
      <c r="JJ30">
        <v>20</v>
      </c>
      <c r="JK30">
        <v>2004</v>
      </c>
      <c r="JL30">
        <v>0</v>
      </c>
      <c r="JM30">
        <v>19</v>
      </c>
      <c r="JN30">
        <v>19.8</v>
      </c>
      <c r="JO30">
        <v>19.8</v>
      </c>
      <c r="JP30">
        <v>0.78979500000000002</v>
      </c>
      <c r="JQ30">
        <v>2.4414100000000002E-3</v>
      </c>
      <c r="JR30">
        <v>1.64551</v>
      </c>
      <c r="JS30">
        <v>2.3596200000000001</v>
      </c>
      <c r="JT30">
        <v>1.64917</v>
      </c>
      <c r="JU30">
        <v>2.5305200000000001</v>
      </c>
      <c r="JV30">
        <v>42.085700000000003</v>
      </c>
      <c r="JW30">
        <v>15.751899999999999</v>
      </c>
      <c r="JX30">
        <v>18</v>
      </c>
      <c r="JY30">
        <v>527.10900000000004</v>
      </c>
      <c r="JZ30">
        <v>562.29499999999996</v>
      </c>
      <c r="KA30">
        <v>25.0045</v>
      </c>
      <c r="KB30">
        <v>31.4787</v>
      </c>
      <c r="KC30">
        <v>30.000800000000002</v>
      </c>
      <c r="KD30">
        <v>31.476600000000001</v>
      </c>
      <c r="KE30">
        <v>31.453099999999999</v>
      </c>
      <c r="KF30">
        <v>100</v>
      </c>
      <c r="KG30">
        <v>1.6542699999999999</v>
      </c>
      <c r="KH30">
        <v>0</v>
      </c>
      <c r="KI30">
        <v>25</v>
      </c>
      <c r="KJ30">
        <v>420</v>
      </c>
      <c r="KK30">
        <v>19.921199999999999</v>
      </c>
      <c r="KL30">
        <v>100.34</v>
      </c>
      <c r="KM30">
        <v>99.418099999999995</v>
      </c>
    </row>
    <row r="31" spans="1:299" x14ac:dyDescent="0.2">
      <c r="A31">
        <v>15</v>
      </c>
      <c r="B31">
        <v>1691794238</v>
      </c>
      <c r="C31">
        <v>25295</v>
      </c>
      <c r="D31" t="s">
        <v>484</v>
      </c>
      <c r="E31" t="s">
        <v>485</v>
      </c>
      <c r="F31">
        <v>4</v>
      </c>
      <c r="G31">
        <v>27.4</v>
      </c>
      <c r="H31" t="s">
        <v>490</v>
      </c>
      <c r="I31">
        <v>420</v>
      </c>
      <c r="J31">
        <v>52</v>
      </c>
      <c r="K31">
        <v>1691794229.5</v>
      </c>
      <c r="L31">
        <f t="shared" si="0"/>
        <v>2.8660493194739133E-3</v>
      </c>
      <c r="M31">
        <f t="shared" si="1"/>
        <v>2.8660493194739134</v>
      </c>
      <c r="N31">
        <f t="shared" si="2"/>
        <v>15.66934625758317</v>
      </c>
      <c r="O31">
        <f t="shared" si="3"/>
        <v>410.17374999999998</v>
      </c>
      <c r="P31">
        <f t="shared" si="4"/>
        <v>218.17781781033591</v>
      </c>
      <c r="Q31">
        <f t="shared" si="5"/>
        <v>22.084599734736205</v>
      </c>
      <c r="R31">
        <f t="shared" si="6"/>
        <v>41.518992083422603</v>
      </c>
      <c r="S31">
        <f t="shared" si="7"/>
        <v>0.14048827389425234</v>
      </c>
      <c r="T31">
        <f t="shared" si="8"/>
        <v>3.8337402410552204</v>
      </c>
      <c r="U31">
        <f t="shared" si="9"/>
        <v>0.1376896178018831</v>
      </c>
      <c r="V31">
        <f t="shared" si="10"/>
        <v>8.6302815691278373E-2</v>
      </c>
      <c r="W31">
        <f t="shared" si="11"/>
        <v>353.4029412595242</v>
      </c>
      <c r="X31">
        <f t="shared" si="12"/>
        <v>30.171605827821693</v>
      </c>
      <c r="Y31">
        <f t="shared" si="13"/>
        <v>29.192881249999999</v>
      </c>
      <c r="Z31">
        <f t="shared" si="14"/>
        <v>4.0668794811995257</v>
      </c>
      <c r="AA31">
        <f t="shared" si="15"/>
        <v>49.922669510169584</v>
      </c>
      <c r="AB31">
        <f t="shared" si="16"/>
        <v>2.023278881003427</v>
      </c>
      <c r="AC31">
        <f t="shared" si="17"/>
        <v>4.0528259022512234</v>
      </c>
      <c r="AD31">
        <f t="shared" si="18"/>
        <v>2.0436006001960987</v>
      </c>
      <c r="AE31">
        <f t="shared" si="19"/>
        <v>-126.39277498879957</v>
      </c>
      <c r="AF31">
        <f t="shared" si="20"/>
        <v>-12.379115993384451</v>
      </c>
      <c r="AG31">
        <f t="shared" si="21"/>
        <v>-0.71203563482315335</v>
      </c>
      <c r="AH31">
        <f t="shared" si="22"/>
        <v>213.919014642517</v>
      </c>
      <c r="AI31">
        <f t="shared" si="23"/>
        <v>15.220552452423217</v>
      </c>
      <c r="AJ31">
        <f t="shared" si="24"/>
        <v>2.7420358837356051</v>
      </c>
      <c r="AK31">
        <f t="shared" si="25"/>
        <v>15.66934625758317</v>
      </c>
      <c r="AL31">
        <v>427.84597138589203</v>
      </c>
      <c r="AM31">
        <v>418.26326060606101</v>
      </c>
      <c r="AN31">
        <v>9.8655554788109104E-4</v>
      </c>
      <c r="AO31">
        <v>67.010764796576595</v>
      </c>
      <c r="AP31">
        <f t="shared" si="26"/>
        <v>2.8660493194739134</v>
      </c>
      <c r="AQ31">
        <v>18.418365842530399</v>
      </c>
      <c r="AR31">
        <v>20.049419393939399</v>
      </c>
      <c r="AS31">
        <v>8.6066018287595109E-3</v>
      </c>
      <c r="AT31">
        <v>78.055380342536594</v>
      </c>
      <c r="AU31">
        <v>0</v>
      </c>
      <c r="AV31">
        <v>0</v>
      </c>
      <c r="AW31">
        <f t="shared" si="27"/>
        <v>1</v>
      </c>
      <c r="AX31">
        <f t="shared" si="28"/>
        <v>0</v>
      </c>
      <c r="AY31">
        <f t="shared" si="29"/>
        <v>53055.446873361892</v>
      </c>
      <c r="AZ31" t="s">
        <v>437</v>
      </c>
      <c r="BA31">
        <v>0</v>
      </c>
      <c r="BB31">
        <v>0</v>
      </c>
      <c r="BC31">
        <v>0</v>
      </c>
      <c r="BD31" t="e">
        <f t="shared" si="30"/>
        <v>#DIV/0!</v>
      </c>
      <c r="BE31">
        <v>0</v>
      </c>
      <c r="BF31" t="s">
        <v>437</v>
      </c>
      <c r="BG31">
        <v>0</v>
      </c>
      <c r="BH31">
        <v>0</v>
      </c>
      <c r="BI31">
        <v>0</v>
      </c>
      <c r="BJ31" t="e">
        <f t="shared" si="31"/>
        <v>#DIV/0!</v>
      </c>
      <c r="BK31">
        <v>0.5</v>
      </c>
      <c r="BL31">
        <f t="shared" si="32"/>
        <v>1849.160625264002</v>
      </c>
      <c r="BM31">
        <f t="shared" si="33"/>
        <v>15.66934625758317</v>
      </c>
      <c r="BN31" t="e">
        <f t="shared" si="34"/>
        <v>#DIV/0!</v>
      </c>
      <c r="BO31">
        <f t="shared" si="35"/>
        <v>8.4737615778218735E-3</v>
      </c>
      <c r="BP31" t="e">
        <f t="shared" si="36"/>
        <v>#DIV/0!</v>
      </c>
      <c r="BQ31" t="e">
        <f t="shared" si="37"/>
        <v>#DIV/0!</v>
      </c>
      <c r="BR31" t="s">
        <v>437</v>
      </c>
      <c r="BS31">
        <v>0</v>
      </c>
      <c r="BT31" t="e">
        <f t="shared" si="38"/>
        <v>#DIV/0!</v>
      </c>
      <c r="BU31" t="e">
        <f t="shared" si="39"/>
        <v>#DIV/0!</v>
      </c>
      <c r="BV31" t="e">
        <f t="shared" si="40"/>
        <v>#DIV/0!</v>
      </c>
      <c r="BW31" t="e">
        <f t="shared" si="41"/>
        <v>#DIV/0!</v>
      </c>
      <c r="BX31" t="e">
        <f t="shared" si="42"/>
        <v>#DIV/0!</v>
      </c>
      <c r="BY31" t="e">
        <f t="shared" si="43"/>
        <v>#DIV/0!</v>
      </c>
      <c r="BZ31" t="e">
        <f t="shared" si="44"/>
        <v>#DIV/0!</v>
      </c>
      <c r="CA31" t="e">
        <f t="shared" si="45"/>
        <v>#DIV/0!</v>
      </c>
      <c r="DJ31">
        <f t="shared" si="46"/>
        <v>2199.9706249999999</v>
      </c>
      <c r="DK31">
        <f t="shared" si="47"/>
        <v>1849.160625264002</v>
      </c>
      <c r="DL31">
        <f t="shared" si="48"/>
        <v>0.84053878004121174</v>
      </c>
      <c r="DM31">
        <f t="shared" si="49"/>
        <v>0.16063984547953872</v>
      </c>
      <c r="DN31">
        <v>3</v>
      </c>
      <c r="DO31">
        <v>0.5</v>
      </c>
      <c r="DP31" t="s">
        <v>438</v>
      </c>
      <c r="DQ31">
        <v>2</v>
      </c>
      <c r="DR31" t="b">
        <v>1</v>
      </c>
      <c r="DS31">
        <v>1691794229.5</v>
      </c>
      <c r="DT31">
        <v>410.17374999999998</v>
      </c>
      <c r="DU31">
        <v>419.98068749999999</v>
      </c>
      <c r="DV31">
        <v>19.988343749999999</v>
      </c>
      <c r="DW31">
        <v>18.376043750000001</v>
      </c>
      <c r="DX31">
        <v>409.31074999999998</v>
      </c>
      <c r="DY31">
        <v>19.942343749999999</v>
      </c>
      <c r="DZ31">
        <v>500.01125000000002</v>
      </c>
      <c r="EA31">
        <v>101.12287499999999</v>
      </c>
      <c r="EB31">
        <v>0.10006304375</v>
      </c>
      <c r="EC31">
        <v>29.132987499999999</v>
      </c>
      <c r="ED31">
        <v>29.192881249999999</v>
      </c>
      <c r="EE31">
        <v>999.9</v>
      </c>
      <c r="EF31">
        <v>0</v>
      </c>
      <c r="EG31">
        <v>0</v>
      </c>
      <c r="EH31">
        <v>9992.5431250000001</v>
      </c>
      <c r="EI31">
        <v>0</v>
      </c>
      <c r="EJ31">
        <v>1214.3812499999999</v>
      </c>
      <c r="EK31">
        <v>-10.11329375</v>
      </c>
      <c r="EL31">
        <v>418.22624999999999</v>
      </c>
      <c r="EM31">
        <v>427.842625</v>
      </c>
      <c r="EN31">
        <v>1.6106862500000001</v>
      </c>
      <c r="EO31">
        <v>419.98068749999999</v>
      </c>
      <c r="EP31">
        <v>18.376043750000001</v>
      </c>
      <c r="EQ31">
        <v>2.021115</v>
      </c>
      <c r="ER31">
        <v>1.8582387499999999</v>
      </c>
      <c r="ES31">
        <v>17.61071875</v>
      </c>
      <c r="ET31">
        <v>16.2854375</v>
      </c>
      <c r="EU31">
        <v>2199.9706249999999</v>
      </c>
      <c r="EV31">
        <v>0.98199899999999996</v>
      </c>
      <c r="EW31">
        <v>1.8001300000000001E-2</v>
      </c>
      <c r="EX31">
        <v>0</v>
      </c>
      <c r="EY31">
        <v>244.05068750000001</v>
      </c>
      <c r="EZ31">
        <v>4.9995099999999999</v>
      </c>
      <c r="FA31">
        <v>5933.1525000000001</v>
      </c>
      <c r="FB31">
        <v>18017.337500000001</v>
      </c>
      <c r="FC31">
        <v>48.417625000000001</v>
      </c>
      <c r="FD31">
        <v>49.186999999999998</v>
      </c>
      <c r="FE31">
        <v>49.444875000000003</v>
      </c>
      <c r="FF31">
        <v>48.113187500000002</v>
      </c>
      <c r="FG31">
        <v>49.625</v>
      </c>
      <c r="FH31">
        <v>2155.4606250000002</v>
      </c>
      <c r="FI31">
        <v>39.51</v>
      </c>
      <c r="FJ31">
        <v>0</v>
      </c>
      <c r="FK31">
        <v>1691794240.5</v>
      </c>
      <c r="FL31">
        <v>0</v>
      </c>
      <c r="FM31">
        <v>244.00644</v>
      </c>
      <c r="FN31">
        <v>-0.76369230349443795</v>
      </c>
      <c r="FO31">
        <v>42.705384654606597</v>
      </c>
      <c r="FP31">
        <v>5933.3716000000004</v>
      </c>
      <c r="FQ31">
        <v>15</v>
      </c>
      <c r="FR31">
        <v>1691794265</v>
      </c>
      <c r="FS31" t="s">
        <v>486</v>
      </c>
      <c r="FT31">
        <v>1691794265</v>
      </c>
      <c r="FU31">
        <v>1691794260</v>
      </c>
      <c r="FV31">
        <v>15</v>
      </c>
      <c r="FW31">
        <v>0.30199999999999999</v>
      </c>
      <c r="FX31">
        <v>7.0000000000000001E-3</v>
      </c>
      <c r="FY31">
        <v>0.86299999999999999</v>
      </c>
      <c r="FZ31">
        <v>4.5999999999999999E-2</v>
      </c>
      <c r="GA31">
        <v>420</v>
      </c>
      <c r="GB31">
        <v>19</v>
      </c>
      <c r="GC31">
        <v>0.31</v>
      </c>
      <c r="GD31">
        <v>0.06</v>
      </c>
      <c r="GE31">
        <v>-10.125361904761901</v>
      </c>
      <c r="GF31">
        <v>0.34575584415583399</v>
      </c>
      <c r="GG31">
        <v>5.0147092933740603E-2</v>
      </c>
      <c r="GH31">
        <v>1</v>
      </c>
      <c r="GI31">
        <v>244.06391176470601</v>
      </c>
      <c r="GJ31">
        <v>-0.71671504966559796</v>
      </c>
      <c r="GK31">
        <v>0.192807488206891</v>
      </c>
      <c r="GL31">
        <v>1</v>
      </c>
      <c r="GM31">
        <v>1.61881952380952</v>
      </c>
      <c r="GN31">
        <v>-0.13436025974026</v>
      </c>
      <c r="GO31">
        <v>1.37928727199406E-2</v>
      </c>
      <c r="GP31">
        <v>0</v>
      </c>
      <c r="GQ31">
        <v>2</v>
      </c>
      <c r="GR31">
        <v>3</v>
      </c>
      <c r="GS31" t="s">
        <v>447</v>
      </c>
      <c r="GT31">
        <v>3.1227900000000002</v>
      </c>
      <c r="GU31">
        <v>2.8940800000000002</v>
      </c>
      <c r="GV31">
        <v>0.10169</v>
      </c>
      <c r="GW31">
        <v>0.10353900000000001</v>
      </c>
      <c r="GX31">
        <v>0.104905</v>
      </c>
      <c r="GY31">
        <v>9.7683500000000006E-2</v>
      </c>
      <c r="GZ31">
        <v>29155.200000000001</v>
      </c>
      <c r="HA31">
        <v>22427</v>
      </c>
      <c r="HB31">
        <v>30249.599999999999</v>
      </c>
      <c r="HC31">
        <v>23546.2</v>
      </c>
      <c r="HD31">
        <v>35807.5</v>
      </c>
      <c r="HE31">
        <v>29636.2</v>
      </c>
      <c r="HF31">
        <v>42758</v>
      </c>
      <c r="HG31">
        <v>35529.9</v>
      </c>
      <c r="HH31">
        <v>2.0926</v>
      </c>
      <c r="HI31">
        <v>2.0464000000000002</v>
      </c>
      <c r="HJ31">
        <v>5.4214100000000001E-2</v>
      </c>
      <c r="HK31">
        <v>0</v>
      </c>
      <c r="HL31">
        <v>28.336600000000001</v>
      </c>
      <c r="HM31">
        <v>999.9</v>
      </c>
      <c r="HN31">
        <v>33.256</v>
      </c>
      <c r="HO31">
        <v>39.195999999999998</v>
      </c>
      <c r="HP31">
        <v>23.352399999999999</v>
      </c>
      <c r="HQ31">
        <v>61.529200000000003</v>
      </c>
      <c r="HR31">
        <v>20.112200000000001</v>
      </c>
      <c r="HS31">
        <v>1</v>
      </c>
      <c r="HT31">
        <v>0.25218699999999999</v>
      </c>
      <c r="HU31">
        <v>1.72475</v>
      </c>
      <c r="HV31">
        <v>20.3445</v>
      </c>
      <c r="HW31">
        <v>5.24125</v>
      </c>
      <c r="HX31">
        <v>11.9261</v>
      </c>
      <c r="HY31">
        <v>4.9698000000000002</v>
      </c>
      <c r="HZ31">
        <v>3.2900299999999998</v>
      </c>
      <c r="IA31">
        <v>9999</v>
      </c>
      <c r="IB31">
        <v>999.9</v>
      </c>
      <c r="IC31">
        <v>9999</v>
      </c>
      <c r="ID31">
        <v>9999</v>
      </c>
      <c r="IE31">
        <v>4.9716199999999997</v>
      </c>
      <c r="IF31">
        <v>1.8736299999999999</v>
      </c>
      <c r="IG31">
        <v>1.88022</v>
      </c>
      <c r="IH31">
        <v>1.8766700000000001</v>
      </c>
      <c r="II31">
        <v>1.8760699999999999</v>
      </c>
      <c r="IJ31">
        <v>1.8759999999999999</v>
      </c>
      <c r="IK31">
        <v>1.8751500000000001</v>
      </c>
      <c r="IL31">
        <v>1.8754</v>
      </c>
      <c r="IM31">
        <v>0</v>
      </c>
      <c r="IN31">
        <v>0</v>
      </c>
      <c r="IO31">
        <v>0</v>
      </c>
      <c r="IP31">
        <v>0</v>
      </c>
      <c r="IQ31" t="s">
        <v>441</v>
      </c>
      <c r="IR31" t="s">
        <v>442</v>
      </c>
      <c r="IS31" t="s">
        <v>443</v>
      </c>
      <c r="IT31" t="s">
        <v>443</v>
      </c>
      <c r="IU31" t="s">
        <v>443</v>
      </c>
      <c r="IV31" t="s">
        <v>443</v>
      </c>
      <c r="IW31">
        <v>0</v>
      </c>
      <c r="IX31">
        <v>100</v>
      </c>
      <c r="IY31">
        <v>100</v>
      </c>
      <c r="IZ31">
        <v>0.86299999999999999</v>
      </c>
      <c r="JA31">
        <v>4.5999999999999999E-2</v>
      </c>
      <c r="JB31">
        <v>0.21813875815915401</v>
      </c>
      <c r="JC31">
        <v>1.2895252552789099E-3</v>
      </c>
      <c r="JD31">
        <v>-1.3413235761916901E-6</v>
      </c>
      <c r="JE31">
        <v>5.15758973323309E-10</v>
      </c>
      <c r="JF31">
        <v>4.4379999999996797E-2</v>
      </c>
      <c r="JG31">
        <v>0</v>
      </c>
      <c r="JH31">
        <v>0</v>
      </c>
      <c r="JI31">
        <v>0</v>
      </c>
      <c r="JJ31">
        <v>20</v>
      </c>
      <c r="JK31">
        <v>2004</v>
      </c>
      <c r="JL31">
        <v>0</v>
      </c>
      <c r="JM31">
        <v>19</v>
      </c>
      <c r="JN31">
        <v>39.200000000000003</v>
      </c>
      <c r="JO31">
        <v>39.200000000000003</v>
      </c>
      <c r="JP31">
        <v>1.1084000000000001</v>
      </c>
      <c r="JQ31">
        <v>2.5781200000000002</v>
      </c>
      <c r="JR31">
        <v>1.64551</v>
      </c>
      <c r="JS31">
        <v>2.3547400000000001</v>
      </c>
      <c r="JT31">
        <v>1.64917</v>
      </c>
      <c r="JU31">
        <v>2.49512</v>
      </c>
      <c r="JV31">
        <v>39.717100000000002</v>
      </c>
      <c r="JW31">
        <v>14.9201</v>
      </c>
      <c r="JX31">
        <v>18</v>
      </c>
      <c r="JY31">
        <v>528.88900000000001</v>
      </c>
      <c r="JZ31">
        <v>570.96400000000006</v>
      </c>
      <c r="KA31">
        <v>25.003799999999998</v>
      </c>
      <c r="KB31">
        <v>30.642499999999998</v>
      </c>
      <c r="KC31">
        <v>30.0002</v>
      </c>
      <c r="KD31">
        <v>30.886500000000002</v>
      </c>
      <c r="KE31">
        <v>30.862100000000002</v>
      </c>
      <c r="KF31">
        <v>22.220800000000001</v>
      </c>
      <c r="KG31">
        <v>0</v>
      </c>
      <c r="KH31">
        <v>16.0549</v>
      </c>
      <c r="KI31">
        <v>25</v>
      </c>
      <c r="KJ31">
        <v>420</v>
      </c>
      <c r="KK31">
        <v>21.597999999999999</v>
      </c>
      <c r="KL31">
        <v>100.378</v>
      </c>
      <c r="KM31">
        <v>99.541600000000003</v>
      </c>
    </row>
    <row r="32" spans="1:299" x14ac:dyDescent="0.2">
      <c r="A32">
        <v>16</v>
      </c>
      <c r="B32">
        <v>1691795553.0999999</v>
      </c>
      <c r="C32">
        <v>26610.0999999046</v>
      </c>
      <c r="D32" t="s">
        <v>487</v>
      </c>
      <c r="E32" t="s">
        <v>488</v>
      </c>
      <c r="F32">
        <v>4</v>
      </c>
      <c r="G32">
        <v>25.3</v>
      </c>
      <c r="H32" t="s">
        <v>436</v>
      </c>
      <c r="I32">
        <v>110</v>
      </c>
      <c r="J32">
        <v>52</v>
      </c>
      <c r="K32">
        <v>1691795545.0999999</v>
      </c>
      <c r="L32">
        <f t="shared" si="0"/>
        <v>2.6438105685584946E-4</v>
      </c>
      <c r="M32">
        <f t="shared" si="1"/>
        <v>0.26438105685584945</v>
      </c>
      <c r="N32">
        <f t="shared" si="2"/>
        <v>1.0007673225715061</v>
      </c>
      <c r="O32">
        <f t="shared" si="3"/>
        <v>419.35320000000002</v>
      </c>
      <c r="P32">
        <f t="shared" si="4"/>
        <v>262.8594850716205</v>
      </c>
      <c r="Q32">
        <f t="shared" si="5"/>
        <v>26.624791849556043</v>
      </c>
      <c r="R32">
        <f t="shared" si="6"/>
        <v>42.475894139422437</v>
      </c>
      <c r="S32">
        <f t="shared" si="7"/>
        <v>1.1169363927516487E-2</v>
      </c>
      <c r="T32">
        <f t="shared" si="8"/>
        <v>3.8378785953620884</v>
      </c>
      <c r="U32">
        <f t="shared" si="9"/>
        <v>1.1151336426991853E-2</v>
      </c>
      <c r="V32">
        <f t="shared" si="10"/>
        <v>6.9712025074657978E-3</v>
      </c>
      <c r="W32">
        <f t="shared" si="11"/>
        <v>353.40661650926853</v>
      </c>
      <c r="X32">
        <f t="shared" si="12"/>
        <v>31.640997381785475</v>
      </c>
      <c r="Y32">
        <f t="shared" si="13"/>
        <v>30.826313333333299</v>
      </c>
      <c r="Z32">
        <f t="shared" si="14"/>
        <v>4.4668934963307221</v>
      </c>
      <c r="AA32">
        <f t="shared" si="15"/>
        <v>50.089689525770986</v>
      </c>
      <c r="AB32">
        <f t="shared" si="16"/>
        <v>2.1438506173880083</v>
      </c>
      <c r="AC32">
        <f t="shared" si="17"/>
        <v>4.2800237687338907</v>
      </c>
      <c r="AD32">
        <f t="shared" si="18"/>
        <v>2.3230428789427138</v>
      </c>
      <c r="AE32">
        <f t="shared" si="19"/>
        <v>-11.659204607342961</v>
      </c>
      <c r="AF32">
        <f t="shared" si="20"/>
        <v>-154.45384736746271</v>
      </c>
      <c r="AG32">
        <f t="shared" si="21"/>
        <v>-8.9886396446762866</v>
      </c>
      <c r="AH32">
        <f t="shared" si="22"/>
        <v>178.30492488978652</v>
      </c>
      <c r="AI32">
        <f t="shared" si="23"/>
        <v>0.95725990320940924</v>
      </c>
      <c r="AJ32">
        <f t="shared" si="24"/>
        <v>0.25165161803845515</v>
      </c>
      <c r="AK32">
        <f t="shared" si="25"/>
        <v>1.0007673225715061</v>
      </c>
      <c r="AL32">
        <v>429.00571838431898</v>
      </c>
      <c r="AM32">
        <v>428.38995757575799</v>
      </c>
      <c r="AN32">
        <v>4.4943129890000699E-4</v>
      </c>
      <c r="AO32">
        <v>66.982791688223301</v>
      </c>
      <c r="AP32">
        <f t="shared" si="26"/>
        <v>0.26438105685584945</v>
      </c>
      <c r="AQ32">
        <v>21.024147708608801</v>
      </c>
      <c r="AR32">
        <v>21.1787515151515</v>
      </c>
      <c r="AS32">
        <v>1.0665369538696499E-4</v>
      </c>
      <c r="AT32">
        <v>77.482090650182997</v>
      </c>
      <c r="AU32">
        <v>0</v>
      </c>
      <c r="AV32">
        <v>0</v>
      </c>
      <c r="AW32">
        <f t="shared" si="27"/>
        <v>1</v>
      </c>
      <c r="AX32">
        <f t="shared" si="28"/>
        <v>0</v>
      </c>
      <c r="AY32">
        <f t="shared" si="29"/>
        <v>52970.488124099698</v>
      </c>
      <c r="AZ32" t="s">
        <v>437</v>
      </c>
      <c r="BA32">
        <v>0</v>
      </c>
      <c r="BB32">
        <v>0</v>
      </c>
      <c r="BC32">
        <v>0</v>
      </c>
      <c r="BD32" t="e">
        <f t="shared" si="30"/>
        <v>#DIV/0!</v>
      </c>
      <c r="BE32">
        <v>0</v>
      </c>
      <c r="BF32" t="s">
        <v>437</v>
      </c>
      <c r="BG32">
        <v>0</v>
      </c>
      <c r="BH32">
        <v>0</v>
      </c>
      <c r="BI32">
        <v>0</v>
      </c>
      <c r="BJ32" t="e">
        <f t="shared" si="31"/>
        <v>#DIV/0!</v>
      </c>
      <c r="BK32">
        <v>0.5</v>
      </c>
      <c r="BL32">
        <f t="shared" si="32"/>
        <v>1849.1852802638721</v>
      </c>
      <c r="BM32">
        <f t="shared" si="33"/>
        <v>1.0007673225715061</v>
      </c>
      <c r="BN32" t="e">
        <f t="shared" si="34"/>
        <v>#DIV/0!</v>
      </c>
      <c r="BO32">
        <f t="shared" si="35"/>
        <v>5.411936452515457E-4</v>
      </c>
      <c r="BP32" t="e">
        <f t="shared" si="36"/>
        <v>#DIV/0!</v>
      </c>
      <c r="BQ32" t="e">
        <f t="shared" si="37"/>
        <v>#DIV/0!</v>
      </c>
      <c r="BR32" t="s">
        <v>437</v>
      </c>
      <c r="BS32">
        <v>0</v>
      </c>
      <c r="BT32" t="e">
        <f t="shared" si="38"/>
        <v>#DIV/0!</v>
      </c>
      <c r="BU32" t="e">
        <f t="shared" si="39"/>
        <v>#DIV/0!</v>
      </c>
      <c r="BV32" t="e">
        <f t="shared" si="40"/>
        <v>#DIV/0!</v>
      </c>
      <c r="BW32" t="e">
        <f t="shared" si="41"/>
        <v>#DIV/0!</v>
      </c>
      <c r="BX32" t="e">
        <f t="shared" si="42"/>
        <v>#DIV/0!</v>
      </c>
      <c r="BY32" t="e">
        <f t="shared" si="43"/>
        <v>#DIV/0!</v>
      </c>
      <c r="BZ32" t="e">
        <f t="shared" si="44"/>
        <v>#DIV/0!</v>
      </c>
      <c r="CA32" t="e">
        <f t="shared" si="45"/>
        <v>#DIV/0!</v>
      </c>
      <c r="DJ32">
        <f t="shared" si="46"/>
        <v>2200.00066666667</v>
      </c>
      <c r="DK32">
        <f t="shared" si="47"/>
        <v>1849.1852802638721</v>
      </c>
      <c r="DL32">
        <f t="shared" si="48"/>
        <v>0.84053850904766514</v>
      </c>
      <c r="DM32">
        <f t="shared" si="49"/>
        <v>0.16063932246199381</v>
      </c>
      <c r="DN32">
        <v>3</v>
      </c>
      <c r="DO32">
        <v>0.5</v>
      </c>
      <c r="DP32" t="s">
        <v>438</v>
      </c>
      <c r="DQ32">
        <v>2</v>
      </c>
      <c r="DR32" t="b">
        <v>1</v>
      </c>
      <c r="DS32">
        <v>1691795545.0999999</v>
      </c>
      <c r="DT32">
        <v>419.35320000000002</v>
      </c>
      <c r="DU32">
        <v>419.99086666666699</v>
      </c>
      <c r="DV32">
        <v>21.165666666666699</v>
      </c>
      <c r="DW32">
        <v>21.017873333333299</v>
      </c>
      <c r="DX32">
        <v>418.44920000000002</v>
      </c>
      <c r="DY32">
        <v>21.113666666666699</v>
      </c>
      <c r="DZ32">
        <v>500.00613333333303</v>
      </c>
      <c r="EA32">
        <v>101.189066666667</v>
      </c>
      <c r="EB32">
        <v>9.9999779999999996E-2</v>
      </c>
      <c r="EC32">
        <v>30.079826666666701</v>
      </c>
      <c r="ED32">
        <v>30.826313333333299</v>
      </c>
      <c r="EE32">
        <v>999.9</v>
      </c>
      <c r="EF32">
        <v>0</v>
      </c>
      <c r="EG32">
        <v>0</v>
      </c>
      <c r="EH32">
        <v>10001.6313333333</v>
      </c>
      <c r="EI32">
        <v>0</v>
      </c>
      <c r="EJ32">
        <v>1036.422</v>
      </c>
      <c r="EK32">
        <v>-0.679188866666667</v>
      </c>
      <c r="EL32">
        <v>428.37846666666701</v>
      </c>
      <c r="EM32">
        <v>429.00760000000002</v>
      </c>
      <c r="EN32">
        <v>0.1475918</v>
      </c>
      <c r="EO32">
        <v>419.99086666666699</v>
      </c>
      <c r="EP32">
        <v>21.017873333333299</v>
      </c>
      <c r="EQ32">
        <v>2.1417160000000002</v>
      </c>
      <c r="ER32">
        <v>2.1267813333333301</v>
      </c>
      <c r="ES32">
        <v>18.532879999999999</v>
      </c>
      <c r="ET32">
        <v>18.421186666666699</v>
      </c>
      <c r="EU32">
        <v>2200.00066666667</v>
      </c>
      <c r="EV32">
        <v>0.98200699999999996</v>
      </c>
      <c r="EW32">
        <v>1.7992999999999999E-2</v>
      </c>
      <c r="EX32">
        <v>0</v>
      </c>
      <c r="EY32">
        <v>205.102</v>
      </c>
      <c r="EZ32">
        <v>4.9995099999999999</v>
      </c>
      <c r="FA32">
        <v>4861.2006666666703</v>
      </c>
      <c r="FB32">
        <v>18017.633333333299</v>
      </c>
      <c r="FC32">
        <v>50.566200000000002</v>
      </c>
      <c r="FD32">
        <v>51.561999999999998</v>
      </c>
      <c r="FE32">
        <v>51.578800000000001</v>
      </c>
      <c r="FF32">
        <v>50.524799999999999</v>
      </c>
      <c r="FG32">
        <v>51.7541333333333</v>
      </c>
      <c r="FH32">
        <v>2155.5100000000002</v>
      </c>
      <c r="FI32">
        <v>39.490666666666698</v>
      </c>
      <c r="FJ32">
        <v>0</v>
      </c>
      <c r="FK32">
        <v>1691795555.7</v>
      </c>
      <c r="FL32">
        <v>0</v>
      </c>
      <c r="FM32">
        <v>205.05964</v>
      </c>
      <c r="FN32">
        <v>0.58261539138279705</v>
      </c>
      <c r="FO32">
        <v>-38.0623075855042</v>
      </c>
      <c r="FP32">
        <v>4860.4196000000002</v>
      </c>
      <c r="FQ32">
        <v>15</v>
      </c>
      <c r="FR32">
        <v>1691795571.0999999</v>
      </c>
      <c r="FS32" t="s">
        <v>489</v>
      </c>
      <c r="FT32">
        <v>1691795569.0999999</v>
      </c>
      <c r="FU32">
        <v>1691795571.0999999</v>
      </c>
      <c r="FV32">
        <v>16</v>
      </c>
      <c r="FW32">
        <v>4.1000000000000002E-2</v>
      </c>
      <c r="FX32">
        <v>0</v>
      </c>
      <c r="FY32">
        <v>0.90400000000000003</v>
      </c>
      <c r="FZ32">
        <v>5.1999999999999998E-2</v>
      </c>
      <c r="GA32">
        <v>420</v>
      </c>
      <c r="GB32">
        <v>21</v>
      </c>
      <c r="GC32">
        <v>0.24</v>
      </c>
      <c r="GD32">
        <v>0.13</v>
      </c>
      <c r="GE32">
        <v>-0.66729879999999997</v>
      </c>
      <c r="GF32">
        <v>-0.17787428571428601</v>
      </c>
      <c r="GG32">
        <v>3.3834357253537402E-2</v>
      </c>
      <c r="GH32">
        <v>1</v>
      </c>
      <c r="GI32">
        <v>205.10582352941199</v>
      </c>
      <c r="GJ32">
        <v>-0.44760885846414</v>
      </c>
      <c r="GK32">
        <v>0.179355458859876</v>
      </c>
      <c r="GL32">
        <v>1</v>
      </c>
      <c r="GM32">
        <v>0.15192464999999999</v>
      </c>
      <c r="GN32">
        <v>-6.4808075187969993E-2</v>
      </c>
      <c r="GO32">
        <v>7.8519209769011295E-3</v>
      </c>
      <c r="GP32">
        <v>1</v>
      </c>
      <c r="GQ32">
        <v>3</v>
      </c>
      <c r="GR32">
        <v>3</v>
      </c>
      <c r="GS32" t="s">
        <v>440</v>
      </c>
      <c r="GT32">
        <v>3.1238899999999998</v>
      </c>
      <c r="GU32">
        <v>2.89412</v>
      </c>
      <c r="GV32">
        <v>0.102743</v>
      </c>
      <c r="GW32">
        <v>0.102885</v>
      </c>
      <c r="GX32">
        <v>0.108335</v>
      </c>
      <c r="GY32">
        <v>0.106408</v>
      </c>
      <c r="GZ32">
        <v>28933.5</v>
      </c>
      <c r="HA32">
        <v>22292.799999999999</v>
      </c>
      <c r="HB32">
        <v>30070.9</v>
      </c>
      <c r="HC32">
        <v>23403.7</v>
      </c>
      <c r="HD32">
        <v>35470.800000000003</v>
      </c>
      <c r="HE32">
        <v>29175.1</v>
      </c>
      <c r="HF32">
        <v>42511.9</v>
      </c>
      <c r="HG32">
        <v>35313.5</v>
      </c>
      <c r="HH32">
        <v>2.0590999999999999</v>
      </c>
      <c r="HI32">
        <v>1.9920500000000001</v>
      </c>
      <c r="HJ32">
        <v>9.9856399999999998E-2</v>
      </c>
      <c r="HK32">
        <v>0</v>
      </c>
      <c r="HL32">
        <v>29.18</v>
      </c>
      <c r="HM32">
        <v>999.9</v>
      </c>
      <c r="HN32">
        <v>36.302</v>
      </c>
      <c r="HO32">
        <v>39.881</v>
      </c>
      <c r="HP32">
        <v>26.4267</v>
      </c>
      <c r="HQ32">
        <v>61.895699999999998</v>
      </c>
      <c r="HR32">
        <v>20.0321</v>
      </c>
      <c r="HS32">
        <v>1</v>
      </c>
      <c r="HT32">
        <v>0.53227899999999995</v>
      </c>
      <c r="HU32">
        <v>3.5950500000000001</v>
      </c>
      <c r="HV32">
        <v>20.308499999999999</v>
      </c>
      <c r="HW32">
        <v>5.2411000000000003</v>
      </c>
      <c r="HX32">
        <v>11.9321</v>
      </c>
      <c r="HY32">
        <v>4.9697500000000003</v>
      </c>
      <c r="HZ32">
        <v>3.29</v>
      </c>
      <c r="IA32">
        <v>9999</v>
      </c>
      <c r="IB32">
        <v>999.9</v>
      </c>
      <c r="IC32">
        <v>9999</v>
      </c>
      <c r="ID32">
        <v>9999</v>
      </c>
      <c r="IE32">
        <v>4.9715400000000001</v>
      </c>
      <c r="IF32">
        <v>1.8738999999999999</v>
      </c>
      <c r="IG32">
        <v>1.88036</v>
      </c>
      <c r="IH32">
        <v>1.8769400000000001</v>
      </c>
      <c r="II32">
        <v>1.8763399999999999</v>
      </c>
      <c r="IJ32">
        <v>1.87615</v>
      </c>
      <c r="IK32">
        <v>1.87544</v>
      </c>
      <c r="IL32">
        <v>1.87561</v>
      </c>
      <c r="IM32">
        <v>0</v>
      </c>
      <c r="IN32">
        <v>0</v>
      </c>
      <c r="IO32">
        <v>0</v>
      </c>
      <c r="IP32">
        <v>0</v>
      </c>
      <c r="IQ32" t="s">
        <v>441</v>
      </c>
      <c r="IR32" t="s">
        <v>442</v>
      </c>
      <c r="IS32" t="s">
        <v>443</v>
      </c>
      <c r="IT32" t="s">
        <v>443</v>
      </c>
      <c r="IU32" t="s">
        <v>443</v>
      </c>
      <c r="IV32" t="s">
        <v>443</v>
      </c>
      <c r="IW32">
        <v>0</v>
      </c>
      <c r="IX32">
        <v>100</v>
      </c>
      <c r="IY32">
        <v>100</v>
      </c>
      <c r="IZ32">
        <v>0.90400000000000003</v>
      </c>
      <c r="JA32">
        <v>5.1999999999999998E-2</v>
      </c>
      <c r="JB32">
        <v>0.51989210733784796</v>
      </c>
      <c r="JC32">
        <v>1.2895252552789099E-3</v>
      </c>
      <c r="JD32">
        <v>-1.3413235761916901E-6</v>
      </c>
      <c r="JE32">
        <v>5.15758973323309E-10</v>
      </c>
      <c r="JF32">
        <v>5.1802073524458099E-2</v>
      </c>
      <c r="JG32">
        <v>0</v>
      </c>
      <c r="JH32">
        <v>0</v>
      </c>
      <c r="JI32">
        <v>0</v>
      </c>
      <c r="JJ32">
        <v>20</v>
      </c>
      <c r="JK32">
        <v>2004</v>
      </c>
      <c r="JL32">
        <v>0</v>
      </c>
      <c r="JM32">
        <v>19</v>
      </c>
      <c r="JN32">
        <v>21.5</v>
      </c>
      <c r="JO32">
        <v>21.6</v>
      </c>
      <c r="JP32">
        <v>1.1047400000000001</v>
      </c>
      <c r="JQ32">
        <v>2.6171899999999999</v>
      </c>
      <c r="JR32">
        <v>1.64551</v>
      </c>
      <c r="JS32">
        <v>2.3559600000000001</v>
      </c>
      <c r="JT32">
        <v>1.64917</v>
      </c>
      <c r="JU32">
        <v>2.5305200000000001</v>
      </c>
      <c r="JV32">
        <v>44.362099999999998</v>
      </c>
      <c r="JW32">
        <v>14.245900000000001</v>
      </c>
      <c r="JX32">
        <v>18</v>
      </c>
      <c r="JY32">
        <v>531.14700000000005</v>
      </c>
      <c r="JZ32">
        <v>556.005</v>
      </c>
      <c r="KA32">
        <v>25.000900000000001</v>
      </c>
      <c r="KB32">
        <v>33.942700000000002</v>
      </c>
      <c r="KC32">
        <v>30.000499999999999</v>
      </c>
      <c r="KD32">
        <v>33.790399999999998</v>
      </c>
      <c r="KE32">
        <v>33.756700000000002</v>
      </c>
      <c r="KF32">
        <v>22.157800000000002</v>
      </c>
      <c r="KG32">
        <v>7.0929399999999996</v>
      </c>
      <c r="KH32">
        <v>29.470700000000001</v>
      </c>
      <c r="KI32">
        <v>25</v>
      </c>
      <c r="KJ32">
        <v>420</v>
      </c>
      <c r="KK32">
        <v>21.0564</v>
      </c>
      <c r="KL32">
        <v>99.793400000000005</v>
      </c>
      <c r="KM32">
        <v>98.936700000000002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Cross</cp:lastModifiedBy>
  <dcterms:created xsi:type="dcterms:W3CDTF">2023-08-11T16:15:32Z</dcterms:created>
  <dcterms:modified xsi:type="dcterms:W3CDTF">2023-08-29T16:20:49Z</dcterms:modified>
</cp:coreProperties>
</file>