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<sst xmlns="http://schemas.openxmlformats.org/spreadsheetml/2006/main" count="1582" uniqueCount="433">
  <si>
    <t>File opened</t>
  </si>
  <si>
    <t>2021-07-08 06:43:49</t>
  </si>
  <si>
    <t>Console s/n</t>
  </si>
  <si>
    <t>68C-812019</t>
  </si>
  <si>
    <t>Console ver</t>
  </si>
  <si>
    <t>Bluestem v.1.5.02</t>
  </si>
  <si>
    <t>Scripts ver</t>
  </si>
  <si>
    <t>2021.03  1.5.02, Feb 2021</t>
  </si>
  <si>
    <t>Head s/n</t>
  </si>
  <si>
    <t>68H-712009</t>
  </si>
  <si>
    <t>Head ver</t>
  </si>
  <si>
    <t>1.4.5</t>
  </si>
  <si>
    <t>Head cal</t>
  </si>
  <si>
    <t>{"h2oazero": "1.06526", "co2aspan2b": "0.314238", "co2aspan2a": "0.316838", "h2oaspanconc2": "0", "co2bspanconc1": "2486", "h2oaspan2b": "0.0705203", "h2obspanconc2": "0", "co2bspan1": "1.00151", "h2obzero": "1.06088", "h2obspanconc1": "12.14", "h2obspan2a": "0.0707583", "co2aspanconc2": "305.4", "h2obspan2b": "0.070949", "h2oaspan1": "1.00803", "co2bspan2a": "0.318485", "h2obspan2": "0", "co2aspanconc1": "2486", "co2aspan2": "-0.0300219", "co2bspan2": "-0.0310871", "flowbzero": "0.31669", "h2obspan1": "1.00269", "ssa_ref": "32011.3", "ssb_ref": "32930.3", "h2oaspan2a": "0.0699583", "h2oaspan2": "0", "co2bspan2b": "0.315813", "co2azero": "0.922313", "co2bzero": "0.91356", "oxygen": "21", "co2bspanconc2": "305.4", "co2aspan1": "1.0013", "tazero": "0.0341759", "flowmeterzero": "0.996996", "flowazero": "0.30875", "h2oaspanconc1": "12.13", "chamberpressurezero": "2.71043", "tbzero": "0.143333"}</t>
  </si>
  <si>
    <t>Chamber type</t>
  </si>
  <si>
    <t>6800-01A</t>
  </si>
  <si>
    <t>Chamber s/n</t>
  </si>
  <si>
    <t>MPF-831789</t>
  </si>
  <si>
    <t>Chamber rev</t>
  </si>
  <si>
    <t>0</t>
  </si>
  <si>
    <t>Chamber cal</t>
  </si>
  <si>
    <t>Fluorometer</t>
  </si>
  <si>
    <t>Flr. Version</t>
  </si>
  <si>
    <t>06:43:49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</si>
  <si>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</si>
  <si>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</si>
  <si>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</si>
  <si>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</si>
  <si>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</si>
  <si>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</si>
  <si>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</si>
  <si>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</si>
  <si>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</si>
  <si>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</si>
  <si>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</si>
  <si>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</si>
  <si>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</si>
  <si>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</si>
  <si>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</si>
  <si>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</si>
  <si>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</si>
  <si>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</si>
  <si>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</si>
  <si>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</si>
  <si>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</si>
  <si>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</si>
  <si>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</si>
  <si>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</si>
  <si>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</si>
  <si>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</si>
  <si>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</si>
  <si>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</si>
  <si>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</si>
  <si>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</si>
  <si>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</si>
  <si>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</si>
  <si>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</si>
  <si>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</si>
  <si>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</si>
  <si>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</si>
  <si>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</si>
  <si>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</si>
  <si>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</si>
  <si>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</si>
  <si>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</si>
  <si>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</si>
  <si>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</si>
  <si>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</si>
  <si>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</si>
  <si>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</si>
  <si>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</si>
  <si>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</si>
  <si>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</si>
  <si>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</si>
  <si>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</si>
  <si>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</si>
  <si>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</si>
  <si>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0.457865 77.3735 363.493 601.788 841.445 1007 1157.11 1219.91</t>
  </si>
  <si>
    <t>Fs_true</t>
  </si>
  <si>
    <t>1.08865 105.439 402.43 601.081 801.505 1000.74 1201.13 1400.58</t>
  </si>
  <si>
    <t>leak_wt</t>
  </si>
  <si>
    <t>SysObs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</si>
  <si>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</si>
  <si>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</si>
  <si>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</si>
  <si>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</si>
  <si>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</si>
  <si>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</si>
  <si>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</si>
  <si>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</si>
  <si>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</si>
  <si>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</si>
  <si>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</si>
  <si>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</si>
  <si>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</si>
  <si>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</si>
  <si>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</si>
  <si>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</si>
  <si>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</si>
  <si>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</si>
  <si>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</si>
  <si>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</si>
  <si>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</si>
  <si>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</si>
  <si>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</si>
  <si>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</si>
  <si>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</si>
  <si>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</si>
  <si>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</si>
  <si>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</si>
  <si>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</si>
  <si>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</si>
  <si>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</si>
  <si>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</si>
  <si>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</si>
  <si>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</si>
  <si>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</si>
  <si>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</si>
  <si>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</si>
  <si>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</si>
  <si>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</si>
  <si>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</si>
  <si>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</si>
  <si>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</si>
  <si>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</si>
  <si>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</si>
  <si>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</si>
  <si>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</si>
  <si>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</si>
  <si>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</si>
  <si>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</si>
  <si>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</si>
  <si>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</si>
  <si>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</si>
  <si>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</si>
  <si>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</si>
  <si>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</si>
  <si>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</si>
  <si>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</si>
  <si>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</si>
  <si>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</si>
  <si>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</si>
  <si>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</si>
  <si>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</si>
  <si>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</si>
  <si>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</si>
  <si>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</si>
  <si>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</si>
  <si>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</si>
  <si>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</si>
  <si>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</si>
  <si>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</si>
  <si>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</si>
  <si>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</si>
  <si>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</si>
  <si>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</si>
  <si>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</si>
  <si>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</si>
  <si>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</si>
  <si>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</si>
  <si>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</si>
  <si>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</si>
  <si>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</si>
  <si>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</si>
  <si>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</si>
  <si>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</si>
  <si>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</si>
  <si>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</si>
  <si>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</si>
  <si>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</si>
  <si>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</si>
  <si>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</si>
  <si>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</si>
  <si>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</si>
  <si>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</si>
  <si>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</si>
  <si>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</si>
  <si>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</si>
  <si>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</si>
  <si>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</si>
  <si>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</si>
  <si>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</si>
  <si>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</si>
  <si>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</si>
  <si>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</si>
  <si>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</si>
  <si>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</si>
  <si>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</si>
  <si>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</si>
  <si>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</si>
  <si>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</si>
  <si>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</si>
  <si>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</si>
  <si>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</si>
  <si>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</si>
  <si>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</si>
  <si>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</si>
  <si>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</si>
  <si>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</si>
  <si>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</si>
  <si>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</si>
  <si>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</si>
  <si>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</si>
  <si>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</si>
  <si>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</si>
  <si>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</si>
  <si>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</si>
  <si>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</si>
  <si>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</si>
  <si>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</si>
  <si>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</si>
  <si>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</si>
  <si>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</si>
  <si>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</si>
  <si>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</si>
  <si>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</si>
  <si>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</si>
  <si>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</si>
  <si>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</si>
  <si>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</si>
  <si>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</si>
  <si>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</si>
  <si>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</si>
  <si>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</si>
  <si>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</si>
  <si>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</si>
  <si>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</si>
  <si>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</si>
  <si>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</si>
  <si>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</si>
  <si>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</si>
  <si>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</si>
  <si>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</si>
  <si>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</si>
  <si>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</si>
  <si>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</si>
  <si>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</si>
  <si>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</si>
  <si>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</si>
  <si>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</si>
  <si>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</si>
  <si>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</si>
  <si>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</si>
  <si>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</si>
  <si>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</si>
  <si>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</si>
  <si>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</si>
  <si>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</si>
  <si>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</si>
  <si>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</si>
  <si>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</si>
  <si>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</si>
  <si>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</si>
  <si>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</si>
  <si>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</si>
  <si>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</si>
  <si>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</si>
  <si>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</si>
  <si>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</si>
  <si>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</si>
  <si>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</si>
  <si>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</si>
  <si>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</si>
  <si>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</si>
  <si>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</si>
  <si>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</si>
  <si>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</si>
  <si>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</si>
  <si>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</si>
  <si>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</si>
  <si>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</si>
  <si>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</si>
  <si>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</si>
  <si>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</si>
  <si>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</si>
  <si>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</si>
  <si>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</si>
  <si>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</si>
  <si>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</si>
  <si>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</si>
  <si>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</si>
  <si>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</si>
  <si>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</si>
  <si>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</si>
  <si>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</si>
  <si>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</si>
  <si>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</si>
  <si>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</si>
  <si>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</si>
  <si>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</si>
  <si>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</si>
  <si>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</si>
  <si>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</si>
  <si>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</si>
  <si>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</si>
  <si>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</si>
  <si>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</si>
  <si>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</si>
  <si>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</si>
  <si>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</si>
  <si>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20210708 06:53:07</t>
  </si>
  <si>
    <t>06:53:07</t>
  </si>
  <si>
    <t>1</t>
  </si>
  <si>
    <t>-</t>
  </si>
  <si>
    <t>0: Broadleaf</t>
  </si>
  <si>
    <t>06:45:08</t>
  </si>
  <si>
    <t>0/3</t>
  </si>
  <si>
    <t>20210708 07:02:54</t>
  </si>
  <si>
    <t>07:02:54</t>
  </si>
  <si>
    <t>2</t>
  </si>
  <si>
    <t>1/3</t>
  </si>
  <si>
    <t>20210708 07:10:10</t>
  </si>
  <si>
    <t>07:10:10</t>
  </si>
  <si>
    <t>3</t>
  </si>
  <si>
    <t>2/3</t>
  </si>
  <si>
    <t>20210708 07:15:35</t>
  </si>
  <si>
    <t>07:15:35</t>
  </si>
  <si>
    <t>20210708 07:22:34</t>
  </si>
  <si>
    <t>07:22:34</t>
  </si>
  <si>
    <t>5</t>
  </si>
  <si>
    <t>20210708 07:27:41</t>
  </si>
  <si>
    <t>07:27:41</t>
  </si>
  <si>
    <t>6</t>
  </si>
  <si>
    <t>20210708 07:34:06</t>
  </si>
  <si>
    <t>07:34:06</t>
  </si>
  <si>
    <t>07:30:07</t>
  </si>
  <si>
    <t>20210708 07:39:33</t>
  </si>
  <si>
    <t>07:39:33</t>
  </si>
  <si>
    <t>20210708 07:44:57</t>
  </si>
  <si>
    <t>07:44:57</t>
  </si>
  <si>
    <t>20210708 07:49:59</t>
  </si>
  <si>
    <t>07:49:59</t>
  </si>
  <si>
    <t>20210708 07:55:11</t>
  </si>
  <si>
    <t>07:55:11</t>
  </si>
  <si>
    <t>20210708 08:01:13</t>
  </si>
  <si>
    <t>08:01:13</t>
  </si>
  <si>
    <t>20210708 08:07:41</t>
  </si>
  <si>
    <t>08:07:41</t>
  </si>
  <si>
    <t>08:05:45</t>
  </si>
  <si>
    <t>20210708 08:13:07</t>
  </si>
  <si>
    <t>08:13:07</t>
  </si>
  <si>
    <t>20210708 08:19:36</t>
  </si>
  <si>
    <t>08:19:36</t>
  </si>
  <si>
    <t>20210708 08:24:57</t>
  </si>
  <si>
    <t>08:24:57</t>
  </si>
  <si>
    <t>20210708 08:31:10</t>
  </si>
  <si>
    <t>08:31:10</t>
  </si>
  <si>
    <t>20210708 08:35:43</t>
  </si>
  <si>
    <t>08:35:43</t>
  </si>
  <si>
    <t>20210708 08:43:19</t>
  </si>
  <si>
    <t>08:43:19</t>
  </si>
  <si>
    <t>08:39:12</t>
  </si>
  <si>
    <t>20210708 08:50:16</t>
  </si>
  <si>
    <t>08:50:16</t>
  </si>
  <si>
    <t>20210708 08:58:10</t>
  </si>
  <si>
    <t>08:58:10</t>
  </si>
  <si>
    <t>20210708 09:06:18</t>
  </si>
  <si>
    <t>09:06:18</t>
  </si>
  <si>
    <t>20210708 09:12:37</t>
  </si>
  <si>
    <t>09:12:37</t>
  </si>
  <si>
    <t>20210708 09:19:20</t>
  </si>
  <si>
    <t>09:19:20</t>
  </si>
  <si>
    <t>20210708 09:27:32</t>
  </si>
  <si>
    <t>09:27:32</t>
  </si>
  <si>
    <t>09:23:08</t>
  </si>
  <si>
    <t>20210708 09:36:53</t>
  </si>
  <si>
    <t>09:36:53</t>
  </si>
  <si>
    <t>20210708 09:45:21</t>
  </si>
  <si>
    <t>09:45:21</t>
  </si>
  <si>
    <t>20210708 10:04:13</t>
  </si>
  <si>
    <t>10:04:13</t>
  </si>
  <si>
    <t>20210708 10:11:01</t>
  </si>
  <si>
    <t>10:11:01</t>
  </si>
  <si>
    <t>20210708 10:21:19</t>
  </si>
  <si>
    <t>10:21:19</t>
  </si>
  <si>
    <t>10:17:26</t>
  </si>
  <si>
    <t>20210708 10:30:39</t>
  </si>
  <si>
    <t>10:30:39</t>
  </si>
  <si>
    <t>20210708 10:38:01</t>
  </si>
  <si>
    <t>10:38:01</t>
  </si>
  <si>
    <t>20210708 10:43:21</t>
  </si>
  <si>
    <t>10:43:21</t>
  </si>
  <si>
    <t>20210708 10:53:19</t>
  </si>
  <si>
    <t>10:53:19</t>
  </si>
  <si>
    <t>20210708 11:04:56</t>
  </si>
  <si>
    <t>11:04:56</t>
  </si>
  <si>
    <t>20210708 11:15:34</t>
  </si>
  <si>
    <t>11:15:34</t>
  </si>
  <si>
    <t>11:10:58</t>
  </si>
  <si>
    <t>20210708 11:26:42</t>
  </si>
  <si>
    <t>11:26:42</t>
  </si>
  <si>
    <t>20210708 11:35:37</t>
  </si>
  <si>
    <t>11:35:37</t>
  </si>
  <si>
    <t>20210708 11:43:49</t>
  </si>
  <si>
    <t>11:43:49</t>
  </si>
  <si>
    <t>20210708 11:53:05</t>
  </si>
  <si>
    <t>11:53:05</t>
  </si>
  <si>
    <t>20210708 11:59:16</t>
  </si>
  <si>
    <t>11:59:16</t>
  </si>
  <si>
    <t>20210708 12:03:27</t>
  </si>
  <si>
    <t>12:03:27</t>
  </si>
  <si>
    <t>12:01:29</t>
  </si>
  <si>
    <t>20210708 12:10:10</t>
  </si>
  <si>
    <t>12:10:10</t>
  </si>
  <si>
    <t>20210708 12:14:00</t>
  </si>
  <si>
    <t>12:14:00</t>
  </si>
  <si>
    <t>20210708 12:18:43</t>
  </si>
  <si>
    <t>12:18:43</t>
  </si>
  <si>
    <t>3/3</t>
  </si>
  <si>
    <t>20210708 12:22:18</t>
  </si>
  <si>
    <t>12:22:18</t>
  </si>
  <si>
    <t>20210708 12:29:37</t>
  </si>
  <si>
    <t>12:29:37</t>
  </si>
  <si>
    <t>20210708 12:33:30</t>
  </si>
  <si>
    <t>12:33:30</t>
  </si>
  <si>
    <t>12:31:37</t>
  </si>
  <si>
    <t>20210708 12:36:57</t>
  </si>
  <si>
    <t>12:36:57</t>
  </si>
  <si>
    <t>20210708 12:47:40</t>
  </si>
  <si>
    <t>12:47:40</t>
  </si>
  <si>
    <t>20210708 12:52:23</t>
  </si>
  <si>
    <t>12:52:23</t>
  </si>
  <si>
    <t>20210708 13:00:45</t>
  </si>
  <si>
    <t>13:00:45</t>
  </si>
  <si>
    <t>20210708 13:17:02</t>
  </si>
  <si>
    <t>13:17:02</t>
  </si>
  <si>
    <t>20210708 13:21:38</t>
  </si>
  <si>
    <t>13:21:38</t>
  </si>
  <si>
    <t>13:19:46</t>
  </si>
  <si>
    <t>20210708 13:29:23</t>
  </si>
  <si>
    <t>13:29:23</t>
  </si>
  <si>
    <t>20210708 14:16:10</t>
  </si>
  <si>
    <t>14:16:10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</si>
</sst>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A72"/>
  <sheetViews>
    <sheetView tabSelected="1" workbookViewId="0"/>
  </sheetViews>
  <sheetFormatPr defaultRowHeight="15"/>
  <sheetData>
    <row r="2" spans="1:183">
      <c r="A2" t="s">
        <v>25</v>
      </c>
      <c r="B2" t="s">
        <v>26</v>
      </c>
      <c r="C2" t="s">
        <v>28</v>
      </c>
    </row>
    <row r="3" spans="1:183">
      <c r="B3" t="s">
        <v>27</v>
      </c>
      <c r="C3">
        <v>21</v>
      </c>
    </row>
    <row r="4" spans="1:18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83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8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83">
      <c r="B7">
        <v>0</v>
      </c>
      <c r="C7">
        <v>1</v>
      </c>
      <c r="D7">
        <v>0</v>
      </c>
      <c r="E7">
        <v>0</v>
      </c>
    </row>
    <row r="8" spans="1:18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8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83">
      <c r="B11">
        <v>0</v>
      </c>
      <c r="C11">
        <v>0</v>
      </c>
      <c r="D11">
        <v>0</v>
      </c>
      <c r="E11">
        <v>0</v>
      </c>
      <c r="F11">
        <v>1</v>
      </c>
    </row>
    <row r="12" spans="1:18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83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8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88</v>
      </c>
      <c r="BZ14" t="s">
        <v>88</v>
      </c>
      <c r="CA14" t="s">
        <v>88</v>
      </c>
      <c r="CB14" t="s">
        <v>88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</row>
    <row r="15" spans="1:183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84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103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207</v>
      </c>
      <c r="DK15" t="s">
        <v>208</v>
      </c>
      <c r="DL15" t="s">
        <v>209</v>
      </c>
      <c r="DM15" t="s">
        <v>210</v>
      </c>
      <c r="DN15" t="s">
        <v>211</v>
      </c>
      <c r="DO15" t="s">
        <v>212</v>
      </c>
      <c r="DP15" t="s">
        <v>213</v>
      </c>
      <c r="DQ15" t="s">
        <v>214</v>
      </c>
      <c r="DR15" t="s">
        <v>97</v>
      </c>
      <c r="DS15" t="s">
        <v>100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  <c r="FT15" t="s">
        <v>267</v>
      </c>
      <c r="FU15" t="s">
        <v>268</v>
      </c>
      <c r="FV15" t="s">
        <v>269</v>
      </c>
      <c r="FW15" t="s">
        <v>270</v>
      </c>
      <c r="FX15" t="s">
        <v>271</v>
      </c>
      <c r="FY15" t="s">
        <v>272</v>
      </c>
      <c r="FZ15" t="s">
        <v>273</v>
      </c>
      <c r="GA15" t="s">
        <v>274</v>
      </c>
    </row>
    <row r="16" spans="1:183">
      <c r="B16" t="s">
        <v>275</v>
      </c>
      <c r="C16" t="s">
        <v>275</v>
      </c>
      <c r="F16" t="s">
        <v>275</v>
      </c>
      <c r="H16" t="s">
        <v>275</v>
      </c>
      <c r="I16" t="s">
        <v>276</v>
      </c>
      <c r="J16" t="s">
        <v>277</v>
      </c>
      <c r="K16" t="s">
        <v>278</v>
      </c>
      <c r="L16" t="s">
        <v>279</v>
      </c>
      <c r="M16" t="s">
        <v>279</v>
      </c>
      <c r="N16" t="s">
        <v>182</v>
      </c>
      <c r="O16" t="s">
        <v>182</v>
      </c>
      <c r="P16" t="s">
        <v>276</v>
      </c>
      <c r="Q16" t="s">
        <v>276</v>
      </c>
      <c r="R16" t="s">
        <v>276</v>
      </c>
      <c r="S16" t="s">
        <v>276</v>
      </c>
      <c r="T16" t="s">
        <v>280</v>
      </c>
      <c r="U16" t="s">
        <v>281</v>
      </c>
      <c r="V16" t="s">
        <v>281</v>
      </c>
      <c r="W16" t="s">
        <v>282</v>
      </c>
      <c r="X16" t="s">
        <v>283</v>
      </c>
      <c r="Y16" t="s">
        <v>282</v>
      </c>
      <c r="Z16" t="s">
        <v>282</v>
      </c>
      <c r="AA16" t="s">
        <v>282</v>
      </c>
      <c r="AB16" t="s">
        <v>280</v>
      </c>
      <c r="AC16" t="s">
        <v>280</v>
      </c>
      <c r="AD16" t="s">
        <v>280</v>
      </c>
      <c r="AE16" t="s">
        <v>280</v>
      </c>
      <c r="AF16" t="s">
        <v>284</v>
      </c>
      <c r="AG16" t="s">
        <v>283</v>
      </c>
      <c r="AI16" t="s">
        <v>283</v>
      </c>
      <c r="AJ16" t="s">
        <v>284</v>
      </c>
      <c r="AP16" t="s">
        <v>278</v>
      </c>
      <c r="AW16" t="s">
        <v>278</v>
      </c>
      <c r="AX16" t="s">
        <v>278</v>
      </c>
      <c r="AY16" t="s">
        <v>278</v>
      </c>
      <c r="AZ16" t="s">
        <v>285</v>
      </c>
      <c r="BN16" t="s">
        <v>286</v>
      </c>
      <c r="BO16" t="s">
        <v>286</v>
      </c>
      <c r="BP16" t="s">
        <v>286</v>
      </c>
      <c r="BQ16" t="s">
        <v>278</v>
      </c>
      <c r="BS16" t="s">
        <v>287</v>
      </c>
      <c r="BU16" t="s">
        <v>278</v>
      </c>
      <c r="BV16" t="s">
        <v>278</v>
      </c>
      <c r="BX16" t="s">
        <v>288</v>
      </c>
      <c r="BY16" t="s">
        <v>289</v>
      </c>
      <c r="CB16" t="s">
        <v>276</v>
      </c>
      <c r="CC16" t="s">
        <v>275</v>
      </c>
      <c r="CD16" t="s">
        <v>279</v>
      </c>
      <c r="CE16" t="s">
        <v>279</v>
      </c>
      <c r="CF16" t="s">
        <v>290</v>
      </c>
      <c r="CG16" t="s">
        <v>290</v>
      </c>
      <c r="CH16" t="s">
        <v>279</v>
      </c>
      <c r="CI16" t="s">
        <v>290</v>
      </c>
      <c r="CJ16" t="s">
        <v>284</v>
      </c>
      <c r="CK16" t="s">
        <v>282</v>
      </c>
      <c r="CL16" t="s">
        <v>282</v>
      </c>
      <c r="CM16" t="s">
        <v>281</v>
      </c>
      <c r="CN16" t="s">
        <v>281</v>
      </c>
      <c r="CO16" t="s">
        <v>281</v>
      </c>
      <c r="CP16" t="s">
        <v>281</v>
      </c>
      <c r="CQ16" t="s">
        <v>281</v>
      </c>
      <c r="CR16" t="s">
        <v>291</v>
      </c>
      <c r="CS16" t="s">
        <v>278</v>
      </c>
      <c r="CT16" t="s">
        <v>278</v>
      </c>
      <c r="CU16" t="s">
        <v>278</v>
      </c>
      <c r="CZ16" t="s">
        <v>278</v>
      </c>
      <c r="DC16" t="s">
        <v>281</v>
      </c>
      <c r="DD16" t="s">
        <v>281</v>
      </c>
      <c r="DE16" t="s">
        <v>281</v>
      </c>
      <c r="DF16" t="s">
        <v>281</v>
      </c>
      <c r="DG16" t="s">
        <v>281</v>
      </c>
      <c r="DH16" t="s">
        <v>278</v>
      </c>
      <c r="DI16" t="s">
        <v>278</v>
      </c>
      <c r="DJ16" t="s">
        <v>278</v>
      </c>
      <c r="DK16" t="s">
        <v>275</v>
      </c>
      <c r="DN16" t="s">
        <v>292</v>
      </c>
      <c r="DO16" t="s">
        <v>292</v>
      </c>
      <c r="DQ16" t="s">
        <v>275</v>
      </c>
      <c r="DR16" t="s">
        <v>293</v>
      </c>
      <c r="DT16" t="s">
        <v>275</v>
      </c>
      <c r="DU16" t="s">
        <v>275</v>
      </c>
      <c r="DW16" t="s">
        <v>294</v>
      </c>
      <c r="DX16" t="s">
        <v>295</v>
      </c>
      <c r="DY16" t="s">
        <v>294</v>
      </c>
      <c r="DZ16" t="s">
        <v>295</v>
      </c>
      <c r="EA16" t="s">
        <v>294</v>
      </c>
      <c r="EB16" t="s">
        <v>295</v>
      </c>
      <c r="EC16" t="s">
        <v>283</v>
      </c>
      <c r="ED16" t="s">
        <v>283</v>
      </c>
      <c r="EE16" t="s">
        <v>279</v>
      </c>
      <c r="EF16" t="s">
        <v>296</v>
      </c>
      <c r="EG16" t="s">
        <v>279</v>
      </c>
      <c r="EJ16" t="s">
        <v>297</v>
      </c>
      <c r="EM16" t="s">
        <v>290</v>
      </c>
      <c r="EN16" t="s">
        <v>298</v>
      </c>
      <c r="EO16" t="s">
        <v>290</v>
      </c>
      <c r="ET16" t="s">
        <v>283</v>
      </c>
      <c r="EU16" t="s">
        <v>283</v>
      </c>
      <c r="EV16" t="s">
        <v>294</v>
      </c>
      <c r="EW16" t="s">
        <v>295</v>
      </c>
      <c r="EX16" t="s">
        <v>295</v>
      </c>
      <c r="FB16" t="s">
        <v>295</v>
      </c>
      <c r="FF16" t="s">
        <v>279</v>
      </c>
      <c r="FG16" t="s">
        <v>279</v>
      </c>
      <c r="FH16" t="s">
        <v>290</v>
      </c>
      <c r="FI16" t="s">
        <v>290</v>
      </c>
      <c r="FJ16" t="s">
        <v>299</v>
      </c>
      <c r="FK16" t="s">
        <v>299</v>
      </c>
      <c r="FM16" t="s">
        <v>284</v>
      </c>
      <c r="FN16" t="s">
        <v>284</v>
      </c>
      <c r="FO16" t="s">
        <v>281</v>
      </c>
      <c r="FP16" t="s">
        <v>281</v>
      </c>
      <c r="FQ16" t="s">
        <v>281</v>
      </c>
      <c r="FR16" t="s">
        <v>281</v>
      </c>
      <c r="FS16" t="s">
        <v>281</v>
      </c>
      <c r="FT16" t="s">
        <v>283</v>
      </c>
      <c r="FU16" t="s">
        <v>283</v>
      </c>
      <c r="FV16" t="s">
        <v>283</v>
      </c>
      <c r="FW16" t="s">
        <v>281</v>
      </c>
      <c r="FX16" t="s">
        <v>279</v>
      </c>
      <c r="FY16" t="s">
        <v>290</v>
      </c>
      <c r="FZ16" t="s">
        <v>283</v>
      </c>
      <c r="GA16" t="s">
        <v>283</v>
      </c>
    </row>
    <row r="17" spans="1:183">
      <c r="A17">
        <v>1</v>
      </c>
      <c r="B17">
        <v>1625752387</v>
      </c>
      <c r="C17">
        <v>0</v>
      </c>
      <c r="D17" t="s">
        <v>300</v>
      </c>
      <c r="E17" t="s">
        <v>301</v>
      </c>
      <c r="F17">
        <v>15</v>
      </c>
      <c r="G17" t="s">
        <v>302</v>
      </c>
      <c r="H17">
        <v>1625752379</v>
      </c>
      <c r="I17">
        <f>(J17)/1000</f>
        <v>0</v>
      </c>
      <c r="J17">
        <f>1000*CJ17*AH17*(CF17-CG17)/(100*BY17*(1000-AH17*CF17))</f>
        <v>0</v>
      </c>
      <c r="K17">
        <f>CJ17*AH17*(CE17-CD17*(1000-AH17*CG17)/(1000-AH17*CF17))/(100*BY17)</f>
        <v>0</v>
      </c>
      <c r="L17">
        <f>CD17 - IF(AH17&gt;1, K17*BY17*100.0/(AJ17*CR17), 0)</f>
        <v>0</v>
      </c>
      <c r="M17">
        <f>((S17-I17/2)*L17-K17)/(S17+I17/2)</f>
        <v>0</v>
      </c>
      <c r="N17">
        <f>M17*(CK17+CL17)/1000.0</f>
        <v>0</v>
      </c>
      <c r="O17">
        <f>(CD17 - IF(AH17&gt;1, K17*BY17*100.0/(AJ17*CR17), 0))*(CK17+CL17)/1000.0</f>
        <v>0</v>
      </c>
      <c r="P17">
        <f>2.0/((1/R17-1/Q17)+SIGN(R17)*SQRT((1/R17-1/Q17)*(1/R17-1/Q17) + 4*BZ17/((BZ17+1)*(BZ17+1))*(2*1/R17*1/Q17-1/Q17*1/Q17)))</f>
        <v>0</v>
      </c>
      <c r="Q17">
        <f>IF(LEFT(CA17,1)&lt;&gt;"0",IF(LEFT(CA17,1)="1",3.0,CB17),$D$5+$E$5*(CR17*CK17/($K$5*1000))+$F$5*(CR17*CK17/($K$5*1000))*MAX(MIN(BY17,$J$5),$I$5)*MAX(MIN(BY17,$J$5),$I$5)+$G$5*MAX(MIN(BY17,$J$5),$I$5)*(CR17*CK17/($K$5*1000))+$H$5*(CR17*CK17/($K$5*1000))*(CR17*CK17/($K$5*1000)))</f>
        <v>0</v>
      </c>
      <c r="R17">
        <f>I17*(1000-(1000*0.61365*exp(17.502*V17/(240.97+V17))/(CK17+CL17)+CF17)/2)/(1000*0.61365*exp(17.502*V17/(240.97+V17))/(CK17+CL17)-CF17)</f>
        <v>0</v>
      </c>
      <c r="S17">
        <f>1/((BZ17+1)/(P17/1.6)+1/(Q17/1.37)) + BZ17/((BZ17+1)/(P17/1.6) + BZ17/(Q17/1.37))</f>
        <v>0</v>
      </c>
      <c r="T17">
        <f>(BU17*BX17)</f>
        <v>0</v>
      </c>
      <c r="U17">
        <f>(CM17+(T17+2*0.95*5.67E-8*(((CM17+$B$7)+273)^4-(CM17+273)^4)-44100*I17)/(1.84*29.3*Q17+8*0.95*5.67E-8*(CM17+273)^3))</f>
        <v>0</v>
      </c>
      <c r="V17">
        <f>($C$7*CN17+$D$7*CO17+$E$7*U17)</f>
        <v>0</v>
      </c>
      <c r="W17">
        <f>0.61365*exp(17.502*V17/(240.97+V17))</f>
        <v>0</v>
      </c>
      <c r="X17">
        <f>(Y17/Z17*100)</f>
        <v>0</v>
      </c>
      <c r="Y17">
        <f>CF17*(CK17+CL17)/1000</f>
        <v>0</v>
      </c>
      <c r="Z17">
        <f>0.61365*exp(17.502*CM17/(240.97+CM17))</f>
        <v>0</v>
      </c>
      <c r="AA17">
        <f>(W17-CF17*(CK17+CL17)/1000)</f>
        <v>0</v>
      </c>
      <c r="AB17">
        <f>(-I17*44100)</f>
        <v>0</v>
      </c>
      <c r="AC17">
        <f>2*29.3*Q17*0.92*(CM17-V17)</f>
        <v>0</v>
      </c>
      <c r="AD17">
        <f>2*0.95*5.67E-8*(((CM17+$B$7)+273)^4-(V17+273)^4)</f>
        <v>0</v>
      </c>
      <c r="AE17">
        <f>T17+AD17+AB17+AC17</f>
        <v>0</v>
      </c>
      <c r="AF17">
        <v>9</v>
      </c>
      <c r="AG17">
        <v>1</v>
      </c>
      <c r="AH17">
        <f>IF(AF17*$H$13&gt;=AJ17,1.0,(AJ17/(AJ17-AF17*$H$13)))</f>
        <v>0</v>
      </c>
      <c r="AI17">
        <f>(AH17-1)*100</f>
        <v>0</v>
      </c>
      <c r="AJ17">
        <f>MAX(0,($B$13+$C$13*CR17)/(1+$D$13*CR17)*CK17/(CM17+273)*$E$13)</f>
        <v>0</v>
      </c>
      <c r="AK17" t="s">
        <v>303</v>
      </c>
      <c r="AL17" t="s">
        <v>303</v>
      </c>
      <c r="AM17">
        <v>0</v>
      </c>
      <c r="AN17">
        <v>0</v>
      </c>
      <c r="AO17">
        <f>1-AM17/AN17</f>
        <v>0</v>
      </c>
      <c r="AP17">
        <v>0</v>
      </c>
      <c r="AQ17" t="s">
        <v>303</v>
      </c>
      <c r="AR17" t="s">
        <v>303</v>
      </c>
      <c r="AS17">
        <v>0</v>
      </c>
      <c r="AT17">
        <v>0</v>
      </c>
      <c r="AU17">
        <f>1-AS17/AT17</f>
        <v>0</v>
      </c>
      <c r="AV17">
        <v>0.5</v>
      </c>
      <c r="AW17">
        <f>BV17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303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f>$B$11*CS17+$C$11*CT17+$F$11*CU17*(1-CX17)</f>
        <v>0</v>
      </c>
      <c r="BV17">
        <f>BU17*BW17</f>
        <v>0</v>
      </c>
      <c r="BW17">
        <f>($B$11*$D$9+$C$11*$D$9+$F$11*((DH17+CZ17)/MAX(DH17+CZ17+DI17, 0.1)*$I$9+DI17/MAX(DH17+CZ17+DI17, 0.1)*$J$9))/($B$11+$C$11+$F$11)</f>
        <v>0</v>
      </c>
      <c r="BX17">
        <f>($B$11*$K$9+$C$11*$K$9+$F$11*((DH17+CZ17)/MAX(DH17+CZ17+DI17, 0.1)*$P$9+DI17/MAX(DH17+CZ17+DI17, 0.1)*$Q$9))/($B$11+$C$11+$F$11)</f>
        <v>0</v>
      </c>
      <c r="BY17">
        <v>6</v>
      </c>
      <c r="BZ17">
        <v>0.5</v>
      </c>
      <c r="CA17" t="s">
        <v>304</v>
      </c>
      <c r="CB17">
        <v>2</v>
      </c>
      <c r="CC17">
        <v>1625752379</v>
      </c>
      <c r="CD17">
        <v>413.407161290323</v>
      </c>
      <c r="CE17">
        <v>419.962225806452</v>
      </c>
      <c r="CF17">
        <v>8.55586419354839</v>
      </c>
      <c r="CG17">
        <v>8.47768096774194</v>
      </c>
      <c r="CH17">
        <v>428.462967741935</v>
      </c>
      <c r="CI17">
        <v>10.0984722580645</v>
      </c>
      <c r="CJ17">
        <v>599.997258064516</v>
      </c>
      <c r="CK17">
        <v>100.786741935484</v>
      </c>
      <c r="CL17">
        <v>0.0992897258064516</v>
      </c>
      <c r="CM17">
        <v>14.4506838709677</v>
      </c>
      <c r="CN17">
        <v>14.0380225806452</v>
      </c>
      <c r="CO17">
        <v>999.9</v>
      </c>
      <c r="CP17">
        <v>0</v>
      </c>
      <c r="CQ17">
        <v>0</v>
      </c>
      <c r="CR17">
        <v>10028.9516129032</v>
      </c>
      <c r="CS17">
        <v>0</v>
      </c>
      <c r="CT17">
        <v>86.987364516129</v>
      </c>
      <c r="CU17">
        <v>1045.99967741935</v>
      </c>
      <c r="CV17">
        <v>0.962001903225807</v>
      </c>
      <c r="CW17">
        <v>0.0379981612903226</v>
      </c>
      <c r="CX17">
        <v>0</v>
      </c>
      <c r="CY17">
        <v>2292.04838709677</v>
      </c>
      <c r="CZ17">
        <v>4.99912</v>
      </c>
      <c r="DA17">
        <v>23750.2387096774</v>
      </c>
      <c r="DB17">
        <v>6712.81096774194</v>
      </c>
      <c r="DC17">
        <v>33.6691290322581</v>
      </c>
      <c r="DD17">
        <v>35.870935483871</v>
      </c>
      <c r="DE17">
        <v>35.4533548387097</v>
      </c>
      <c r="DF17">
        <v>35.7598387096774</v>
      </c>
      <c r="DG17">
        <v>35.2779677419355</v>
      </c>
      <c r="DH17">
        <v>1001.44709677419</v>
      </c>
      <c r="DI17">
        <v>39.5545161290322</v>
      </c>
      <c r="DJ17">
        <v>0</v>
      </c>
      <c r="DK17">
        <v>1625752388.5</v>
      </c>
      <c r="DL17">
        <v>0</v>
      </c>
      <c r="DM17">
        <v>2291.78769230769</v>
      </c>
      <c r="DN17">
        <v>-70.6509400768355</v>
      </c>
      <c r="DO17">
        <v>-654.86153779779</v>
      </c>
      <c r="DP17">
        <v>23747.7038461538</v>
      </c>
      <c r="DQ17">
        <v>15</v>
      </c>
      <c r="DR17">
        <v>1625751908.1</v>
      </c>
      <c r="DS17" t="s">
        <v>305</v>
      </c>
      <c r="DT17">
        <v>1625751908.1</v>
      </c>
      <c r="DU17">
        <v>1625751903.1</v>
      </c>
      <c r="DV17">
        <v>1</v>
      </c>
      <c r="DW17">
        <v>-0.609</v>
      </c>
      <c r="DX17">
        <v>0.164</v>
      </c>
      <c r="DY17">
        <v>-15.058</v>
      </c>
      <c r="DZ17">
        <v>-1.541</v>
      </c>
      <c r="EA17">
        <v>420</v>
      </c>
      <c r="EB17">
        <v>8</v>
      </c>
      <c r="EC17">
        <v>0.3</v>
      </c>
      <c r="ED17">
        <v>0.09</v>
      </c>
      <c r="EE17">
        <v>-6.53576219512195</v>
      </c>
      <c r="EF17">
        <v>-0.707647317073177</v>
      </c>
      <c r="EG17">
        <v>0.0841949770679588</v>
      </c>
      <c r="EH17">
        <v>0</v>
      </c>
      <c r="EI17">
        <v>2294.91371428571</v>
      </c>
      <c r="EJ17">
        <v>-70.1927201565575</v>
      </c>
      <c r="EK17">
        <v>7.07444418239311</v>
      </c>
      <c r="EL17">
        <v>0</v>
      </c>
      <c r="EM17">
        <v>0.0762240107317073</v>
      </c>
      <c r="EN17">
        <v>0.665711528989547</v>
      </c>
      <c r="EO17">
        <v>0.10994941764849</v>
      </c>
      <c r="EP17">
        <v>0</v>
      </c>
      <c r="EQ17">
        <v>0</v>
      </c>
      <c r="ER17">
        <v>3</v>
      </c>
      <c r="ES17" t="s">
        <v>306</v>
      </c>
      <c r="ET17">
        <v>100</v>
      </c>
      <c r="EU17">
        <v>100</v>
      </c>
      <c r="EV17">
        <v>-15.055</v>
      </c>
      <c r="EW17">
        <v>-1.5496</v>
      </c>
      <c r="EX17">
        <v>-15.058675911723</v>
      </c>
      <c r="EY17">
        <v>0.000485247639819423</v>
      </c>
      <c r="EZ17">
        <v>-1.36446825205216e-06</v>
      </c>
      <c r="FA17">
        <v>5.78542989185787e-10</v>
      </c>
      <c r="FB17">
        <v>-1.17285863986733</v>
      </c>
      <c r="FC17">
        <v>-0.0508365997127688</v>
      </c>
      <c r="FD17">
        <v>0.00161886503163497</v>
      </c>
      <c r="FE17">
        <v>-2.08621555845513e-05</v>
      </c>
      <c r="FF17">
        <v>0</v>
      </c>
      <c r="FG17">
        <v>2096</v>
      </c>
      <c r="FH17">
        <v>2</v>
      </c>
      <c r="FI17">
        <v>28</v>
      </c>
      <c r="FJ17">
        <v>8</v>
      </c>
      <c r="FK17">
        <v>8.1</v>
      </c>
      <c r="FL17">
        <v>18</v>
      </c>
      <c r="FM17">
        <v>589.974</v>
      </c>
      <c r="FN17">
        <v>432.522</v>
      </c>
      <c r="FO17">
        <v>9.5565</v>
      </c>
      <c r="FP17">
        <v>19.1233</v>
      </c>
      <c r="FQ17">
        <v>29.9965</v>
      </c>
      <c r="FR17">
        <v>19.1154</v>
      </c>
      <c r="FS17">
        <v>19.0998</v>
      </c>
      <c r="FT17">
        <v>21.4833</v>
      </c>
      <c r="FU17">
        <v>-30</v>
      </c>
      <c r="FV17">
        <v>-30</v>
      </c>
      <c r="FW17">
        <v>9.96238</v>
      </c>
      <c r="FX17">
        <v>420</v>
      </c>
      <c r="FY17">
        <v>8.18994</v>
      </c>
      <c r="FZ17">
        <v>102.614</v>
      </c>
      <c r="GA17">
        <v>96.978</v>
      </c>
    </row>
    <row r="18" spans="1:183">
      <c r="A18">
        <v>2</v>
      </c>
      <c r="B18">
        <v>1625752974</v>
      </c>
      <c r="C18">
        <v>587</v>
      </c>
      <c r="D18" t="s">
        <v>307</v>
      </c>
      <c r="E18" t="s">
        <v>308</v>
      </c>
      <c r="F18">
        <v>15</v>
      </c>
      <c r="G18" t="s">
        <v>309</v>
      </c>
      <c r="H18">
        <v>1625752966.25</v>
      </c>
      <c r="I18">
        <f>(J18)/1000</f>
        <v>0</v>
      </c>
      <c r="J18">
        <f>1000*CJ18*AH18*(CF18-CG18)/(100*BY18*(1000-AH18*CF18))</f>
        <v>0</v>
      </c>
      <c r="K18">
        <f>CJ18*AH18*(CE18-CD18*(1000-AH18*CG18)/(1000-AH18*CF18))/(100*BY18)</f>
        <v>0</v>
      </c>
      <c r="L18">
        <f>CD18 - IF(AH18&gt;1, K18*BY18*100.0/(AJ18*CR18), 0)</f>
        <v>0</v>
      </c>
      <c r="M18">
        <f>((S18-I18/2)*L18-K18)/(S18+I18/2)</f>
        <v>0</v>
      </c>
      <c r="N18">
        <f>M18*(CK18+CL18)/1000.0</f>
        <v>0</v>
      </c>
      <c r="O18">
        <f>(CD18 - IF(AH18&gt;1, K18*BY18*100.0/(AJ18*CR18), 0))*(CK18+CL18)/1000.0</f>
        <v>0</v>
      </c>
      <c r="P18">
        <f>2.0/((1/R18-1/Q18)+SIGN(R18)*SQRT((1/R18-1/Q18)*(1/R18-1/Q18) + 4*BZ18/((BZ18+1)*(BZ18+1))*(2*1/R18*1/Q18-1/Q18*1/Q18)))</f>
        <v>0</v>
      </c>
      <c r="Q18">
        <f>IF(LEFT(CA18,1)&lt;&gt;"0",IF(LEFT(CA18,1)="1",3.0,CB18),$D$5+$E$5*(CR18*CK18/($K$5*1000))+$F$5*(CR18*CK18/($K$5*1000))*MAX(MIN(BY18,$J$5),$I$5)*MAX(MIN(BY18,$J$5),$I$5)+$G$5*MAX(MIN(BY18,$J$5),$I$5)*(CR18*CK18/($K$5*1000))+$H$5*(CR18*CK18/($K$5*1000))*(CR18*CK18/($K$5*1000)))</f>
        <v>0</v>
      </c>
      <c r="R18">
        <f>I18*(1000-(1000*0.61365*exp(17.502*V18/(240.97+V18))/(CK18+CL18)+CF18)/2)/(1000*0.61365*exp(17.502*V18/(240.97+V18))/(CK18+CL18)-CF18)</f>
        <v>0</v>
      </c>
      <c r="S18">
        <f>1/((BZ18+1)/(P18/1.6)+1/(Q18/1.37)) + BZ18/((BZ18+1)/(P18/1.6) + BZ18/(Q18/1.37))</f>
        <v>0</v>
      </c>
      <c r="T18">
        <f>(BU18*BX18)</f>
        <v>0</v>
      </c>
      <c r="U18">
        <f>(CM18+(T18+2*0.95*5.67E-8*(((CM18+$B$7)+273)^4-(CM18+273)^4)-44100*I18)/(1.84*29.3*Q18+8*0.95*5.67E-8*(CM18+273)^3))</f>
        <v>0</v>
      </c>
      <c r="V18">
        <f>($C$7*CN18+$D$7*CO18+$E$7*U18)</f>
        <v>0</v>
      </c>
      <c r="W18">
        <f>0.61365*exp(17.502*V18/(240.97+V18))</f>
        <v>0</v>
      </c>
      <c r="X18">
        <f>(Y18/Z18*100)</f>
        <v>0</v>
      </c>
      <c r="Y18">
        <f>CF18*(CK18+CL18)/1000</f>
        <v>0</v>
      </c>
      <c r="Z18">
        <f>0.61365*exp(17.502*CM18/(240.97+CM18))</f>
        <v>0</v>
      </c>
      <c r="AA18">
        <f>(W18-CF18*(CK18+CL18)/1000)</f>
        <v>0</v>
      </c>
      <c r="AB18">
        <f>(-I18*44100)</f>
        <v>0</v>
      </c>
      <c r="AC18">
        <f>2*29.3*Q18*0.92*(CM18-V18)</f>
        <v>0</v>
      </c>
      <c r="AD18">
        <f>2*0.95*5.67E-8*(((CM18+$B$7)+273)^4-(V18+273)^4)</f>
        <v>0</v>
      </c>
      <c r="AE18">
        <f>T18+AD18+AB18+AC18</f>
        <v>0</v>
      </c>
      <c r="AF18">
        <v>1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MAX(0,($B$13+$C$13*CR18)/(1+$D$13*CR18)*CK18/(CM18+273)*$E$13)</f>
        <v>0</v>
      </c>
      <c r="AK18" t="s">
        <v>303</v>
      </c>
      <c r="AL18" t="s">
        <v>303</v>
      </c>
      <c r="AM18">
        <v>0</v>
      </c>
      <c r="AN18">
        <v>0</v>
      </c>
      <c r="AO18">
        <f>1-AM18/AN18</f>
        <v>0</v>
      </c>
      <c r="AP18">
        <v>0</v>
      </c>
      <c r="AQ18" t="s">
        <v>303</v>
      </c>
      <c r="AR18" t="s">
        <v>303</v>
      </c>
      <c r="AS18">
        <v>0</v>
      </c>
      <c r="AT18">
        <v>0</v>
      </c>
      <c r="AU18">
        <f>1-AS18/AT18</f>
        <v>0</v>
      </c>
      <c r="AV18">
        <v>0.5</v>
      </c>
      <c r="AW18">
        <f>BV18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303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f>$B$11*CS18+$C$11*CT18+$F$11*CU18*(1-CX18)</f>
        <v>0</v>
      </c>
      <c r="BV18">
        <f>BU18*BW18</f>
        <v>0</v>
      </c>
      <c r="BW18">
        <f>($B$11*$D$9+$C$11*$D$9+$F$11*((DH18+CZ18)/MAX(DH18+CZ18+DI18, 0.1)*$I$9+DI18/MAX(DH18+CZ18+DI18, 0.1)*$J$9))/($B$11+$C$11+$F$11)</f>
        <v>0</v>
      </c>
      <c r="BX18">
        <f>($B$11*$K$9+$C$11*$K$9+$F$11*((DH18+CZ18)/MAX(DH18+CZ18+DI18, 0.1)*$P$9+DI18/MAX(DH18+CZ18+DI18, 0.1)*$Q$9))/($B$11+$C$11+$F$11)</f>
        <v>0</v>
      </c>
      <c r="BY18">
        <v>6</v>
      </c>
      <c r="BZ18">
        <v>0.5</v>
      </c>
      <c r="CA18" t="s">
        <v>304</v>
      </c>
      <c r="CB18">
        <v>2</v>
      </c>
      <c r="CC18">
        <v>1625752966.25</v>
      </c>
      <c r="CD18">
        <v>410.184333333333</v>
      </c>
      <c r="CE18">
        <v>420.0002</v>
      </c>
      <c r="CF18">
        <v>10.7736033333333</v>
      </c>
      <c r="CG18">
        <v>8.525825</v>
      </c>
      <c r="CH18">
        <v>425.239066666667</v>
      </c>
      <c r="CI18">
        <v>12.3670233333333</v>
      </c>
      <c r="CJ18">
        <v>599.9968</v>
      </c>
      <c r="CK18">
        <v>100.778433333333</v>
      </c>
      <c r="CL18">
        <v>0.0996246566666667</v>
      </c>
      <c r="CM18">
        <v>14.9765133333333</v>
      </c>
      <c r="CN18">
        <v>14.79058</v>
      </c>
      <c r="CO18">
        <v>999.9</v>
      </c>
      <c r="CP18">
        <v>0</v>
      </c>
      <c r="CQ18">
        <v>0</v>
      </c>
      <c r="CR18">
        <v>10004.3533333333</v>
      </c>
      <c r="CS18">
        <v>0</v>
      </c>
      <c r="CT18">
        <v>117.681366666667</v>
      </c>
      <c r="CU18">
        <v>1045.99633333333</v>
      </c>
      <c r="CV18">
        <v>0.961992433333334</v>
      </c>
      <c r="CW18">
        <v>0.03800747</v>
      </c>
      <c r="CX18">
        <v>0</v>
      </c>
      <c r="CY18">
        <v>2250.21166666667</v>
      </c>
      <c r="CZ18">
        <v>4.99912</v>
      </c>
      <c r="DA18">
        <v>23502.2166666667</v>
      </c>
      <c r="DB18">
        <v>6712.781</v>
      </c>
      <c r="DC18">
        <v>33.7935333333333</v>
      </c>
      <c r="DD18">
        <v>36.0662</v>
      </c>
      <c r="DE18">
        <v>35.6539666666667</v>
      </c>
      <c r="DF18">
        <v>35.5996666666667</v>
      </c>
      <c r="DG18">
        <v>35.5205</v>
      </c>
      <c r="DH18">
        <v>1001.429</v>
      </c>
      <c r="DI18">
        <v>39.5673333333333</v>
      </c>
      <c r="DJ18">
        <v>0</v>
      </c>
      <c r="DK18">
        <v>1625752975.9</v>
      </c>
      <c r="DL18">
        <v>0</v>
      </c>
      <c r="DM18">
        <v>2248.5368</v>
      </c>
      <c r="DN18">
        <v>-142.775384388464</v>
      </c>
      <c r="DO18">
        <v>-1479.55384392017</v>
      </c>
      <c r="DP18">
        <v>23485.768</v>
      </c>
      <c r="DQ18">
        <v>15</v>
      </c>
      <c r="DR18">
        <v>1625751908.1</v>
      </c>
      <c r="DS18" t="s">
        <v>305</v>
      </c>
      <c r="DT18">
        <v>1625751908.1</v>
      </c>
      <c r="DU18">
        <v>1625751903.1</v>
      </c>
      <c r="DV18">
        <v>1</v>
      </c>
      <c r="DW18">
        <v>-0.609</v>
      </c>
      <c r="DX18">
        <v>0.164</v>
      </c>
      <c r="DY18">
        <v>-15.058</v>
      </c>
      <c r="DZ18">
        <v>-1.541</v>
      </c>
      <c r="EA18">
        <v>420</v>
      </c>
      <c r="EB18">
        <v>8</v>
      </c>
      <c r="EC18">
        <v>0.3</v>
      </c>
      <c r="ED18">
        <v>0.09</v>
      </c>
      <c r="EE18">
        <v>-9.79489634146342</v>
      </c>
      <c r="EF18">
        <v>-0.394454216027893</v>
      </c>
      <c r="EG18">
        <v>0.0459145124916601</v>
      </c>
      <c r="EH18">
        <v>1</v>
      </c>
      <c r="EI18">
        <v>2255.74060606061</v>
      </c>
      <c r="EJ18">
        <v>-144.105290289868</v>
      </c>
      <c r="EK18">
        <v>13.7190265887118</v>
      </c>
      <c r="EL18">
        <v>0</v>
      </c>
      <c r="EM18">
        <v>2.27041243902439</v>
      </c>
      <c r="EN18">
        <v>-0.553642787456448</v>
      </c>
      <c r="EO18">
        <v>0.0557393210063262</v>
      </c>
      <c r="EP18">
        <v>0</v>
      </c>
      <c r="EQ18">
        <v>1</v>
      </c>
      <c r="ER18">
        <v>3</v>
      </c>
      <c r="ES18" t="s">
        <v>310</v>
      </c>
      <c r="ET18">
        <v>100</v>
      </c>
      <c r="EU18">
        <v>100</v>
      </c>
      <c r="EV18">
        <v>-15.055</v>
      </c>
      <c r="EW18">
        <v>-1.5919</v>
      </c>
      <c r="EX18">
        <v>-15.058675911723</v>
      </c>
      <c r="EY18">
        <v>0.000485247639819423</v>
      </c>
      <c r="EZ18">
        <v>-1.36446825205216e-06</v>
      </c>
      <c r="FA18">
        <v>5.78542989185787e-10</v>
      </c>
      <c r="FB18">
        <v>-1.17285863986733</v>
      </c>
      <c r="FC18">
        <v>-0.0508365997127688</v>
      </c>
      <c r="FD18">
        <v>0.00161886503163497</v>
      </c>
      <c r="FE18">
        <v>-2.08621555845513e-05</v>
      </c>
      <c r="FF18">
        <v>0</v>
      </c>
      <c r="FG18">
        <v>2096</v>
      </c>
      <c r="FH18">
        <v>2</v>
      </c>
      <c r="FI18">
        <v>28</v>
      </c>
      <c r="FJ18">
        <v>17.8</v>
      </c>
      <c r="FK18">
        <v>17.8</v>
      </c>
      <c r="FL18">
        <v>18</v>
      </c>
      <c r="FM18">
        <v>598.958</v>
      </c>
      <c r="FN18">
        <v>434.031</v>
      </c>
      <c r="FO18">
        <v>10.7676</v>
      </c>
      <c r="FP18">
        <v>18.6568</v>
      </c>
      <c r="FQ18">
        <v>29.9995</v>
      </c>
      <c r="FR18">
        <v>18.8081</v>
      </c>
      <c r="FS18">
        <v>18.8027</v>
      </c>
      <c r="FT18">
        <v>21.4788</v>
      </c>
      <c r="FU18">
        <v>-30</v>
      </c>
      <c r="FV18">
        <v>-30</v>
      </c>
      <c r="FW18">
        <v>10.8025</v>
      </c>
      <c r="FX18">
        <v>420</v>
      </c>
      <c r="FY18">
        <v>8.18994</v>
      </c>
      <c r="FZ18">
        <v>102.627</v>
      </c>
      <c r="GA18">
        <v>97.0162</v>
      </c>
    </row>
    <row r="19" spans="1:183">
      <c r="A19">
        <v>3</v>
      </c>
      <c r="B19">
        <v>1625753410</v>
      </c>
      <c r="C19">
        <v>1023</v>
      </c>
      <c r="D19" t="s">
        <v>311</v>
      </c>
      <c r="E19" t="s">
        <v>312</v>
      </c>
      <c r="F19">
        <v>15</v>
      </c>
      <c r="G19" t="s">
        <v>313</v>
      </c>
      <c r="H19">
        <v>1625753402</v>
      </c>
      <c r="I19">
        <f>(J19)/1000</f>
        <v>0</v>
      </c>
      <c r="J19">
        <f>1000*CJ19*AH19*(CF19-CG19)/(100*BY19*(1000-AH19*CF19))</f>
        <v>0</v>
      </c>
      <c r="K19">
        <f>CJ19*AH19*(CE19-CD19*(1000-AH19*CG19)/(1000-AH19*CF19))/(100*BY19)</f>
        <v>0</v>
      </c>
      <c r="L19">
        <f>CD19 - IF(AH19&gt;1, K19*BY19*100.0/(AJ19*CR19), 0)</f>
        <v>0</v>
      </c>
      <c r="M19">
        <f>((S19-I19/2)*L19-K19)/(S19+I19/2)</f>
        <v>0</v>
      </c>
      <c r="N19">
        <f>M19*(CK19+CL19)/1000.0</f>
        <v>0</v>
      </c>
      <c r="O19">
        <f>(CD19 - IF(AH19&gt;1, K19*BY19*100.0/(AJ19*CR19), 0))*(CK19+CL19)/1000.0</f>
        <v>0</v>
      </c>
      <c r="P19">
        <f>2.0/((1/R19-1/Q19)+SIGN(R19)*SQRT((1/R19-1/Q19)*(1/R19-1/Q19) + 4*BZ19/((BZ19+1)*(BZ19+1))*(2*1/R19*1/Q19-1/Q19*1/Q19)))</f>
        <v>0</v>
      </c>
      <c r="Q19">
        <f>IF(LEFT(CA19,1)&lt;&gt;"0",IF(LEFT(CA19,1)="1",3.0,CB19),$D$5+$E$5*(CR19*CK19/($K$5*1000))+$F$5*(CR19*CK19/($K$5*1000))*MAX(MIN(BY19,$J$5),$I$5)*MAX(MIN(BY19,$J$5),$I$5)+$G$5*MAX(MIN(BY19,$J$5),$I$5)*(CR19*CK19/($K$5*1000))+$H$5*(CR19*CK19/($K$5*1000))*(CR19*CK19/($K$5*1000)))</f>
        <v>0</v>
      </c>
      <c r="R19">
        <f>I19*(1000-(1000*0.61365*exp(17.502*V19/(240.97+V19))/(CK19+CL19)+CF19)/2)/(1000*0.61365*exp(17.502*V19/(240.97+V19))/(CK19+CL19)-CF19)</f>
        <v>0</v>
      </c>
      <c r="S19">
        <f>1/((BZ19+1)/(P19/1.6)+1/(Q19/1.37)) + BZ19/((BZ19+1)/(P19/1.6) + BZ19/(Q19/1.37))</f>
        <v>0</v>
      </c>
      <c r="T19">
        <f>(BU19*BX19)</f>
        <v>0</v>
      </c>
      <c r="U19">
        <f>(CM19+(T19+2*0.95*5.67E-8*(((CM19+$B$7)+273)^4-(CM19+273)^4)-44100*I19)/(1.84*29.3*Q19+8*0.95*5.67E-8*(CM19+273)^3))</f>
        <v>0</v>
      </c>
      <c r="V19">
        <f>($C$7*CN19+$D$7*CO19+$E$7*U19)</f>
        <v>0</v>
      </c>
      <c r="W19">
        <f>0.61365*exp(17.502*V19/(240.97+V19))</f>
        <v>0</v>
      </c>
      <c r="X19">
        <f>(Y19/Z19*100)</f>
        <v>0</v>
      </c>
      <c r="Y19">
        <f>CF19*(CK19+CL19)/1000</f>
        <v>0</v>
      </c>
      <c r="Z19">
        <f>0.61365*exp(17.502*CM19/(240.97+CM19))</f>
        <v>0</v>
      </c>
      <c r="AA19">
        <f>(W19-CF19*(CK19+CL19)/1000)</f>
        <v>0</v>
      </c>
      <c r="AB19">
        <f>(-I19*44100)</f>
        <v>0</v>
      </c>
      <c r="AC19">
        <f>2*29.3*Q19*0.92*(CM19-V19)</f>
        <v>0</v>
      </c>
      <c r="AD19">
        <f>2*0.95*5.67E-8*(((CM19+$B$7)+273)^4-(V19+273)^4)</f>
        <v>0</v>
      </c>
      <c r="AE19">
        <f>T19+AD19+AB19+AC19</f>
        <v>0</v>
      </c>
      <c r="AF19">
        <v>23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MAX(0,($B$13+$C$13*CR19)/(1+$D$13*CR19)*CK19/(CM19+273)*$E$13)</f>
        <v>0</v>
      </c>
      <c r="AK19" t="s">
        <v>303</v>
      </c>
      <c r="AL19" t="s">
        <v>303</v>
      </c>
      <c r="AM19">
        <v>0</v>
      </c>
      <c r="AN19">
        <v>0</v>
      </c>
      <c r="AO19">
        <f>1-AM19/AN19</f>
        <v>0</v>
      </c>
      <c r="AP19">
        <v>0</v>
      </c>
      <c r="AQ19" t="s">
        <v>303</v>
      </c>
      <c r="AR19" t="s">
        <v>303</v>
      </c>
      <c r="AS19">
        <v>0</v>
      </c>
      <c r="AT19">
        <v>0</v>
      </c>
      <c r="AU19">
        <f>1-AS19/AT19</f>
        <v>0</v>
      </c>
      <c r="AV19">
        <v>0.5</v>
      </c>
      <c r="AW19">
        <f>BV19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303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>$B$11*CS19+$C$11*CT19+$F$11*CU19*(1-CX19)</f>
        <v>0</v>
      </c>
      <c r="BV19">
        <f>BU19*BW19</f>
        <v>0</v>
      </c>
      <c r="BW19">
        <f>($B$11*$D$9+$C$11*$D$9+$F$11*((DH19+CZ19)/MAX(DH19+CZ19+DI19, 0.1)*$I$9+DI19/MAX(DH19+CZ19+DI19, 0.1)*$J$9))/($B$11+$C$11+$F$11)</f>
        <v>0</v>
      </c>
      <c r="BX19">
        <f>($B$11*$K$9+$C$11*$K$9+$F$11*((DH19+CZ19)/MAX(DH19+CZ19+DI19, 0.1)*$P$9+DI19/MAX(DH19+CZ19+DI19, 0.1)*$Q$9))/($B$11+$C$11+$F$11)</f>
        <v>0</v>
      </c>
      <c r="BY19">
        <v>6</v>
      </c>
      <c r="BZ19">
        <v>0.5</v>
      </c>
      <c r="CA19" t="s">
        <v>304</v>
      </c>
      <c r="CB19">
        <v>2</v>
      </c>
      <c r="CC19">
        <v>1625753402</v>
      </c>
      <c r="CD19">
        <v>411.029225806452</v>
      </c>
      <c r="CE19">
        <v>420.004677419355</v>
      </c>
      <c r="CF19">
        <v>9.19371612903226</v>
      </c>
      <c r="CG19">
        <v>8.61926451612903</v>
      </c>
      <c r="CH19">
        <v>426.084129032258</v>
      </c>
      <c r="CI19">
        <v>10.7519451612903</v>
      </c>
      <c r="CJ19">
        <v>600.020225806452</v>
      </c>
      <c r="CK19">
        <v>100.778032258065</v>
      </c>
      <c r="CL19">
        <v>0.100132683870968</v>
      </c>
      <c r="CM19">
        <v>14.1032</v>
      </c>
      <c r="CN19">
        <v>13.9622677419355</v>
      </c>
      <c r="CO19">
        <v>999.9</v>
      </c>
      <c r="CP19">
        <v>0</v>
      </c>
      <c r="CQ19">
        <v>0</v>
      </c>
      <c r="CR19">
        <v>10001.4270967742</v>
      </c>
      <c r="CS19">
        <v>0</v>
      </c>
      <c r="CT19">
        <v>98.3555322580645</v>
      </c>
      <c r="CU19">
        <v>1046.01193548387</v>
      </c>
      <c r="CV19">
        <v>0.961993741935484</v>
      </c>
      <c r="CW19">
        <v>0.038006435483871</v>
      </c>
      <c r="CX19">
        <v>0</v>
      </c>
      <c r="CY19">
        <v>2588.03258064516</v>
      </c>
      <c r="CZ19">
        <v>4.99912</v>
      </c>
      <c r="DA19">
        <v>26893.1483870968</v>
      </c>
      <c r="DB19">
        <v>6712.87483870968</v>
      </c>
      <c r="DC19">
        <v>33.8081290322581</v>
      </c>
      <c r="DD19">
        <v>36.2174838709677</v>
      </c>
      <c r="DE19">
        <v>35.7376774193548</v>
      </c>
      <c r="DF19">
        <v>35.7860967741935</v>
      </c>
      <c r="DG19">
        <v>35.2819032258065</v>
      </c>
      <c r="DH19">
        <v>1001.45032258065</v>
      </c>
      <c r="DI19">
        <v>39.5622580645161</v>
      </c>
      <c r="DJ19">
        <v>0</v>
      </c>
      <c r="DK19">
        <v>1625753411.5</v>
      </c>
      <c r="DL19">
        <v>0</v>
      </c>
      <c r="DM19">
        <v>2587.032</v>
      </c>
      <c r="DN19">
        <v>-110.208461390091</v>
      </c>
      <c r="DO19">
        <v>-998.646152503645</v>
      </c>
      <c r="DP19">
        <v>26883.96</v>
      </c>
      <c r="DQ19">
        <v>15</v>
      </c>
      <c r="DR19">
        <v>1625751908.1</v>
      </c>
      <c r="DS19" t="s">
        <v>305</v>
      </c>
      <c r="DT19">
        <v>1625751908.1</v>
      </c>
      <c r="DU19">
        <v>1625751903.1</v>
      </c>
      <c r="DV19">
        <v>1</v>
      </c>
      <c r="DW19">
        <v>-0.609</v>
      </c>
      <c r="DX19">
        <v>0.164</v>
      </c>
      <c r="DY19">
        <v>-15.058</v>
      </c>
      <c r="DZ19">
        <v>-1.541</v>
      </c>
      <c r="EA19">
        <v>420</v>
      </c>
      <c r="EB19">
        <v>8</v>
      </c>
      <c r="EC19">
        <v>0.3</v>
      </c>
      <c r="ED19">
        <v>0.09</v>
      </c>
      <c r="EE19">
        <v>-8.95669853658537</v>
      </c>
      <c r="EF19">
        <v>-0.288540209059241</v>
      </c>
      <c r="EG19">
        <v>0.0368938402262344</v>
      </c>
      <c r="EH19">
        <v>1</v>
      </c>
      <c r="EI19">
        <v>2592.39914285714</v>
      </c>
      <c r="EJ19">
        <v>-108.594598825833</v>
      </c>
      <c r="EK19">
        <v>10.9463774494262</v>
      </c>
      <c r="EL19">
        <v>0</v>
      </c>
      <c r="EM19">
        <v>0.576203951219512</v>
      </c>
      <c r="EN19">
        <v>-0.0570247317073173</v>
      </c>
      <c r="EO19">
        <v>0.00598091988581584</v>
      </c>
      <c r="EP19">
        <v>1</v>
      </c>
      <c r="EQ19">
        <v>2</v>
      </c>
      <c r="ER19">
        <v>3</v>
      </c>
      <c r="ES19" t="s">
        <v>314</v>
      </c>
      <c r="ET19">
        <v>100</v>
      </c>
      <c r="EU19">
        <v>100</v>
      </c>
      <c r="EV19">
        <v>-15.055</v>
      </c>
      <c r="EW19">
        <v>-1.558</v>
      </c>
      <c r="EX19">
        <v>-15.058675911723</v>
      </c>
      <c r="EY19">
        <v>0.000485247639819423</v>
      </c>
      <c r="EZ19">
        <v>-1.36446825205216e-06</v>
      </c>
      <c r="FA19">
        <v>5.78542989185787e-10</v>
      </c>
      <c r="FB19">
        <v>-1.17285863986733</v>
      </c>
      <c r="FC19">
        <v>-0.0508365997127688</v>
      </c>
      <c r="FD19">
        <v>0.00161886503163497</v>
      </c>
      <c r="FE19">
        <v>-2.08621555845513e-05</v>
      </c>
      <c r="FF19">
        <v>0</v>
      </c>
      <c r="FG19">
        <v>2096</v>
      </c>
      <c r="FH19">
        <v>2</v>
      </c>
      <c r="FI19">
        <v>28</v>
      </c>
      <c r="FJ19">
        <v>25</v>
      </c>
      <c r="FK19">
        <v>25.1</v>
      </c>
      <c r="FL19">
        <v>18</v>
      </c>
      <c r="FM19">
        <v>573.003</v>
      </c>
      <c r="FN19">
        <v>432.236</v>
      </c>
      <c r="FO19">
        <v>9.835</v>
      </c>
      <c r="FP19">
        <v>18.6823</v>
      </c>
      <c r="FQ19">
        <v>30</v>
      </c>
      <c r="FR19">
        <v>18.7221</v>
      </c>
      <c r="FS19">
        <v>18.711</v>
      </c>
      <c r="FT19">
        <v>21.4833</v>
      </c>
      <c r="FU19">
        <v>-30</v>
      </c>
      <c r="FV19">
        <v>-30</v>
      </c>
      <c r="FW19">
        <v>9.83217</v>
      </c>
      <c r="FX19">
        <v>420</v>
      </c>
      <c r="FY19">
        <v>8.18994</v>
      </c>
      <c r="FZ19">
        <v>102.616</v>
      </c>
      <c r="GA19">
        <v>97.0272</v>
      </c>
    </row>
    <row r="20" spans="1:183">
      <c r="A20">
        <v>4</v>
      </c>
      <c r="B20">
        <v>1625753735.6</v>
      </c>
      <c r="C20">
        <v>1348.59999990463</v>
      </c>
      <c r="D20" t="s">
        <v>315</v>
      </c>
      <c r="E20" t="s">
        <v>316</v>
      </c>
      <c r="F20">
        <v>15</v>
      </c>
      <c r="G20" t="s">
        <v>27</v>
      </c>
      <c r="H20">
        <v>1625753727.75484</v>
      </c>
      <c r="I20">
        <f>(J20)/1000</f>
        <v>0</v>
      </c>
      <c r="J20">
        <f>1000*CJ20*AH20*(CF20-CG20)/(100*BY20*(1000-AH20*CF20))</f>
        <v>0</v>
      </c>
      <c r="K20">
        <f>CJ20*AH20*(CE20-CD20*(1000-AH20*CG20)/(1000-AH20*CF20))/(100*BY20)</f>
        <v>0</v>
      </c>
      <c r="L20">
        <f>CD20 - IF(AH20&gt;1, K20*BY20*100.0/(AJ20*CR20), 0)</f>
        <v>0</v>
      </c>
      <c r="M20">
        <f>((S20-I20/2)*L20-K20)/(S20+I20/2)</f>
        <v>0</v>
      </c>
      <c r="N20">
        <f>M20*(CK20+CL20)/1000.0</f>
        <v>0</v>
      </c>
      <c r="O20">
        <f>(CD20 - IF(AH20&gt;1, K20*BY20*100.0/(AJ20*CR20), 0))*(CK20+CL20)/1000.0</f>
        <v>0</v>
      </c>
      <c r="P20">
        <f>2.0/((1/R20-1/Q20)+SIGN(R20)*SQRT((1/R20-1/Q20)*(1/R20-1/Q20) + 4*BZ20/((BZ20+1)*(BZ20+1))*(2*1/R20*1/Q20-1/Q20*1/Q20)))</f>
        <v>0</v>
      </c>
      <c r="Q20">
        <f>IF(LEFT(CA20,1)&lt;&gt;"0",IF(LEFT(CA20,1)="1",3.0,CB20),$D$5+$E$5*(CR20*CK20/($K$5*1000))+$F$5*(CR20*CK20/($K$5*1000))*MAX(MIN(BY20,$J$5),$I$5)*MAX(MIN(BY20,$J$5),$I$5)+$G$5*MAX(MIN(BY20,$J$5),$I$5)*(CR20*CK20/($K$5*1000))+$H$5*(CR20*CK20/($K$5*1000))*(CR20*CK20/($K$5*1000)))</f>
        <v>0</v>
      </c>
      <c r="R20">
        <f>I20*(1000-(1000*0.61365*exp(17.502*V20/(240.97+V20))/(CK20+CL20)+CF20)/2)/(1000*0.61365*exp(17.502*V20/(240.97+V20))/(CK20+CL20)-CF20)</f>
        <v>0</v>
      </c>
      <c r="S20">
        <f>1/((BZ20+1)/(P20/1.6)+1/(Q20/1.37)) + BZ20/((BZ20+1)/(P20/1.6) + BZ20/(Q20/1.37))</f>
        <v>0</v>
      </c>
      <c r="T20">
        <f>(BU20*BX20)</f>
        <v>0</v>
      </c>
      <c r="U20">
        <f>(CM20+(T20+2*0.95*5.67E-8*(((CM20+$B$7)+273)^4-(CM20+273)^4)-44100*I20)/(1.84*29.3*Q20+8*0.95*5.67E-8*(CM20+273)^3))</f>
        <v>0</v>
      </c>
      <c r="V20">
        <f>($C$7*CN20+$D$7*CO20+$E$7*U20)</f>
        <v>0</v>
      </c>
      <c r="W20">
        <f>0.61365*exp(17.502*V20/(240.97+V20))</f>
        <v>0</v>
      </c>
      <c r="X20">
        <f>(Y20/Z20*100)</f>
        <v>0</v>
      </c>
      <c r="Y20">
        <f>CF20*(CK20+CL20)/1000</f>
        <v>0</v>
      </c>
      <c r="Z20">
        <f>0.61365*exp(17.502*CM20/(240.97+CM20))</f>
        <v>0</v>
      </c>
      <c r="AA20">
        <f>(W20-CF20*(CK20+CL20)/1000)</f>
        <v>0</v>
      </c>
      <c r="AB20">
        <f>(-I20*44100)</f>
        <v>0</v>
      </c>
      <c r="AC20">
        <f>2*29.3*Q20*0.92*(CM20-V20)</f>
        <v>0</v>
      </c>
      <c r="AD20">
        <f>2*0.95*5.67E-8*(((CM20+$B$7)+273)^4-(V20+273)^4)</f>
        <v>0</v>
      </c>
      <c r="AE20">
        <f>T20+AD20+AB20+AC20</f>
        <v>0</v>
      </c>
      <c r="AF20">
        <v>3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MAX(0,($B$13+$C$13*CR20)/(1+$D$13*CR20)*CK20/(CM20+273)*$E$13)</f>
        <v>0</v>
      </c>
      <c r="AK20" t="s">
        <v>303</v>
      </c>
      <c r="AL20" t="s">
        <v>303</v>
      </c>
      <c r="AM20">
        <v>0</v>
      </c>
      <c r="AN20">
        <v>0</v>
      </c>
      <c r="AO20">
        <f>1-AM20/AN20</f>
        <v>0</v>
      </c>
      <c r="AP20">
        <v>0</v>
      </c>
      <c r="AQ20" t="s">
        <v>303</v>
      </c>
      <c r="AR20" t="s">
        <v>303</v>
      </c>
      <c r="AS20">
        <v>0</v>
      </c>
      <c r="AT20">
        <v>0</v>
      </c>
      <c r="AU20">
        <f>1-AS20/AT20</f>
        <v>0</v>
      </c>
      <c r="AV20">
        <v>0.5</v>
      </c>
      <c r="AW20">
        <f>BV20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303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f>$B$11*CS20+$C$11*CT20+$F$11*CU20*(1-CX20)</f>
        <v>0</v>
      </c>
      <c r="BV20">
        <f>BU20*BW20</f>
        <v>0</v>
      </c>
      <c r="BW20">
        <f>($B$11*$D$9+$C$11*$D$9+$F$11*((DH20+CZ20)/MAX(DH20+CZ20+DI20, 0.1)*$I$9+DI20/MAX(DH20+CZ20+DI20, 0.1)*$J$9))/($B$11+$C$11+$F$11)</f>
        <v>0</v>
      </c>
      <c r="BX20">
        <f>($B$11*$K$9+$C$11*$K$9+$F$11*((DH20+CZ20)/MAX(DH20+CZ20+DI20, 0.1)*$P$9+DI20/MAX(DH20+CZ20+DI20, 0.1)*$Q$9))/($B$11+$C$11+$F$11)</f>
        <v>0</v>
      </c>
      <c r="BY20">
        <v>6</v>
      </c>
      <c r="BZ20">
        <v>0.5</v>
      </c>
      <c r="CA20" t="s">
        <v>304</v>
      </c>
      <c r="CB20">
        <v>2</v>
      </c>
      <c r="CC20">
        <v>1625753727.75484</v>
      </c>
      <c r="CD20">
        <v>414.082258064516</v>
      </c>
      <c r="CE20">
        <v>420.009032258064</v>
      </c>
      <c r="CF20">
        <v>8.98380870967742</v>
      </c>
      <c r="CG20">
        <v>8.67127483870968</v>
      </c>
      <c r="CH20">
        <v>429.138258064516</v>
      </c>
      <c r="CI20">
        <v>10.5369967741935</v>
      </c>
      <c r="CJ20">
        <v>600.010290322581</v>
      </c>
      <c r="CK20">
        <v>100.777032258064</v>
      </c>
      <c r="CL20">
        <v>0.0998235548387097</v>
      </c>
      <c r="CM20">
        <v>14.4332741935484</v>
      </c>
      <c r="CN20">
        <v>14.3240387096774</v>
      </c>
      <c r="CO20">
        <v>999.9</v>
      </c>
      <c r="CP20">
        <v>0</v>
      </c>
      <c r="CQ20">
        <v>0</v>
      </c>
      <c r="CR20">
        <v>10005.4064516129</v>
      </c>
      <c r="CS20">
        <v>0</v>
      </c>
      <c r="CT20">
        <v>64.0442548387097</v>
      </c>
      <c r="CU20">
        <v>1045.99612903226</v>
      </c>
      <c r="CV20">
        <v>0.961998870967742</v>
      </c>
      <c r="CW20">
        <v>0.0380009193548387</v>
      </c>
      <c r="CX20">
        <v>0</v>
      </c>
      <c r="CY20">
        <v>2146.60806451613</v>
      </c>
      <c r="CZ20">
        <v>4.99912</v>
      </c>
      <c r="DA20">
        <v>22601.6967741936</v>
      </c>
      <c r="DB20">
        <v>6712.77483870968</v>
      </c>
      <c r="DC20">
        <v>33.9190967741935</v>
      </c>
      <c r="DD20">
        <v>36.3201290322581</v>
      </c>
      <c r="DE20">
        <v>35.7517096774193</v>
      </c>
      <c r="DF20">
        <v>35.9877096774194</v>
      </c>
      <c r="DG20">
        <v>35.4775806451613</v>
      </c>
      <c r="DH20">
        <v>1001.43516129032</v>
      </c>
      <c r="DI20">
        <v>39.5609677419355</v>
      </c>
      <c r="DJ20">
        <v>0</v>
      </c>
      <c r="DK20">
        <v>1625753737.3</v>
      </c>
      <c r="DL20">
        <v>0</v>
      </c>
      <c r="DM20">
        <v>2145.74653846154</v>
      </c>
      <c r="DN20">
        <v>-176.76683771811</v>
      </c>
      <c r="DO20">
        <v>-1741.8495740336</v>
      </c>
      <c r="DP20">
        <v>22593.9730769231</v>
      </c>
      <c r="DQ20">
        <v>15</v>
      </c>
      <c r="DR20">
        <v>1625751908.1</v>
      </c>
      <c r="DS20" t="s">
        <v>305</v>
      </c>
      <c r="DT20">
        <v>1625751908.1</v>
      </c>
      <c r="DU20">
        <v>1625751903.1</v>
      </c>
      <c r="DV20">
        <v>1</v>
      </c>
      <c r="DW20">
        <v>-0.609</v>
      </c>
      <c r="DX20">
        <v>0.164</v>
      </c>
      <c r="DY20">
        <v>-15.058</v>
      </c>
      <c r="DZ20">
        <v>-1.541</v>
      </c>
      <c r="EA20">
        <v>420</v>
      </c>
      <c r="EB20">
        <v>8</v>
      </c>
      <c r="EC20">
        <v>0.3</v>
      </c>
      <c r="ED20">
        <v>0.09</v>
      </c>
      <c r="EE20">
        <v>-5.90238780487805</v>
      </c>
      <c r="EF20">
        <v>-0.4143746544746</v>
      </c>
      <c r="EG20">
        <v>0.0459476129857023</v>
      </c>
      <c r="EH20">
        <v>1</v>
      </c>
      <c r="EI20">
        <v>2156.65058823529</v>
      </c>
      <c r="EJ20">
        <v>-181.370945292642</v>
      </c>
      <c r="EK20">
        <v>17.7943583163112</v>
      </c>
      <c r="EL20">
        <v>0</v>
      </c>
      <c r="EM20">
        <v>0.313274658536585</v>
      </c>
      <c r="EN20">
        <v>-0.0190370102713338</v>
      </c>
      <c r="EO20">
        <v>0.00201859565539711</v>
      </c>
      <c r="EP20">
        <v>1</v>
      </c>
      <c r="EQ20">
        <v>2</v>
      </c>
      <c r="ER20">
        <v>3</v>
      </c>
      <c r="ES20" t="s">
        <v>314</v>
      </c>
      <c r="ET20">
        <v>100</v>
      </c>
      <c r="EU20">
        <v>100</v>
      </c>
      <c r="EV20">
        <v>-15.056</v>
      </c>
      <c r="EW20">
        <v>-1.5532</v>
      </c>
      <c r="EX20">
        <v>-15.058675911723</v>
      </c>
      <c r="EY20">
        <v>0.000485247639819423</v>
      </c>
      <c r="EZ20">
        <v>-1.36446825205216e-06</v>
      </c>
      <c r="FA20">
        <v>5.78542989185787e-10</v>
      </c>
      <c r="FB20">
        <v>-1.17285863986733</v>
      </c>
      <c r="FC20">
        <v>-0.0508365997127688</v>
      </c>
      <c r="FD20">
        <v>0.00161886503163497</v>
      </c>
      <c r="FE20">
        <v>-2.08621555845513e-05</v>
      </c>
      <c r="FF20">
        <v>0</v>
      </c>
      <c r="FG20">
        <v>2096</v>
      </c>
      <c r="FH20">
        <v>2</v>
      </c>
      <c r="FI20">
        <v>28</v>
      </c>
      <c r="FJ20">
        <v>30.5</v>
      </c>
      <c r="FK20">
        <v>30.5</v>
      </c>
      <c r="FL20">
        <v>18</v>
      </c>
      <c r="FM20">
        <v>596.524</v>
      </c>
      <c r="FN20">
        <v>433.708</v>
      </c>
      <c r="FO20">
        <v>9.58284</v>
      </c>
      <c r="FP20">
        <v>18.5243</v>
      </c>
      <c r="FQ20">
        <v>30</v>
      </c>
      <c r="FR20">
        <v>18.6298</v>
      </c>
      <c r="FS20">
        <v>18.6235</v>
      </c>
      <c r="FT20">
        <v>21.4718</v>
      </c>
      <c r="FU20">
        <v>-30</v>
      </c>
      <c r="FV20">
        <v>-30</v>
      </c>
      <c r="FW20">
        <v>9.55752</v>
      </c>
      <c r="FX20">
        <v>420</v>
      </c>
      <c r="FY20">
        <v>8.18994</v>
      </c>
      <c r="FZ20">
        <v>102.629</v>
      </c>
      <c r="GA20">
        <v>97.0449</v>
      </c>
    </row>
    <row r="21" spans="1:183">
      <c r="A21">
        <v>5</v>
      </c>
      <c r="B21">
        <v>1625754154.1</v>
      </c>
      <c r="C21">
        <v>1767.09999990463</v>
      </c>
      <c r="D21" t="s">
        <v>317</v>
      </c>
      <c r="E21" t="s">
        <v>318</v>
      </c>
      <c r="F21">
        <v>15</v>
      </c>
      <c r="G21" t="s">
        <v>319</v>
      </c>
      <c r="H21">
        <v>1625754146.35</v>
      </c>
      <c r="I21">
        <f>(J21)/1000</f>
        <v>0</v>
      </c>
      <c r="J21">
        <f>1000*CJ21*AH21*(CF21-CG21)/(100*BY21*(1000-AH21*CF21))</f>
        <v>0</v>
      </c>
      <c r="K21">
        <f>CJ21*AH21*(CE21-CD21*(1000-AH21*CG21)/(1000-AH21*CF21))/(100*BY21)</f>
        <v>0</v>
      </c>
      <c r="L21">
        <f>CD21 - IF(AH21&gt;1, K21*BY21*100.0/(AJ21*CR21), 0)</f>
        <v>0</v>
      </c>
      <c r="M21">
        <f>((S21-I21/2)*L21-K21)/(S21+I21/2)</f>
        <v>0</v>
      </c>
      <c r="N21">
        <f>M21*(CK21+CL21)/1000.0</f>
        <v>0</v>
      </c>
      <c r="O21">
        <f>(CD21 - IF(AH21&gt;1, K21*BY21*100.0/(AJ21*CR21), 0))*(CK21+CL21)/1000.0</f>
        <v>0</v>
      </c>
      <c r="P21">
        <f>2.0/((1/R21-1/Q21)+SIGN(R21)*SQRT((1/R21-1/Q21)*(1/R21-1/Q21) + 4*BZ21/((BZ21+1)*(BZ21+1))*(2*1/R21*1/Q21-1/Q21*1/Q21)))</f>
        <v>0</v>
      </c>
      <c r="Q21">
        <f>IF(LEFT(CA21,1)&lt;&gt;"0",IF(LEFT(CA21,1)="1",3.0,CB21),$D$5+$E$5*(CR21*CK21/($K$5*1000))+$F$5*(CR21*CK21/($K$5*1000))*MAX(MIN(BY21,$J$5),$I$5)*MAX(MIN(BY21,$J$5),$I$5)+$G$5*MAX(MIN(BY21,$J$5),$I$5)*(CR21*CK21/($K$5*1000))+$H$5*(CR21*CK21/($K$5*1000))*(CR21*CK21/($K$5*1000)))</f>
        <v>0</v>
      </c>
      <c r="R21">
        <f>I21*(1000-(1000*0.61365*exp(17.502*V21/(240.97+V21))/(CK21+CL21)+CF21)/2)/(1000*0.61365*exp(17.502*V21/(240.97+V21))/(CK21+CL21)-CF21)</f>
        <v>0</v>
      </c>
      <c r="S21">
        <f>1/((BZ21+1)/(P21/1.6)+1/(Q21/1.37)) + BZ21/((BZ21+1)/(P21/1.6) + BZ21/(Q21/1.37))</f>
        <v>0</v>
      </c>
      <c r="T21">
        <f>(BU21*BX21)</f>
        <v>0</v>
      </c>
      <c r="U21">
        <f>(CM21+(T21+2*0.95*5.67E-8*(((CM21+$B$7)+273)^4-(CM21+273)^4)-44100*I21)/(1.84*29.3*Q21+8*0.95*5.67E-8*(CM21+273)^3))</f>
        <v>0</v>
      </c>
      <c r="V21">
        <f>($C$7*CN21+$D$7*CO21+$E$7*U21)</f>
        <v>0</v>
      </c>
      <c r="W21">
        <f>0.61365*exp(17.502*V21/(240.97+V21))</f>
        <v>0</v>
      </c>
      <c r="X21">
        <f>(Y21/Z21*100)</f>
        <v>0</v>
      </c>
      <c r="Y21">
        <f>CF21*(CK21+CL21)/1000</f>
        <v>0</v>
      </c>
      <c r="Z21">
        <f>0.61365*exp(17.502*CM21/(240.97+CM21))</f>
        <v>0</v>
      </c>
      <c r="AA21">
        <f>(W21-CF21*(CK21+CL21)/1000)</f>
        <v>0</v>
      </c>
      <c r="AB21">
        <f>(-I21*44100)</f>
        <v>0</v>
      </c>
      <c r="AC21">
        <f>2*29.3*Q21*0.92*(CM21-V21)</f>
        <v>0</v>
      </c>
      <c r="AD21">
        <f>2*0.95*5.67E-8*(((CM21+$B$7)+273)^4-(V21+273)^4)</f>
        <v>0</v>
      </c>
      <c r="AE21">
        <f>T21+AD21+AB21+AC21</f>
        <v>0</v>
      </c>
      <c r="AF21">
        <v>6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MAX(0,($B$13+$C$13*CR21)/(1+$D$13*CR21)*CK21/(CM21+273)*$E$13)</f>
        <v>0</v>
      </c>
      <c r="AK21" t="s">
        <v>303</v>
      </c>
      <c r="AL21" t="s">
        <v>303</v>
      </c>
      <c r="AM21">
        <v>0</v>
      </c>
      <c r="AN21">
        <v>0</v>
      </c>
      <c r="AO21">
        <f>1-AM21/AN21</f>
        <v>0</v>
      </c>
      <c r="AP21">
        <v>0</v>
      </c>
      <c r="AQ21" t="s">
        <v>303</v>
      </c>
      <c r="AR21" t="s">
        <v>303</v>
      </c>
      <c r="AS21">
        <v>0</v>
      </c>
      <c r="AT21">
        <v>0</v>
      </c>
      <c r="AU21">
        <f>1-AS21/AT21</f>
        <v>0</v>
      </c>
      <c r="AV21">
        <v>0.5</v>
      </c>
      <c r="AW21">
        <f>BV21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303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f>$B$11*CS21+$C$11*CT21+$F$11*CU21*(1-CX21)</f>
        <v>0</v>
      </c>
      <c r="BV21">
        <f>BU21*BW21</f>
        <v>0</v>
      </c>
      <c r="BW21">
        <f>($B$11*$D$9+$C$11*$D$9+$F$11*((DH21+CZ21)/MAX(DH21+CZ21+DI21, 0.1)*$I$9+DI21/MAX(DH21+CZ21+DI21, 0.1)*$J$9))/($B$11+$C$11+$F$11)</f>
        <v>0</v>
      </c>
      <c r="BX21">
        <f>($B$11*$K$9+$C$11*$K$9+$F$11*((DH21+CZ21)/MAX(DH21+CZ21+DI21, 0.1)*$P$9+DI21/MAX(DH21+CZ21+DI21, 0.1)*$Q$9))/($B$11+$C$11+$F$11)</f>
        <v>0</v>
      </c>
      <c r="BY21">
        <v>6</v>
      </c>
      <c r="BZ21">
        <v>0.5</v>
      </c>
      <c r="CA21" t="s">
        <v>304</v>
      </c>
      <c r="CB21">
        <v>2</v>
      </c>
      <c r="CC21">
        <v>1625754146.35</v>
      </c>
      <c r="CD21">
        <v>410.9954</v>
      </c>
      <c r="CE21">
        <v>420.0124</v>
      </c>
      <c r="CF21">
        <v>10.20345</v>
      </c>
      <c r="CG21">
        <v>8.87287833333333</v>
      </c>
      <c r="CH21">
        <v>426.0503</v>
      </c>
      <c r="CI21">
        <v>11.7847233333333</v>
      </c>
      <c r="CJ21">
        <v>600.027</v>
      </c>
      <c r="CK21">
        <v>100.788166666667</v>
      </c>
      <c r="CL21">
        <v>0.10013687</v>
      </c>
      <c r="CM21">
        <v>14.6485533333333</v>
      </c>
      <c r="CN21">
        <v>14.4963</v>
      </c>
      <c r="CO21">
        <v>999.9</v>
      </c>
      <c r="CP21">
        <v>0</v>
      </c>
      <c r="CQ21">
        <v>0</v>
      </c>
      <c r="CR21">
        <v>9997.914</v>
      </c>
      <c r="CS21">
        <v>0</v>
      </c>
      <c r="CT21">
        <v>30.48489</v>
      </c>
      <c r="CU21">
        <v>1046.014</v>
      </c>
      <c r="CV21">
        <v>0.962007833333333</v>
      </c>
      <c r="CW21">
        <v>0.03799244</v>
      </c>
      <c r="CX21">
        <v>0</v>
      </c>
      <c r="CY21">
        <v>2275.05133333333</v>
      </c>
      <c r="CZ21">
        <v>4.99912</v>
      </c>
      <c r="DA21">
        <v>24178.72</v>
      </c>
      <c r="DB21">
        <v>6712.91833333334</v>
      </c>
      <c r="DC21">
        <v>34.1329333333333</v>
      </c>
      <c r="DD21">
        <v>36.458</v>
      </c>
      <c r="DE21">
        <v>36.0017333333333</v>
      </c>
      <c r="DF21">
        <v>36.3372333333333</v>
      </c>
      <c r="DG21">
        <v>35.6643333333333</v>
      </c>
      <c r="DH21">
        <v>1001.46466666667</v>
      </c>
      <c r="DI21">
        <v>39.5493333333333</v>
      </c>
      <c r="DJ21">
        <v>0</v>
      </c>
      <c r="DK21">
        <v>1625754156.1</v>
      </c>
      <c r="DL21">
        <v>0</v>
      </c>
      <c r="DM21">
        <v>2274.15615384615</v>
      </c>
      <c r="DN21">
        <v>-106.296752145874</v>
      </c>
      <c r="DO21">
        <v>-1009.01538464083</v>
      </c>
      <c r="DP21">
        <v>24169.9576923077</v>
      </c>
      <c r="DQ21">
        <v>15</v>
      </c>
      <c r="DR21">
        <v>1625751908.1</v>
      </c>
      <c r="DS21" t="s">
        <v>305</v>
      </c>
      <c r="DT21">
        <v>1625751908.1</v>
      </c>
      <c r="DU21">
        <v>1625751903.1</v>
      </c>
      <c r="DV21">
        <v>1</v>
      </c>
      <c r="DW21">
        <v>-0.609</v>
      </c>
      <c r="DX21">
        <v>0.164</v>
      </c>
      <c r="DY21">
        <v>-15.058</v>
      </c>
      <c r="DZ21">
        <v>-1.541</v>
      </c>
      <c r="EA21">
        <v>420</v>
      </c>
      <c r="EB21">
        <v>8</v>
      </c>
      <c r="EC21">
        <v>0.3</v>
      </c>
      <c r="ED21">
        <v>0.09</v>
      </c>
      <c r="EE21">
        <v>-8.99719512195122</v>
      </c>
      <c r="EF21">
        <v>-0.419777560975613</v>
      </c>
      <c r="EG21">
        <v>0.048057706730603</v>
      </c>
      <c r="EH21">
        <v>1</v>
      </c>
      <c r="EI21">
        <v>2279.54205882353</v>
      </c>
      <c r="EJ21">
        <v>-107.581044196824</v>
      </c>
      <c r="EK21">
        <v>10.5449228874574</v>
      </c>
      <c r="EL21">
        <v>0</v>
      </c>
      <c r="EM21">
        <v>1.33436975609756</v>
      </c>
      <c r="EN21">
        <v>-0.0527629965156787</v>
      </c>
      <c r="EO21">
        <v>0.007186828564712</v>
      </c>
      <c r="EP21">
        <v>1</v>
      </c>
      <c r="EQ21">
        <v>2</v>
      </c>
      <c r="ER21">
        <v>3</v>
      </c>
      <c r="ES21" t="s">
        <v>314</v>
      </c>
      <c r="ET21">
        <v>100</v>
      </c>
      <c r="EU21">
        <v>100</v>
      </c>
      <c r="EV21">
        <v>-15.055</v>
      </c>
      <c r="EW21">
        <v>-1.5812</v>
      </c>
      <c r="EX21">
        <v>-15.058675911723</v>
      </c>
      <c r="EY21">
        <v>0.000485247639819423</v>
      </c>
      <c r="EZ21">
        <v>-1.36446825205216e-06</v>
      </c>
      <c r="FA21">
        <v>5.78542989185787e-10</v>
      </c>
      <c r="FB21">
        <v>-1.17285863986733</v>
      </c>
      <c r="FC21">
        <v>-0.0508365997127688</v>
      </c>
      <c r="FD21">
        <v>0.00161886503163497</v>
      </c>
      <c r="FE21">
        <v>-2.08621555845513e-05</v>
      </c>
      <c r="FF21">
        <v>0</v>
      </c>
      <c r="FG21">
        <v>2096</v>
      </c>
      <c r="FH21">
        <v>2</v>
      </c>
      <c r="FI21">
        <v>28</v>
      </c>
      <c r="FJ21">
        <v>37.4</v>
      </c>
      <c r="FK21">
        <v>37.5</v>
      </c>
      <c r="FL21">
        <v>18</v>
      </c>
      <c r="FM21">
        <v>593.637</v>
      </c>
      <c r="FN21">
        <v>435.076</v>
      </c>
      <c r="FO21">
        <v>10.1106</v>
      </c>
      <c r="FP21">
        <v>18.4767</v>
      </c>
      <c r="FQ21">
        <v>30.0003</v>
      </c>
      <c r="FR21">
        <v>18.5672</v>
      </c>
      <c r="FS21">
        <v>18.5623</v>
      </c>
      <c r="FT21">
        <v>21.4681</v>
      </c>
      <c r="FU21">
        <v>-30</v>
      </c>
      <c r="FV21">
        <v>-30</v>
      </c>
      <c r="FW21">
        <v>10.1</v>
      </c>
      <c r="FX21">
        <v>420</v>
      </c>
      <c r="FY21">
        <v>8.18994</v>
      </c>
      <c r="FZ21">
        <v>102.62</v>
      </c>
      <c r="GA21">
        <v>97.0369</v>
      </c>
    </row>
    <row r="22" spans="1:183">
      <c r="A22">
        <v>6</v>
      </c>
      <c r="B22">
        <v>1625754461.1</v>
      </c>
      <c r="C22">
        <v>2074.09999990463</v>
      </c>
      <c r="D22" t="s">
        <v>320</v>
      </c>
      <c r="E22" t="s">
        <v>321</v>
      </c>
      <c r="F22">
        <v>15</v>
      </c>
      <c r="G22" t="s">
        <v>322</v>
      </c>
      <c r="H22">
        <v>1625754453.35</v>
      </c>
      <c r="I22">
        <f>(J22)/1000</f>
        <v>0</v>
      </c>
      <c r="J22">
        <f>1000*CJ22*AH22*(CF22-CG22)/(100*BY22*(1000-AH22*CF22))</f>
        <v>0</v>
      </c>
      <c r="K22">
        <f>CJ22*AH22*(CE22-CD22*(1000-AH22*CG22)/(1000-AH22*CF22))/(100*BY22)</f>
        <v>0</v>
      </c>
      <c r="L22">
        <f>CD22 - IF(AH22&gt;1, K22*BY22*100.0/(AJ22*CR22), 0)</f>
        <v>0</v>
      </c>
      <c r="M22">
        <f>((S22-I22/2)*L22-K22)/(S22+I22/2)</f>
        <v>0</v>
      </c>
      <c r="N22">
        <f>M22*(CK22+CL22)/1000.0</f>
        <v>0</v>
      </c>
      <c r="O22">
        <f>(CD22 - IF(AH22&gt;1, K22*BY22*100.0/(AJ22*CR22), 0))*(CK22+CL22)/1000.0</f>
        <v>0</v>
      </c>
      <c r="P22">
        <f>2.0/((1/R22-1/Q22)+SIGN(R22)*SQRT((1/R22-1/Q22)*(1/R22-1/Q22) + 4*BZ22/((BZ22+1)*(BZ22+1))*(2*1/R22*1/Q22-1/Q22*1/Q22)))</f>
        <v>0</v>
      </c>
      <c r="Q22">
        <f>IF(LEFT(CA22,1)&lt;&gt;"0",IF(LEFT(CA22,1)="1",3.0,CB22),$D$5+$E$5*(CR22*CK22/($K$5*1000))+$F$5*(CR22*CK22/($K$5*1000))*MAX(MIN(BY22,$J$5),$I$5)*MAX(MIN(BY22,$J$5),$I$5)+$G$5*MAX(MIN(BY22,$J$5),$I$5)*(CR22*CK22/($K$5*1000))+$H$5*(CR22*CK22/($K$5*1000))*(CR22*CK22/($K$5*1000)))</f>
        <v>0</v>
      </c>
      <c r="R22">
        <f>I22*(1000-(1000*0.61365*exp(17.502*V22/(240.97+V22))/(CK22+CL22)+CF22)/2)/(1000*0.61365*exp(17.502*V22/(240.97+V22))/(CK22+CL22)-CF22)</f>
        <v>0</v>
      </c>
      <c r="S22">
        <f>1/((BZ22+1)/(P22/1.6)+1/(Q22/1.37)) + BZ22/((BZ22+1)/(P22/1.6) + BZ22/(Q22/1.37))</f>
        <v>0</v>
      </c>
      <c r="T22">
        <f>(BU22*BX22)</f>
        <v>0</v>
      </c>
      <c r="U22">
        <f>(CM22+(T22+2*0.95*5.67E-8*(((CM22+$B$7)+273)^4-(CM22+273)^4)-44100*I22)/(1.84*29.3*Q22+8*0.95*5.67E-8*(CM22+273)^3))</f>
        <v>0</v>
      </c>
      <c r="V22">
        <f>($C$7*CN22+$D$7*CO22+$E$7*U22)</f>
        <v>0</v>
      </c>
      <c r="W22">
        <f>0.61365*exp(17.502*V22/(240.97+V22))</f>
        <v>0</v>
      </c>
      <c r="X22">
        <f>(Y22/Z22*100)</f>
        <v>0</v>
      </c>
      <c r="Y22">
        <f>CF22*(CK22+CL22)/1000</f>
        <v>0</v>
      </c>
      <c r="Z22">
        <f>0.61365*exp(17.502*CM22/(240.97+CM22))</f>
        <v>0</v>
      </c>
      <c r="AA22">
        <f>(W22-CF22*(CK22+CL22)/1000)</f>
        <v>0</v>
      </c>
      <c r="AB22">
        <f>(-I22*44100)</f>
        <v>0</v>
      </c>
      <c r="AC22">
        <f>2*29.3*Q22*0.92*(CM22-V22)</f>
        <v>0</v>
      </c>
      <c r="AD22">
        <f>2*0.95*5.67E-8*(((CM22+$B$7)+273)^4-(V22+273)^4)</f>
        <v>0</v>
      </c>
      <c r="AE22">
        <f>T22+AD22+AB22+AC22</f>
        <v>0</v>
      </c>
      <c r="AF22">
        <v>8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MAX(0,($B$13+$C$13*CR22)/(1+$D$13*CR22)*CK22/(CM22+273)*$E$13)</f>
        <v>0</v>
      </c>
      <c r="AK22" t="s">
        <v>303</v>
      </c>
      <c r="AL22" t="s">
        <v>303</v>
      </c>
      <c r="AM22">
        <v>0</v>
      </c>
      <c r="AN22">
        <v>0</v>
      </c>
      <c r="AO22">
        <f>1-AM22/AN22</f>
        <v>0</v>
      </c>
      <c r="AP22">
        <v>0</v>
      </c>
      <c r="AQ22" t="s">
        <v>303</v>
      </c>
      <c r="AR22" t="s">
        <v>303</v>
      </c>
      <c r="AS22">
        <v>0</v>
      </c>
      <c r="AT22">
        <v>0</v>
      </c>
      <c r="AU22">
        <f>1-AS22/AT22</f>
        <v>0</v>
      </c>
      <c r="AV22">
        <v>0.5</v>
      </c>
      <c r="AW22">
        <f>BV22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303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f>$B$11*CS22+$C$11*CT22+$F$11*CU22*(1-CX22)</f>
        <v>0</v>
      </c>
      <c r="BV22">
        <f>BU22*BW22</f>
        <v>0</v>
      </c>
      <c r="BW22">
        <f>($B$11*$D$9+$C$11*$D$9+$F$11*((DH22+CZ22)/MAX(DH22+CZ22+DI22, 0.1)*$I$9+DI22/MAX(DH22+CZ22+DI22, 0.1)*$J$9))/($B$11+$C$11+$F$11)</f>
        <v>0</v>
      </c>
      <c r="BX22">
        <f>($B$11*$K$9+$C$11*$K$9+$F$11*((DH22+CZ22)/MAX(DH22+CZ22+DI22, 0.1)*$P$9+DI22/MAX(DH22+CZ22+DI22, 0.1)*$Q$9))/($B$11+$C$11+$F$11)</f>
        <v>0</v>
      </c>
      <c r="BY22">
        <v>6</v>
      </c>
      <c r="BZ22">
        <v>0.5</v>
      </c>
      <c r="CA22" t="s">
        <v>304</v>
      </c>
      <c r="CB22">
        <v>2</v>
      </c>
      <c r="CC22">
        <v>1625754453.35</v>
      </c>
      <c r="CD22">
        <v>412.149133333333</v>
      </c>
      <c r="CE22">
        <v>420.010266666667</v>
      </c>
      <c r="CF22">
        <v>11.1274866666667</v>
      </c>
      <c r="CG22">
        <v>9.01998933333333</v>
      </c>
      <c r="CH22">
        <v>427.204466666667</v>
      </c>
      <c r="CI22">
        <v>12.7281633333333</v>
      </c>
      <c r="CJ22">
        <v>600.0098</v>
      </c>
      <c r="CK22">
        <v>100.792533333333</v>
      </c>
      <c r="CL22">
        <v>0.0999348233333333</v>
      </c>
      <c r="CM22">
        <v>15.0142333333333</v>
      </c>
      <c r="CN22">
        <v>14.79927</v>
      </c>
      <c r="CO22">
        <v>999.9</v>
      </c>
      <c r="CP22">
        <v>0</v>
      </c>
      <c r="CQ22">
        <v>0</v>
      </c>
      <c r="CR22">
        <v>9998.708</v>
      </c>
      <c r="CS22">
        <v>0</v>
      </c>
      <c r="CT22">
        <v>56.9944466666667</v>
      </c>
      <c r="CU22">
        <v>1045.985</v>
      </c>
      <c r="CV22">
        <v>0.962008433333333</v>
      </c>
      <c r="CW22">
        <v>0.03799159</v>
      </c>
      <c r="CX22">
        <v>0</v>
      </c>
      <c r="CY22">
        <v>2177.307</v>
      </c>
      <c r="CZ22">
        <v>4.99912</v>
      </c>
      <c r="DA22">
        <v>22955.7766666667</v>
      </c>
      <c r="DB22">
        <v>6712.72833333333</v>
      </c>
      <c r="DC22">
        <v>34.1706333333333</v>
      </c>
      <c r="DD22">
        <v>36.6291333333333</v>
      </c>
      <c r="DE22">
        <v>36.1081333333333</v>
      </c>
      <c r="DF22">
        <v>36.1497666666667</v>
      </c>
      <c r="DG22">
        <v>35.6997333333333</v>
      </c>
      <c r="DH22">
        <v>1001.43466666667</v>
      </c>
      <c r="DI22">
        <v>39.5503333333333</v>
      </c>
      <c r="DJ22">
        <v>0</v>
      </c>
      <c r="DK22">
        <v>1625754462.7</v>
      </c>
      <c r="DL22">
        <v>0</v>
      </c>
      <c r="DM22">
        <v>2175.934</v>
      </c>
      <c r="DN22">
        <v>-208.986153841012</v>
      </c>
      <c r="DO22">
        <v>-1950.96923092078</v>
      </c>
      <c r="DP22">
        <v>22942.616</v>
      </c>
      <c r="DQ22">
        <v>15</v>
      </c>
      <c r="DR22">
        <v>1625751908.1</v>
      </c>
      <c r="DS22" t="s">
        <v>305</v>
      </c>
      <c r="DT22">
        <v>1625751908.1</v>
      </c>
      <c r="DU22">
        <v>1625751903.1</v>
      </c>
      <c r="DV22">
        <v>1</v>
      </c>
      <c r="DW22">
        <v>-0.609</v>
      </c>
      <c r="DX22">
        <v>0.164</v>
      </c>
      <c r="DY22">
        <v>-15.058</v>
      </c>
      <c r="DZ22">
        <v>-1.541</v>
      </c>
      <c r="EA22">
        <v>420</v>
      </c>
      <c r="EB22">
        <v>8</v>
      </c>
      <c r="EC22">
        <v>0.3</v>
      </c>
      <c r="ED22">
        <v>0.09</v>
      </c>
      <c r="EE22">
        <v>-7.84348463414634</v>
      </c>
      <c r="EF22">
        <v>-0.341063832752615</v>
      </c>
      <c r="EG22">
        <v>0.0408449464347353</v>
      </c>
      <c r="EH22">
        <v>1</v>
      </c>
      <c r="EI22">
        <v>2188.98514285714</v>
      </c>
      <c r="EJ22">
        <v>-216.528375733851</v>
      </c>
      <c r="EK22">
        <v>21.8152205543913</v>
      </c>
      <c r="EL22">
        <v>0</v>
      </c>
      <c r="EM22">
        <v>2.10911463414634</v>
      </c>
      <c r="EN22">
        <v>-0.0310009756097536</v>
      </c>
      <c r="EO22">
        <v>0.00328749671060653</v>
      </c>
      <c r="EP22">
        <v>1</v>
      </c>
      <c r="EQ22">
        <v>2</v>
      </c>
      <c r="ER22">
        <v>3</v>
      </c>
      <c r="ES22" t="s">
        <v>314</v>
      </c>
      <c r="ET22">
        <v>100</v>
      </c>
      <c r="EU22">
        <v>100</v>
      </c>
      <c r="EV22">
        <v>-15.055</v>
      </c>
      <c r="EW22">
        <v>-1.6007</v>
      </c>
      <c r="EX22">
        <v>-15.058675911723</v>
      </c>
      <c r="EY22">
        <v>0.000485247639819423</v>
      </c>
      <c r="EZ22">
        <v>-1.36446825205216e-06</v>
      </c>
      <c r="FA22">
        <v>5.78542989185787e-10</v>
      </c>
      <c r="FB22">
        <v>-1.17285863986733</v>
      </c>
      <c r="FC22">
        <v>-0.0508365997127688</v>
      </c>
      <c r="FD22">
        <v>0.00161886503163497</v>
      </c>
      <c r="FE22">
        <v>-2.08621555845513e-05</v>
      </c>
      <c r="FF22">
        <v>0</v>
      </c>
      <c r="FG22">
        <v>2096</v>
      </c>
      <c r="FH22">
        <v>2</v>
      </c>
      <c r="FI22">
        <v>28</v>
      </c>
      <c r="FJ22">
        <v>42.5</v>
      </c>
      <c r="FK22">
        <v>42.6</v>
      </c>
      <c r="FL22">
        <v>18</v>
      </c>
      <c r="FM22">
        <v>591.215</v>
      </c>
      <c r="FN22">
        <v>433.847</v>
      </c>
      <c r="FO22">
        <v>10.71</v>
      </c>
      <c r="FP22">
        <v>18.504</v>
      </c>
      <c r="FQ22">
        <v>30.0001</v>
      </c>
      <c r="FR22">
        <v>18.5929</v>
      </c>
      <c r="FS22">
        <v>18.5864</v>
      </c>
      <c r="FT22">
        <v>21.4611</v>
      </c>
      <c r="FU22">
        <v>-30</v>
      </c>
      <c r="FV22">
        <v>-30</v>
      </c>
      <c r="FW22">
        <v>10.7118</v>
      </c>
      <c r="FX22">
        <v>420</v>
      </c>
      <c r="FY22">
        <v>8.18994</v>
      </c>
      <c r="FZ22">
        <v>102.619</v>
      </c>
      <c r="GA22">
        <v>97.044</v>
      </c>
    </row>
    <row r="23" spans="1:183">
      <c r="A23">
        <v>7</v>
      </c>
      <c r="B23">
        <v>1625754846.1</v>
      </c>
      <c r="C23">
        <v>2459.09999990463</v>
      </c>
      <c r="D23" t="s">
        <v>323</v>
      </c>
      <c r="E23" t="s">
        <v>324</v>
      </c>
      <c r="F23">
        <v>15</v>
      </c>
      <c r="G23" t="s">
        <v>302</v>
      </c>
      <c r="H23">
        <v>1625754838.1</v>
      </c>
      <c r="I23">
        <f>(J23)/1000</f>
        <v>0</v>
      </c>
      <c r="J23">
        <f>1000*CJ23*AH23*(CF23-CG23)/(100*BY23*(1000-AH23*CF23))</f>
        <v>0</v>
      </c>
      <c r="K23">
        <f>CJ23*AH23*(CE23-CD23*(1000-AH23*CG23)/(1000-AH23*CF23))/(100*BY23)</f>
        <v>0</v>
      </c>
      <c r="L23">
        <f>CD23 - IF(AH23&gt;1, K23*BY23*100.0/(AJ23*CR23), 0)</f>
        <v>0</v>
      </c>
      <c r="M23">
        <f>((S23-I23/2)*L23-K23)/(S23+I23/2)</f>
        <v>0</v>
      </c>
      <c r="N23">
        <f>M23*(CK23+CL23)/1000.0</f>
        <v>0</v>
      </c>
      <c r="O23">
        <f>(CD23 - IF(AH23&gt;1, K23*BY23*100.0/(AJ23*CR23), 0))*(CK23+CL23)/1000.0</f>
        <v>0</v>
      </c>
      <c r="P23">
        <f>2.0/((1/R23-1/Q23)+SIGN(R23)*SQRT((1/R23-1/Q23)*(1/R23-1/Q23) + 4*BZ23/((BZ23+1)*(BZ23+1))*(2*1/R23*1/Q23-1/Q23*1/Q23)))</f>
        <v>0</v>
      </c>
      <c r="Q23">
        <f>IF(LEFT(CA23,1)&lt;&gt;"0",IF(LEFT(CA23,1)="1",3.0,CB23),$D$5+$E$5*(CR23*CK23/($K$5*1000))+$F$5*(CR23*CK23/($K$5*1000))*MAX(MIN(BY23,$J$5),$I$5)*MAX(MIN(BY23,$J$5),$I$5)+$G$5*MAX(MIN(BY23,$J$5),$I$5)*(CR23*CK23/($K$5*1000))+$H$5*(CR23*CK23/($K$5*1000))*(CR23*CK23/($K$5*1000)))</f>
        <v>0</v>
      </c>
      <c r="R23">
        <f>I23*(1000-(1000*0.61365*exp(17.502*V23/(240.97+V23))/(CK23+CL23)+CF23)/2)/(1000*0.61365*exp(17.502*V23/(240.97+V23))/(CK23+CL23)-CF23)</f>
        <v>0</v>
      </c>
      <c r="S23">
        <f>1/((BZ23+1)/(P23/1.6)+1/(Q23/1.37)) + BZ23/((BZ23+1)/(P23/1.6) + BZ23/(Q23/1.37))</f>
        <v>0</v>
      </c>
      <c r="T23">
        <f>(BU23*BX23)</f>
        <v>0</v>
      </c>
      <c r="U23">
        <f>(CM23+(T23+2*0.95*5.67E-8*(((CM23+$B$7)+273)^4-(CM23+273)^4)-44100*I23)/(1.84*29.3*Q23+8*0.95*5.67E-8*(CM23+273)^3))</f>
        <v>0</v>
      </c>
      <c r="V23">
        <f>($C$7*CN23+$D$7*CO23+$E$7*U23)</f>
        <v>0</v>
      </c>
      <c r="W23">
        <f>0.61365*exp(17.502*V23/(240.97+V23))</f>
        <v>0</v>
      </c>
      <c r="X23">
        <f>(Y23/Z23*100)</f>
        <v>0</v>
      </c>
      <c r="Y23">
        <f>CF23*(CK23+CL23)/1000</f>
        <v>0</v>
      </c>
      <c r="Z23">
        <f>0.61365*exp(17.502*CM23/(240.97+CM23))</f>
        <v>0</v>
      </c>
      <c r="AA23">
        <f>(W23-CF23*(CK23+CL23)/1000)</f>
        <v>0</v>
      </c>
      <c r="AB23">
        <f>(-I23*44100)</f>
        <v>0</v>
      </c>
      <c r="AC23">
        <f>2*29.3*Q23*0.92*(CM23-V23)</f>
        <v>0</v>
      </c>
      <c r="AD23">
        <f>2*0.95*5.67E-8*(((CM23+$B$7)+273)^4-(V23+273)^4)</f>
        <v>0</v>
      </c>
      <c r="AE23">
        <f>T23+AD23+AB23+AC23</f>
        <v>0</v>
      </c>
      <c r="AF23">
        <v>6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MAX(0,($B$13+$C$13*CR23)/(1+$D$13*CR23)*CK23/(CM23+273)*$E$13)</f>
        <v>0</v>
      </c>
      <c r="AK23" t="s">
        <v>303</v>
      </c>
      <c r="AL23" t="s">
        <v>303</v>
      </c>
      <c r="AM23">
        <v>0</v>
      </c>
      <c r="AN23">
        <v>0</v>
      </c>
      <c r="AO23">
        <f>1-AM23/AN23</f>
        <v>0</v>
      </c>
      <c r="AP23">
        <v>0</v>
      </c>
      <c r="AQ23" t="s">
        <v>303</v>
      </c>
      <c r="AR23" t="s">
        <v>303</v>
      </c>
      <c r="AS23">
        <v>0</v>
      </c>
      <c r="AT23">
        <v>0</v>
      </c>
      <c r="AU23">
        <f>1-AS23/AT23</f>
        <v>0</v>
      </c>
      <c r="AV23">
        <v>0.5</v>
      </c>
      <c r="AW23">
        <f>BV23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303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f>$B$11*CS23+$C$11*CT23+$F$11*CU23*(1-CX23)</f>
        <v>0</v>
      </c>
      <c r="BV23">
        <f>BU23*BW23</f>
        <v>0</v>
      </c>
      <c r="BW23">
        <f>($B$11*$D$9+$C$11*$D$9+$F$11*((DH23+CZ23)/MAX(DH23+CZ23+DI23, 0.1)*$I$9+DI23/MAX(DH23+CZ23+DI23, 0.1)*$J$9))/($B$11+$C$11+$F$11)</f>
        <v>0</v>
      </c>
      <c r="BX23">
        <f>($B$11*$K$9+$C$11*$K$9+$F$11*((DH23+CZ23)/MAX(DH23+CZ23+DI23, 0.1)*$P$9+DI23/MAX(DH23+CZ23+DI23, 0.1)*$Q$9))/($B$11+$C$11+$F$11)</f>
        <v>0</v>
      </c>
      <c r="BY23">
        <v>6</v>
      </c>
      <c r="BZ23">
        <v>0.5</v>
      </c>
      <c r="CA23" t="s">
        <v>304</v>
      </c>
      <c r="CB23">
        <v>2</v>
      </c>
      <c r="CC23">
        <v>1625754838.1</v>
      </c>
      <c r="CD23">
        <v>411.086387096774</v>
      </c>
      <c r="CE23">
        <v>419.995451612903</v>
      </c>
      <c r="CF23">
        <v>9.89065096774194</v>
      </c>
      <c r="CG23">
        <v>9.1636864516129</v>
      </c>
      <c r="CH23">
        <v>425.934322580645</v>
      </c>
      <c r="CI23">
        <v>11.4930677419355</v>
      </c>
      <c r="CJ23">
        <v>600.010419354839</v>
      </c>
      <c r="CK23">
        <v>100.789741935484</v>
      </c>
      <c r="CL23">
        <v>0.0998746161290322</v>
      </c>
      <c r="CM23">
        <v>15.5016548387097</v>
      </c>
      <c r="CN23">
        <v>15.2517741935484</v>
      </c>
      <c r="CO23">
        <v>999.9</v>
      </c>
      <c r="CP23">
        <v>0</v>
      </c>
      <c r="CQ23">
        <v>0</v>
      </c>
      <c r="CR23">
        <v>10005.0516129032</v>
      </c>
      <c r="CS23">
        <v>0</v>
      </c>
      <c r="CT23">
        <v>109.317516129032</v>
      </c>
      <c r="CU23">
        <v>1045.97838709677</v>
      </c>
      <c r="CV23">
        <v>0.961991580645162</v>
      </c>
      <c r="CW23">
        <v>0.0380083225806451</v>
      </c>
      <c r="CX23">
        <v>0</v>
      </c>
      <c r="CY23">
        <v>2228.98870967742</v>
      </c>
      <c r="CZ23">
        <v>4.99912</v>
      </c>
      <c r="DA23">
        <v>23615.1322580645</v>
      </c>
      <c r="DB23">
        <v>6712.65645161291</v>
      </c>
      <c r="DC23">
        <v>34.3968387096774</v>
      </c>
      <c r="DD23">
        <v>36.917</v>
      </c>
      <c r="DE23">
        <v>36.3243548387097</v>
      </c>
      <c r="DF23">
        <v>36.3384838709677</v>
      </c>
      <c r="DG23">
        <v>35.9675483870968</v>
      </c>
      <c r="DH23">
        <v>1001.41129032258</v>
      </c>
      <c r="DI23">
        <v>39.5687096774193</v>
      </c>
      <c r="DJ23">
        <v>0</v>
      </c>
      <c r="DK23">
        <v>1625754848</v>
      </c>
      <c r="DL23">
        <v>0</v>
      </c>
      <c r="DM23">
        <v>2228.19769230769</v>
      </c>
      <c r="DN23">
        <v>-83.1904272346003</v>
      </c>
      <c r="DO23">
        <v>-870.403417643122</v>
      </c>
      <c r="DP23">
        <v>23607.2038461538</v>
      </c>
      <c r="DQ23">
        <v>15</v>
      </c>
      <c r="DR23">
        <v>1625754607.6</v>
      </c>
      <c r="DS23" t="s">
        <v>325</v>
      </c>
      <c r="DT23">
        <v>1625754604.6</v>
      </c>
      <c r="DU23">
        <v>1625754607.6</v>
      </c>
      <c r="DV23">
        <v>2</v>
      </c>
      <c r="DW23">
        <v>0.207</v>
      </c>
      <c r="DX23">
        <v>-0.027</v>
      </c>
      <c r="DY23">
        <v>-14.851</v>
      </c>
      <c r="DZ23">
        <v>-1.584</v>
      </c>
      <c r="EA23">
        <v>420</v>
      </c>
      <c r="EB23">
        <v>9</v>
      </c>
      <c r="EC23">
        <v>0.44</v>
      </c>
      <c r="ED23">
        <v>0.08</v>
      </c>
      <c r="EE23">
        <v>-8.90032243902439</v>
      </c>
      <c r="EF23">
        <v>-0.317209756097562</v>
      </c>
      <c r="EG23">
        <v>0.051109791328677</v>
      </c>
      <c r="EH23">
        <v>1</v>
      </c>
      <c r="EI23">
        <v>2232.47705882353</v>
      </c>
      <c r="EJ23">
        <v>-84.3481825866434</v>
      </c>
      <c r="EK23">
        <v>8.29861098562027</v>
      </c>
      <c r="EL23">
        <v>0</v>
      </c>
      <c r="EM23">
        <v>0.72710856097561</v>
      </c>
      <c r="EN23">
        <v>-0.0978527665505226</v>
      </c>
      <c r="EO23">
        <v>0.0170900179395199</v>
      </c>
      <c r="EP23">
        <v>1</v>
      </c>
      <c r="EQ23">
        <v>2</v>
      </c>
      <c r="ER23">
        <v>3</v>
      </c>
      <c r="ES23" t="s">
        <v>314</v>
      </c>
      <c r="ET23">
        <v>100</v>
      </c>
      <c r="EU23">
        <v>100</v>
      </c>
      <c r="EV23">
        <v>-14.848</v>
      </c>
      <c r="EW23">
        <v>-1.6015</v>
      </c>
      <c r="EX23">
        <v>-14.8517662903041</v>
      </c>
      <c r="EY23">
        <v>0.000485247639819423</v>
      </c>
      <c r="EZ23">
        <v>-1.36446825205216e-06</v>
      </c>
      <c r="FA23">
        <v>5.78542989185787e-10</v>
      </c>
      <c r="FB23">
        <v>-1.20031523417185</v>
      </c>
      <c r="FC23">
        <v>-0.0508365997127688</v>
      </c>
      <c r="FD23">
        <v>0.00161886503163497</v>
      </c>
      <c r="FE23">
        <v>-2.08621555845513e-05</v>
      </c>
      <c r="FF23">
        <v>0</v>
      </c>
      <c r="FG23">
        <v>2096</v>
      </c>
      <c r="FH23">
        <v>2</v>
      </c>
      <c r="FI23">
        <v>28</v>
      </c>
      <c r="FJ23">
        <v>4</v>
      </c>
      <c r="FK23">
        <v>4</v>
      </c>
      <c r="FL23">
        <v>18</v>
      </c>
      <c r="FM23">
        <v>593.385</v>
      </c>
      <c r="FN23">
        <v>433.257</v>
      </c>
      <c r="FO23">
        <v>11.5795</v>
      </c>
      <c r="FP23">
        <v>18.6183</v>
      </c>
      <c r="FQ23">
        <v>30.0008</v>
      </c>
      <c r="FR23">
        <v>18.6881</v>
      </c>
      <c r="FS23">
        <v>18.6843</v>
      </c>
      <c r="FT23">
        <v>21.4577</v>
      </c>
      <c r="FU23">
        <v>-30</v>
      </c>
      <c r="FV23">
        <v>-30</v>
      </c>
      <c r="FW23">
        <v>11.5143</v>
      </c>
      <c r="FX23">
        <v>420</v>
      </c>
      <c r="FY23">
        <v>8.18994</v>
      </c>
      <c r="FZ23">
        <v>102.596</v>
      </c>
      <c r="GA23">
        <v>97.0239</v>
      </c>
    </row>
    <row r="24" spans="1:183">
      <c r="A24">
        <v>8</v>
      </c>
      <c r="B24">
        <v>1625755173.1</v>
      </c>
      <c r="C24">
        <v>2786.09999990463</v>
      </c>
      <c r="D24" t="s">
        <v>326</v>
      </c>
      <c r="E24" t="s">
        <v>327</v>
      </c>
      <c r="F24">
        <v>15</v>
      </c>
      <c r="G24" t="s">
        <v>309</v>
      </c>
      <c r="H24">
        <v>1625755165.35</v>
      </c>
      <c r="I24">
        <f>(J24)/1000</f>
        <v>0</v>
      </c>
      <c r="J24">
        <f>1000*CJ24*AH24*(CF24-CG24)/(100*BY24*(1000-AH24*CF24))</f>
        <v>0</v>
      </c>
      <c r="K24">
        <f>CJ24*AH24*(CE24-CD24*(1000-AH24*CG24)/(1000-AH24*CF24))/(100*BY24)</f>
        <v>0</v>
      </c>
      <c r="L24">
        <f>CD24 - IF(AH24&gt;1, K24*BY24*100.0/(AJ24*CR24), 0)</f>
        <v>0</v>
      </c>
      <c r="M24">
        <f>((S24-I24/2)*L24-K24)/(S24+I24/2)</f>
        <v>0</v>
      </c>
      <c r="N24">
        <f>M24*(CK24+CL24)/1000.0</f>
        <v>0</v>
      </c>
      <c r="O24">
        <f>(CD24 - IF(AH24&gt;1, K24*BY24*100.0/(AJ24*CR24), 0))*(CK24+CL24)/1000.0</f>
        <v>0</v>
      </c>
      <c r="P24">
        <f>2.0/((1/R24-1/Q24)+SIGN(R24)*SQRT((1/R24-1/Q24)*(1/R24-1/Q24) + 4*BZ24/((BZ24+1)*(BZ24+1))*(2*1/R24*1/Q24-1/Q24*1/Q24)))</f>
        <v>0</v>
      </c>
      <c r="Q24">
        <f>IF(LEFT(CA24,1)&lt;&gt;"0",IF(LEFT(CA24,1)="1",3.0,CB24),$D$5+$E$5*(CR24*CK24/($K$5*1000))+$F$5*(CR24*CK24/($K$5*1000))*MAX(MIN(BY24,$J$5),$I$5)*MAX(MIN(BY24,$J$5),$I$5)+$G$5*MAX(MIN(BY24,$J$5),$I$5)*(CR24*CK24/($K$5*1000))+$H$5*(CR24*CK24/($K$5*1000))*(CR24*CK24/($K$5*1000)))</f>
        <v>0</v>
      </c>
      <c r="R24">
        <f>I24*(1000-(1000*0.61365*exp(17.502*V24/(240.97+V24))/(CK24+CL24)+CF24)/2)/(1000*0.61365*exp(17.502*V24/(240.97+V24))/(CK24+CL24)-CF24)</f>
        <v>0</v>
      </c>
      <c r="S24">
        <f>1/((BZ24+1)/(P24/1.6)+1/(Q24/1.37)) + BZ24/((BZ24+1)/(P24/1.6) + BZ24/(Q24/1.37))</f>
        <v>0</v>
      </c>
      <c r="T24">
        <f>(BU24*BX24)</f>
        <v>0</v>
      </c>
      <c r="U24">
        <f>(CM24+(T24+2*0.95*5.67E-8*(((CM24+$B$7)+273)^4-(CM24+273)^4)-44100*I24)/(1.84*29.3*Q24+8*0.95*5.67E-8*(CM24+273)^3))</f>
        <v>0</v>
      </c>
      <c r="V24">
        <f>($C$7*CN24+$D$7*CO24+$E$7*U24)</f>
        <v>0</v>
      </c>
      <c r="W24">
        <f>0.61365*exp(17.502*V24/(240.97+V24))</f>
        <v>0</v>
      </c>
      <c r="X24">
        <f>(Y24/Z24*100)</f>
        <v>0</v>
      </c>
      <c r="Y24">
        <f>CF24*(CK24+CL24)/1000</f>
        <v>0</v>
      </c>
      <c r="Z24">
        <f>0.61365*exp(17.502*CM24/(240.97+CM24))</f>
        <v>0</v>
      </c>
      <c r="AA24">
        <f>(W24-CF24*(CK24+CL24)/1000)</f>
        <v>0</v>
      </c>
      <c r="AB24">
        <f>(-I24*44100)</f>
        <v>0</v>
      </c>
      <c r="AC24">
        <f>2*29.3*Q24*0.92*(CM24-V24)</f>
        <v>0</v>
      </c>
      <c r="AD24">
        <f>2*0.95*5.67E-8*(((CM24+$B$7)+273)^4-(V24+273)^4)</f>
        <v>0</v>
      </c>
      <c r="AE24">
        <f>T24+AD24+AB24+AC24</f>
        <v>0</v>
      </c>
      <c r="AF24">
        <v>5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MAX(0,($B$13+$C$13*CR24)/(1+$D$13*CR24)*CK24/(CM24+273)*$E$13)</f>
        <v>0</v>
      </c>
      <c r="AK24" t="s">
        <v>303</v>
      </c>
      <c r="AL24" t="s">
        <v>303</v>
      </c>
      <c r="AM24">
        <v>0</v>
      </c>
      <c r="AN24">
        <v>0</v>
      </c>
      <c r="AO24">
        <f>1-AM24/AN24</f>
        <v>0</v>
      </c>
      <c r="AP24">
        <v>0</v>
      </c>
      <c r="AQ24" t="s">
        <v>303</v>
      </c>
      <c r="AR24" t="s">
        <v>303</v>
      </c>
      <c r="AS24">
        <v>0</v>
      </c>
      <c r="AT24">
        <v>0</v>
      </c>
      <c r="AU24">
        <f>1-AS24/AT24</f>
        <v>0</v>
      </c>
      <c r="AV24">
        <v>0.5</v>
      </c>
      <c r="AW24">
        <f>BV24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303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>$B$11*CS24+$C$11*CT24+$F$11*CU24*(1-CX24)</f>
        <v>0</v>
      </c>
      <c r="BV24">
        <f>BU24*BW24</f>
        <v>0</v>
      </c>
      <c r="BW24">
        <f>($B$11*$D$9+$C$11*$D$9+$F$11*((DH24+CZ24)/MAX(DH24+CZ24+DI24, 0.1)*$I$9+DI24/MAX(DH24+CZ24+DI24, 0.1)*$J$9))/($B$11+$C$11+$F$11)</f>
        <v>0</v>
      </c>
      <c r="BX24">
        <f>($B$11*$K$9+$C$11*$K$9+$F$11*((DH24+CZ24)/MAX(DH24+CZ24+DI24, 0.1)*$P$9+DI24/MAX(DH24+CZ24+DI24, 0.1)*$Q$9))/($B$11+$C$11+$F$11)</f>
        <v>0</v>
      </c>
      <c r="BY24">
        <v>6</v>
      </c>
      <c r="BZ24">
        <v>0.5</v>
      </c>
      <c r="CA24" t="s">
        <v>304</v>
      </c>
      <c r="CB24">
        <v>2</v>
      </c>
      <c r="CC24">
        <v>1625755165.35</v>
      </c>
      <c r="CD24">
        <v>408.720866666667</v>
      </c>
      <c r="CE24">
        <v>419.997</v>
      </c>
      <c r="CF24">
        <v>9.91566266666667</v>
      </c>
      <c r="CG24">
        <v>9.29539233333333</v>
      </c>
      <c r="CH24">
        <v>423.567966666667</v>
      </c>
      <c r="CI24">
        <v>11.51864</v>
      </c>
      <c r="CJ24">
        <v>600.015233333333</v>
      </c>
      <c r="CK24">
        <v>100.7881</v>
      </c>
      <c r="CL24">
        <v>0.09994733</v>
      </c>
      <c r="CM24">
        <v>15.67812</v>
      </c>
      <c r="CN24">
        <v>15.5323366666667</v>
      </c>
      <c r="CO24">
        <v>999.9</v>
      </c>
      <c r="CP24">
        <v>0</v>
      </c>
      <c r="CQ24">
        <v>0</v>
      </c>
      <c r="CR24">
        <v>10003.7083333333</v>
      </c>
      <c r="CS24">
        <v>0</v>
      </c>
      <c r="CT24">
        <v>148.000933333333</v>
      </c>
      <c r="CU24">
        <v>1045.99333333333</v>
      </c>
      <c r="CV24">
        <v>0.962005333333333</v>
      </c>
      <c r="CW24">
        <v>0.0379947</v>
      </c>
      <c r="CX24">
        <v>0</v>
      </c>
      <c r="CY24">
        <v>2138.24933333333</v>
      </c>
      <c r="CZ24">
        <v>4.99912</v>
      </c>
      <c r="DA24">
        <v>22731.43</v>
      </c>
      <c r="DB24">
        <v>6712.76733333333</v>
      </c>
      <c r="DC24">
        <v>34.2934666666667</v>
      </c>
      <c r="DD24">
        <v>36.7561666666667</v>
      </c>
      <c r="DE24">
        <v>36.1498</v>
      </c>
      <c r="DF24">
        <v>36.3539333333333</v>
      </c>
      <c r="DG24">
        <v>35.7706</v>
      </c>
      <c r="DH24">
        <v>1001.443</v>
      </c>
      <c r="DI24">
        <v>39.5503333333333</v>
      </c>
      <c r="DJ24">
        <v>0</v>
      </c>
      <c r="DK24">
        <v>1625755175</v>
      </c>
      <c r="DL24">
        <v>0</v>
      </c>
      <c r="DM24">
        <v>2136.9908</v>
      </c>
      <c r="DN24">
        <v>-125.513076743504</v>
      </c>
      <c r="DO24">
        <v>-1336.13076710304</v>
      </c>
      <c r="DP24">
        <v>22718.076</v>
      </c>
      <c r="DQ24">
        <v>15</v>
      </c>
      <c r="DR24">
        <v>1625754607.6</v>
      </c>
      <c r="DS24" t="s">
        <v>325</v>
      </c>
      <c r="DT24">
        <v>1625754604.6</v>
      </c>
      <c r="DU24">
        <v>1625754607.6</v>
      </c>
      <c r="DV24">
        <v>2</v>
      </c>
      <c r="DW24">
        <v>0.207</v>
      </c>
      <c r="DX24">
        <v>-0.027</v>
      </c>
      <c r="DY24">
        <v>-14.851</v>
      </c>
      <c r="DZ24">
        <v>-1.584</v>
      </c>
      <c r="EA24">
        <v>420</v>
      </c>
      <c r="EB24">
        <v>9</v>
      </c>
      <c r="EC24">
        <v>0.44</v>
      </c>
      <c r="ED24">
        <v>0.08</v>
      </c>
      <c r="EE24">
        <v>-11.2567658536585</v>
      </c>
      <c r="EF24">
        <v>-0.463043205574919</v>
      </c>
      <c r="EG24">
        <v>0.0483536192292154</v>
      </c>
      <c r="EH24">
        <v>1</v>
      </c>
      <c r="EI24">
        <v>2144.11029411765</v>
      </c>
      <c r="EJ24">
        <v>-128.375401521556</v>
      </c>
      <c r="EK24">
        <v>12.6277184575404</v>
      </c>
      <c r="EL24">
        <v>0</v>
      </c>
      <c r="EM24">
        <v>0.622390536585366</v>
      </c>
      <c r="EN24">
        <v>-0.0417213240418123</v>
      </c>
      <c r="EO24">
        <v>0.00419489556890602</v>
      </c>
      <c r="EP24">
        <v>1</v>
      </c>
      <c r="EQ24">
        <v>2</v>
      </c>
      <c r="ER24">
        <v>3</v>
      </c>
      <c r="ES24" t="s">
        <v>314</v>
      </c>
      <c r="ET24">
        <v>100</v>
      </c>
      <c r="EU24">
        <v>100</v>
      </c>
      <c r="EV24">
        <v>-14.847</v>
      </c>
      <c r="EW24">
        <v>-1.603</v>
      </c>
      <c r="EX24">
        <v>-14.8517662903041</v>
      </c>
      <c r="EY24">
        <v>0.000485247639819423</v>
      </c>
      <c r="EZ24">
        <v>-1.36446825205216e-06</v>
      </c>
      <c r="FA24">
        <v>5.78542989185787e-10</v>
      </c>
      <c r="FB24">
        <v>-1.20031523417185</v>
      </c>
      <c r="FC24">
        <v>-0.0508365997127688</v>
      </c>
      <c r="FD24">
        <v>0.00161886503163497</v>
      </c>
      <c r="FE24">
        <v>-2.08621555845513e-05</v>
      </c>
      <c r="FF24">
        <v>0</v>
      </c>
      <c r="FG24">
        <v>2096</v>
      </c>
      <c r="FH24">
        <v>2</v>
      </c>
      <c r="FI24">
        <v>28</v>
      </c>
      <c r="FJ24">
        <v>9.5</v>
      </c>
      <c r="FK24">
        <v>9.4</v>
      </c>
      <c r="FL24">
        <v>18</v>
      </c>
      <c r="FM24">
        <v>594.374</v>
      </c>
      <c r="FN24">
        <v>434.287</v>
      </c>
      <c r="FO24">
        <v>11.2662</v>
      </c>
      <c r="FP24">
        <v>18.7138</v>
      </c>
      <c r="FQ24">
        <v>30</v>
      </c>
      <c r="FR24">
        <v>18.7739</v>
      </c>
      <c r="FS24">
        <v>18.7681</v>
      </c>
      <c r="FT24">
        <v>21.456</v>
      </c>
      <c r="FU24">
        <v>-30</v>
      </c>
      <c r="FV24">
        <v>-30</v>
      </c>
      <c r="FW24">
        <v>11.2444</v>
      </c>
      <c r="FX24">
        <v>420</v>
      </c>
      <c r="FY24">
        <v>8.18994</v>
      </c>
      <c r="FZ24">
        <v>102.582</v>
      </c>
      <c r="GA24">
        <v>97.0165</v>
      </c>
    </row>
    <row r="25" spans="1:183">
      <c r="A25">
        <v>9</v>
      </c>
      <c r="B25">
        <v>1625755497</v>
      </c>
      <c r="C25">
        <v>3110</v>
      </c>
      <c r="D25" t="s">
        <v>328</v>
      </c>
      <c r="E25" t="s">
        <v>329</v>
      </c>
      <c r="F25">
        <v>15</v>
      </c>
      <c r="G25" t="s">
        <v>313</v>
      </c>
      <c r="H25">
        <v>1625755489.06129</v>
      </c>
      <c r="I25">
        <f>(J25)/1000</f>
        <v>0</v>
      </c>
      <c r="J25">
        <f>1000*CJ25*AH25*(CF25-CG25)/(100*BY25*(1000-AH25*CF25))</f>
        <v>0</v>
      </c>
      <c r="K25">
        <f>CJ25*AH25*(CE25-CD25*(1000-AH25*CG25)/(1000-AH25*CF25))/(100*BY25)</f>
        <v>0</v>
      </c>
      <c r="L25">
        <f>CD25 - IF(AH25&gt;1, K25*BY25*100.0/(AJ25*CR25), 0)</f>
        <v>0</v>
      </c>
      <c r="M25">
        <f>((S25-I25/2)*L25-K25)/(S25+I25/2)</f>
        <v>0</v>
      </c>
      <c r="N25">
        <f>M25*(CK25+CL25)/1000.0</f>
        <v>0</v>
      </c>
      <c r="O25">
        <f>(CD25 - IF(AH25&gt;1, K25*BY25*100.0/(AJ25*CR25), 0))*(CK25+CL25)/1000.0</f>
        <v>0</v>
      </c>
      <c r="P25">
        <f>2.0/((1/R25-1/Q25)+SIGN(R25)*SQRT((1/R25-1/Q25)*(1/R25-1/Q25) + 4*BZ25/((BZ25+1)*(BZ25+1))*(2*1/R25*1/Q25-1/Q25*1/Q25)))</f>
        <v>0</v>
      </c>
      <c r="Q25">
        <f>IF(LEFT(CA25,1)&lt;&gt;"0",IF(LEFT(CA25,1)="1",3.0,CB25),$D$5+$E$5*(CR25*CK25/($K$5*1000))+$F$5*(CR25*CK25/($K$5*1000))*MAX(MIN(BY25,$J$5),$I$5)*MAX(MIN(BY25,$J$5),$I$5)+$G$5*MAX(MIN(BY25,$J$5),$I$5)*(CR25*CK25/($K$5*1000))+$H$5*(CR25*CK25/($K$5*1000))*(CR25*CK25/($K$5*1000)))</f>
        <v>0</v>
      </c>
      <c r="R25">
        <f>I25*(1000-(1000*0.61365*exp(17.502*V25/(240.97+V25))/(CK25+CL25)+CF25)/2)/(1000*0.61365*exp(17.502*V25/(240.97+V25))/(CK25+CL25)-CF25)</f>
        <v>0</v>
      </c>
      <c r="S25">
        <f>1/((BZ25+1)/(P25/1.6)+1/(Q25/1.37)) + BZ25/((BZ25+1)/(P25/1.6) + BZ25/(Q25/1.37))</f>
        <v>0</v>
      </c>
      <c r="T25">
        <f>(BU25*BX25)</f>
        <v>0</v>
      </c>
      <c r="U25">
        <f>(CM25+(T25+2*0.95*5.67E-8*(((CM25+$B$7)+273)^4-(CM25+273)^4)-44100*I25)/(1.84*29.3*Q25+8*0.95*5.67E-8*(CM25+273)^3))</f>
        <v>0</v>
      </c>
      <c r="V25">
        <f>($C$7*CN25+$D$7*CO25+$E$7*U25)</f>
        <v>0</v>
      </c>
      <c r="W25">
        <f>0.61365*exp(17.502*V25/(240.97+V25))</f>
        <v>0</v>
      </c>
      <c r="X25">
        <f>(Y25/Z25*100)</f>
        <v>0</v>
      </c>
      <c r="Y25">
        <f>CF25*(CK25+CL25)/1000</f>
        <v>0</v>
      </c>
      <c r="Z25">
        <f>0.61365*exp(17.502*CM25/(240.97+CM25))</f>
        <v>0</v>
      </c>
      <c r="AA25">
        <f>(W25-CF25*(CK25+CL25)/1000)</f>
        <v>0</v>
      </c>
      <c r="AB25">
        <f>(-I25*44100)</f>
        <v>0</v>
      </c>
      <c r="AC25">
        <f>2*29.3*Q25*0.92*(CM25-V25)</f>
        <v>0</v>
      </c>
      <c r="AD25">
        <f>2*0.95*5.67E-8*(((CM25+$B$7)+273)^4-(V25+273)^4)</f>
        <v>0</v>
      </c>
      <c r="AE25">
        <f>T25+AD25+AB25+AC25</f>
        <v>0</v>
      </c>
      <c r="AF25">
        <v>16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MAX(0,($B$13+$C$13*CR25)/(1+$D$13*CR25)*CK25/(CM25+273)*$E$13)</f>
        <v>0</v>
      </c>
      <c r="AK25" t="s">
        <v>303</v>
      </c>
      <c r="AL25" t="s">
        <v>303</v>
      </c>
      <c r="AM25">
        <v>0</v>
      </c>
      <c r="AN25">
        <v>0</v>
      </c>
      <c r="AO25">
        <f>1-AM25/AN25</f>
        <v>0</v>
      </c>
      <c r="AP25">
        <v>0</v>
      </c>
      <c r="AQ25" t="s">
        <v>303</v>
      </c>
      <c r="AR25" t="s">
        <v>303</v>
      </c>
      <c r="AS25">
        <v>0</v>
      </c>
      <c r="AT25">
        <v>0</v>
      </c>
      <c r="AU25">
        <f>1-AS25/AT25</f>
        <v>0</v>
      </c>
      <c r="AV25">
        <v>0.5</v>
      </c>
      <c r="AW25">
        <f>BV25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303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>$B$11*CS25+$C$11*CT25+$F$11*CU25*(1-CX25)</f>
        <v>0</v>
      </c>
      <c r="BV25">
        <f>BU25*BW25</f>
        <v>0</v>
      </c>
      <c r="BW25">
        <f>($B$11*$D$9+$C$11*$D$9+$F$11*((DH25+CZ25)/MAX(DH25+CZ25+DI25, 0.1)*$I$9+DI25/MAX(DH25+CZ25+DI25, 0.1)*$J$9))/($B$11+$C$11+$F$11)</f>
        <v>0</v>
      </c>
      <c r="BX25">
        <f>($B$11*$K$9+$C$11*$K$9+$F$11*((DH25+CZ25)/MAX(DH25+CZ25+DI25, 0.1)*$P$9+DI25/MAX(DH25+CZ25+DI25, 0.1)*$Q$9))/($B$11+$C$11+$F$11)</f>
        <v>0</v>
      </c>
      <c r="BY25">
        <v>6</v>
      </c>
      <c r="BZ25">
        <v>0.5</v>
      </c>
      <c r="CA25" t="s">
        <v>304</v>
      </c>
      <c r="CB25">
        <v>2</v>
      </c>
      <c r="CC25">
        <v>1625755489.06129</v>
      </c>
      <c r="CD25">
        <v>409.956322580645</v>
      </c>
      <c r="CE25">
        <v>420.000193548387</v>
      </c>
      <c r="CF25">
        <v>10.0918580645161</v>
      </c>
      <c r="CG25">
        <v>9.38938193548387</v>
      </c>
      <c r="CH25">
        <v>424.803870967742</v>
      </c>
      <c r="CI25">
        <v>11.6987516129032</v>
      </c>
      <c r="CJ25">
        <v>600.014096774194</v>
      </c>
      <c r="CK25">
        <v>100.789548387097</v>
      </c>
      <c r="CL25">
        <v>0.0999626516129032</v>
      </c>
      <c r="CM25">
        <v>15.1127741935484</v>
      </c>
      <c r="CN25">
        <v>14.8974387096774</v>
      </c>
      <c r="CO25">
        <v>999.9</v>
      </c>
      <c r="CP25">
        <v>0</v>
      </c>
      <c r="CQ25">
        <v>0</v>
      </c>
      <c r="CR25">
        <v>10001.1493548387</v>
      </c>
      <c r="CS25">
        <v>0</v>
      </c>
      <c r="CT25">
        <v>78.5143935483871</v>
      </c>
      <c r="CU25">
        <v>1045.99612903226</v>
      </c>
      <c r="CV25">
        <v>0.961994193548388</v>
      </c>
      <c r="CW25">
        <v>0.0380056483870968</v>
      </c>
      <c r="CX25">
        <v>0</v>
      </c>
      <c r="CY25">
        <v>2352.27516129032</v>
      </c>
      <c r="CZ25">
        <v>4.99912</v>
      </c>
      <c r="DA25">
        <v>25120.1774193548</v>
      </c>
      <c r="DB25">
        <v>6712.77064516129</v>
      </c>
      <c r="DC25">
        <v>34.4311935483871</v>
      </c>
      <c r="DD25">
        <v>36.633</v>
      </c>
      <c r="DE25">
        <v>36.1691612903226</v>
      </c>
      <c r="DF25">
        <v>36.2074193548387</v>
      </c>
      <c r="DG25">
        <v>35.9110967741935</v>
      </c>
      <c r="DH25">
        <v>1001.43516129032</v>
      </c>
      <c r="DI25">
        <v>39.5609677419355</v>
      </c>
      <c r="DJ25">
        <v>0</v>
      </c>
      <c r="DK25">
        <v>1625755499</v>
      </c>
      <c r="DL25">
        <v>0</v>
      </c>
      <c r="DM25">
        <v>2350.8188</v>
      </c>
      <c r="DN25">
        <v>-103.946153671916</v>
      </c>
      <c r="DO25">
        <v>-1018.5076908574</v>
      </c>
      <c r="DP25">
        <v>25105.668</v>
      </c>
      <c r="DQ25">
        <v>15</v>
      </c>
      <c r="DR25">
        <v>1625754607.6</v>
      </c>
      <c r="DS25" t="s">
        <v>325</v>
      </c>
      <c r="DT25">
        <v>1625754604.6</v>
      </c>
      <c r="DU25">
        <v>1625754607.6</v>
      </c>
      <c r="DV25">
        <v>2</v>
      </c>
      <c r="DW25">
        <v>0.207</v>
      </c>
      <c r="DX25">
        <v>-0.027</v>
      </c>
      <c r="DY25">
        <v>-14.851</v>
      </c>
      <c r="DZ25">
        <v>-1.584</v>
      </c>
      <c r="EA25">
        <v>420</v>
      </c>
      <c r="EB25">
        <v>9</v>
      </c>
      <c r="EC25">
        <v>0.44</v>
      </c>
      <c r="ED25">
        <v>0.08</v>
      </c>
      <c r="EE25">
        <v>-10.0218302439024</v>
      </c>
      <c r="EF25">
        <v>-0.378642310092649</v>
      </c>
      <c r="EG25">
        <v>0.0505437328380957</v>
      </c>
      <c r="EH25">
        <v>1</v>
      </c>
      <c r="EI25">
        <v>2357.63911764706</v>
      </c>
      <c r="EJ25">
        <v>-106.023528149997</v>
      </c>
      <c r="EK25">
        <v>10.366053865906</v>
      </c>
      <c r="EL25">
        <v>0</v>
      </c>
      <c r="EM25">
        <v>0.707391146341463</v>
      </c>
      <c r="EN25">
        <v>-0.112234843921055</v>
      </c>
      <c r="EO25">
        <v>0.0116407298311994</v>
      </c>
      <c r="EP25">
        <v>0</v>
      </c>
      <c r="EQ25">
        <v>1</v>
      </c>
      <c r="ER25">
        <v>3</v>
      </c>
      <c r="ES25" t="s">
        <v>310</v>
      </c>
      <c r="ET25">
        <v>100</v>
      </c>
      <c r="EU25">
        <v>100</v>
      </c>
      <c r="EV25">
        <v>-14.847</v>
      </c>
      <c r="EW25">
        <v>-1.6064</v>
      </c>
      <c r="EX25">
        <v>-14.8517662903041</v>
      </c>
      <c r="EY25">
        <v>0.000485247639819423</v>
      </c>
      <c r="EZ25">
        <v>-1.36446825205216e-06</v>
      </c>
      <c r="FA25">
        <v>5.78542989185787e-10</v>
      </c>
      <c r="FB25">
        <v>-1.20031523417185</v>
      </c>
      <c r="FC25">
        <v>-0.0508365997127688</v>
      </c>
      <c r="FD25">
        <v>0.00161886503163497</v>
      </c>
      <c r="FE25">
        <v>-2.08621555845513e-05</v>
      </c>
      <c r="FF25">
        <v>0</v>
      </c>
      <c r="FG25">
        <v>2096</v>
      </c>
      <c r="FH25">
        <v>2</v>
      </c>
      <c r="FI25">
        <v>28</v>
      </c>
      <c r="FJ25">
        <v>14.9</v>
      </c>
      <c r="FK25">
        <v>14.8</v>
      </c>
      <c r="FL25">
        <v>18</v>
      </c>
      <c r="FM25">
        <v>581.545</v>
      </c>
      <c r="FN25">
        <v>433.344</v>
      </c>
      <c r="FO25">
        <v>11.4827</v>
      </c>
      <c r="FP25">
        <v>18.7731</v>
      </c>
      <c r="FQ25">
        <v>30.0001</v>
      </c>
      <c r="FR25">
        <v>18.8145</v>
      </c>
      <c r="FS25">
        <v>18.8053</v>
      </c>
      <c r="FT25">
        <v>21.4544</v>
      </c>
      <c r="FU25">
        <v>-30</v>
      </c>
      <c r="FV25">
        <v>-30</v>
      </c>
      <c r="FW25">
        <v>11.5152</v>
      </c>
      <c r="FX25">
        <v>420</v>
      </c>
      <c r="FY25">
        <v>8.18994</v>
      </c>
      <c r="FZ25">
        <v>102.57</v>
      </c>
      <c r="GA25">
        <v>97.0164</v>
      </c>
    </row>
    <row r="26" spans="1:183">
      <c r="A26">
        <v>10</v>
      </c>
      <c r="B26">
        <v>1625755799</v>
      </c>
      <c r="C26">
        <v>3412</v>
      </c>
      <c r="D26" t="s">
        <v>330</v>
      </c>
      <c r="E26" t="s">
        <v>331</v>
      </c>
      <c r="F26">
        <v>15</v>
      </c>
      <c r="G26" t="s">
        <v>27</v>
      </c>
      <c r="H26">
        <v>1625755791</v>
      </c>
      <c r="I26">
        <f>(J26)/1000</f>
        <v>0</v>
      </c>
      <c r="J26">
        <f>1000*CJ26*AH26*(CF26-CG26)/(100*BY26*(1000-AH26*CF26))</f>
        <v>0</v>
      </c>
      <c r="K26">
        <f>CJ26*AH26*(CE26-CD26*(1000-AH26*CG26)/(1000-AH26*CF26))/(100*BY26)</f>
        <v>0</v>
      </c>
      <c r="L26">
        <f>CD26 - IF(AH26&gt;1, K26*BY26*100.0/(AJ26*CR26), 0)</f>
        <v>0</v>
      </c>
      <c r="M26">
        <f>((S26-I26/2)*L26-K26)/(S26+I26/2)</f>
        <v>0</v>
      </c>
      <c r="N26">
        <f>M26*(CK26+CL26)/1000.0</f>
        <v>0</v>
      </c>
      <c r="O26">
        <f>(CD26 - IF(AH26&gt;1, K26*BY26*100.0/(AJ26*CR26), 0))*(CK26+CL26)/1000.0</f>
        <v>0</v>
      </c>
      <c r="P26">
        <f>2.0/((1/R26-1/Q26)+SIGN(R26)*SQRT((1/R26-1/Q26)*(1/R26-1/Q26) + 4*BZ26/((BZ26+1)*(BZ26+1))*(2*1/R26*1/Q26-1/Q26*1/Q26)))</f>
        <v>0</v>
      </c>
      <c r="Q26">
        <f>IF(LEFT(CA26,1)&lt;&gt;"0",IF(LEFT(CA26,1)="1",3.0,CB26),$D$5+$E$5*(CR26*CK26/($K$5*1000))+$F$5*(CR26*CK26/($K$5*1000))*MAX(MIN(BY26,$J$5),$I$5)*MAX(MIN(BY26,$J$5),$I$5)+$G$5*MAX(MIN(BY26,$J$5),$I$5)*(CR26*CK26/($K$5*1000))+$H$5*(CR26*CK26/($K$5*1000))*(CR26*CK26/($K$5*1000)))</f>
        <v>0</v>
      </c>
      <c r="R26">
        <f>I26*(1000-(1000*0.61365*exp(17.502*V26/(240.97+V26))/(CK26+CL26)+CF26)/2)/(1000*0.61365*exp(17.502*V26/(240.97+V26))/(CK26+CL26)-CF26)</f>
        <v>0</v>
      </c>
      <c r="S26">
        <f>1/((BZ26+1)/(P26/1.6)+1/(Q26/1.37)) + BZ26/((BZ26+1)/(P26/1.6) + BZ26/(Q26/1.37))</f>
        <v>0</v>
      </c>
      <c r="T26">
        <f>(BU26*BX26)</f>
        <v>0</v>
      </c>
      <c r="U26">
        <f>(CM26+(T26+2*0.95*5.67E-8*(((CM26+$B$7)+273)^4-(CM26+273)^4)-44100*I26)/(1.84*29.3*Q26+8*0.95*5.67E-8*(CM26+273)^3))</f>
        <v>0</v>
      </c>
      <c r="V26">
        <f>($C$7*CN26+$D$7*CO26+$E$7*U26)</f>
        <v>0</v>
      </c>
      <c r="W26">
        <f>0.61365*exp(17.502*V26/(240.97+V26))</f>
        <v>0</v>
      </c>
      <c r="X26">
        <f>(Y26/Z26*100)</f>
        <v>0</v>
      </c>
      <c r="Y26">
        <f>CF26*(CK26+CL26)/1000</f>
        <v>0</v>
      </c>
      <c r="Z26">
        <f>0.61365*exp(17.502*CM26/(240.97+CM26))</f>
        <v>0</v>
      </c>
      <c r="AA26">
        <f>(W26-CF26*(CK26+CL26)/1000)</f>
        <v>0</v>
      </c>
      <c r="AB26">
        <f>(-I26*44100)</f>
        <v>0</v>
      </c>
      <c r="AC26">
        <f>2*29.3*Q26*0.92*(CM26-V26)</f>
        <v>0</v>
      </c>
      <c r="AD26">
        <f>2*0.95*5.67E-8*(((CM26+$B$7)+273)^4-(V26+273)^4)</f>
        <v>0</v>
      </c>
      <c r="AE26">
        <f>T26+AD26+AB26+AC26</f>
        <v>0</v>
      </c>
      <c r="AF26">
        <v>6</v>
      </c>
      <c r="AG26">
        <v>1</v>
      </c>
      <c r="AH26">
        <f>IF(AF26*$H$13&gt;=AJ26,1.0,(AJ26/(AJ26-AF26*$H$13)))</f>
        <v>0</v>
      </c>
      <c r="AI26">
        <f>(AH26-1)*100</f>
        <v>0</v>
      </c>
      <c r="AJ26">
        <f>MAX(0,($B$13+$C$13*CR26)/(1+$D$13*CR26)*CK26/(CM26+273)*$E$13)</f>
        <v>0</v>
      </c>
      <c r="AK26" t="s">
        <v>303</v>
      </c>
      <c r="AL26" t="s">
        <v>303</v>
      </c>
      <c r="AM26">
        <v>0</v>
      </c>
      <c r="AN26">
        <v>0</v>
      </c>
      <c r="AO26">
        <f>1-AM26/AN26</f>
        <v>0</v>
      </c>
      <c r="AP26">
        <v>0</v>
      </c>
      <c r="AQ26" t="s">
        <v>303</v>
      </c>
      <c r="AR26" t="s">
        <v>303</v>
      </c>
      <c r="AS26">
        <v>0</v>
      </c>
      <c r="AT26">
        <v>0</v>
      </c>
      <c r="AU26">
        <f>1-AS26/AT26</f>
        <v>0</v>
      </c>
      <c r="AV26">
        <v>0.5</v>
      </c>
      <c r="AW26">
        <f>BV26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303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f>$B$11*CS26+$C$11*CT26+$F$11*CU26*(1-CX26)</f>
        <v>0</v>
      </c>
      <c r="BV26">
        <f>BU26*BW26</f>
        <v>0</v>
      </c>
      <c r="BW26">
        <f>($B$11*$D$9+$C$11*$D$9+$F$11*((DH26+CZ26)/MAX(DH26+CZ26+DI26, 0.1)*$I$9+DI26/MAX(DH26+CZ26+DI26, 0.1)*$J$9))/($B$11+$C$11+$F$11)</f>
        <v>0</v>
      </c>
      <c r="BX26">
        <f>($B$11*$K$9+$C$11*$K$9+$F$11*((DH26+CZ26)/MAX(DH26+CZ26+DI26, 0.1)*$P$9+DI26/MAX(DH26+CZ26+DI26, 0.1)*$Q$9))/($B$11+$C$11+$F$11)</f>
        <v>0</v>
      </c>
      <c r="BY26">
        <v>6</v>
      </c>
      <c r="BZ26">
        <v>0.5</v>
      </c>
      <c r="CA26" t="s">
        <v>304</v>
      </c>
      <c r="CB26">
        <v>2</v>
      </c>
      <c r="CC26">
        <v>1625755791</v>
      </c>
      <c r="CD26">
        <v>413.304032258064</v>
      </c>
      <c r="CE26">
        <v>419.985032258065</v>
      </c>
      <c r="CF26">
        <v>9.84729451612903</v>
      </c>
      <c r="CG26">
        <v>9.44288548387097</v>
      </c>
      <c r="CH26">
        <v>428.152838709677</v>
      </c>
      <c r="CI26">
        <v>11.4487419354839</v>
      </c>
      <c r="CJ26">
        <v>600.009677419355</v>
      </c>
      <c r="CK26">
        <v>100.788032258065</v>
      </c>
      <c r="CL26">
        <v>0.0998613935483871</v>
      </c>
      <c r="CM26">
        <v>15.2223064516129</v>
      </c>
      <c r="CN26">
        <v>15.0916774193548</v>
      </c>
      <c r="CO26">
        <v>999.9</v>
      </c>
      <c r="CP26">
        <v>0</v>
      </c>
      <c r="CQ26">
        <v>0</v>
      </c>
      <c r="CR26">
        <v>10004.6203225806</v>
      </c>
      <c r="CS26">
        <v>0</v>
      </c>
      <c r="CT26">
        <v>103.983161290323</v>
      </c>
      <c r="CU26">
        <v>1045.98064516129</v>
      </c>
      <c r="CV26">
        <v>0.961992193548387</v>
      </c>
      <c r="CW26">
        <v>0.0380079774193548</v>
      </c>
      <c r="CX26">
        <v>0</v>
      </c>
      <c r="CY26">
        <v>1777.55612903226</v>
      </c>
      <c r="CZ26">
        <v>4.99912</v>
      </c>
      <c r="DA26">
        <v>19161.5774193548</v>
      </c>
      <c r="DB26">
        <v>6712.66709677419</v>
      </c>
      <c r="DC26">
        <v>34.0904838709677</v>
      </c>
      <c r="DD26">
        <v>36.518</v>
      </c>
      <c r="DE26">
        <v>35.9272258064516</v>
      </c>
      <c r="DF26">
        <v>36.0339677419355</v>
      </c>
      <c r="DG26">
        <v>35.6146129032258</v>
      </c>
      <c r="DH26">
        <v>1001.41903225806</v>
      </c>
      <c r="DI26">
        <v>39.5661290322581</v>
      </c>
      <c r="DJ26">
        <v>0</v>
      </c>
      <c r="DK26">
        <v>1625755800.8</v>
      </c>
      <c r="DL26">
        <v>0</v>
      </c>
      <c r="DM26">
        <v>1776.79153846154</v>
      </c>
      <c r="DN26">
        <v>-129.818119729654</v>
      </c>
      <c r="DO26">
        <v>-1250.9162402139</v>
      </c>
      <c r="DP26">
        <v>19154.25</v>
      </c>
      <c r="DQ26">
        <v>15</v>
      </c>
      <c r="DR26">
        <v>1625754607.6</v>
      </c>
      <c r="DS26" t="s">
        <v>325</v>
      </c>
      <c r="DT26">
        <v>1625754604.6</v>
      </c>
      <c r="DU26">
        <v>1625754607.6</v>
      </c>
      <c r="DV26">
        <v>2</v>
      </c>
      <c r="DW26">
        <v>0.207</v>
      </c>
      <c r="DX26">
        <v>-0.027</v>
      </c>
      <c r="DY26">
        <v>-14.851</v>
      </c>
      <c r="DZ26">
        <v>-1.584</v>
      </c>
      <c r="EA26">
        <v>420</v>
      </c>
      <c r="EB26">
        <v>9</v>
      </c>
      <c r="EC26">
        <v>0.44</v>
      </c>
      <c r="ED26">
        <v>0.08</v>
      </c>
      <c r="EE26">
        <v>-6.65883625</v>
      </c>
      <c r="EF26">
        <v>-0.509504803001861</v>
      </c>
      <c r="EG26">
        <v>0.0562261549764654</v>
      </c>
      <c r="EH26">
        <v>0</v>
      </c>
      <c r="EI26">
        <v>1783.99542857143</v>
      </c>
      <c r="EJ26">
        <v>-131.094951076319</v>
      </c>
      <c r="EK26">
        <v>13.2065819829913</v>
      </c>
      <c r="EL26">
        <v>0</v>
      </c>
      <c r="EM26">
        <v>0.400470875</v>
      </c>
      <c r="EN26">
        <v>0.0782018273921196</v>
      </c>
      <c r="EO26">
        <v>0.00766916970469261</v>
      </c>
      <c r="EP26">
        <v>1</v>
      </c>
      <c r="EQ26">
        <v>1</v>
      </c>
      <c r="ER26">
        <v>3</v>
      </c>
      <c r="ES26" t="s">
        <v>310</v>
      </c>
      <c r="ET26">
        <v>100</v>
      </c>
      <c r="EU26">
        <v>100</v>
      </c>
      <c r="EV26">
        <v>-14.849</v>
      </c>
      <c r="EW26">
        <v>-1.6017</v>
      </c>
      <c r="EX26">
        <v>-14.8517662903041</v>
      </c>
      <c r="EY26">
        <v>0.000485247639819423</v>
      </c>
      <c r="EZ26">
        <v>-1.36446825205216e-06</v>
      </c>
      <c r="FA26">
        <v>5.78542989185787e-10</v>
      </c>
      <c r="FB26">
        <v>-1.20031523417185</v>
      </c>
      <c r="FC26">
        <v>-0.0508365997127688</v>
      </c>
      <c r="FD26">
        <v>0.00161886503163497</v>
      </c>
      <c r="FE26">
        <v>-2.08621555845513e-05</v>
      </c>
      <c r="FF26">
        <v>0</v>
      </c>
      <c r="FG26">
        <v>2096</v>
      </c>
      <c r="FH26">
        <v>2</v>
      </c>
      <c r="FI26">
        <v>28</v>
      </c>
      <c r="FJ26">
        <v>19.9</v>
      </c>
      <c r="FK26">
        <v>19.9</v>
      </c>
      <c r="FL26">
        <v>18</v>
      </c>
      <c r="FM26">
        <v>593.339</v>
      </c>
      <c r="FN26">
        <v>432.243</v>
      </c>
      <c r="FO26">
        <v>10.7904</v>
      </c>
      <c r="FP26">
        <v>18.7301</v>
      </c>
      <c r="FQ26">
        <v>30.0001</v>
      </c>
      <c r="FR26">
        <v>18.8064</v>
      </c>
      <c r="FS26">
        <v>18.8005</v>
      </c>
      <c r="FT26">
        <v>21.4538</v>
      </c>
      <c r="FU26">
        <v>-30</v>
      </c>
      <c r="FV26">
        <v>-30</v>
      </c>
      <c r="FW26">
        <v>10.7728</v>
      </c>
      <c r="FX26">
        <v>420</v>
      </c>
      <c r="FY26">
        <v>8.18994</v>
      </c>
      <c r="FZ26">
        <v>102.568</v>
      </c>
      <c r="GA26">
        <v>97.0105</v>
      </c>
    </row>
    <row r="27" spans="1:183">
      <c r="A27">
        <v>11</v>
      </c>
      <c r="B27">
        <v>1625756111</v>
      </c>
      <c r="C27">
        <v>3724</v>
      </c>
      <c r="D27" t="s">
        <v>332</v>
      </c>
      <c r="E27" t="s">
        <v>333</v>
      </c>
      <c r="F27">
        <v>15</v>
      </c>
      <c r="G27" t="s">
        <v>319</v>
      </c>
      <c r="H27">
        <v>1625756103.25</v>
      </c>
      <c r="I27">
        <f>(J27)/1000</f>
        <v>0</v>
      </c>
      <c r="J27">
        <f>1000*CJ27*AH27*(CF27-CG27)/(100*BY27*(1000-AH27*CF27))</f>
        <v>0</v>
      </c>
      <c r="K27">
        <f>CJ27*AH27*(CE27-CD27*(1000-AH27*CG27)/(1000-AH27*CF27))/(100*BY27)</f>
        <v>0</v>
      </c>
      <c r="L27">
        <f>CD27 - IF(AH27&gt;1, K27*BY27*100.0/(AJ27*CR27), 0)</f>
        <v>0</v>
      </c>
      <c r="M27">
        <f>((S27-I27/2)*L27-K27)/(S27+I27/2)</f>
        <v>0</v>
      </c>
      <c r="N27">
        <f>M27*(CK27+CL27)/1000.0</f>
        <v>0</v>
      </c>
      <c r="O27">
        <f>(CD27 - IF(AH27&gt;1, K27*BY27*100.0/(AJ27*CR27), 0))*(CK27+CL27)/1000.0</f>
        <v>0</v>
      </c>
      <c r="P27">
        <f>2.0/((1/R27-1/Q27)+SIGN(R27)*SQRT((1/R27-1/Q27)*(1/R27-1/Q27) + 4*BZ27/((BZ27+1)*(BZ27+1))*(2*1/R27*1/Q27-1/Q27*1/Q27)))</f>
        <v>0</v>
      </c>
      <c r="Q27">
        <f>IF(LEFT(CA27,1)&lt;&gt;"0",IF(LEFT(CA27,1)="1",3.0,CB27),$D$5+$E$5*(CR27*CK27/($K$5*1000))+$F$5*(CR27*CK27/($K$5*1000))*MAX(MIN(BY27,$J$5),$I$5)*MAX(MIN(BY27,$J$5),$I$5)+$G$5*MAX(MIN(BY27,$J$5),$I$5)*(CR27*CK27/($K$5*1000))+$H$5*(CR27*CK27/($K$5*1000))*(CR27*CK27/($K$5*1000)))</f>
        <v>0</v>
      </c>
      <c r="R27">
        <f>I27*(1000-(1000*0.61365*exp(17.502*V27/(240.97+V27))/(CK27+CL27)+CF27)/2)/(1000*0.61365*exp(17.502*V27/(240.97+V27))/(CK27+CL27)-CF27)</f>
        <v>0</v>
      </c>
      <c r="S27">
        <f>1/((BZ27+1)/(P27/1.6)+1/(Q27/1.37)) + BZ27/((BZ27+1)/(P27/1.6) + BZ27/(Q27/1.37))</f>
        <v>0</v>
      </c>
      <c r="T27">
        <f>(BU27*BX27)</f>
        <v>0</v>
      </c>
      <c r="U27">
        <f>(CM27+(T27+2*0.95*5.67E-8*(((CM27+$B$7)+273)^4-(CM27+273)^4)-44100*I27)/(1.84*29.3*Q27+8*0.95*5.67E-8*(CM27+273)^3))</f>
        <v>0</v>
      </c>
      <c r="V27">
        <f>($C$7*CN27+$D$7*CO27+$E$7*U27)</f>
        <v>0</v>
      </c>
      <c r="W27">
        <f>0.61365*exp(17.502*V27/(240.97+V27))</f>
        <v>0</v>
      </c>
      <c r="X27">
        <f>(Y27/Z27*100)</f>
        <v>0</v>
      </c>
      <c r="Y27">
        <f>CF27*(CK27+CL27)/1000</f>
        <v>0</v>
      </c>
      <c r="Z27">
        <f>0.61365*exp(17.502*CM27/(240.97+CM27))</f>
        <v>0</v>
      </c>
      <c r="AA27">
        <f>(W27-CF27*(CK27+CL27)/1000)</f>
        <v>0</v>
      </c>
      <c r="AB27">
        <f>(-I27*44100)</f>
        <v>0</v>
      </c>
      <c r="AC27">
        <f>2*29.3*Q27*0.92*(CM27-V27)</f>
        <v>0</v>
      </c>
      <c r="AD27">
        <f>2*0.95*5.67E-8*(((CM27+$B$7)+273)^4-(V27+273)^4)</f>
        <v>0</v>
      </c>
      <c r="AE27">
        <f>T27+AD27+AB27+AC27</f>
        <v>0</v>
      </c>
      <c r="AF27">
        <v>4</v>
      </c>
      <c r="AG27">
        <v>1</v>
      </c>
      <c r="AH27">
        <f>IF(AF27*$H$13&gt;=AJ27,1.0,(AJ27/(AJ27-AF27*$H$13)))</f>
        <v>0</v>
      </c>
      <c r="AI27">
        <f>(AH27-1)*100</f>
        <v>0</v>
      </c>
      <c r="AJ27">
        <f>MAX(0,($B$13+$C$13*CR27)/(1+$D$13*CR27)*CK27/(CM27+273)*$E$13)</f>
        <v>0</v>
      </c>
      <c r="AK27" t="s">
        <v>303</v>
      </c>
      <c r="AL27" t="s">
        <v>303</v>
      </c>
      <c r="AM27">
        <v>0</v>
      </c>
      <c r="AN27">
        <v>0</v>
      </c>
      <c r="AO27">
        <f>1-AM27/AN27</f>
        <v>0</v>
      </c>
      <c r="AP27">
        <v>0</v>
      </c>
      <c r="AQ27" t="s">
        <v>303</v>
      </c>
      <c r="AR27" t="s">
        <v>303</v>
      </c>
      <c r="AS27">
        <v>0</v>
      </c>
      <c r="AT27">
        <v>0</v>
      </c>
      <c r="AU27">
        <f>1-AS27/AT27</f>
        <v>0</v>
      </c>
      <c r="AV27">
        <v>0.5</v>
      </c>
      <c r="AW27">
        <f>BV27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303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f>$B$11*CS27+$C$11*CT27+$F$11*CU27*(1-CX27)</f>
        <v>0</v>
      </c>
      <c r="BV27">
        <f>BU27*BW27</f>
        <v>0</v>
      </c>
      <c r="BW27">
        <f>($B$11*$D$9+$C$11*$D$9+$F$11*((DH27+CZ27)/MAX(DH27+CZ27+DI27, 0.1)*$I$9+DI27/MAX(DH27+CZ27+DI27, 0.1)*$J$9))/($B$11+$C$11+$F$11)</f>
        <v>0</v>
      </c>
      <c r="BX27">
        <f>($B$11*$K$9+$C$11*$K$9+$F$11*((DH27+CZ27)/MAX(DH27+CZ27+DI27, 0.1)*$P$9+DI27/MAX(DH27+CZ27+DI27, 0.1)*$Q$9))/($B$11+$C$11+$F$11)</f>
        <v>0</v>
      </c>
      <c r="BY27">
        <v>6</v>
      </c>
      <c r="BZ27">
        <v>0.5</v>
      </c>
      <c r="CA27" t="s">
        <v>304</v>
      </c>
      <c r="CB27">
        <v>2</v>
      </c>
      <c r="CC27">
        <v>1625756103.25</v>
      </c>
      <c r="CD27">
        <v>410.318</v>
      </c>
      <c r="CE27">
        <v>419.998066666667</v>
      </c>
      <c r="CF27">
        <v>10.03045</v>
      </c>
      <c r="CG27">
        <v>9.507523</v>
      </c>
      <c r="CH27">
        <v>425.165666666667</v>
      </c>
      <c r="CI27">
        <v>11.6359833333333</v>
      </c>
      <c r="CJ27">
        <v>599.9975</v>
      </c>
      <c r="CK27">
        <v>100.7985</v>
      </c>
      <c r="CL27">
        <v>0.0997773233333333</v>
      </c>
      <c r="CM27">
        <v>15.83614</v>
      </c>
      <c r="CN27">
        <v>15.3367066666667</v>
      </c>
      <c r="CO27">
        <v>999.9</v>
      </c>
      <c r="CP27">
        <v>0</v>
      </c>
      <c r="CQ27">
        <v>0</v>
      </c>
      <c r="CR27">
        <v>10000.9416666667</v>
      </c>
      <c r="CS27">
        <v>0</v>
      </c>
      <c r="CT27">
        <v>51.2258533333333</v>
      </c>
      <c r="CU27">
        <v>1046.026</v>
      </c>
      <c r="CV27">
        <v>0.9619982</v>
      </c>
      <c r="CW27">
        <v>0.03800154</v>
      </c>
      <c r="CX27">
        <v>0</v>
      </c>
      <c r="CY27">
        <v>2126.394</v>
      </c>
      <c r="CZ27">
        <v>4.99912</v>
      </c>
      <c r="DA27">
        <v>22898.4533333333</v>
      </c>
      <c r="DB27">
        <v>6712.97366666667</v>
      </c>
      <c r="DC27">
        <v>33.8851333333333</v>
      </c>
      <c r="DD27">
        <v>36.2415333333333</v>
      </c>
      <c r="DE27">
        <v>35.8101666666667</v>
      </c>
      <c r="DF27">
        <v>35.4976666666667</v>
      </c>
      <c r="DG27">
        <v>35.3099333333333</v>
      </c>
      <c r="DH27">
        <v>1001.46533333333</v>
      </c>
      <c r="DI27">
        <v>39.5616666666667</v>
      </c>
      <c r="DJ27">
        <v>0</v>
      </c>
      <c r="DK27">
        <v>1625756112.8</v>
      </c>
      <c r="DL27">
        <v>0</v>
      </c>
      <c r="DM27">
        <v>2126.18346153846</v>
      </c>
      <c r="DN27">
        <v>-115.535384695326</v>
      </c>
      <c r="DO27">
        <v>-1380.07521490196</v>
      </c>
      <c r="DP27">
        <v>22894.4769230769</v>
      </c>
      <c r="DQ27">
        <v>15</v>
      </c>
      <c r="DR27">
        <v>1625754607.6</v>
      </c>
      <c r="DS27" t="s">
        <v>325</v>
      </c>
      <c r="DT27">
        <v>1625754604.6</v>
      </c>
      <c r="DU27">
        <v>1625754607.6</v>
      </c>
      <c r="DV27">
        <v>2</v>
      </c>
      <c r="DW27">
        <v>0.207</v>
      </c>
      <c r="DX27">
        <v>-0.027</v>
      </c>
      <c r="DY27">
        <v>-14.851</v>
      </c>
      <c r="DZ27">
        <v>-1.584</v>
      </c>
      <c r="EA27">
        <v>420</v>
      </c>
      <c r="EB27">
        <v>9</v>
      </c>
      <c r="EC27">
        <v>0.44</v>
      </c>
      <c r="ED27">
        <v>0.08</v>
      </c>
      <c r="EE27">
        <v>-9.664205</v>
      </c>
      <c r="EF27">
        <v>-0.454284652908071</v>
      </c>
      <c r="EG27">
        <v>0.051100823819191</v>
      </c>
      <c r="EH27">
        <v>1</v>
      </c>
      <c r="EI27">
        <v>2132.77314285714</v>
      </c>
      <c r="EJ27">
        <v>-119.268962817998</v>
      </c>
      <c r="EK27">
        <v>12.0229156842681</v>
      </c>
      <c r="EL27">
        <v>0</v>
      </c>
      <c r="EM27">
        <v>0.52483745</v>
      </c>
      <c r="EN27">
        <v>-0.0411387917448415</v>
      </c>
      <c r="EO27">
        <v>0.00401657018456046</v>
      </c>
      <c r="EP27">
        <v>1</v>
      </c>
      <c r="EQ27">
        <v>2</v>
      </c>
      <c r="ER27">
        <v>3</v>
      </c>
      <c r="ES27" t="s">
        <v>314</v>
      </c>
      <c r="ET27">
        <v>100</v>
      </c>
      <c r="EU27">
        <v>100</v>
      </c>
      <c r="EV27">
        <v>-14.848</v>
      </c>
      <c r="EW27">
        <v>-1.6054</v>
      </c>
      <c r="EX27">
        <v>-14.8517662903041</v>
      </c>
      <c r="EY27">
        <v>0.000485247639819423</v>
      </c>
      <c r="EZ27">
        <v>-1.36446825205216e-06</v>
      </c>
      <c r="FA27">
        <v>5.78542989185787e-10</v>
      </c>
      <c r="FB27">
        <v>-1.20031523417185</v>
      </c>
      <c r="FC27">
        <v>-0.0508365997127688</v>
      </c>
      <c r="FD27">
        <v>0.00161886503163497</v>
      </c>
      <c r="FE27">
        <v>-2.08621555845513e-05</v>
      </c>
      <c r="FF27">
        <v>0</v>
      </c>
      <c r="FG27">
        <v>2096</v>
      </c>
      <c r="FH27">
        <v>2</v>
      </c>
      <c r="FI27">
        <v>28</v>
      </c>
      <c r="FJ27">
        <v>25.1</v>
      </c>
      <c r="FK27">
        <v>25.1</v>
      </c>
      <c r="FL27">
        <v>18</v>
      </c>
      <c r="FM27">
        <v>595.354</v>
      </c>
      <c r="FN27">
        <v>431.085</v>
      </c>
      <c r="FO27">
        <v>11.9845</v>
      </c>
      <c r="FP27">
        <v>18.696</v>
      </c>
      <c r="FQ27">
        <v>30.0002</v>
      </c>
      <c r="FR27">
        <v>18.7918</v>
      </c>
      <c r="FS27">
        <v>18.7875</v>
      </c>
      <c r="FT27">
        <v>21.4566</v>
      </c>
      <c r="FU27">
        <v>-30</v>
      </c>
      <c r="FV27">
        <v>-30</v>
      </c>
      <c r="FW27">
        <v>11.948</v>
      </c>
      <c r="FX27">
        <v>420</v>
      </c>
      <c r="FY27">
        <v>8.18994</v>
      </c>
      <c r="FZ27">
        <v>102.57</v>
      </c>
      <c r="GA27">
        <v>96.981</v>
      </c>
    </row>
    <row r="28" spans="1:183">
      <c r="A28">
        <v>12</v>
      </c>
      <c r="B28">
        <v>1625756473.5</v>
      </c>
      <c r="C28">
        <v>4086.5</v>
      </c>
      <c r="D28" t="s">
        <v>334</v>
      </c>
      <c r="E28" t="s">
        <v>335</v>
      </c>
      <c r="F28">
        <v>15</v>
      </c>
      <c r="G28" t="s">
        <v>322</v>
      </c>
      <c r="H28">
        <v>1625756465.5</v>
      </c>
      <c r="I28">
        <f>(J28)/1000</f>
        <v>0</v>
      </c>
      <c r="J28">
        <f>1000*CJ28*AH28*(CF28-CG28)/(100*BY28*(1000-AH28*CF28))</f>
        <v>0</v>
      </c>
      <c r="K28">
        <f>CJ28*AH28*(CE28-CD28*(1000-AH28*CG28)/(1000-AH28*CF28))/(100*BY28)</f>
        <v>0</v>
      </c>
      <c r="L28">
        <f>CD28 - IF(AH28&gt;1, K28*BY28*100.0/(AJ28*CR28), 0)</f>
        <v>0</v>
      </c>
      <c r="M28">
        <f>((S28-I28/2)*L28-K28)/(S28+I28/2)</f>
        <v>0</v>
      </c>
      <c r="N28">
        <f>M28*(CK28+CL28)/1000.0</f>
        <v>0</v>
      </c>
      <c r="O28">
        <f>(CD28 - IF(AH28&gt;1, K28*BY28*100.0/(AJ28*CR28), 0))*(CK28+CL28)/1000.0</f>
        <v>0</v>
      </c>
      <c r="P28">
        <f>2.0/((1/R28-1/Q28)+SIGN(R28)*SQRT((1/R28-1/Q28)*(1/R28-1/Q28) + 4*BZ28/((BZ28+1)*(BZ28+1))*(2*1/R28*1/Q28-1/Q28*1/Q28)))</f>
        <v>0</v>
      </c>
      <c r="Q28">
        <f>IF(LEFT(CA28,1)&lt;&gt;"0",IF(LEFT(CA28,1)="1",3.0,CB28),$D$5+$E$5*(CR28*CK28/($K$5*1000))+$F$5*(CR28*CK28/($K$5*1000))*MAX(MIN(BY28,$J$5),$I$5)*MAX(MIN(BY28,$J$5),$I$5)+$G$5*MAX(MIN(BY28,$J$5),$I$5)*(CR28*CK28/($K$5*1000))+$H$5*(CR28*CK28/($K$5*1000))*(CR28*CK28/($K$5*1000)))</f>
        <v>0</v>
      </c>
      <c r="R28">
        <f>I28*(1000-(1000*0.61365*exp(17.502*V28/(240.97+V28))/(CK28+CL28)+CF28)/2)/(1000*0.61365*exp(17.502*V28/(240.97+V28))/(CK28+CL28)-CF28)</f>
        <v>0</v>
      </c>
      <c r="S28">
        <f>1/((BZ28+1)/(P28/1.6)+1/(Q28/1.37)) + BZ28/((BZ28+1)/(P28/1.6) + BZ28/(Q28/1.37))</f>
        <v>0</v>
      </c>
      <c r="T28">
        <f>(BU28*BX28)</f>
        <v>0</v>
      </c>
      <c r="U28">
        <f>(CM28+(T28+2*0.95*5.67E-8*(((CM28+$B$7)+273)^4-(CM28+273)^4)-44100*I28)/(1.84*29.3*Q28+8*0.95*5.67E-8*(CM28+273)^3))</f>
        <v>0</v>
      </c>
      <c r="V28">
        <f>($C$7*CN28+$D$7*CO28+$E$7*U28)</f>
        <v>0</v>
      </c>
      <c r="W28">
        <f>0.61365*exp(17.502*V28/(240.97+V28))</f>
        <v>0</v>
      </c>
      <c r="X28">
        <f>(Y28/Z28*100)</f>
        <v>0</v>
      </c>
      <c r="Y28">
        <f>CF28*(CK28+CL28)/1000</f>
        <v>0</v>
      </c>
      <c r="Z28">
        <f>0.61365*exp(17.502*CM28/(240.97+CM28))</f>
        <v>0</v>
      </c>
      <c r="AA28">
        <f>(W28-CF28*(CK28+CL28)/1000)</f>
        <v>0</v>
      </c>
      <c r="AB28">
        <f>(-I28*44100)</f>
        <v>0</v>
      </c>
      <c r="AC28">
        <f>2*29.3*Q28*0.92*(CM28-V28)</f>
        <v>0</v>
      </c>
      <c r="AD28">
        <f>2*0.95*5.67E-8*(((CM28+$B$7)+273)^4-(V28+273)^4)</f>
        <v>0</v>
      </c>
      <c r="AE28">
        <f>T28+AD28+AB28+AC28</f>
        <v>0</v>
      </c>
      <c r="AF28">
        <v>2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MAX(0,($B$13+$C$13*CR28)/(1+$D$13*CR28)*CK28/(CM28+273)*$E$13)</f>
        <v>0</v>
      </c>
      <c r="AK28" t="s">
        <v>303</v>
      </c>
      <c r="AL28" t="s">
        <v>303</v>
      </c>
      <c r="AM28">
        <v>0</v>
      </c>
      <c r="AN28">
        <v>0</v>
      </c>
      <c r="AO28">
        <f>1-AM28/AN28</f>
        <v>0</v>
      </c>
      <c r="AP28">
        <v>0</v>
      </c>
      <c r="AQ28" t="s">
        <v>303</v>
      </c>
      <c r="AR28" t="s">
        <v>303</v>
      </c>
      <c r="AS28">
        <v>0</v>
      </c>
      <c r="AT28">
        <v>0</v>
      </c>
      <c r="AU28">
        <f>1-AS28/AT28</f>
        <v>0</v>
      </c>
      <c r="AV28">
        <v>0.5</v>
      </c>
      <c r="AW28">
        <f>BV28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303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f>$B$11*CS28+$C$11*CT28+$F$11*CU28*(1-CX28)</f>
        <v>0</v>
      </c>
      <c r="BV28">
        <f>BU28*BW28</f>
        <v>0</v>
      </c>
      <c r="BW28">
        <f>($B$11*$D$9+$C$11*$D$9+$F$11*((DH28+CZ28)/MAX(DH28+CZ28+DI28, 0.1)*$I$9+DI28/MAX(DH28+CZ28+DI28, 0.1)*$J$9))/($B$11+$C$11+$F$11)</f>
        <v>0</v>
      </c>
      <c r="BX28">
        <f>($B$11*$K$9+$C$11*$K$9+$F$11*((DH28+CZ28)/MAX(DH28+CZ28+DI28, 0.1)*$P$9+DI28/MAX(DH28+CZ28+DI28, 0.1)*$Q$9))/($B$11+$C$11+$F$11)</f>
        <v>0</v>
      </c>
      <c r="BY28">
        <v>6</v>
      </c>
      <c r="BZ28">
        <v>0.5</v>
      </c>
      <c r="CA28" t="s">
        <v>304</v>
      </c>
      <c r="CB28">
        <v>2</v>
      </c>
      <c r="CC28">
        <v>1625756465.5</v>
      </c>
      <c r="CD28">
        <v>411.285451612903</v>
      </c>
      <c r="CE28">
        <v>420.003258064516</v>
      </c>
      <c r="CF28">
        <v>10.0289290322581</v>
      </c>
      <c r="CG28">
        <v>9.53134258064516</v>
      </c>
      <c r="CH28">
        <v>426.133451612903</v>
      </c>
      <c r="CI28">
        <v>11.6344258064516</v>
      </c>
      <c r="CJ28">
        <v>600.019483870968</v>
      </c>
      <c r="CK28">
        <v>100.803741935484</v>
      </c>
      <c r="CL28">
        <v>0.100220970967742</v>
      </c>
      <c r="CM28">
        <v>15.4858580645161</v>
      </c>
      <c r="CN28">
        <v>15.0793838709677</v>
      </c>
      <c r="CO28">
        <v>999.9</v>
      </c>
      <c r="CP28">
        <v>0</v>
      </c>
      <c r="CQ28">
        <v>0</v>
      </c>
      <c r="CR28">
        <v>9996.35516129032</v>
      </c>
      <c r="CS28">
        <v>0</v>
      </c>
      <c r="CT28">
        <v>70.8456451612903</v>
      </c>
      <c r="CU28">
        <v>1045.94387096774</v>
      </c>
      <c r="CV28">
        <v>0.962003548387097</v>
      </c>
      <c r="CW28">
        <v>0.0379965193548387</v>
      </c>
      <c r="CX28">
        <v>0</v>
      </c>
      <c r="CY28">
        <v>1892.76903225806</v>
      </c>
      <c r="CZ28">
        <v>4.99912</v>
      </c>
      <c r="DA28">
        <v>20400.3677419355</v>
      </c>
      <c r="DB28">
        <v>6712.45258064516</v>
      </c>
      <c r="DC28">
        <v>33.4716774193548</v>
      </c>
      <c r="DD28">
        <v>35.8100322580645</v>
      </c>
      <c r="DE28">
        <v>35.2476451612903</v>
      </c>
      <c r="DF28">
        <v>35.5523225806452</v>
      </c>
      <c r="DG28">
        <v>34.9936774193548</v>
      </c>
      <c r="DH28">
        <v>1001.39290322581</v>
      </c>
      <c r="DI28">
        <v>39.5512903225806</v>
      </c>
      <c r="DJ28">
        <v>0</v>
      </c>
      <c r="DK28">
        <v>1625756475.2</v>
      </c>
      <c r="DL28">
        <v>0</v>
      </c>
      <c r="DM28">
        <v>1892.42423076923</v>
      </c>
      <c r="DN28">
        <v>-93.5039316974533</v>
      </c>
      <c r="DO28">
        <v>-807.059829447588</v>
      </c>
      <c r="DP28">
        <v>20396.4961538462</v>
      </c>
      <c r="DQ28">
        <v>15</v>
      </c>
      <c r="DR28">
        <v>1625754607.6</v>
      </c>
      <c r="DS28" t="s">
        <v>325</v>
      </c>
      <c r="DT28">
        <v>1625754604.6</v>
      </c>
      <c r="DU28">
        <v>1625754607.6</v>
      </c>
      <c r="DV28">
        <v>2</v>
      </c>
      <c r="DW28">
        <v>0.207</v>
      </c>
      <c r="DX28">
        <v>-0.027</v>
      </c>
      <c r="DY28">
        <v>-14.851</v>
      </c>
      <c r="DZ28">
        <v>-1.584</v>
      </c>
      <c r="EA28">
        <v>420</v>
      </c>
      <c r="EB28">
        <v>9</v>
      </c>
      <c r="EC28">
        <v>0.44</v>
      </c>
      <c r="ED28">
        <v>0.08</v>
      </c>
      <c r="EE28">
        <v>-8.70094125</v>
      </c>
      <c r="EF28">
        <v>-0.3032653283302</v>
      </c>
      <c r="EG28">
        <v>0.0408760616490569</v>
      </c>
      <c r="EH28">
        <v>1</v>
      </c>
      <c r="EI28">
        <v>1896.57885714286</v>
      </c>
      <c r="EJ28">
        <v>-93.2353033268073</v>
      </c>
      <c r="EK28">
        <v>9.40057438106192</v>
      </c>
      <c r="EL28">
        <v>0</v>
      </c>
      <c r="EM28">
        <v>0.494020375</v>
      </c>
      <c r="EN28">
        <v>0.0746257148217635</v>
      </c>
      <c r="EO28">
        <v>0.0078178415937121</v>
      </c>
      <c r="EP28">
        <v>1</v>
      </c>
      <c r="EQ28">
        <v>2</v>
      </c>
      <c r="ER28">
        <v>3</v>
      </c>
      <c r="ES28" t="s">
        <v>314</v>
      </c>
      <c r="ET28">
        <v>100</v>
      </c>
      <c r="EU28">
        <v>100</v>
      </c>
      <c r="EV28">
        <v>-14.848</v>
      </c>
      <c r="EW28">
        <v>-1.6057</v>
      </c>
      <c r="EX28">
        <v>-14.8517662903041</v>
      </c>
      <c r="EY28">
        <v>0.000485247639819423</v>
      </c>
      <c r="EZ28">
        <v>-1.36446825205216e-06</v>
      </c>
      <c r="FA28">
        <v>5.78542989185787e-10</v>
      </c>
      <c r="FB28">
        <v>-1.20031523417185</v>
      </c>
      <c r="FC28">
        <v>-0.0508365997127688</v>
      </c>
      <c r="FD28">
        <v>0.00161886503163497</v>
      </c>
      <c r="FE28">
        <v>-2.08621555845513e-05</v>
      </c>
      <c r="FF28">
        <v>0</v>
      </c>
      <c r="FG28">
        <v>2096</v>
      </c>
      <c r="FH28">
        <v>2</v>
      </c>
      <c r="FI28">
        <v>28</v>
      </c>
      <c r="FJ28">
        <v>31.1</v>
      </c>
      <c r="FK28">
        <v>31.1</v>
      </c>
      <c r="FL28">
        <v>18</v>
      </c>
      <c r="FM28">
        <v>598.141</v>
      </c>
      <c r="FN28">
        <v>431.057</v>
      </c>
      <c r="FO28">
        <v>11.6045</v>
      </c>
      <c r="FP28">
        <v>18.7214</v>
      </c>
      <c r="FQ28">
        <v>30.0001</v>
      </c>
      <c r="FR28">
        <v>18.7853</v>
      </c>
      <c r="FS28">
        <v>18.7779</v>
      </c>
      <c r="FT28">
        <v>21.4563</v>
      </c>
      <c r="FU28">
        <v>-30</v>
      </c>
      <c r="FV28">
        <v>-30</v>
      </c>
      <c r="FW28">
        <v>11.6063</v>
      </c>
      <c r="FX28">
        <v>420</v>
      </c>
      <c r="FY28">
        <v>8.18994</v>
      </c>
      <c r="FZ28">
        <v>102.565</v>
      </c>
      <c r="GA28">
        <v>96.9918</v>
      </c>
    </row>
    <row r="29" spans="1:183">
      <c r="A29">
        <v>13</v>
      </c>
      <c r="B29">
        <v>1625756861.5</v>
      </c>
      <c r="C29">
        <v>4474.5</v>
      </c>
      <c r="D29" t="s">
        <v>336</v>
      </c>
      <c r="E29" t="s">
        <v>337</v>
      </c>
      <c r="F29">
        <v>15</v>
      </c>
      <c r="G29" t="s">
        <v>302</v>
      </c>
      <c r="H29">
        <v>1625756853.75</v>
      </c>
      <c r="I29">
        <f>(J29)/1000</f>
        <v>0</v>
      </c>
      <c r="J29">
        <f>1000*CJ29*AH29*(CF29-CG29)/(100*BY29*(1000-AH29*CF29))</f>
        <v>0</v>
      </c>
      <c r="K29">
        <f>CJ29*AH29*(CE29-CD29*(1000-AH29*CG29)/(1000-AH29*CF29))/(100*BY29)</f>
        <v>0</v>
      </c>
      <c r="L29">
        <f>CD29 - IF(AH29&gt;1, K29*BY29*100.0/(AJ29*CR29), 0)</f>
        <v>0</v>
      </c>
      <c r="M29">
        <f>((S29-I29/2)*L29-K29)/(S29+I29/2)</f>
        <v>0</v>
      </c>
      <c r="N29">
        <f>M29*(CK29+CL29)/1000.0</f>
        <v>0</v>
      </c>
      <c r="O29">
        <f>(CD29 - IF(AH29&gt;1, K29*BY29*100.0/(AJ29*CR29), 0))*(CK29+CL29)/1000.0</f>
        <v>0</v>
      </c>
      <c r="P29">
        <f>2.0/((1/R29-1/Q29)+SIGN(R29)*SQRT((1/R29-1/Q29)*(1/R29-1/Q29) + 4*BZ29/((BZ29+1)*(BZ29+1))*(2*1/R29*1/Q29-1/Q29*1/Q29)))</f>
        <v>0</v>
      </c>
      <c r="Q29">
        <f>IF(LEFT(CA29,1)&lt;&gt;"0",IF(LEFT(CA29,1)="1",3.0,CB29),$D$5+$E$5*(CR29*CK29/($K$5*1000))+$F$5*(CR29*CK29/($K$5*1000))*MAX(MIN(BY29,$J$5),$I$5)*MAX(MIN(BY29,$J$5),$I$5)+$G$5*MAX(MIN(BY29,$J$5),$I$5)*(CR29*CK29/($K$5*1000))+$H$5*(CR29*CK29/($K$5*1000))*(CR29*CK29/($K$5*1000)))</f>
        <v>0</v>
      </c>
      <c r="R29">
        <f>I29*(1000-(1000*0.61365*exp(17.502*V29/(240.97+V29))/(CK29+CL29)+CF29)/2)/(1000*0.61365*exp(17.502*V29/(240.97+V29))/(CK29+CL29)-CF29)</f>
        <v>0</v>
      </c>
      <c r="S29">
        <f>1/((BZ29+1)/(P29/1.6)+1/(Q29/1.37)) + BZ29/((BZ29+1)/(P29/1.6) + BZ29/(Q29/1.37))</f>
        <v>0</v>
      </c>
      <c r="T29">
        <f>(BU29*BX29)</f>
        <v>0</v>
      </c>
      <c r="U29">
        <f>(CM29+(T29+2*0.95*5.67E-8*(((CM29+$B$7)+273)^4-(CM29+273)^4)-44100*I29)/(1.84*29.3*Q29+8*0.95*5.67E-8*(CM29+273)^3))</f>
        <v>0</v>
      </c>
      <c r="V29">
        <f>($C$7*CN29+$D$7*CO29+$E$7*U29)</f>
        <v>0</v>
      </c>
      <c r="W29">
        <f>0.61365*exp(17.502*V29/(240.97+V29))</f>
        <v>0</v>
      </c>
      <c r="X29">
        <f>(Y29/Z29*100)</f>
        <v>0</v>
      </c>
      <c r="Y29">
        <f>CF29*(CK29+CL29)/1000</f>
        <v>0</v>
      </c>
      <c r="Z29">
        <f>0.61365*exp(17.502*CM29/(240.97+CM29))</f>
        <v>0</v>
      </c>
      <c r="AA29">
        <f>(W29-CF29*(CK29+CL29)/1000)</f>
        <v>0</v>
      </c>
      <c r="AB29">
        <f>(-I29*44100)</f>
        <v>0</v>
      </c>
      <c r="AC29">
        <f>2*29.3*Q29*0.92*(CM29-V29)</f>
        <v>0</v>
      </c>
      <c r="AD29">
        <f>2*0.95*5.67E-8*(((CM29+$B$7)+273)^4-(V29+273)^4)</f>
        <v>0</v>
      </c>
      <c r="AE29">
        <f>T29+AD29+AB29+AC29</f>
        <v>0</v>
      </c>
      <c r="AF29">
        <v>1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MAX(0,($B$13+$C$13*CR29)/(1+$D$13*CR29)*CK29/(CM29+273)*$E$13)</f>
        <v>0</v>
      </c>
      <c r="AK29" t="s">
        <v>303</v>
      </c>
      <c r="AL29" t="s">
        <v>303</v>
      </c>
      <c r="AM29">
        <v>0</v>
      </c>
      <c r="AN29">
        <v>0</v>
      </c>
      <c r="AO29">
        <f>1-AM29/AN29</f>
        <v>0</v>
      </c>
      <c r="AP29">
        <v>0</v>
      </c>
      <c r="AQ29" t="s">
        <v>303</v>
      </c>
      <c r="AR29" t="s">
        <v>303</v>
      </c>
      <c r="AS29">
        <v>0</v>
      </c>
      <c r="AT29">
        <v>0</v>
      </c>
      <c r="AU29">
        <f>1-AS29/AT29</f>
        <v>0</v>
      </c>
      <c r="AV29">
        <v>0.5</v>
      </c>
      <c r="AW29">
        <f>BV29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303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>$B$11*CS29+$C$11*CT29+$F$11*CU29*(1-CX29)</f>
        <v>0</v>
      </c>
      <c r="BV29">
        <f>BU29*BW29</f>
        <v>0</v>
      </c>
      <c r="BW29">
        <f>($B$11*$D$9+$C$11*$D$9+$F$11*((DH29+CZ29)/MAX(DH29+CZ29+DI29, 0.1)*$I$9+DI29/MAX(DH29+CZ29+DI29, 0.1)*$J$9))/($B$11+$C$11+$F$11)</f>
        <v>0</v>
      </c>
      <c r="BX29">
        <f>($B$11*$K$9+$C$11*$K$9+$F$11*((DH29+CZ29)/MAX(DH29+CZ29+DI29, 0.1)*$P$9+DI29/MAX(DH29+CZ29+DI29, 0.1)*$Q$9))/($B$11+$C$11+$F$11)</f>
        <v>0</v>
      </c>
      <c r="BY29">
        <v>6</v>
      </c>
      <c r="BZ29">
        <v>0.5</v>
      </c>
      <c r="CA29" t="s">
        <v>304</v>
      </c>
      <c r="CB29">
        <v>2</v>
      </c>
      <c r="CC29">
        <v>1625756853.75</v>
      </c>
      <c r="CD29">
        <v>410.413033333333</v>
      </c>
      <c r="CE29">
        <v>420.018133333333</v>
      </c>
      <c r="CF29">
        <v>10.1220966666667</v>
      </c>
      <c r="CG29">
        <v>9.602173</v>
      </c>
      <c r="CH29">
        <v>425.240633333333</v>
      </c>
      <c r="CI29">
        <v>11.74123</v>
      </c>
      <c r="CJ29">
        <v>600.0513</v>
      </c>
      <c r="CK29">
        <v>100.802133333333</v>
      </c>
      <c r="CL29">
        <v>0.100226733333333</v>
      </c>
      <c r="CM29">
        <v>16.0698333333333</v>
      </c>
      <c r="CN29">
        <v>15.5346833333333</v>
      </c>
      <c r="CO29">
        <v>999.9</v>
      </c>
      <c r="CP29">
        <v>0</v>
      </c>
      <c r="CQ29">
        <v>0</v>
      </c>
      <c r="CR29">
        <v>10003.4116666667</v>
      </c>
      <c r="CS29">
        <v>0</v>
      </c>
      <c r="CT29">
        <v>141.356433333333</v>
      </c>
      <c r="CU29">
        <v>1045.993</v>
      </c>
      <c r="CV29">
        <v>0.9620085</v>
      </c>
      <c r="CW29">
        <v>0.0379917133333333</v>
      </c>
      <c r="CX29">
        <v>0</v>
      </c>
      <c r="CY29">
        <v>2145.52833333333</v>
      </c>
      <c r="CZ29">
        <v>4.99912</v>
      </c>
      <c r="DA29">
        <v>23166.6866666667</v>
      </c>
      <c r="DB29">
        <v>6712.78066666667</v>
      </c>
      <c r="DC29">
        <v>33.5372666666667</v>
      </c>
      <c r="DD29">
        <v>36.0620666666667</v>
      </c>
      <c r="DE29">
        <v>35.4288666666667</v>
      </c>
      <c r="DF29">
        <v>35.4705333333333</v>
      </c>
      <c r="DG29">
        <v>35.2998</v>
      </c>
      <c r="DH29">
        <v>1001.44566666667</v>
      </c>
      <c r="DI29">
        <v>39.549</v>
      </c>
      <c r="DJ29">
        <v>0</v>
      </c>
      <c r="DK29">
        <v>1625756863.4</v>
      </c>
      <c r="DL29">
        <v>0</v>
      </c>
      <c r="DM29">
        <v>2144.8352</v>
      </c>
      <c r="DN29">
        <v>-82.7192306149265</v>
      </c>
      <c r="DO29">
        <v>-790.976921419584</v>
      </c>
      <c r="DP29">
        <v>23161.168</v>
      </c>
      <c r="DQ29">
        <v>15</v>
      </c>
      <c r="DR29">
        <v>1625756745.5</v>
      </c>
      <c r="DS29" t="s">
        <v>338</v>
      </c>
      <c r="DT29">
        <v>1625756745.5</v>
      </c>
      <c r="DU29">
        <v>1625756741.5</v>
      </c>
      <c r="DV29">
        <v>3</v>
      </c>
      <c r="DW29">
        <v>0.02</v>
      </c>
      <c r="DX29">
        <v>-0.011</v>
      </c>
      <c r="DY29">
        <v>-14.831</v>
      </c>
      <c r="DZ29">
        <v>-1.607</v>
      </c>
      <c r="EA29">
        <v>420</v>
      </c>
      <c r="EB29">
        <v>10</v>
      </c>
      <c r="EC29">
        <v>0.19</v>
      </c>
      <c r="ED29">
        <v>0.08</v>
      </c>
      <c r="EE29">
        <v>-9.5820725</v>
      </c>
      <c r="EF29">
        <v>-0.405889530956837</v>
      </c>
      <c r="EG29">
        <v>0.0460845819526446</v>
      </c>
      <c r="EH29">
        <v>1</v>
      </c>
      <c r="EI29">
        <v>2149.19060606061</v>
      </c>
      <c r="EJ29">
        <v>-85.7501248632072</v>
      </c>
      <c r="EK29">
        <v>8.18823136983951</v>
      </c>
      <c r="EL29">
        <v>0</v>
      </c>
      <c r="EM29">
        <v>0.521353825</v>
      </c>
      <c r="EN29">
        <v>-0.0409793808630395</v>
      </c>
      <c r="EO29">
        <v>0.00407084913063294</v>
      </c>
      <c r="EP29">
        <v>1</v>
      </c>
      <c r="EQ29">
        <v>2</v>
      </c>
      <c r="ER29">
        <v>3</v>
      </c>
      <c r="ES29" t="s">
        <v>314</v>
      </c>
      <c r="ET29">
        <v>100</v>
      </c>
      <c r="EU29">
        <v>100</v>
      </c>
      <c r="EV29">
        <v>-14.827</v>
      </c>
      <c r="EW29">
        <v>-1.619</v>
      </c>
      <c r="EX29">
        <v>-14.8317069008725</v>
      </c>
      <c r="EY29">
        <v>0.000485247639819423</v>
      </c>
      <c r="EZ29">
        <v>-1.36446825205216e-06</v>
      </c>
      <c r="FA29">
        <v>5.78542989185787e-10</v>
      </c>
      <c r="FB29">
        <v>-1.21166180734976</v>
      </c>
      <c r="FC29">
        <v>-0.0508365997127688</v>
      </c>
      <c r="FD29">
        <v>0.00161886503163497</v>
      </c>
      <c r="FE29">
        <v>-2.08621555845513e-05</v>
      </c>
      <c r="FF29">
        <v>0</v>
      </c>
      <c r="FG29">
        <v>2096</v>
      </c>
      <c r="FH29">
        <v>2</v>
      </c>
      <c r="FI29">
        <v>28</v>
      </c>
      <c r="FJ29">
        <v>1.9</v>
      </c>
      <c r="FK29">
        <v>2</v>
      </c>
      <c r="FL29">
        <v>18</v>
      </c>
      <c r="FM29">
        <v>599.061</v>
      </c>
      <c r="FN29">
        <v>430.658</v>
      </c>
      <c r="FO29">
        <v>12.3202</v>
      </c>
      <c r="FP29">
        <v>18.7743</v>
      </c>
      <c r="FQ29">
        <v>30</v>
      </c>
      <c r="FR29">
        <v>18.83</v>
      </c>
      <c r="FS29">
        <v>18.8248</v>
      </c>
      <c r="FT29">
        <v>21.4532</v>
      </c>
      <c r="FU29">
        <v>-30</v>
      </c>
      <c r="FV29">
        <v>-30</v>
      </c>
      <c r="FW29">
        <v>12.3313</v>
      </c>
      <c r="FX29">
        <v>420</v>
      </c>
      <c r="FY29">
        <v>8.18994</v>
      </c>
      <c r="FZ29">
        <v>102.553</v>
      </c>
      <c r="GA29">
        <v>96.9822</v>
      </c>
    </row>
    <row r="30" spans="1:183">
      <c r="A30">
        <v>14</v>
      </c>
      <c r="B30">
        <v>1625757187.5</v>
      </c>
      <c r="C30">
        <v>4800.5</v>
      </c>
      <c r="D30" t="s">
        <v>339</v>
      </c>
      <c r="E30" t="s">
        <v>340</v>
      </c>
      <c r="F30">
        <v>15</v>
      </c>
      <c r="G30" t="s">
        <v>309</v>
      </c>
      <c r="H30">
        <v>1625757179.5</v>
      </c>
      <c r="I30">
        <f>(J30)/1000</f>
        <v>0</v>
      </c>
      <c r="J30">
        <f>1000*CJ30*AH30*(CF30-CG30)/(100*BY30*(1000-AH30*CF30))</f>
        <v>0</v>
      </c>
      <c r="K30">
        <f>CJ30*AH30*(CE30-CD30*(1000-AH30*CG30)/(1000-AH30*CF30))/(100*BY30)</f>
        <v>0</v>
      </c>
      <c r="L30">
        <f>CD30 - IF(AH30&gt;1, K30*BY30*100.0/(AJ30*CR30), 0)</f>
        <v>0</v>
      </c>
      <c r="M30">
        <f>((S30-I30/2)*L30-K30)/(S30+I30/2)</f>
        <v>0</v>
      </c>
      <c r="N30">
        <f>M30*(CK30+CL30)/1000.0</f>
        <v>0</v>
      </c>
      <c r="O30">
        <f>(CD30 - IF(AH30&gt;1, K30*BY30*100.0/(AJ30*CR30), 0))*(CK30+CL30)/1000.0</f>
        <v>0</v>
      </c>
      <c r="P30">
        <f>2.0/((1/R30-1/Q30)+SIGN(R30)*SQRT((1/R30-1/Q30)*(1/R30-1/Q30) + 4*BZ30/((BZ30+1)*(BZ30+1))*(2*1/R30*1/Q30-1/Q30*1/Q30)))</f>
        <v>0</v>
      </c>
      <c r="Q30">
        <f>IF(LEFT(CA30,1)&lt;&gt;"0",IF(LEFT(CA30,1)="1",3.0,CB30),$D$5+$E$5*(CR30*CK30/($K$5*1000))+$F$5*(CR30*CK30/($K$5*1000))*MAX(MIN(BY30,$J$5),$I$5)*MAX(MIN(BY30,$J$5),$I$5)+$G$5*MAX(MIN(BY30,$J$5),$I$5)*(CR30*CK30/($K$5*1000))+$H$5*(CR30*CK30/($K$5*1000))*(CR30*CK30/($K$5*1000)))</f>
        <v>0</v>
      </c>
      <c r="R30">
        <f>I30*(1000-(1000*0.61365*exp(17.502*V30/(240.97+V30))/(CK30+CL30)+CF30)/2)/(1000*0.61365*exp(17.502*V30/(240.97+V30))/(CK30+CL30)-CF30)</f>
        <v>0</v>
      </c>
      <c r="S30">
        <f>1/((BZ30+1)/(P30/1.6)+1/(Q30/1.37)) + BZ30/((BZ30+1)/(P30/1.6) + BZ30/(Q30/1.37))</f>
        <v>0</v>
      </c>
      <c r="T30">
        <f>(BU30*BX30)</f>
        <v>0</v>
      </c>
      <c r="U30">
        <f>(CM30+(T30+2*0.95*5.67E-8*(((CM30+$B$7)+273)^4-(CM30+273)^4)-44100*I30)/(1.84*29.3*Q30+8*0.95*5.67E-8*(CM30+273)^3))</f>
        <v>0</v>
      </c>
      <c r="V30">
        <f>($C$7*CN30+$D$7*CO30+$E$7*U30)</f>
        <v>0</v>
      </c>
      <c r="W30">
        <f>0.61365*exp(17.502*V30/(240.97+V30))</f>
        <v>0</v>
      </c>
      <c r="X30">
        <f>(Y30/Z30*100)</f>
        <v>0</v>
      </c>
      <c r="Y30">
        <f>CF30*(CK30+CL30)/1000</f>
        <v>0</v>
      </c>
      <c r="Z30">
        <f>0.61365*exp(17.502*CM30/(240.97+CM30))</f>
        <v>0</v>
      </c>
      <c r="AA30">
        <f>(W30-CF30*(CK30+CL30)/1000)</f>
        <v>0</v>
      </c>
      <c r="AB30">
        <f>(-I30*44100)</f>
        <v>0</v>
      </c>
      <c r="AC30">
        <f>2*29.3*Q30*0.92*(CM30-V30)</f>
        <v>0</v>
      </c>
      <c r="AD30">
        <f>2*0.95*5.67E-8*(((CM30+$B$7)+273)^4-(V30+273)^4)</f>
        <v>0</v>
      </c>
      <c r="AE30">
        <f>T30+AD30+AB30+AC30</f>
        <v>0</v>
      </c>
      <c r="AF30">
        <v>6</v>
      </c>
      <c r="AG30">
        <v>1</v>
      </c>
      <c r="AH30">
        <f>IF(AF30*$H$13&gt;=AJ30,1.0,(AJ30/(AJ30-AF30*$H$13)))</f>
        <v>0</v>
      </c>
      <c r="AI30">
        <f>(AH30-1)*100</f>
        <v>0</v>
      </c>
      <c r="AJ30">
        <f>MAX(0,($B$13+$C$13*CR30)/(1+$D$13*CR30)*CK30/(CM30+273)*$E$13)</f>
        <v>0</v>
      </c>
      <c r="AK30" t="s">
        <v>303</v>
      </c>
      <c r="AL30" t="s">
        <v>303</v>
      </c>
      <c r="AM30">
        <v>0</v>
      </c>
      <c r="AN30">
        <v>0</v>
      </c>
      <c r="AO30">
        <f>1-AM30/AN30</f>
        <v>0</v>
      </c>
      <c r="AP30">
        <v>0</v>
      </c>
      <c r="AQ30" t="s">
        <v>303</v>
      </c>
      <c r="AR30" t="s">
        <v>303</v>
      </c>
      <c r="AS30">
        <v>0</v>
      </c>
      <c r="AT30">
        <v>0</v>
      </c>
      <c r="AU30">
        <f>1-AS30/AT30</f>
        <v>0</v>
      </c>
      <c r="AV30">
        <v>0.5</v>
      </c>
      <c r="AW30">
        <f>BV30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303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f>$B$11*CS30+$C$11*CT30+$F$11*CU30*(1-CX30)</f>
        <v>0</v>
      </c>
      <c r="BV30">
        <f>BU30*BW30</f>
        <v>0</v>
      </c>
      <c r="BW30">
        <f>($B$11*$D$9+$C$11*$D$9+$F$11*((DH30+CZ30)/MAX(DH30+CZ30+DI30, 0.1)*$I$9+DI30/MAX(DH30+CZ30+DI30, 0.1)*$J$9))/($B$11+$C$11+$F$11)</f>
        <v>0</v>
      </c>
      <c r="BX30">
        <f>($B$11*$K$9+$C$11*$K$9+$F$11*((DH30+CZ30)/MAX(DH30+CZ30+DI30, 0.1)*$P$9+DI30/MAX(DH30+CZ30+DI30, 0.1)*$Q$9))/($B$11+$C$11+$F$11)</f>
        <v>0</v>
      </c>
      <c r="BY30">
        <v>6</v>
      </c>
      <c r="BZ30">
        <v>0.5</v>
      </c>
      <c r="CA30" t="s">
        <v>304</v>
      </c>
      <c r="CB30">
        <v>2</v>
      </c>
      <c r="CC30">
        <v>1625757179.5</v>
      </c>
      <c r="CD30">
        <v>407.69764516129</v>
      </c>
      <c r="CE30">
        <v>420.018774193548</v>
      </c>
      <c r="CF30">
        <v>10.3386709677419</v>
      </c>
      <c r="CG30">
        <v>9.68762161290323</v>
      </c>
      <c r="CH30">
        <v>422.524258064516</v>
      </c>
      <c r="CI30">
        <v>11.9625258064516</v>
      </c>
      <c r="CJ30">
        <v>600.009903225807</v>
      </c>
      <c r="CK30">
        <v>100.800935483871</v>
      </c>
      <c r="CL30">
        <v>0.100025709677419</v>
      </c>
      <c r="CM30">
        <v>15.7951870967742</v>
      </c>
      <c r="CN30">
        <v>15.6141516129032</v>
      </c>
      <c r="CO30">
        <v>999.9</v>
      </c>
      <c r="CP30">
        <v>0</v>
      </c>
      <c r="CQ30">
        <v>0</v>
      </c>
      <c r="CR30">
        <v>9995.19903225806</v>
      </c>
      <c r="CS30">
        <v>0</v>
      </c>
      <c r="CT30">
        <v>150.213483870968</v>
      </c>
      <c r="CU30">
        <v>1046.01</v>
      </c>
      <c r="CV30">
        <v>0.962011225806451</v>
      </c>
      <c r="CW30">
        <v>0.0379883903225806</v>
      </c>
      <c r="CX30">
        <v>0</v>
      </c>
      <c r="CY30">
        <v>2144.74064516129</v>
      </c>
      <c r="CZ30">
        <v>4.99912</v>
      </c>
      <c r="DA30">
        <v>23135.0677419355</v>
      </c>
      <c r="DB30">
        <v>6712.89612903226</v>
      </c>
      <c r="DC30">
        <v>33.6307741935484</v>
      </c>
      <c r="DD30">
        <v>36.1229677419355</v>
      </c>
      <c r="DE30">
        <v>35.4311935483871</v>
      </c>
      <c r="DF30">
        <v>35.7558387096774</v>
      </c>
      <c r="DG30">
        <v>35.2255161290323</v>
      </c>
      <c r="DH30">
        <v>1001.46741935484</v>
      </c>
      <c r="DI30">
        <v>39.5435483870968</v>
      </c>
      <c r="DJ30">
        <v>0</v>
      </c>
      <c r="DK30">
        <v>1625757189.2</v>
      </c>
      <c r="DL30">
        <v>0</v>
      </c>
      <c r="DM30">
        <v>2144.27730769231</v>
      </c>
      <c r="DN30">
        <v>-112.769572728091</v>
      </c>
      <c r="DO30">
        <v>-1062.24957328594</v>
      </c>
      <c r="DP30">
        <v>23130.6461538462</v>
      </c>
      <c r="DQ30">
        <v>15</v>
      </c>
      <c r="DR30">
        <v>1625756745.5</v>
      </c>
      <c r="DS30" t="s">
        <v>338</v>
      </c>
      <c r="DT30">
        <v>1625756745.5</v>
      </c>
      <c r="DU30">
        <v>1625756741.5</v>
      </c>
      <c r="DV30">
        <v>3</v>
      </c>
      <c r="DW30">
        <v>0.02</v>
      </c>
      <c r="DX30">
        <v>-0.011</v>
      </c>
      <c r="DY30">
        <v>-14.831</v>
      </c>
      <c r="DZ30">
        <v>-1.607</v>
      </c>
      <c r="EA30">
        <v>420</v>
      </c>
      <c r="EB30">
        <v>10</v>
      </c>
      <c r="EC30">
        <v>0.19</v>
      </c>
      <c r="ED30">
        <v>0.08</v>
      </c>
      <c r="EE30">
        <v>-12.3047775</v>
      </c>
      <c r="EF30">
        <v>-0.392738836772953</v>
      </c>
      <c r="EG30">
        <v>0.0420034194292559</v>
      </c>
      <c r="EH30">
        <v>1</v>
      </c>
      <c r="EI30">
        <v>2149.386</v>
      </c>
      <c r="EJ30">
        <v>-113.672876712327</v>
      </c>
      <c r="EK30">
        <v>11.4504143905051</v>
      </c>
      <c r="EL30">
        <v>0</v>
      </c>
      <c r="EM30">
        <v>0.6529177</v>
      </c>
      <c r="EN30">
        <v>-0.0460445403377124</v>
      </c>
      <c r="EO30">
        <v>0.00450685417558634</v>
      </c>
      <c r="EP30">
        <v>1</v>
      </c>
      <c r="EQ30">
        <v>2</v>
      </c>
      <c r="ER30">
        <v>3</v>
      </c>
      <c r="ES30" t="s">
        <v>314</v>
      </c>
      <c r="ET30">
        <v>100</v>
      </c>
      <c r="EU30">
        <v>100</v>
      </c>
      <c r="EV30">
        <v>-14.827</v>
      </c>
      <c r="EW30">
        <v>-1.6239</v>
      </c>
      <c r="EX30">
        <v>-14.8317069008725</v>
      </c>
      <c r="EY30">
        <v>0.000485247639819423</v>
      </c>
      <c r="EZ30">
        <v>-1.36446825205216e-06</v>
      </c>
      <c r="FA30">
        <v>5.78542989185787e-10</v>
      </c>
      <c r="FB30">
        <v>-1.21166180734976</v>
      </c>
      <c r="FC30">
        <v>-0.0508365997127688</v>
      </c>
      <c r="FD30">
        <v>0.00161886503163497</v>
      </c>
      <c r="FE30">
        <v>-2.08621555845513e-05</v>
      </c>
      <c r="FF30">
        <v>0</v>
      </c>
      <c r="FG30">
        <v>2096</v>
      </c>
      <c r="FH30">
        <v>2</v>
      </c>
      <c r="FI30">
        <v>28</v>
      </c>
      <c r="FJ30">
        <v>7.4</v>
      </c>
      <c r="FK30">
        <v>7.4</v>
      </c>
      <c r="FL30">
        <v>18</v>
      </c>
      <c r="FM30">
        <v>593.398</v>
      </c>
      <c r="FN30">
        <v>431.854</v>
      </c>
      <c r="FO30">
        <v>11.7286</v>
      </c>
      <c r="FP30">
        <v>18.8422</v>
      </c>
      <c r="FQ30">
        <v>30.0001</v>
      </c>
      <c r="FR30">
        <v>18.8959</v>
      </c>
      <c r="FS30">
        <v>18.8896</v>
      </c>
      <c r="FT30">
        <v>21.4452</v>
      </c>
      <c r="FU30">
        <v>-30</v>
      </c>
      <c r="FV30">
        <v>-30</v>
      </c>
      <c r="FW30">
        <v>11.7314</v>
      </c>
      <c r="FX30">
        <v>420</v>
      </c>
      <c r="FY30">
        <v>8.18994</v>
      </c>
      <c r="FZ30">
        <v>102.535</v>
      </c>
      <c r="GA30">
        <v>96.9901</v>
      </c>
    </row>
    <row r="31" spans="1:183">
      <c r="A31">
        <v>15</v>
      </c>
      <c r="B31">
        <v>1625757576.1</v>
      </c>
      <c r="C31">
        <v>5189.09999990463</v>
      </c>
      <c r="D31" t="s">
        <v>341</v>
      </c>
      <c r="E31" t="s">
        <v>342</v>
      </c>
      <c r="F31">
        <v>15</v>
      </c>
      <c r="G31" t="s">
        <v>313</v>
      </c>
      <c r="H31">
        <v>1625757568.1</v>
      </c>
      <c r="I31">
        <f>(J31)/1000</f>
        <v>0</v>
      </c>
      <c r="J31">
        <f>1000*CJ31*AH31*(CF31-CG31)/(100*BY31*(1000-AH31*CF31))</f>
        <v>0</v>
      </c>
      <c r="K31">
        <f>CJ31*AH31*(CE31-CD31*(1000-AH31*CG31)/(1000-AH31*CF31))/(100*BY31)</f>
        <v>0</v>
      </c>
      <c r="L31">
        <f>CD31 - IF(AH31&gt;1, K31*BY31*100.0/(AJ31*CR31), 0)</f>
        <v>0</v>
      </c>
      <c r="M31">
        <f>((S31-I31/2)*L31-K31)/(S31+I31/2)</f>
        <v>0</v>
      </c>
      <c r="N31">
        <f>M31*(CK31+CL31)/1000.0</f>
        <v>0</v>
      </c>
      <c r="O31">
        <f>(CD31 - IF(AH31&gt;1, K31*BY31*100.0/(AJ31*CR31), 0))*(CK31+CL31)/1000.0</f>
        <v>0</v>
      </c>
      <c r="P31">
        <f>2.0/((1/R31-1/Q31)+SIGN(R31)*SQRT((1/R31-1/Q31)*(1/R31-1/Q31) + 4*BZ31/((BZ31+1)*(BZ31+1))*(2*1/R31*1/Q31-1/Q31*1/Q31)))</f>
        <v>0</v>
      </c>
      <c r="Q31">
        <f>IF(LEFT(CA31,1)&lt;&gt;"0",IF(LEFT(CA31,1)="1",3.0,CB31),$D$5+$E$5*(CR31*CK31/($K$5*1000))+$F$5*(CR31*CK31/($K$5*1000))*MAX(MIN(BY31,$J$5),$I$5)*MAX(MIN(BY31,$J$5),$I$5)+$G$5*MAX(MIN(BY31,$J$5),$I$5)*(CR31*CK31/($K$5*1000))+$H$5*(CR31*CK31/($K$5*1000))*(CR31*CK31/($K$5*1000)))</f>
        <v>0</v>
      </c>
      <c r="R31">
        <f>I31*(1000-(1000*0.61365*exp(17.502*V31/(240.97+V31))/(CK31+CL31)+CF31)/2)/(1000*0.61365*exp(17.502*V31/(240.97+V31))/(CK31+CL31)-CF31)</f>
        <v>0</v>
      </c>
      <c r="S31">
        <f>1/((BZ31+1)/(P31/1.6)+1/(Q31/1.37)) + BZ31/((BZ31+1)/(P31/1.6) + BZ31/(Q31/1.37))</f>
        <v>0</v>
      </c>
      <c r="T31">
        <f>(BU31*BX31)</f>
        <v>0</v>
      </c>
      <c r="U31">
        <f>(CM31+(T31+2*0.95*5.67E-8*(((CM31+$B$7)+273)^4-(CM31+273)^4)-44100*I31)/(1.84*29.3*Q31+8*0.95*5.67E-8*(CM31+273)^3))</f>
        <v>0</v>
      </c>
      <c r="V31">
        <f>($C$7*CN31+$D$7*CO31+$E$7*U31)</f>
        <v>0</v>
      </c>
      <c r="W31">
        <f>0.61365*exp(17.502*V31/(240.97+V31))</f>
        <v>0</v>
      </c>
      <c r="X31">
        <f>(Y31/Z31*100)</f>
        <v>0</v>
      </c>
      <c r="Y31">
        <f>CF31*(CK31+CL31)/1000</f>
        <v>0</v>
      </c>
      <c r="Z31">
        <f>0.61365*exp(17.502*CM31/(240.97+CM31))</f>
        <v>0</v>
      </c>
      <c r="AA31">
        <f>(W31-CF31*(CK31+CL31)/1000)</f>
        <v>0</v>
      </c>
      <c r="AB31">
        <f>(-I31*44100)</f>
        <v>0</v>
      </c>
      <c r="AC31">
        <f>2*29.3*Q31*0.92*(CM31-V31)</f>
        <v>0</v>
      </c>
      <c r="AD31">
        <f>2*0.95*5.67E-8*(((CM31+$B$7)+273)^4-(V31+273)^4)</f>
        <v>0</v>
      </c>
      <c r="AE31">
        <f>T31+AD31+AB31+AC31</f>
        <v>0</v>
      </c>
      <c r="AF31">
        <v>3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MAX(0,($B$13+$C$13*CR31)/(1+$D$13*CR31)*CK31/(CM31+273)*$E$13)</f>
        <v>0</v>
      </c>
      <c r="AK31" t="s">
        <v>303</v>
      </c>
      <c r="AL31" t="s">
        <v>303</v>
      </c>
      <c r="AM31">
        <v>0</v>
      </c>
      <c r="AN31">
        <v>0</v>
      </c>
      <c r="AO31">
        <f>1-AM31/AN31</f>
        <v>0</v>
      </c>
      <c r="AP31">
        <v>0</v>
      </c>
      <c r="AQ31" t="s">
        <v>303</v>
      </c>
      <c r="AR31" t="s">
        <v>303</v>
      </c>
      <c r="AS31">
        <v>0</v>
      </c>
      <c r="AT31">
        <v>0</v>
      </c>
      <c r="AU31">
        <f>1-AS31/AT31</f>
        <v>0</v>
      </c>
      <c r="AV31">
        <v>0.5</v>
      </c>
      <c r="AW31">
        <f>BV31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303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f>$B$11*CS31+$C$11*CT31+$F$11*CU31*(1-CX31)</f>
        <v>0</v>
      </c>
      <c r="BV31">
        <f>BU31*BW31</f>
        <v>0</v>
      </c>
      <c r="BW31">
        <f>($B$11*$D$9+$C$11*$D$9+$F$11*((DH31+CZ31)/MAX(DH31+CZ31+DI31, 0.1)*$I$9+DI31/MAX(DH31+CZ31+DI31, 0.1)*$J$9))/($B$11+$C$11+$F$11)</f>
        <v>0</v>
      </c>
      <c r="BX31">
        <f>($B$11*$K$9+$C$11*$K$9+$F$11*((DH31+CZ31)/MAX(DH31+CZ31+DI31, 0.1)*$P$9+DI31/MAX(DH31+CZ31+DI31, 0.1)*$Q$9))/($B$11+$C$11+$F$11)</f>
        <v>0</v>
      </c>
      <c r="BY31">
        <v>6</v>
      </c>
      <c r="BZ31">
        <v>0.5</v>
      </c>
      <c r="CA31" t="s">
        <v>304</v>
      </c>
      <c r="CB31">
        <v>2</v>
      </c>
      <c r="CC31">
        <v>1625757568.1</v>
      </c>
      <c r="CD31">
        <v>408.691483870968</v>
      </c>
      <c r="CE31">
        <v>420.000225806452</v>
      </c>
      <c r="CF31">
        <v>10.4697</v>
      </c>
      <c r="CG31">
        <v>9.87438774193548</v>
      </c>
      <c r="CH31">
        <v>423.518419354839</v>
      </c>
      <c r="CI31">
        <v>12.0963516129032</v>
      </c>
      <c r="CJ31">
        <v>600.005935483871</v>
      </c>
      <c r="CK31">
        <v>100.801903225806</v>
      </c>
      <c r="CL31">
        <v>0.0998417967741936</v>
      </c>
      <c r="CM31">
        <v>16.0730774193548</v>
      </c>
      <c r="CN31">
        <v>15.9125322580645</v>
      </c>
      <c r="CO31">
        <v>999.9</v>
      </c>
      <c r="CP31">
        <v>0</v>
      </c>
      <c r="CQ31">
        <v>0</v>
      </c>
      <c r="CR31">
        <v>10003.3819354839</v>
      </c>
      <c r="CS31">
        <v>0</v>
      </c>
      <c r="CT31">
        <v>102.310677419355</v>
      </c>
      <c r="CU31">
        <v>1046.01935483871</v>
      </c>
      <c r="CV31">
        <v>0.961999290322581</v>
      </c>
      <c r="CW31">
        <v>0.0380006612903226</v>
      </c>
      <c r="CX31">
        <v>0</v>
      </c>
      <c r="CY31">
        <v>2176.63</v>
      </c>
      <c r="CZ31">
        <v>4.99912</v>
      </c>
      <c r="DA31">
        <v>23217.7419354839</v>
      </c>
      <c r="DB31">
        <v>6712.92838709677</v>
      </c>
      <c r="DC31">
        <v>33.7537096774194</v>
      </c>
      <c r="DD31">
        <v>36.3587419354839</v>
      </c>
      <c r="DE31">
        <v>35.7135161290323</v>
      </c>
      <c r="DF31">
        <v>35.5098709677419</v>
      </c>
      <c r="DG31">
        <v>35.5159032258064</v>
      </c>
      <c r="DH31">
        <v>1001.46290322581</v>
      </c>
      <c r="DI31">
        <v>39.5570967741935</v>
      </c>
      <c r="DJ31">
        <v>0</v>
      </c>
      <c r="DK31">
        <v>1625757578</v>
      </c>
      <c r="DL31">
        <v>0</v>
      </c>
      <c r="DM31">
        <v>2176.05384615385</v>
      </c>
      <c r="DN31">
        <v>-72.6652990371967</v>
      </c>
      <c r="DO31">
        <v>-690.700853590405</v>
      </c>
      <c r="DP31">
        <v>23212.5</v>
      </c>
      <c r="DQ31">
        <v>15</v>
      </c>
      <c r="DR31">
        <v>1625756745.5</v>
      </c>
      <c r="DS31" t="s">
        <v>338</v>
      </c>
      <c r="DT31">
        <v>1625756745.5</v>
      </c>
      <c r="DU31">
        <v>1625756741.5</v>
      </c>
      <c r="DV31">
        <v>3</v>
      </c>
      <c r="DW31">
        <v>0.02</v>
      </c>
      <c r="DX31">
        <v>-0.011</v>
      </c>
      <c r="DY31">
        <v>-14.831</v>
      </c>
      <c r="DZ31">
        <v>-1.607</v>
      </c>
      <c r="EA31">
        <v>420</v>
      </c>
      <c r="EB31">
        <v>10</v>
      </c>
      <c r="EC31">
        <v>0.19</v>
      </c>
      <c r="ED31">
        <v>0.08</v>
      </c>
      <c r="EE31">
        <v>-11.292215</v>
      </c>
      <c r="EF31">
        <v>-0.39487429643524</v>
      </c>
      <c r="EG31">
        <v>0.0418226347209259</v>
      </c>
      <c r="EH31">
        <v>1</v>
      </c>
      <c r="EI31">
        <v>2180.96371428571</v>
      </c>
      <c r="EJ31">
        <v>-75.4288062622297</v>
      </c>
      <c r="EK31">
        <v>7.60326098675128</v>
      </c>
      <c r="EL31">
        <v>0</v>
      </c>
      <c r="EM31">
        <v>0.59948815</v>
      </c>
      <c r="EN31">
        <v>-0.0825957973733594</v>
      </c>
      <c r="EO31">
        <v>0.0081993301724897</v>
      </c>
      <c r="EP31">
        <v>1</v>
      </c>
      <c r="EQ31">
        <v>2</v>
      </c>
      <c r="ER31">
        <v>3</v>
      </c>
      <c r="ES31" t="s">
        <v>314</v>
      </c>
      <c r="ET31">
        <v>100</v>
      </c>
      <c r="EU31">
        <v>100</v>
      </c>
      <c r="EV31">
        <v>-14.827</v>
      </c>
      <c r="EW31">
        <v>-1.6266</v>
      </c>
      <c r="EX31">
        <v>-14.8317069008725</v>
      </c>
      <c r="EY31">
        <v>0.000485247639819423</v>
      </c>
      <c r="EZ31">
        <v>-1.36446825205216e-06</v>
      </c>
      <c r="FA31">
        <v>5.78542989185787e-10</v>
      </c>
      <c r="FB31">
        <v>-1.21166180734976</v>
      </c>
      <c r="FC31">
        <v>-0.0508365997127688</v>
      </c>
      <c r="FD31">
        <v>0.00161886503163497</v>
      </c>
      <c r="FE31">
        <v>-2.08621555845513e-05</v>
      </c>
      <c r="FF31">
        <v>0</v>
      </c>
      <c r="FG31">
        <v>2096</v>
      </c>
      <c r="FH31">
        <v>2</v>
      </c>
      <c r="FI31">
        <v>28</v>
      </c>
      <c r="FJ31">
        <v>13.8</v>
      </c>
      <c r="FK31">
        <v>13.9</v>
      </c>
      <c r="FL31">
        <v>18</v>
      </c>
      <c r="FM31">
        <v>597.124</v>
      </c>
      <c r="FN31">
        <v>431.827</v>
      </c>
      <c r="FO31">
        <v>12.1726</v>
      </c>
      <c r="FP31">
        <v>18.9319</v>
      </c>
      <c r="FQ31">
        <v>30.0002</v>
      </c>
      <c r="FR31">
        <v>18.9918</v>
      </c>
      <c r="FS31">
        <v>18.9874</v>
      </c>
      <c r="FT31">
        <v>21.4418</v>
      </c>
      <c r="FU31">
        <v>-30</v>
      </c>
      <c r="FV31">
        <v>-30</v>
      </c>
      <c r="FW31">
        <v>12.1752</v>
      </c>
      <c r="FX31">
        <v>420</v>
      </c>
      <c r="FY31">
        <v>8.18994</v>
      </c>
      <c r="FZ31">
        <v>102.525</v>
      </c>
      <c r="GA31">
        <v>96.9775</v>
      </c>
    </row>
    <row r="32" spans="1:183">
      <c r="A32">
        <v>16</v>
      </c>
      <c r="B32">
        <v>1625757897.6</v>
      </c>
      <c r="C32">
        <v>5510.59999990463</v>
      </c>
      <c r="D32" t="s">
        <v>343</v>
      </c>
      <c r="E32" t="s">
        <v>344</v>
      </c>
      <c r="F32">
        <v>15</v>
      </c>
      <c r="G32" t="s">
        <v>27</v>
      </c>
      <c r="H32">
        <v>1625757889.6</v>
      </c>
      <c r="I32">
        <f>(J32)/1000</f>
        <v>0</v>
      </c>
      <c r="J32">
        <f>1000*CJ32*AH32*(CF32-CG32)/(100*BY32*(1000-AH32*CF32))</f>
        <v>0</v>
      </c>
      <c r="K32">
        <f>CJ32*AH32*(CE32-CD32*(1000-AH32*CG32)/(1000-AH32*CF32))/(100*BY32)</f>
        <v>0</v>
      </c>
      <c r="L32">
        <f>CD32 - IF(AH32&gt;1, K32*BY32*100.0/(AJ32*CR32), 0)</f>
        <v>0</v>
      </c>
      <c r="M32">
        <f>((S32-I32/2)*L32-K32)/(S32+I32/2)</f>
        <v>0</v>
      </c>
      <c r="N32">
        <f>M32*(CK32+CL32)/1000.0</f>
        <v>0</v>
      </c>
      <c r="O32">
        <f>(CD32 - IF(AH32&gt;1, K32*BY32*100.0/(AJ32*CR32), 0))*(CK32+CL32)/1000.0</f>
        <v>0</v>
      </c>
      <c r="P32">
        <f>2.0/((1/R32-1/Q32)+SIGN(R32)*SQRT((1/R32-1/Q32)*(1/R32-1/Q32) + 4*BZ32/((BZ32+1)*(BZ32+1))*(2*1/R32*1/Q32-1/Q32*1/Q32)))</f>
        <v>0</v>
      </c>
      <c r="Q32">
        <f>IF(LEFT(CA32,1)&lt;&gt;"0",IF(LEFT(CA32,1)="1",3.0,CB32),$D$5+$E$5*(CR32*CK32/($K$5*1000))+$F$5*(CR32*CK32/($K$5*1000))*MAX(MIN(BY32,$J$5),$I$5)*MAX(MIN(BY32,$J$5),$I$5)+$G$5*MAX(MIN(BY32,$J$5),$I$5)*(CR32*CK32/($K$5*1000))+$H$5*(CR32*CK32/($K$5*1000))*(CR32*CK32/($K$5*1000)))</f>
        <v>0</v>
      </c>
      <c r="R32">
        <f>I32*(1000-(1000*0.61365*exp(17.502*V32/(240.97+V32))/(CK32+CL32)+CF32)/2)/(1000*0.61365*exp(17.502*V32/(240.97+V32))/(CK32+CL32)-CF32)</f>
        <v>0</v>
      </c>
      <c r="S32">
        <f>1/((BZ32+1)/(P32/1.6)+1/(Q32/1.37)) + BZ32/((BZ32+1)/(P32/1.6) + BZ32/(Q32/1.37))</f>
        <v>0</v>
      </c>
      <c r="T32">
        <f>(BU32*BX32)</f>
        <v>0</v>
      </c>
      <c r="U32">
        <f>(CM32+(T32+2*0.95*5.67E-8*(((CM32+$B$7)+273)^4-(CM32+273)^4)-44100*I32)/(1.84*29.3*Q32+8*0.95*5.67E-8*(CM32+273)^3))</f>
        <v>0</v>
      </c>
      <c r="V32">
        <f>($C$7*CN32+$D$7*CO32+$E$7*U32)</f>
        <v>0</v>
      </c>
      <c r="W32">
        <f>0.61365*exp(17.502*V32/(240.97+V32))</f>
        <v>0</v>
      </c>
      <c r="X32">
        <f>(Y32/Z32*100)</f>
        <v>0</v>
      </c>
      <c r="Y32">
        <f>CF32*(CK32+CL32)/1000</f>
        <v>0</v>
      </c>
      <c r="Z32">
        <f>0.61365*exp(17.502*CM32/(240.97+CM32))</f>
        <v>0</v>
      </c>
      <c r="AA32">
        <f>(W32-CF32*(CK32+CL32)/1000)</f>
        <v>0</v>
      </c>
      <c r="AB32">
        <f>(-I32*44100)</f>
        <v>0</v>
      </c>
      <c r="AC32">
        <f>2*29.3*Q32*0.92*(CM32-V32)</f>
        <v>0</v>
      </c>
      <c r="AD32">
        <f>2*0.95*5.67E-8*(((CM32+$B$7)+273)^4-(V32+273)^4)</f>
        <v>0</v>
      </c>
      <c r="AE32">
        <f>T32+AD32+AB32+AC32</f>
        <v>0</v>
      </c>
      <c r="AF32">
        <v>2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MAX(0,($B$13+$C$13*CR32)/(1+$D$13*CR32)*CK32/(CM32+273)*$E$13)</f>
        <v>0</v>
      </c>
      <c r="AK32" t="s">
        <v>303</v>
      </c>
      <c r="AL32" t="s">
        <v>303</v>
      </c>
      <c r="AM32">
        <v>0</v>
      </c>
      <c r="AN32">
        <v>0</v>
      </c>
      <c r="AO32">
        <f>1-AM32/AN32</f>
        <v>0</v>
      </c>
      <c r="AP32">
        <v>0</v>
      </c>
      <c r="AQ32" t="s">
        <v>303</v>
      </c>
      <c r="AR32" t="s">
        <v>303</v>
      </c>
      <c r="AS32">
        <v>0</v>
      </c>
      <c r="AT32">
        <v>0</v>
      </c>
      <c r="AU32">
        <f>1-AS32/AT32</f>
        <v>0</v>
      </c>
      <c r="AV32">
        <v>0.5</v>
      </c>
      <c r="AW32">
        <f>BV32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303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f>$B$11*CS32+$C$11*CT32+$F$11*CU32*(1-CX32)</f>
        <v>0</v>
      </c>
      <c r="BV32">
        <f>BU32*BW32</f>
        <v>0</v>
      </c>
      <c r="BW32">
        <f>($B$11*$D$9+$C$11*$D$9+$F$11*((DH32+CZ32)/MAX(DH32+CZ32+DI32, 0.1)*$I$9+DI32/MAX(DH32+CZ32+DI32, 0.1)*$J$9))/($B$11+$C$11+$F$11)</f>
        <v>0</v>
      </c>
      <c r="BX32">
        <f>($B$11*$K$9+$C$11*$K$9+$F$11*((DH32+CZ32)/MAX(DH32+CZ32+DI32, 0.1)*$P$9+DI32/MAX(DH32+CZ32+DI32, 0.1)*$Q$9))/($B$11+$C$11+$F$11)</f>
        <v>0</v>
      </c>
      <c r="BY32">
        <v>6</v>
      </c>
      <c r="BZ32">
        <v>0.5</v>
      </c>
      <c r="CA32" t="s">
        <v>304</v>
      </c>
      <c r="CB32">
        <v>2</v>
      </c>
      <c r="CC32">
        <v>1625757889.6</v>
      </c>
      <c r="CD32">
        <v>412.171612903226</v>
      </c>
      <c r="CE32">
        <v>419.993064516129</v>
      </c>
      <c r="CF32">
        <v>10.3860580645161</v>
      </c>
      <c r="CG32">
        <v>9.94692225806452</v>
      </c>
      <c r="CH32">
        <v>426.999935483871</v>
      </c>
      <c r="CI32">
        <v>12.0109096774194</v>
      </c>
      <c r="CJ32">
        <v>600.019548387097</v>
      </c>
      <c r="CK32">
        <v>100.804322580645</v>
      </c>
      <c r="CL32">
        <v>0.0999992967741935</v>
      </c>
      <c r="CM32">
        <v>15.5229129032258</v>
      </c>
      <c r="CN32">
        <v>15.3394</v>
      </c>
      <c r="CO32">
        <v>999.9</v>
      </c>
      <c r="CP32">
        <v>0</v>
      </c>
      <c r="CQ32">
        <v>0</v>
      </c>
      <c r="CR32">
        <v>10006.0648387097</v>
      </c>
      <c r="CS32">
        <v>0</v>
      </c>
      <c r="CT32">
        <v>127.381451612903</v>
      </c>
      <c r="CU32">
        <v>1045.98483870968</v>
      </c>
      <c r="CV32">
        <v>0.962005677419355</v>
      </c>
      <c r="CW32">
        <v>0.0379943709677419</v>
      </c>
      <c r="CX32">
        <v>0</v>
      </c>
      <c r="CY32">
        <v>1653.52806451613</v>
      </c>
      <c r="CZ32">
        <v>4.99912</v>
      </c>
      <c r="DA32">
        <v>18126.8967741935</v>
      </c>
      <c r="DB32">
        <v>6712.71774193548</v>
      </c>
      <c r="DC32">
        <v>34.1227741935484</v>
      </c>
      <c r="DD32">
        <v>36.5701290322581</v>
      </c>
      <c r="DE32">
        <v>35.9977419354839</v>
      </c>
      <c r="DF32">
        <v>36.2295806451613</v>
      </c>
      <c r="DG32">
        <v>35.7537741935484</v>
      </c>
      <c r="DH32">
        <v>1001.43419354839</v>
      </c>
      <c r="DI32">
        <v>39.5506451612903</v>
      </c>
      <c r="DJ32">
        <v>0</v>
      </c>
      <c r="DK32">
        <v>1625757899.6</v>
      </c>
      <c r="DL32">
        <v>0</v>
      </c>
      <c r="DM32">
        <v>1652.91807692308</v>
      </c>
      <c r="DN32">
        <v>-67.3370940189632</v>
      </c>
      <c r="DO32">
        <v>-600.663247738447</v>
      </c>
      <c r="DP32">
        <v>18121.3384615385</v>
      </c>
      <c r="DQ32">
        <v>15</v>
      </c>
      <c r="DR32">
        <v>1625756745.5</v>
      </c>
      <c r="DS32" t="s">
        <v>338</v>
      </c>
      <c r="DT32">
        <v>1625756745.5</v>
      </c>
      <c r="DU32">
        <v>1625756741.5</v>
      </c>
      <c r="DV32">
        <v>3</v>
      </c>
      <c r="DW32">
        <v>0.02</v>
      </c>
      <c r="DX32">
        <v>-0.011</v>
      </c>
      <c r="DY32">
        <v>-14.831</v>
      </c>
      <c r="DZ32">
        <v>-1.607</v>
      </c>
      <c r="EA32">
        <v>420</v>
      </c>
      <c r="EB32">
        <v>10</v>
      </c>
      <c r="EC32">
        <v>0.19</v>
      </c>
      <c r="ED32">
        <v>0.08</v>
      </c>
      <c r="EE32">
        <v>-7.81236</v>
      </c>
      <c r="EF32">
        <v>-0.219219737335815</v>
      </c>
      <c r="EG32">
        <v>0.0400626274724961</v>
      </c>
      <c r="EH32">
        <v>1</v>
      </c>
      <c r="EI32">
        <v>1656.39941176471</v>
      </c>
      <c r="EJ32">
        <v>-69.025359256128</v>
      </c>
      <c r="EK32">
        <v>6.79492801380579</v>
      </c>
      <c r="EL32">
        <v>0</v>
      </c>
      <c r="EM32">
        <v>0.441107675</v>
      </c>
      <c r="EN32">
        <v>0.0325486266416508</v>
      </c>
      <c r="EO32">
        <v>0.0114783399439716</v>
      </c>
      <c r="EP32">
        <v>1</v>
      </c>
      <c r="EQ32">
        <v>2</v>
      </c>
      <c r="ER32">
        <v>3</v>
      </c>
      <c r="ES32" t="s">
        <v>314</v>
      </c>
      <c r="ET32">
        <v>100</v>
      </c>
      <c r="EU32">
        <v>100</v>
      </c>
      <c r="EV32">
        <v>-14.828</v>
      </c>
      <c r="EW32">
        <v>-1.6256</v>
      </c>
      <c r="EX32">
        <v>-14.8317069008725</v>
      </c>
      <c r="EY32">
        <v>0.000485247639819423</v>
      </c>
      <c r="EZ32">
        <v>-1.36446825205216e-06</v>
      </c>
      <c r="FA32">
        <v>5.78542989185787e-10</v>
      </c>
      <c r="FB32">
        <v>-1.21166180734976</v>
      </c>
      <c r="FC32">
        <v>-0.0508365997127688</v>
      </c>
      <c r="FD32">
        <v>0.00161886503163497</v>
      </c>
      <c r="FE32">
        <v>-2.08621555845513e-05</v>
      </c>
      <c r="FF32">
        <v>0</v>
      </c>
      <c r="FG32">
        <v>2096</v>
      </c>
      <c r="FH32">
        <v>2</v>
      </c>
      <c r="FI32">
        <v>28</v>
      </c>
      <c r="FJ32">
        <v>19.2</v>
      </c>
      <c r="FK32">
        <v>19.3</v>
      </c>
      <c r="FL32">
        <v>18</v>
      </c>
      <c r="FM32">
        <v>597.559</v>
      </c>
      <c r="FN32">
        <v>431.409</v>
      </c>
      <c r="FO32">
        <v>11.1617</v>
      </c>
      <c r="FP32">
        <v>19.0073</v>
      </c>
      <c r="FQ32">
        <v>29.9997</v>
      </c>
      <c r="FR32">
        <v>19.0682</v>
      </c>
      <c r="FS32">
        <v>19.0638</v>
      </c>
      <c r="FT32">
        <v>21.4397</v>
      </c>
      <c r="FU32">
        <v>-30</v>
      </c>
      <c r="FV32">
        <v>-30</v>
      </c>
      <c r="FW32">
        <v>11.22</v>
      </c>
      <c r="FX32">
        <v>420</v>
      </c>
      <c r="FY32">
        <v>8.18994</v>
      </c>
      <c r="FZ32">
        <v>102.509</v>
      </c>
      <c r="GA32">
        <v>96.9712</v>
      </c>
    </row>
    <row r="33" spans="1:183">
      <c r="A33">
        <v>17</v>
      </c>
      <c r="B33">
        <v>1625758270.1</v>
      </c>
      <c r="C33">
        <v>5883.09999990463</v>
      </c>
      <c r="D33" t="s">
        <v>345</v>
      </c>
      <c r="E33" t="s">
        <v>346</v>
      </c>
      <c r="F33">
        <v>15</v>
      </c>
      <c r="G33" t="s">
        <v>319</v>
      </c>
      <c r="H33">
        <v>1625758262.35</v>
      </c>
      <c r="I33">
        <f>(J33)/1000</f>
        <v>0</v>
      </c>
      <c r="J33">
        <f>1000*CJ33*AH33*(CF33-CG33)/(100*BY33*(1000-AH33*CF33))</f>
        <v>0</v>
      </c>
      <c r="K33">
        <f>CJ33*AH33*(CE33-CD33*(1000-AH33*CG33)/(1000-AH33*CF33))/(100*BY33)</f>
        <v>0</v>
      </c>
      <c r="L33">
        <f>CD33 - IF(AH33&gt;1, K33*BY33*100.0/(AJ33*CR33), 0)</f>
        <v>0</v>
      </c>
      <c r="M33">
        <f>((S33-I33/2)*L33-K33)/(S33+I33/2)</f>
        <v>0</v>
      </c>
      <c r="N33">
        <f>M33*(CK33+CL33)/1000.0</f>
        <v>0</v>
      </c>
      <c r="O33">
        <f>(CD33 - IF(AH33&gt;1, K33*BY33*100.0/(AJ33*CR33), 0))*(CK33+CL33)/1000.0</f>
        <v>0</v>
      </c>
      <c r="P33">
        <f>2.0/((1/R33-1/Q33)+SIGN(R33)*SQRT((1/R33-1/Q33)*(1/R33-1/Q33) + 4*BZ33/((BZ33+1)*(BZ33+1))*(2*1/R33*1/Q33-1/Q33*1/Q33)))</f>
        <v>0</v>
      </c>
      <c r="Q33">
        <f>IF(LEFT(CA33,1)&lt;&gt;"0",IF(LEFT(CA33,1)="1",3.0,CB33),$D$5+$E$5*(CR33*CK33/($K$5*1000))+$F$5*(CR33*CK33/($K$5*1000))*MAX(MIN(BY33,$J$5),$I$5)*MAX(MIN(BY33,$J$5),$I$5)+$G$5*MAX(MIN(BY33,$J$5),$I$5)*(CR33*CK33/($K$5*1000))+$H$5*(CR33*CK33/($K$5*1000))*(CR33*CK33/($K$5*1000)))</f>
        <v>0</v>
      </c>
      <c r="R33">
        <f>I33*(1000-(1000*0.61365*exp(17.502*V33/(240.97+V33))/(CK33+CL33)+CF33)/2)/(1000*0.61365*exp(17.502*V33/(240.97+V33))/(CK33+CL33)-CF33)</f>
        <v>0</v>
      </c>
      <c r="S33">
        <f>1/((BZ33+1)/(P33/1.6)+1/(Q33/1.37)) + BZ33/((BZ33+1)/(P33/1.6) + BZ33/(Q33/1.37))</f>
        <v>0</v>
      </c>
      <c r="T33">
        <f>(BU33*BX33)</f>
        <v>0</v>
      </c>
      <c r="U33">
        <f>(CM33+(T33+2*0.95*5.67E-8*(((CM33+$B$7)+273)^4-(CM33+273)^4)-44100*I33)/(1.84*29.3*Q33+8*0.95*5.67E-8*(CM33+273)^3))</f>
        <v>0</v>
      </c>
      <c r="V33">
        <f>($C$7*CN33+$D$7*CO33+$E$7*U33)</f>
        <v>0</v>
      </c>
      <c r="W33">
        <f>0.61365*exp(17.502*V33/(240.97+V33))</f>
        <v>0</v>
      </c>
      <c r="X33">
        <f>(Y33/Z33*100)</f>
        <v>0</v>
      </c>
      <c r="Y33">
        <f>CF33*(CK33+CL33)/1000</f>
        <v>0</v>
      </c>
      <c r="Z33">
        <f>0.61365*exp(17.502*CM33/(240.97+CM33))</f>
        <v>0</v>
      </c>
      <c r="AA33">
        <f>(W33-CF33*(CK33+CL33)/1000)</f>
        <v>0</v>
      </c>
      <c r="AB33">
        <f>(-I33*44100)</f>
        <v>0</v>
      </c>
      <c r="AC33">
        <f>2*29.3*Q33*0.92*(CM33-V33)</f>
        <v>0</v>
      </c>
      <c r="AD33">
        <f>2*0.95*5.67E-8*(((CM33+$B$7)+273)^4-(V33+273)^4)</f>
        <v>0</v>
      </c>
      <c r="AE33">
        <f>T33+AD33+AB33+AC33</f>
        <v>0</v>
      </c>
      <c r="AF33">
        <v>5</v>
      </c>
      <c r="AG33">
        <v>1</v>
      </c>
      <c r="AH33">
        <f>IF(AF33*$H$13&gt;=AJ33,1.0,(AJ33/(AJ33-AF33*$H$13)))</f>
        <v>0</v>
      </c>
      <c r="AI33">
        <f>(AH33-1)*100</f>
        <v>0</v>
      </c>
      <c r="AJ33">
        <f>MAX(0,($B$13+$C$13*CR33)/(1+$D$13*CR33)*CK33/(CM33+273)*$E$13)</f>
        <v>0</v>
      </c>
      <c r="AK33" t="s">
        <v>303</v>
      </c>
      <c r="AL33" t="s">
        <v>303</v>
      </c>
      <c r="AM33">
        <v>0</v>
      </c>
      <c r="AN33">
        <v>0</v>
      </c>
      <c r="AO33">
        <f>1-AM33/AN33</f>
        <v>0</v>
      </c>
      <c r="AP33">
        <v>0</v>
      </c>
      <c r="AQ33" t="s">
        <v>303</v>
      </c>
      <c r="AR33" t="s">
        <v>303</v>
      </c>
      <c r="AS33">
        <v>0</v>
      </c>
      <c r="AT33">
        <v>0</v>
      </c>
      <c r="AU33">
        <f>1-AS33/AT33</f>
        <v>0</v>
      </c>
      <c r="AV33">
        <v>0.5</v>
      </c>
      <c r="AW33">
        <f>BV33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303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f>$B$11*CS33+$C$11*CT33+$F$11*CU33*(1-CX33)</f>
        <v>0</v>
      </c>
      <c r="BV33">
        <f>BU33*BW33</f>
        <v>0</v>
      </c>
      <c r="BW33">
        <f>($B$11*$D$9+$C$11*$D$9+$F$11*((DH33+CZ33)/MAX(DH33+CZ33+DI33, 0.1)*$I$9+DI33/MAX(DH33+CZ33+DI33, 0.1)*$J$9))/($B$11+$C$11+$F$11)</f>
        <v>0</v>
      </c>
      <c r="BX33">
        <f>($B$11*$K$9+$C$11*$K$9+$F$11*((DH33+CZ33)/MAX(DH33+CZ33+DI33, 0.1)*$P$9+DI33/MAX(DH33+CZ33+DI33, 0.1)*$Q$9))/($B$11+$C$11+$F$11)</f>
        <v>0</v>
      </c>
      <c r="BY33">
        <v>6</v>
      </c>
      <c r="BZ33">
        <v>0.5</v>
      </c>
      <c r="CA33" t="s">
        <v>304</v>
      </c>
      <c r="CB33">
        <v>2</v>
      </c>
      <c r="CC33">
        <v>1625758262.35</v>
      </c>
      <c r="CD33">
        <v>408.9858</v>
      </c>
      <c r="CE33">
        <v>420.007633333333</v>
      </c>
      <c r="CF33">
        <v>10.6662</v>
      </c>
      <c r="CG33">
        <v>10.1504133333333</v>
      </c>
      <c r="CH33">
        <v>423.812866666667</v>
      </c>
      <c r="CI33">
        <v>12.2969866666667</v>
      </c>
      <c r="CJ33">
        <v>600.024333333333</v>
      </c>
      <c r="CK33">
        <v>100.811466666667</v>
      </c>
      <c r="CL33">
        <v>0.100111763333333</v>
      </c>
      <c r="CM33">
        <v>15.95705</v>
      </c>
      <c r="CN33">
        <v>15.71857</v>
      </c>
      <c r="CO33">
        <v>999.9</v>
      </c>
      <c r="CP33">
        <v>0</v>
      </c>
      <c r="CQ33">
        <v>0</v>
      </c>
      <c r="CR33">
        <v>9999.811</v>
      </c>
      <c r="CS33">
        <v>0</v>
      </c>
      <c r="CT33">
        <v>34.9824266666667</v>
      </c>
      <c r="CU33">
        <v>1045.97166666667</v>
      </c>
      <c r="CV33">
        <v>0.961993766666666</v>
      </c>
      <c r="CW33">
        <v>0.03800639</v>
      </c>
      <c r="CX33">
        <v>0</v>
      </c>
      <c r="CY33">
        <v>1994.827</v>
      </c>
      <c r="CZ33">
        <v>4.99912</v>
      </c>
      <c r="DA33">
        <v>21932.13</v>
      </c>
      <c r="DB33">
        <v>6712.60766666667</v>
      </c>
      <c r="DC33">
        <v>34.1371333333333</v>
      </c>
      <c r="DD33">
        <v>36.5516666666667</v>
      </c>
      <c r="DE33">
        <v>36.0372333333333</v>
      </c>
      <c r="DF33">
        <v>36.3581</v>
      </c>
      <c r="DG33">
        <v>35.6621666666667</v>
      </c>
      <c r="DH33">
        <v>1001.411</v>
      </c>
      <c r="DI33">
        <v>39.5613333333333</v>
      </c>
      <c r="DJ33">
        <v>0</v>
      </c>
      <c r="DK33">
        <v>1625758272.2</v>
      </c>
      <c r="DL33">
        <v>0</v>
      </c>
      <c r="DM33">
        <v>1993.954</v>
      </c>
      <c r="DN33">
        <v>-70.7384615564914</v>
      </c>
      <c r="DO33">
        <v>-758.223076857071</v>
      </c>
      <c r="DP33">
        <v>21923.132</v>
      </c>
      <c r="DQ33">
        <v>15</v>
      </c>
      <c r="DR33">
        <v>1625756745.5</v>
      </c>
      <c r="DS33" t="s">
        <v>338</v>
      </c>
      <c r="DT33">
        <v>1625756745.5</v>
      </c>
      <c r="DU33">
        <v>1625756741.5</v>
      </c>
      <c r="DV33">
        <v>3</v>
      </c>
      <c r="DW33">
        <v>0.02</v>
      </c>
      <c r="DX33">
        <v>-0.011</v>
      </c>
      <c r="DY33">
        <v>-14.831</v>
      </c>
      <c r="DZ33">
        <v>-1.607</v>
      </c>
      <c r="EA33">
        <v>420</v>
      </c>
      <c r="EB33">
        <v>10</v>
      </c>
      <c r="EC33">
        <v>0.19</v>
      </c>
      <c r="ED33">
        <v>0.08</v>
      </c>
      <c r="EE33">
        <v>-11.0030825</v>
      </c>
      <c r="EF33">
        <v>-0.414352345215748</v>
      </c>
      <c r="EG33">
        <v>0.0490924581147655</v>
      </c>
      <c r="EH33">
        <v>1</v>
      </c>
      <c r="EI33">
        <v>1998.86882352941</v>
      </c>
      <c r="EJ33">
        <v>-74.8468300929839</v>
      </c>
      <c r="EK33">
        <v>7.36786415084648</v>
      </c>
      <c r="EL33">
        <v>0</v>
      </c>
      <c r="EM33">
        <v>0.520327375</v>
      </c>
      <c r="EN33">
        <v>-0.0827846566604129</v>
      </c>
      <c r="EO33">
        <v>0.00816185706713705</v>
      </c>
      <c r="EP33">
        <v>1</v>
      </c>
      <c r="EQ33">
        <v>2</v>
      </c>
      <c r="ER33">
        <v>3</v>
      </c>
      <c r="ES33" t="s">
        <v>314</v>
      </c>
      <c r="ET33">
        <v>100</v>
      </c>
      <c r="EU33">
        <v>100</v>
      </c>
      <c r="EV33">
        <v>-14.827</v>
      </c>
      <c r="EW33">
        <v>-1.6308</v>
      </c>
      <c r="EX33">
        <v>-14.8317069008725</v>
      </c>
      <c r="EY33">
        <v>0.000485247639819423</v>
      </c>
      <c r="EZ33">
        <v>-1.36446825205216e-06</v>
      </c>
      <c r="FA33">
        <v>5.78542989185787e-10</v>
      </c>
      <c r="FB33">
        <v>-1.21166180734976</v>
      </c>
      <c r="FC33">
        <v>-0.0508365997127688</v>
      </c>
      <c r="FD33">
        <v>0.00161886503163497</v>
      </c>
      <c r="FE33">
        <v>-2.08621555845513e-05</v>
      </c>
      <c r="FF33">
        <v>0</v>
      </c>
      <c r="FG33">
        <v>2096</v>
      </c>
      <c r="FH33">
        <v>2</v>
      </c>
      <c r="FI33">
        <v>28</v>
      </c>
      <c r="FJ33">
        <v>25.4</v>
      </c>
      <c r="FK33">
        <v>25.5</v>
      </c>
      <c r="FL33">
        <v>18</v>
      </c>
      <c r="FM33">
        <v>594.854</v>
      </c>
      <c r="FN33">
        <v>431.704</v>
      </c>
      <c r="FO33">
        <v>11.7706</v>
      </c>
      <c r="FP33">
        <v>19</v>
      </c>
      <c r="FQ33">
        <v>30</v>
      </c>
      <c r="FR33">
        <v>19.0775</v>
      </c>
      <c r="FS33">
        <v>19.0714</v>
      </c>
      <c r="FT33">
        <v>21.4346</v>
      </c>
      <c r="FU33">
        <v>-30</v>
      </c>
      <c r="FV33">
        <v>-30</v>
      </c>
      <c r="FW33">
        <v>11.7768</v>
      </c>
      <c r="FX33">
        <v>420</v>
      </c>
      <c r="FY33">
        <v>8.18994</v>
      </c>
      <c r="FZ33">
        <v>102.515</v>
      </c>
      <c r="GA33">
        <v>96.9441</v>
      </c>
    </row>
    <row r="34" spans="1:183">
      <c r="A34">
        <v>18</v>
      </c>
      <c r="B34">
        <v>1625758543.1</v>
      </c>
      <c r="C34">
        <v>6156.09999990463</v>
      </c>
      <c r="D34" t="s">
        <v>347</v>
      </c>
      <c r="E34" t="s">
        <v>348</v>
      </c>
      <c r="F34">
        <v>15</v>
      </c>
      <c r="G34" t="s">
        <v>322</v>
      </c>
      <c r="H34">
        <v>1625758535.35</v>
      </c>
      <c r="I34">
        <f>(J34)/1000</f>
        <v>0</v>
      </c>
      <c r="J34">
        <f>1000*CJ34*AH34*(CF34-CG34)/(100*BY34*(1000-AH34*CF34))</f>
        <v>0</v>
      </c>
      <c r="K34">
        <f>CJ34*AH34*(CE34-CD34*(1000-AH34*CG34)/(1000-AH34*CF34))/(100*BY34)</f>
        <v>0</v>
      </c>
      <c r="L34">
        <f>CD34 - IF(AH34&gt;1, K34*BY34*100.0/(AJ34*CR34), 0)</f>
        <v>0</v>
      </c>
      <c r="M34">
        <f>((S34-I34/2)*L34-K34)/(S34+I34/2)</f>
        <v>0</v>
      </c>
      <c r="N34">
        <f>M34*(CK34+CL34)/1000.0</f>
        <v>0</v>
      </c>
      <c r="O34">
        <f>(CD34 - IF(AH34&gt;1, K34*BY34*100.0/(AJ34*CR34), 0))*(CK34+CL34)/1000.0</f>
        <v>0</v>
      </c>
      <c r="P34">
        <f>2.0/((1/R34-1/Q34)+SIGN(R34)*SQRT((1/R34-1/Q34)*(1/R34-1/Q34) + 4*BZ34/((BZ34+1)*(BZ34+1))*(2*1/R34*1/Q34-1/Q34*1/Q34)))</f>
        <v>0</v>
      </c>
      <c r="Q34">
        <f>IF(LEFT(CA34,1)&lt;&gt;"0",IF(LEFT(CA34,1)="1",3.0,CB34),$D$5+$E$5*(CR34*CK34/($K$5*1000))+$F$5*(CR34*CK34/($K$5*1000))*MAX(MIN(BY34,$J$5),$I$5)*MAX(MIN(BY34,$J$5),$I$5)+$G$5*MAX(MIN(BY34,$J$5),$I$5)*(CR34*CK34/($K$5*1000))+$H$5*(CR34*CK34/($K$5*1000))*(CR34*CK34/($K$5*1000)))</f>
        <v>0</v>
      </c>
      <c r="R34">
        <f>I34*(1000-(1000*0.61365*exp(17.502*V34/(240.97+V34))/(CK34+CL34)+CF34)/2)/(1000*0.61365*exp(17.502*V34/(240.97+V34))/(CK34+CL34)-CF34)</f>
        <v>0</v>
      </c>
      <c r="S34">
        <f>1/((BZ34+1)/(P34/1.6)+1/(Q34/1.37)) + BZ34/((BZ34+1)/(P34/1.6) + BZ34/(Q34/1.37))</f>
        <v>0</v>
      </c>
      <c r="T34">
        <f>(BU34*BX34)</f>
        <v>0</v>
      </c>
      <c r="U34">
        <f>(CM34+(T34+2*0.95*5.67E-8*(((CM34+$B$7)+273)^4-(CM34+273)^4)-44100*I34)/(1.84*29.3*Q34+8*0.95*5.67E-8*(CM34+273)^3))</f>
        <v>0</v>
      </c>
      <c r="V34">
        <f>($C$7*CN34+$D$7*CO34+$E$7*U34)</f>
        <v>0</v>
      </c>
      <c r="W34">
        <f>0.61365*exp(17.502*V34/(240.97+V34))</f>
        <v>0</v>
      </c>
      <c r="X34">
        <f>(Y34/Z34*100)</f>
        <v>0</v>
      </c>
      <c r="Y34">
        <f>CF34*(CK34+CL34)/1000</f>
        <v>0</v>
      </c>
      <c r="Z34">
        <f>0.61365*exp(17.502*CM34/(240.97+CM34))</f>
        <v>0</v>
      </c>
      <c r="AA34">
        <f>(W34-CF34*(CK34+CL34)/1000)</f>
        <v>0</v>
      </c>
      <c r="AB34">
        <f>(-I34*44100)</f>
        <v>0</v>
      </c>
      <c r="AC34">
        <f>2*29.3*Q34*0.92*(CM34-V34)</f>
        <v>0</v>
      </c>
      <c r="AD34">
        <f>2*0.95*5.67E-8*(((CM34+$B$7)+273)^4-(V34+273)^4)</f>
        <v>0</v>
      </c>
      <c r="AE34">
        <f>T34+AD34+AB34+AC34</f>
        <v>0</v>
      </c>
      <c r="AF34">
        <v>2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MAX(0,($B$13+$C$13*CR34)/(1+$D$13*CR34)*CK34/(CM34+273)*$E$13)</f>
        <v>0</v>
      </c>
      <c r="AK34" t="s">
        <v>303</v>
      </c>
      <c r="AL34" t="s">
        <v>303</v>
      </c>
      <c r="AM34">
        <v>0</v>
      </c>
      <c r="AN34">
        <v>0</v>
      </c>
      <c r="AO34">
        <f>1-AM34/AN34</f>
        <v>0</v>
      </c>
      <c r="AP34">
        <v>0</v>
      </c>
      <c r="AQ34" t="s">
        <v>303</v>
      </c>
      <c r="AR34" t="s">
        <v>303</v>
      </c>
      <c r="AS34">
        <v>0</v>
      </c>
      <c r="AT34">
        <v>0</v>
      </c>
      <c r="AU34">
        <f>1-AS34/AT34</f>
        <v>0</v>
      </c>
      <c r="AV34">
        <v>0.5</v>
      </c>
      <c r="AW34">
        <f>BV34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303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f>$B$11*CS34+$C$11*CT34+$F$11*CU34*(1-CX34)</f>
        <v>0</v>
      </c>
      <c r="BV34">
        <f>BU34*BW34</f>
        <v>0</v>
      </c>
      <c r="BW34">
        <f>($B$11*$D$9+$C$11*$D$9+$F$11*((DH34+CZ34)/MAX(DH34+CZ34+DI34, 0.1)*$I$9+DI34/MAX(DH34+CZ34+DI34, 0.1)*$J$9))/($B$11+$C$11+$F$11)</f>
        <v>0</v>
      </c>
      <c r="BX34">
        <f>($B$11*$K$9+$C$11*$K$9+$F$11*((DH34+CZ34)/MAX(DH34+CZ34+DI34, 0.1)*$P$9+DI34/MAX(DH34+CZ34+DI34, 0.1)*$Q$9))/($B$11+$C$11+$F$11)</f>
        <v>0</v>
      </c>
      <c r="BY34">
        <v>6</v>
      </c>
      <c r="BZ34">
        <v>0.5</v>
      </c>
      <c r="CA34" t="s">
        <v>304</v>
      </c>
      <c r="CB34">
        <v>2</v>
      </c>
      <c r="CC34">
        <v>1625758535.35</v>
      </c>
      <c r="CD34">
        <v>411.2133</v>
      </c>
      <c r="CE34">
        <v>419.9961</v>
      </c>
      <c r="CF34">
        <v>10.8298066666667</v>
      </c>
      <c r="CG34">
        <v>10.2958166666667</v>
      </c>
      <c r="CH34">
        <v>426.041233333333</v>
      </c>
      <c r="CI34">
        <v>12.4639966666667</v>
      </c>
      <c r="CJ34">
        <v>600.026533333333</v>
      </c>
      <c r="CK34">
        <v>100.807466666667</v>
      </c>
      <c r="CL34">
        <v>0.100131603333333</v>
      </c>
      <c r="CM34">
        <v>15.73669</v>
      </c>
      <c r="CN34">
        <v>15.5755366666667</v>
      </c>
      <c r="CO34">
        <v>999.9</v>
      </c>
      <c r="CP34">
        <v>0</v>
      </c>
      <c r="CQ34">
        <v>0</v>
      </c>
      <c r="CR34">
        <v>9996.16166666667</v>
      </c>
      <c r="CS34">
        <v>0</v>
      </c>
      <c r="CT34">
        <v>71.66621</v>
      </c>
      <c r="CU34">
        <v>1045.99233333333</v>
      </c>
      <c r="CV34">
        <v>0.9619897</v>
      </c>
      <c r="CW34">
        <v>0.03801016</v>
      </c>
      <c r="CX34">
        <v>0</v>
      </c>
      <c r="CY34">
        <v>1864.353</v>
      </c>
      <c r="CZ34">
        <v>4.99912</v>
      </c>
      <c r="DA34">
        <v>20310.3333333333</v>
      </c>
      <c r="DB34">
        <v>6712.73833333333</v>
      </c>
      <c r="DC34">
        <v>34.3956666666667</v>
      </c>
      <c r="DD34">
        <v>36.6828666666667</v>
      </c>
      <c r="DE34">
        <v>36.283</v>
      </c>
      <c r="DF34">
        <v>36.3601333333333</v>
      </c>
      <c r="DG34">
        <v>35.9517333333333</v>
      </c>
      <c r="DH34">
        <v>1001.42166666667</v>
      </c>
      <c r="DI34">
        <v>39.5706666666667</v>
      </c>
      <c r="DJ34">
        <v>0</v>
      </c>
      <c r="DK34">
        <v>1625758545.2</v>
      </c>
      <c r="DL34">
        <v>0</v>
      </c>
      <c r="DM34">
        <v>1863.45615384615</v>
      </c>
      <c r="DN34">
        <v>-112.054700933545</v>
      </c>
      <c r="DO34">
        <v>-768.047863461696</v>
      </c>
      <c r="DP34">
        <v>20304.1307692308</v>
      </c>
      <c r="DQ34">
        <v>15</v>
      </c>
      <c r="DR34">
        <v>1625756745.5</v>
      </c>
      <c r="DS34" t="s">
        <v>338</v>
      </c>
      <c r="DT34">
        <v>1625756745.5</v>
      </c>
      <c r="DU34">
        <v>1625756741.5</v>
      </c>
      <c r="DV34">
        <v>3</v>
      </c>
      <c r="DW34">
        <v>0.02</v>
      </c>
      <c r="DX34">
        <v>-0.011</v>
      </c>
      <c r="DY34">
        <v>-14.831</v>
      </c>
      <c r="DZ34">
        <v>-1.607</v>
      </c>
      <c r="EA34">
        <v>420</v>
      </c>
      <c r="EB34">
        <v>10</v>
      </c>
      <c r="EC34">
        <v>0.19</v>
      </c>
      <c r="ED34">
        <v>0.08</v>
      </c>
      <c r="EE34">
        <v>-8.759651</v>
      </c>
      <c r="EF34">
        <v>-0.370192570356469</v>
      </c>
      <c r="EG34">
        <v>0.0538359538691385</v>
      </c>
      <c r="EH34">
        <v>1</v>
      </c>
      <c r="EI34">
        <v>1869.83272727273</v>
      </c>
      <c r="EJ34">
        <v>-114.579117369833</v>
      </c>
      <c r="EK34">
        <v>10.9201343849893</v>
      </c>
      <c r="EL34">
        <v>0</v>
      </c>
      <c r="EM34">
        <v>0.53339195</v>
      </c>
      <c r="EN34">
        <v>0.011722401500937</v>
      </c>
      <c r="EO34">
        <v>0.00148550252355895</v>
      </c>
      <c r="EP34">
        <v>1</v>
      </c>
      <c r="EQ34">
        <v>2</v>
      </c>
      <c r="ER34">
        <v>3</v>
      </c>
      <c r="ES34" t="s">
        <v>314</v>
      </c>
      <c r="ET34">
        <v>100</v>
      </c>
      <c r="EU34">
        <v>100</v>
      </c>
      <c r="EV34">
        <v>-14.828</v>
      </c>
      <c r="EW34">
        <v>-1.6342</v>
      </c>
      <c r="EX34">
        <v>-14.8317069008725</v>
      </c>
      <c r="EY34">
        <v>0.000485247639819423</v>
      </c>
      <c r="EZ34">
        <v>-1.36446825205216e-06</v>
      </c>
      <c r="FA34">
        <v>5.78542989185787e-10</v>
      </c>
      <c r="FB34">
        <v>-1.21166180734976</v>
      </c>
      <c r="FC34">
        <v>-0.0508365997127688</v>
      </c>
      <c r="FD34">
        <v>0.00161886503163497</v>
      </c>
      <c r="FE34">
        <v>-2.08621555845513e-05</v>
      </c>
      <c r="FF34">
        <v>0</v>
      </c>
      <c r="FG34">
        <v>2096</v>
      </c>
      <c r="FH34">
        <v>2</v>
      </c>
      <c r="FI34">
        <v>28</v>
      </c>
      <c r="FJ34">
        <v>30</v>
      </c>
      <c r="FK34">
        <v>30</v>
      </c>
      <c r="FL34">
        <v>18</v>
      </c>
      <c r="FM34">
        <v>598.444</v>
      </c>
      <c r="FN34">
        <v>430.636</v>
      </c>
      <c r="FO34">
        <v>11.7114</v>
      </c>
      <c r="FP34">
        <v>19.0204</v>
      </c>
      <c r="FQ34">
        <v>30.0001</v>
      </c>
      <c r="FR34">
        <v>19.0928</v>
      </c>
      <c r="FS34">
        <v>19.0882</v>
      </c>
      <c r="FT34">
        <v>21.4308</v>
      </c>
      <c r="FU34">
        <v>-30</v>
      </c>
      <c r="FV34">
        <v>-30</v>
      </c>
      <c r="FW34">
        <v>11.7182</v>
      </c>
      <c r="FX34">
        <v>420</v>
      </c>
      <c r="FY34">
        <v>8.18994</v>
      </c>
      <c r="FZ34">
        <v>102.51</v>
      </c>
      <c r="GA34">
        <v>96.9505</v>
      </c>
    </row>
    <row r="35" spans="1:183">
      <c r="A35">
        <v>19</v>
      </c>
      <c r="B35">
        <v>1625758999.5</v>
      </c>
      <c r="C35">
        <v>6612.5</v>
      </c>
      <c r="D35" t="s">
        <v>349</v>
      </c>
      <c r="E35" t="s">
        <v>350</v>
      </c>
      <c r="F35">
        <v>15</v>
      </c>
      <c r="G35" t="s">
        <v>302</v>
      </c>
      <c r="H35">
        <v>1625758991.5</v>
      </c>
      <c r="I35">
        <f>(J35)/1000</f>
        <v>0</v>
      </c>
      <c r="J35">
        <f>1000*CJ35*AH35*(CF35-CG35)/(100*BY35*(1000-AH35*CF35))</f>
        <v>0</v>
      </c>
      <c r="K35">
        <f>CJ35*AH35*(CE35-CD35*(1000-AH35*CG35)/(1000-AH35*CF35))/(100*BY35)</f>
        <v>0</v>
      </c>
      <c r="L35">
        <f>CD35 - IF(AH35&gt;1, K35*BY35*100.0/(AJ35*CR35), 0)</f>
        <v>0</v>
      </c>
      <c r="M35">
        <f>((S35-I35/2)*L35-K35)/(S35+I35/2)</f>
        <v>0</v>
      </c>
      <c r="N35">
        <f>M35*(CK35+CL35)/1000.0</f>
        <v>0</v>
      </c>
      <c r="O35">
        <f>(CD35 - IF(AH35&gt;1, K35*BY35*100.0/(AJ35*CR35), 0))*(CK35+CL35)/1000.0</f>
        <v>0</v>
      </c>
      <c r="P35">
        <f>2.0/((1/R35-1/Q35)+SIGN(R35)*SQRT((1/R35-1/Q35)*(1/R35-1/Q35) + 4*BZ35/((BZ35+1)*(BZ35+1))*(2*1/R35*1/Q35-1/Q35*1/Q35)))</f>
        <v>0</v>
      </c>
      <c r="Q35">
        <f>IF(LEFT(CA35,1)&lt;&gt;"0",IF(LEFT(CA35,1)="1",3.0,CB35),$D$5+$E$5*(CR35*CK35/($K$5*1000))+$F$5*(CR35*CK35/($K$5*1000))*MAX(MIN(BY35,$J$5),$I$5)*MAX(MIN(BY35,$J$5),$I$5)+$G$5*MAX(MIN(BY35,$J$5),$I$5)*(CR35*CK35/($K$5*1000))+$H$5*(CR35*CK35/($K$5*1000))*(CR35*CK35/($K$5*1000)))</f>
        <v>0</v>
      </c>
      <c r="R35">
        <f>I35*(1000-(1000*0.61365*exp(17.502*V35/(240.97+V35))/(CK35+CL35)+CF35)/2)/(1000*0.61365*exp(17.502*V35/(240.97+V35))/(CK35+CL35)-CF35)</f>
        <v>0</v>
      </c>
      <c r="S35">
        <f>1/((BZ35+1)/(P35/1.6)+1/(Q35/1.37)) + BZ35/((BZ35+1)/(P35/1.6) + BZ35/(Q35/1.37))</f>
        <v>0</v>
      </c>
      <c r="T35">
        <f>(BU35*BX35)</f>
        <v>0</v>
      </c>
      <c r="U35">
        <f>(CM35+(T35+2*0.95*5.67E-8*(((CM35+$B$7)+273)^4-(CM35+273)^4)-44100*I35)/(1.84*29.3*Q35+8*0.95*5.67E-8*(CM35+273)^3))</f>
        <v>0</v>
      </c>
      <c r="V35">
        <f>($C$7*CN35+$D$7*CO35+$E$7*U35)</f>
        <v>0</v>
      </c>
      <c r="W35">
        <f>0.61365*exp(17.502*V35/(240.97+V35))</f>
        <v>0</v>
      </c>
      <c r="X35">
        <f>(Y35/Z35*100)</f>
        <v>0</v>
      </c>
      <c r="Y35">
        <f>CF35*(CK35+CL35)/1000</f>
        <v>0</v>
      </c>
      <c r="Z35">
        <f>0.61365*exp(17.502*CM35/(240.97+CM35))</f>
        <v>0</v>
      </c>
      <c r="AA35">
        <f>(W35-CF35*(CK35+CL35)/1000)</f>
        <v>0</v>
      </c>
      <c r="AB35">
        <f>(-I35*44100)</f>
        <v>0</v>
      </c>
      <c r="AC35">
        <f>2*29.3*Q35*0.92*(CM35-V35)</f>
        <v>0</v>
      </c>
      <c r="AD35">
        <f>2*0.95*5.67E-8*(((CM35+$B$7)+273)^4-(V35+273)^4)</f>
        <v>0</v>
      </c>
      <c r="AE35">
        <f>T35+AD35+AB35+AC35</f>
        <v>0</v>
      </c>
      <c r="AF35">
        <v>1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MAX(0,($B$13+$C$13*CR35)/(1+$D$13*CR35)*CK35/(CM35+273)*$E$13)</f>
        <v>0</v>
      </c>
      <c r="AK35" t="s">
        <v>303</v>
      </c>
      <c r="AL35" t="s">
        <v>303</v>
      </c>
      <c r="AM35">
        <v>0</v>
      </c>
      <c r="AN35">
        <v>0</v>
      </c>
      <c r="AO35">
        <f>1-AM35/AN35</f>
        <v>0</v>
      </c>
      <c r="AP35">
        <v>0</v>
      </c>
      <c r="AQ35" t="s">
        <v>303</v>
      </c>
      <c r="AR35" t="s">
        <v>303</v>
      </c>
      <c r="AS35">
        <v>0</v>
      </c>
      <c r="AT35">
        <v>0</v>
      </c>
      <c r="AU35">
        <f>1-AS35/AT35</f>
        <v>0</v>
      </c>
      <c r="AV35">
        <v>0.5</v>
      </c>
      <c r="AW35">
        <f>BV35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303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f>$B$11*CS35+$C$11*CT35+$F$11*CU35*(1-CX35)</f>
        <v>0</v>
      </c>
      <c r="BV35">
        <f>BU35*BW35</f>
        <v>0</v>
      </c>
      <c r="BW35">
        <f>($B$11*$D$9+$C$11*$D$9+$F$11*((DH35+CZ35)/MAX(DH35+CZ35+DI35, 0.1)*$I$9+DI35/MAX(DH35+CZ35+DI35, 0.1)*$J$9))/($B$11+$C$11+$F$11)</f>
        <v>0</v>
      </c>
      <c r="BX35">
        <f>($B$11*$K$9+$C$11*$K$9+$F$11*((DH35+CZ35)/MAX(DH35+CZ35+DI35, 0.1)*$P$9+DI35/MAX(DH35+CZ35+DI35, 0.1)*$Q$9))/($B$11+$C$11+$F$11)</f>
        <v>0</v>
      </c>
      <c r="BY35">
        <v>6</v>
      </c>
      <c r="BZ35">
        <v>0.5</v>
      </c>
      <c r="CA35" t="s">
        <v>304</v>
      </c>
      <c r="CB35">
        <v>2</v>
      </c>
      <c r="CC35">
        <v>1625758991.5</v>
      </c>
      <c r="CD35">
        <v>409.946290322581</v>
      </c>
      <c r="CE35">
        <v>420.001419354839</v>
      </c>
      <c r="CF35">
        <v>10.8817193548387</v>
      </c>
      <c r="CG35">
        <v>10.4167903225806</v>
      </c>
      <c r="CH35">
        <v>424.768838709677</v>
      </c>
      <c r="CI35">
        <v>12.5272483870968</v>
      </c>
      <c r="CJ35">
        <v>600.005935483871</v>
      </c>
      <c r="CK35">
        <v>100.807548387097</v>
      </c>
      <c r="CL35">
        <v>0.0998605258064516</v>
      </c>
      <c r="CM35">
        <v>16.2215322580645</v>
      </c>
      <c r="CN35">
        <v>16.0249774193548</v>
      </c>
      <c r="CO35">
        <v>999.9</v>
      </c>
      <c r="CP35">
        <v>0</v>
      </c>
      <c r="CQ35">
        <v>0</v>
      </c>
      <c r="CR35">
        <v>9998.71516129032</v>
      </c>
      <c r="CS35">
        <v>0</v>
      </c>
      <c r="CT35">
        <v>66.0767516129032</v>
      </c>
      <c r="CU35">
        <v>1045.97387096774</v>
      </c>
      <c r="CV35">
        <v>0.961993129032258</v>
      </c>
      <c r="CW35">
        <v>0.0380067322580645</v>
      </c>
      <c r="CX35">
        <v>0</v>
      </c>
      <c r="CY35">
        <v>2185.82709677419</v>
      </c>
      <c r="CZ35">
        <v>4.99912</v>
      </c>
      <c r="DA35">
        <v>23866.9709677419</v>
      </c>
      <c r="DB35">
        <v>6712.62516129032</v>
      </c>
      <c r="DC35">
        <v>34.4978709677419</v>
      </c>
      <c r="DD35">
        <v>36.9552903225806</v>
      </c>
      <c r="DE35">
        <v>36.4009032258064</v>
      </c>
      <c r="DF35">
        <v>36.5441612903226</v>
      </c>
      <c r="DG35">
        <v>36.0178709677419</v>
      </c>
      <c r="DH35">
        <v>1001.41387096774</v>
      </c>
      <c r="DI35">
        <v>39.5603225806451</v>
      </c>
      <c r="DJ35">
        <v>0</v>
      </c>
      <c r="DK35">
        <v>1625759001.2</v>
      </c>
      <c r="DL35">
        <v>0</v>
      </c>
      <c r="DM35">
        <v>2185.51692307692</v>
      </c>
      <c r="DN35">
        <v>-83.1316239879203</v>
      </c>
      <c r="DO35">
        <v>-799.58632530283</v>
      </c>
      <c r="DP35">
        <v>23863.5576923077</v>
      </c>
      <c r="DQ35">
        <v>15</v>
      </c>
      <c r="DR35">
        <v>1625758752.6</v>
      </c>
      <c r="DS35" t="s">
        <v>351</v>
      </c>
      <c r="DT35">
        <v>1625758752.6</v>
      </c>
      <c r="DU35">
        <v>1625758749.1</v>
      </c>
      <c r="DV35">
        <v>4</v>
      </c>
      <c r="DW35">
        <v>0.005</v>
      </c>
      <c r="DX35">
        <v>-0.01</v>
      </c>
      <c r="DY35">
        <v>-14.826</v>
      </c>
      <c r="DZ35">
        <v>-1.635</v>
      </c>
      <c r="EA35">
        <v>420</v>
      </c>
      <c r="EB35">
        <v>10</v>
      </c>
      <c r="EC35">
        <v>0.47</v>
      </c>
      <c r="ED35">
        <v>0.07</v>
      </c>
      <c r="EE35">
        <v>-10.0539865</v>
      </c>
      <c r="EF35">
        <v>-0.178125253283277</v>
      </c>
      <c r="EG35">
        <v>0.0358468772384708</v>
      </c>
      <c r="EH35">
        <v>1</v>
      </c>
      <c r="EI35">
        <v>2189.76235294118</v>
      </c>
      <c r="EJ35">
        <v>-84.6903418054338</v>
      </c>
      <c r="EK35">
        <v>8.30162920184008</v>
      </c>
      <c r="EL35">
        <v>0</v>
      </c>
      <c r="EM35">
        <v>0.468224825</v>
      </c>
      <c r="EN35">
        <v>-0.0697419174484075</v>
      </c>
      <c r="EO35">
        <v>0.00680385805954056</v>
      </c>
      <c r="EP35">
        <v>1</v>
      </c>
      <c r="EQ35">
        <v>2</v>
      </c>
      <c r="ER35">
        <v>3</v>
      </c>
      <c r="ES35" t="s">
        <v>314</v>
      </c>
      <c r="ET35">
        <v>100</v>
      </c>
      <c r="EU35">
        <v>100</v>
      </c>
      <c r="EV35">
        <v>-14.823</v>
      </c>
      <c r="EW35">
        <v>-1.6455</v>
      </c>
      <c r="EX35">
        <v>-14.8267714925498</v>
      </c>
      <c r="EY35">
        <v>0.000485247639819423</v>
      </c>
      <c r="EZ35">
        <v>-1.36446825205216e-06</v>
      </c>
      <c r="FA35">
        <v>5.78542989185787e-10</v>
      </c>
      <c r="FB35">
        <v>-1.22172968049935</v>
      </c>
      <c r="FC35">
        <v>-0.0508365997127688</v>
      </c>
      <c r="FD35">
        <v>0.00161886503163497</v>
      </c>
      <c r="FE35">
        <v>-2.08621555845513e-05</v>
      </c>
      <c r="FF35">
        <v>0</v>
      </c>
      <c r="FG35">
        <v>2096</v>
      </c>
      <c r="FH35">
        <v>2</v>
      </c>
      <c r="FI35">
        <v>28</v>
      </c>
      <c r="FJ35">
        <v>4.1</v>
      </c>
      <c r="FK35">
        <v>4.2</v>
      </c>
      <c r="FL35">
        <v>18</v>
      </c>
      <c r="FM35">
        <v>599.422</v>
      </c>
      <c r="FN35">
        <v>430.475</v>
      </c>
      <c r="FO35">
        <v>12.1074</v>
      </c>
      <c r="FP35">
        <v>19.1356</v>
      </c>
      <c r="FQ35">
        <v>30.0001</v>
      </c>
      <c r="FR35">
        <v>19.2061</v>
      </c>
      <c r="FS35">
        <v>19.2015</v>
      </c>
      <c r="FT35">
        <v>21.4348</v>
      </c>
      <c r="FU35">
        <v>-30</v>
      </c>
      <c r="FV35">
        <v>-30</v>
      </c>
      <c r="FW35">
        <v>12.1089</v>
      </c>
      <c r="FX35">
        <v>420</v>
      </c>
      <c r="FY35">
        <v>8.18994</v>
      </c>
      <c r="FZ35">
        <v>102.493</v>
      </c>
      <c r="GA35">
        <v>96.9265</v>
      </c>
    </row>
    <row r="36" spans="1:183">
      <c r="A36">
        <v>20</v>
      </c>
      <c r="B36">
        <v>1625759416</v>
      </c>
      <c r="C36">
        <v>7029</v>
      </c>
      <c r="D36" t="s">
        <v>352</v>
      </c>
      <c r="E36" t="s">
        <v>353</v>
      </c>
      <c r="F36">
        <v>15</v>
      </c>
      <c r="G36" t="s">
        <v>309</v>
      </c>
      <c r="H36">
        <v>1625759408.25</v>
      </c>
      <c r="I36">
        <f>(J36)/1000</f>
        <v>0</v>
      </c>
      <c r="J36">
        <f>1000*CJ36*AH36*(CF36-CG36)/(100*BY36*(1000-AH36*CF36))</f>
        <v>0</v>
      </c>
      <c r="K36">
        <f>CJ36*AH36*(CE36-CD36*(1000-AH36*CG36)/(1000-AH36*CF36))/(100*BY36)</f>
        <v>0</v>
      </c>
      <c r="L36">
        <f>CD36 - IF(AH36&gt;1, K36*BY36*100.0/(AJ36*CR36), 0)</f>
        <v>0</v>
      </c>
      <c r="M36">
        <f>((S36-I36/2)*L36-K36)/(S36+I36/2)</f>
        <v>0</v>
      </c>
      <c r="N36">
        <f>M36*(CK36+CL36)/1000.0</f>
        <v>0</v>
      </c>
      <c r="O36">
        <f>(CD36 - IF(AH36&gt;1, K36*BY36*100.0/(AJ36*CR36), 0))*(CK36+CL36)/1000.0</f>
        <v>0</v>
      </c>
      <c r="P36">
        <f>2.0/((1/R36-1/Q36)+SIGN(R36)*SQRT((1/R36-1/Q36)*(1/R36-1/Q36) + 4*BZ36/((BZ36+1)*(BZ36+1))*(2*1/R36*1/Q36-1/Q36*1/Q36)))</f>
        <v>0</v>
      </c>
      <c r="Q36">
        <f>IF(LEFT(CA36,1)&lt;&gt;"0",IF(LEFT(CA36,1)="1",3.0,CB36),$D$5+$E$5*(CR36*CK36/($K$5*1000))+$F$5*(CR36*CK36/($K$5*1000))*MAX(MIN(BY36,$J$5),$I$5)*MAX(MIN(BY36,$J$5),$I$5)+$G$5*MAX(MIN(BY36,$J$5),$I$5)*(CR36*CK36/($K$5*1000))+$H$5*(CR36*CK36/($K$5*1000))*(CR36*CK36/($K$5*1000)))</f>
        <v>0</v>
      </c>
      <c r="R36">
        <f>I36*(1000-(1000*0.61365*exp(17.502*V36/(240.97+V36))/(CK36+CL36)+CF36)/2)/(1000*0.61365*exp(17.502*V36/(240.97+V36))/(CK36+CL36)-CF36)</f>
        <v>0</v>
      </c>
      <c r="S36">
        <f>1/((BZ36+1)/(P36/1.6)+1/(Q36/1.37)) + BZ36/((BZ36+1)/(P36/1.6) + BZ36/(Q36/1.37))</f>
        <v>0</v>
      </c>
      <c r="T36">
        <f>(BU36*BX36)</f>
        <v>0</v>
      </c>
      <c r="U36">
        <f>(CM36+(T36+2*0.95*5.67E-8*(((CM36+$B$7)+273)^4-(CM36+273)^4)-44100*I36)/(1.84*29.3*Q36+8*0.95*5.67E-8*(CM36+273)^3))</f>
        <v>0</v>
      </c>
      <c r="V36">
        <f>($C$7*CN36+$D$7*CO36+$E$7*U36)</f>
        <v>0</v>
      </c>
      <c r="W36">
        <f>0.61365*exp(17.502*V36/(240.97+V36))</f>
        <v>0</v>
      </c>
      <c r="X36">
        <f>(Y36/Z36*100)</f>
        <v>0</v>
      </c>
      <c r="Y36">
        <f>CF36*(CK36+CL36)/1000</f>
        <v>0</v>
      </c>
      <c r="Z36">
        <f>0.61365*exp(17.502*CM36/(240.97+CM36))</f>
        <v>0</v>
      </c>
      <c r="AA36">
        <f>(W36-CF36*(CK36+CL36)/1000)</f>
        <v>0</v>
      </c>
      <c r="AB36">
        <f>(-I36*44100)</f>
        <v>0</v>
      </c>
      <c r="AC36">
        <f>2*29.3*Q36*0.92*(CM36-V36)</f>
        <v>0</v>
      </c>
      <c r="AD36">
        <f>2*0.95*5.67E-8*(((CM36+$B$7)+273)^4-(V36+273)^4)</f>
        <v>0</v>
      </c>
      <c r="AE36">
        <f>T36+AD36+AB36+AC36</f>
        <v>0</v>
      </c>
      <c r="AF36">
        <v>3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MAX(0,($B$13+$C$13*CR36)/(1+$D$13*CR36)*CK36/(CM36+273)*$E$13)</f>
        <v>0</v>
      </c>
      <c r="AK36" t="s">
        <v>303</v>
      </c>
      <c r="AL36" t="s">
        <v>303</v>
      </c>
      <c r="AM36">
        <v>0</v>
      </c>
      <c r="AN36">
        <v>0</v>
      </c>
      <c r="AO36">
        <f>1-AM36/AN36</f>
        <v>0</v>
      </c>
      <c r="AP36">
        <v>0</v>
      </c>
      <c r="AQ36" t="s">
        <v>303</v>
      </c>
      <c r="AR36" t="s">
        <v>303</v>
      </c>
      <c r="AS36">
        <v>0</v>
      </c>
      <c r="AT36">
        <v>0</v>
      </c>
      <c r="AU36">
        <f>1-AS36/AT36</f>
        <v>0</v>
      </c>
      <c r="AV36">
        <v>0.5</v>
      </c>
      <c r="AW36">
        <f>BV36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303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f>$B$11*CS36+$C$11*CT36+$F$11*CU36*(1-CX36)</f>
        <v>0</v>
      </c>
      <c r="BV36">
        <f>BU36*BW36</f>
        <v>0</v>
      </c>
      <c r="BW36">
        <f>($B$11*$D$9+$C$11*$D$9+$F$11*((DH36+CZ36)/MAX(DH36+CZ36+DI36, 0.1)*$I$9+DI36/MAX(DH36+CZ36+DI36, 0.1)*$J$9))/($B$11+$C$11+$F$11)</f>
        <v>0</v>
      </c>
      <c r="BX36">
        <f>($B$11*$K$9+$C$11*$K$9+$F$11*((DH36+CZ36)/MAX(DH36+CZ36+DI36, 0.1)*$P$9+DI36/MAX(DH36+CZ36+DI36, 0.1)*$Q$9))/($B$11+$C$11+$F$11)</f>
        <v>0</v>
      </c>
      <c r="BY36">
        <v>6</v>
      </c>
      <c r="BZ36">
        <v>0.5</v>
      </c>
      <c r="CA36" t="s">
        <v>304</v>
      </c>
      <c r="CB36">
        <v>2</v>
      </c>
      <c r="CC36">
        <v>1625759408.25</v>
      </c>
      <c r="CD36">
        <v>406.972133333333</v>
      </c>
      <c r="CE36">
        <v>420.001933333333</v>
      </c>
      <c r="CF36">
        <v>10.9489766666667</v>
      </c>
      <c r="CG36">
        <v>10.4945466666667</v>
      </c>
      <c r="CH36">
        <v>421.793633333333</v>
      </c>
      <c r="CI36">
        <v>12.59589</v>
      </c>
      <c r="CJ36">
        <v>600.0245</v>
      </c>
      <c r="CK36">
        <v>100.815366666667</v>
      </c>
      <c r="CL36">
        <v>0.100212433333333</v>
      </c>
      <c r="CM36">
        <v>15.57252</v>
      </c>
      <c r="CN36">
        <v>15.5065933333333</v>
      </c>
      <c r="CO36">
        <v>999.9</v>
      </c>
      <c r="CP36">
        <v>0</v>
      </c>
      <c r="CQ36">
        <v>0</v>
      </c>
      <c r="CR36">
        <v>9992.43866666667</v>
      </c>
      <c r="CS36">
        <v>0</v>
      </c>
      <c r="CT36">
        <v>234.5659</v>
      </c>
      <c r="CU36">
        <v>1046.01366666667</v>
      </c>
      <c r="CV36">
        <v>0.9620119</v>
      </c>
      <c r="CW36">
        <v>0.03798771</v>
      </c>
      <c r="CX36">
        <v>0</v>
      </c>
      <c r="CY36">
        <v>1969.67733333333</v>
      </c>
      <c r="CZ36">
        <v>4.99912</v>
      </c>
      <c r="DA36">
        <v>21778.2633333333</v>
      </c>
      <c r="DB36">
        <v>6712.917</v>
      </c>
      <c r="DC36">
        <v>34.4727666666667</v>
      </c>
      <c r="DD36">
        <v>37.0392666666667</v>
      </c>
      <c r="DE36">
        <v>36.354</v>
      </c>
      <c r="DF36">
        <v>36.2601333333333</v>
      </c>
      <c r="DG36">
        <v>36.1475666666667</v>
      </c>
      <c r="DH36">
        <v>1001.46866666667</v>
      </c>
      <c r="DI36">
        <v>39.5476666666667</v>
      </c>
      <c r="DJ36">
        <v>0</v>
      </c>
      <c r="DK36">
        <v>1625759418.2</v>
      </c>
      <c r="DL36">
        <v>0</v>
      </c>
      <c r="DM36">
        <v>1968.7356</v>
      </c>
      <c r="DN36">
        <v>-71.4415384573809</v>
      </c>
      <c r="DO36">
        <v>-1092.90769216953</v>
      </c>
      <c r="DP36">
        <v>21761.128</v>
      </c>
      <c r="DQ36">
        <v>15</v>
      </c>
      <c r="DR36">
        <v>1625758752.6</v>
      </c>
      <c r="DS36" t="s">
        <v>351</v>
      </c>
      <c r="DT36">
        <v>1625758752.6</v>
      </c>
      <c r="DU36">
        <v>1625758749.1</v>
      </c>
      <c r="DV36">
        <v>4</v>
      </c>
      <c r="DW36">
        <v>0.005</v>
      </c>
      <c r="DX36">
        <v>-0.01</v>
      </c>
      <c r="DY36">
        <v>-14.826</v>
      </c>
      <c r="DZ36">
        <v>-1.635</v>
      </c>
      <c r="EA36">
        <v>420</v>
      </c>
      <c r="EB36">
        <v>10</v>
      </c>
      <c r="EC36">
        <v>0.47</v>
      </c>
      <c r="ED36">
        <v>0.07</v>
      </c>
      <c r="EE36">
        <v>-13.009145</v>
      </c>
      <c r="EF36">
        <v>-0.402058536585327</v>
      </c>
      <c r="EG36">
        <v>0.046541733691387</v>
      </c>
      <c r="EH36">
        <v>1</v>
      </c>
      <c r="EI36">
        <v>1972.73882352941</v>
      </c>
      <c r="EJ36">
        <v>-72.7997646175052</v>
      </c>
      <c r="EK36">
        <v>7.14007199037106</v>
      </c>
      <c r="EL36">
        <v>0</v>
      </c>
      <c r="EM36">
        <v>0.452619225</v>
      </c>
      <c r="EN36">
        <v>0.0110776772983109</v>
      </c>
      <c r="EO36">
        <v>0.00495076281742269</v>
      </c>
      <c r="EP36">
        <v>1</v>
      </c>
      <c r="EQ36">
        <v>2</v>
      </c>
      <c r="ER36">
        <v>3</v>
      </c>
      <c r="ES36" t="s">
        <v>314</v>
      </c>
      <c r="ET36">
        <v>100</v>
      </c>
      <c r="EU36">
        <v>100</v>
      </c>
      <c r="EV36">
        <v>-14.822</v>
      </c>
      <c r="EW36">
        <v>-1.6468</v>
      </c>
      <c r="EX36">
        <v>-14.8267714925498</v>
      </c>
      <c r="EY36">
        <v>0.000485247639819423</v>
      </c>
      <c r="EZ36">
        <v>-1.36446825205216e-06</v>
      </c>
      <c r="FA36">
        <v>5.78542989185787e-10</v>
      </c>
      <c r="FB36">
        <v>-1.22172968049935</v>
      </c>
      <c r="FC36">
        <v>-0.0508365997127688</v>
      </c>
      <c r="FD36">
        <v>0.00161886503163497</v>
      </c>
      <c r="FE36">
        <v>-2.08621555845513e-05</v>
      </c>
      <c r="FF36">
        <v>0</v>
      </c>
      <c r="FG36">
        <v>2096</v>
      </c>
      <c r="FH36">
        <v>2</v>
      </c>
      <c r="FI36">
        <v>28</v>
      </c>
      <c r="FJ36">
        <v>11.1</v>
      </c>
      <c r="FK36">
        <v>11.1</v>
      </c>
      <c r="FL36">
        <v>18</v>
      </c>
      <c r="FM36">
        <v>596.514</v>
      </c>
      <c r="FN36">
        <v>428.557</v>
      </c>
      <c r="FO36">
        <v>10.9637</v>
      </c>
      <c r="FP36">
        <v>19.2248</v>
      </c>
      <c r="FQ36">
        <v>30.0001</v>
      </c>
      <c r="FR36">
        <v>19.297</v>
      </c>
      <c r="FS36">
        <v>19.2905</v>
      </c>
      <c r="FT36">
        <v>21.4307</v>
      </c>
      <c r="FU36">
        <v>-30</v>
      </c>
      <c r="FV36">
        <v>-30</v>
      </c>
      <c r="FW36">
        <v>10.9643</v>
      </c>
      <c r="FX36">
        <v>420</v>
      </c>
      <c r="FY36">
        <v>8.18994</v>
      </c>
      <c r="FZ36">
        <v>102.474</v>
      </c>
      <c r="GA36">
        <v>96.92</v>
      </c>
    </row>
    <row r="37" spans="1:183">
      <c r="A37">
        <v>21</v>
      </c>
      <c r="B37">
        <v>1625759890</v>
      </c>
      <c r="C37">
        <v>7503</v>
      </c>
      <c r="D37" t="s">
        <v>354</v>
      </c>
      <c r="E37" t="s">
        <v>355</v>
      </c>
      <c r="F37">
        <v>15</v>
      </c>
      <c r="G37" t="s">
        <v>313</v>
      </c>
      <c r="H37">
        <v>1625759882.25</v>
      </c>
      <c r="I37">
        <f>(J37)/1000</f>
        <v>0</v>
      </c>
      <c r="J37">
        <f>1000*CJ37*AH37*(CF37-CG37)/(100*BY37*(1000-AH37*CF37))</f>
        <v>0</v>
      </c>
      <c r="K37">
        <f>CJ37*AH37*(CE37-CD37*(1000-AH37*CG37)/(1000-AH37*CF37))/(100*BY37)</f>
        <v>0</v>
      </c>
      <c r="L37">
        <f>CD37 - IF(AH37&gt;1, K37*BY37*100.0/(AJ37*CR37), 0)</f>
        <v>0</v>
      </c>
      <c r="M37">
        <f>((S37-I37/2)*L37-K37)/(S37+I37/2)</f>
        <v>0</v>
      </c>
      <c r="N37">
        <f>M37*(CK37+CL37)/1000.0</f>
        <v>0</v>
      </c>
      <c r="O37">
        <f>(CD37 - IF(AH37&gt;1, K37*BY37*100.0/(AJ37*CR37), 0))*(CK37+CL37)/1000.0</f>
        <v>0</v>
      </c>
      <c r="P37">
        <f>2.0/((1/R37-1/Q37)+SIGN(R37)*SQRT((1/R37-1/Q37)*(1/R37-1/Q37) + 4*BZ37/((BZ37+1)*(BZ37+1))*(2*1/R37*1/Q37-1/Q37*1/Q37)))</f>
        <v>0</v>
      </c>
      <c r="Q37">
        <f>IF(LEFT(CA37,1)&lt;&gt;"0",IF(LEFT(CA37,1)="1",3.0,CB37),$D$5+$E$5*(CR37*CK37/($K$5*1000))+$F$5*(CR37*CK37/($K$5*1000))*MAX(MIN(BY37,$J$5),$I$5)*MAX(MIN(BY37,$J$5),$I$5)+$G$5*MAX(MIN(BY37,$J$5),$I$5)*(CR37*CK37/($K$5*1000))+$H$5*(CR37*CK37/($K$5*1000))*(CR37*CK37/($K$5*1000)))</f>
        <v>0</v>
      </c>
      <c r="R37">
        <f>I37*(1000-(1000*0.61365*exp(17.502*V37/(240.97+V37))/(CK37+CL37)+CF37)/2)/(1000*0.61365*exp(17.502*V37/(240.97+V37))/(CK37+CL37)-CF37)</f>
        <v>0</v>
      </c>
      <c r="S37">
        <f>1/((BZ37+1)/(P37/1.6)+1/(Q37/1.37)) + BZ37/((BZ37+1)/(P37/1.6) + BZ37/(Q37/1.37))</f>
        <v>0</v>
      </c>
      <c r="T37">
        <f>(BU37*BX37)</f>
        <v>0</v>
      </c>
      <c r="U37">
        <f>(CM37+(T37+2*0.95*5.67E-8*(((CM37+$B$7)+273)^4-(CM37+273)^4)-44100*I37)/(1.84*29.3*Q37+8*0.95*5.67E-8*(CM37+273)^3))</f>
        <v>0</v>
      </c>
      <c r="V37">
        <f>($C$7*CN37+$D$7*CO37+$E$7*U37)</f>
        <v>0</v>
      </c>
      <c r="W37">
        <f>0.61365*exp(17.502*V37/(240.97+V37))</f>
        <v>0</v>
      </c>
      <c r="X37">
        <f>(Y37/Z37*100)</f>
        <v>0</v>
      </c>
      <c r="Y37">
        <f>CF37*(CK37+CL37)/1000</f>
        <v>0</v>
      </c>
      <c r="Z37">
        <f>0.61365*exp(17.502*CM37/(240.97+CM37))</f>
        <v>0</v>
      </c>
      <c r="AA37">
        <f>(W37-CF37*(CK37+CL37)/1000)</f>
        <v>0</v>
      </c>
      <c r="AB37">
        <f>(-I37*44100)</f>
        <v>0</v>
      </c>
      <c r="AC37">
        <f>2*29.3*Q37*0.92*(CM37-V37)</f>
        <v>0</v>
      </c>
      <c r="AD37">
        <f>2*0.95*5.67E-8*(((CM37+$B$7)+273)^4-(V37+273)^4)</f>
        <v>0</v>
      </c>
      <c r="AE37">
        <f>T37+AD37+AB37+AC37</f>
        <v>0</v>
      </c>
      <c r="AF37">
        <v>19</v>
      </c>
      <c r="AG37">
        <v>3</v>
      </c>
      <c r="AH37">
        <f>IF(AF37*$H$13&gt;=AJ37,1.0,(AJ37/(AJ37-AF37*$H$13)))</f>
        <v>0</v>
      </c>
      <c r="AI37">
        <f>(AH37-1)*100</f>
        <v>0</v>
      </c>
      <c r="AJ37">
        <f>MAX(0,($B$13+$C$13*CR37)/(1+$D$13*CR37)*CK37/(CM37+273)*$E$13)</f>
        <v>0</v>
      </c>
      <c r="AK37" t="s">
        <v>303</v>
      </c>
      <c r="AL37" t="s">
        <v>303</v>
      </c>
      <c r="AM37">
        <v>0</v>
      </c>
      <c r="AN37">
        <v>0</v>
      </c>
      <c r="AO37">
        <f>1-AM37/AN37</f>
        <v>0</v>
      </c>
      <c r="AP37">
        <v>0</v>
      </c>
      <c r="AQ37" t="s">
        <v>303</v>
      </c>
      <c r="AR37" t="s">
        <v>303</v>
      </c>
      <c r="AS37">
        <v>0</v>
      </c>
      <c r="AT37">
        <v>0</v>
      </c>
      <c r="AU37">
        <f>1-AS37/AT37</f>
        <v>0</v>
      </c>
      <c r="AV37">
        <v>0.5</v>
      </c>
      <c r="AW37">
        <f>BV37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303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f>$B$11*CS37+$C$11*CT37+$F$11*CU37*(1-CX37)</f>
        <v>0</v>
      </c>
      <c r="BV37">
        <f>BU37*BW37</f>
        <v>0</v>
      </c>
      <c r="BW37">
        <f>($B$11*$D$9+$C$11*$D$9+$F$11*((DH37+CZ37)/MAX(DH37+CZ37+DI37, 0.1)*$I$9+DI37/MAX(DH37+CZ37+DI37, 0.1)*$J$9))/($B$11+$C$11+$F$11)</f>
        <v>0</v>
      </c>
      <c r="BX37">
        <f>($B$11*$K$9+$C$11*$K$9+$F$11*((DH37+CZ37)/MAX(DH37+CZ37+DI37, 0.1)*$P$9+DI37/MAX(DH37+CZ37+DI37, 0.1)*$Q$9))/($B$11+$C$11+$F$11)</f>
        <v>0</v>
      </c>
      <c r="BY37">
        <v>6</v>
      </c>
      <c r="BZ37">
        <v>0.5</v>
      </c>
      <c r="CA37" t="s">
        <v>304</v>
      </c>
      <c r="CB37">
        <v>2</v>
      </c>
      <c r="CC37">
        <v>1625759882.25</v>
      </c>
      <c r="CD37">
        <v>409.267</v>
      </c>
      <c r="CE37">
        <v>419.998366666667</v>
      </c>
      <c r="CF37">
        <v>10.8752733333333</v>
      </c>
      <c r="CG37">
        <v>10.7695066666667</v>
      </c>
      <c r="CH37">
        <v>424.089366666667</v>
      </c>
      <c r="CI37">
        <v>12.52067</v>
      </c>
      <c r="CJ37">
        <v>600.014566666667</v>
      </c>
      <c r="CK37">
        <v>100.820833333333</v>
      </c>
      <c r="CL37">
        <v>0.100067223333333</v>
      </c>
      <c r="CM37">
        <v>15.1229166666667</v>
      </c>
      <c r="CN37">
        <v>15.01018</v>
      </c>
      <c r="CO37">
        <v>999.9</v>
      </c>
      <c r="CP37">
        <v>0</v>
      </c>
      <c r="CQ37">
        <v>0</v>
      </c>
      <c r="CR37">
        <v>9995.99733333333</v>
      </c>
      <c r="CS37">
        <v>0</v>
      </c>
      <c r="CT37">
        <v>175.488666666667</v>
      </c>
      <c r="CU37">
        <v>1045.97433333333</v>
      </c>
      <c r="CV37">
        <v>0.961996866666667</v>
      </c>
      <c r="CW37">
        <v>0.0380029266666667</v>
      </c>
      <c r="CX37">
        <v>0</v>
      </c>
      <c r="CY37">
        <v>2231.168</v>
      </c>
      <c r="CZ37">
        <v>4.99912</v>
      </c>
      <c r="DA37">
        <v>24346.5766666667</v>
      </c>
      <c r="DB37">
        <v>6712.639</v>
      </c>
      <c r="DC37">
        <v>34.2664333333333</v>
      </c>
      <c r="DD37">
        <v>36.729</v>
      </c>
      <c r="DE37">
        <v>36.1331333333333</v>
      </c>
      <c r="DF37">
        <v>36.0081666666667</v>
      </c>
      <c r="DG37">
        <v>35.7726333333333</v>
      </c>
      <c r="DH37">
        <v>1001.414</v>
      </c>
      <c r="DI37">
        <v>39.5603333333333</v>
      </c>
      <c r="DJ37">
        <v>0</v>
      </c>
      <c r="DK37">
        <v>1625759892.2</v>
      </c>
      <c r="DL37">
        <v>0</v>
      </c>
      <c r="DM37">
        <v>2230.2056</v>
      </c>
      <c r="DN37">
        <v>-72.4923076968877</v>
      </c>
      <c r="DO37">
        <v>-906.523077490966</v>
      </c>
      <c r="DP37">
        <v>24336.076</v>
      </c>
      <c r="DQ37">
        <v>15</v>
      </c>
      <c r="DR37">
        <v>1625758752.6</v>
      </c>
      <c r="DS37" t="s">
        <v>351</v>
      </c>
      <c r="DT37">
        <v>1625758752.6</v>
      </c>
      <c r="DU37">
        <v>1625758749.1</v>
      </c>
      <c r="DV37">
        <v>4</v>
      </c>
      <c r="DW37">
        <v>0.005</v>
      </c>
      <c r="DX37">
        <v>-0.01</v>
      </c>
      <c r="DY37">
        <v>-14.826</v>
      </c>
      <c r="DZ37">
        <v>-1.635</v>
      </c>
      <c r="EA37">
        <v>420</v>
      </c>
      <c r="EB37">
        <v>10</v>
      </c>
      <c r="EC37">
        <v>0.47</v>
      </c>
      <c r="ED37">
        <v>0.07</v>
      </c>
      <c r="EE37">
        <v>-10.718735</v>
      </c>
      <c r="EF37">
        <v>-0.293578986866769</v>
      </c>
      <c r="EG37">
        <v>0.0382181341119631</v>
      </c>
      <c r="EH37">
        <v>1</v>
      </c>
      <c r="EI37">
        <v>2234.13294117647</v>
      </c>
      <c r="EJ37">
        <v>-72.0263077500972</v>
      </c>
      <c r="EK37">
        <v>7.06076880058845</v>
      </c>
      <c r="EL37">
        <v>0</v>
      </c>
      <c r="EM37">
        <v>0.1047497575</v>
      </c>
      <c r="EN37">
        <v>-0.0276636146341465</v>
      </c>
      <c r="EO37">
        <v>0.0114413519702194</v>
      </c>
      <c r="EP37">
        <v>1</v>
      </c>
      <c r="EQ37">
        <v>2</v>
      </c>
      <c r="ER37">
        <v>3</v>
      </c>
      <c r="ES37" t="s">
        <v>314</v>
      </c>
      <c r="ET37">
        <v>100</v>
      </c>
      <c r="EU37">
        <v>100</v>
      </c>
      <c r="EV37">
        <v>-14.823</v>
      </c>
      <c r="EW37">
        <v>-1.6444</v>
      </c>
      <c r="EX37">
        <v>-14.8267714925498</v>
      </c>
      <c r="EY37">
        <v>0.000485247639819423</v>
      </c>
      <c r="EZ37">
        <v>-1.36446825205216e-06</v>
      </c>
      <c r="FA37">
        <v>5.78542989185787e-10</v>
      </c>
      <c r="FB37">
        <v>-1.22172968049935</v>
      </c>
      <c r="FC37">
        <v>-0.0508365997127688</v>
      </c>
      <c r="FD37">
        <v>0.00161886503163497</v>
      </c>
      <c r="FE37">
        <v>-2.08621555845513e-05</v>
      </c>
      <c r="FF37">
        <v>0</v>
      </c>
      <c r="FG37">
        <v>2096</v>
      </c>
      <c r="FH37">
        <v>2</v>
      </c>
      <c r="FI37">
        <v>28</v>
      </c>
      <c r="FJ37">
        <v>19</v>
      </c>
      <c r="FK37">
        <v>19</v>
      </c>
      <c r="FL37">
        <v>18</v>
      </c>
      <c r="FM37">
        <v>577.548</v>
      </c>
      <c r="FN37">
        <v>427.514</v>
      </c>
      <c r="FO37">
        <v>10.4066</v>
      </c>
      <c r="FP37">
        <v>19.3109</v>
      </c>
      <c r="FQ37">
        <v>30.0018</v>
      </c>
      <c r="FR37">
        <v>19.3751</v>
      </c>
      <c r="FS37">
        <v>19.3681</v>
      </c>
      <c r="FT37">
        <v>21.4288</v>
      </c>
      <c r="FU37">
        <v>-30</v>
      </c>
      <c r="FV37">
        <v>-30</v>
      </c>
      <c r="FW37">
        <v>10.3555</v>
      </c>
      <c r="FX37">
        <v>420</v>
      </c>
      <c r="FY37">
        <v>8.18994</v>
      </c>
      <c r="FZ37">
        <v>102.459</v>
      </c>
      <c r="GA37">
        <v>96.9079</v>
      </c>
    </row>
    <row r="38" spans="1:183">
      <c r="A38">
        <v>22</v>
      </c>
      <c r="B38">
        <v>1625760378</v>
      </c>
      <c r="C38">
        <v>7991</v>
      </c>
      <c r="D38" t="s">
        <v>356</v>
      </c>
      <c r="E38" t="s">
        <v>357</v>
      </c>
      <c r="F38">
        <v>15</v>
      </c>
      <c r="G38" t="s">
        <v>27</v>
      </c>
      <c r="H38">
        <v>1625760370</v>
      </c>
      <c r="I38">
        <f>(J38)/1000</f>
        <v>0</v>
      </c>
      <c r="J38">
        <f>1000*CJ38*AH38*(CF38-CG38)/(100*BY38*(1000-AH38*CF38))</f>
        <v>0</v>
      </c>
      <c r="K38">
        <f>CJ38*AH38*(CE38-CD38*(1000-AH38*CG38)/(1000-AH38*CF38))/(100*BY38)</f>
        <v>0</v>
      </c>
      <c r="L38">
        <f>CD38 - IF(AH38&gt;1, K38*BY38*100.0/(AJ38*CR38), 0)</f>
        <v>0</v>
      </c>
      <c r="M38">
        <f>((S38-I38/2)*L38-K38)/(S38+I38/2)</f>
        <v>0</v>
      </c>
      <c r="N38">
        <f>M38*(CK38+CL38)/1000.0</f>
        <v>0</v>
      </c>
      <c r="O38">
        <f>(CD38 - IF(AH38&gt;1, K38*BY38*100.0/(AJ38*CR38), 0))*(CK38+CL38)/1000.0</f>
        <v>0</v>
      </c>
      <c r="P38">
        <f>2.0/((1/R38-1/Q38)+SIGN(R38)*SQRT((1/R38-1/Q38)*(1/R38-1/Q38) + 4*BZ38/((BZ38+1)*(BZ38+1))*(2*1/R38*1/Q38-1/Q38*1/Q38)))</f>
        <v>0</v>
      </c>
      <c r="Q38">
        <f>IF(LEFT(CA38,1)&lt;&gt;"0",IF(LEFT(CA38,1)="1",3.0,CB38),$D$5+$E$5*(CR38*CK38/($K$5*1000))+$F$5*(CR38*CK38/($K$5*1000))*MAX(MIN(BY38,$J$5),$I$5)*MAX(MIN(BY38,$J$5),$I$5)+$G$5*MAX(MIN(BY38,$J$5),$I$5)*(CR38*CK38/($K$5*1000))+$H$5*(CR38*CK38/($K$5*1000))*(CR38*CK38/($K$5*1000)))</f>
        <v>0</v>
      </c>
      <c r="R38">
        <f>I38*(1000-(1000*0.61365*exp(17.502*V38/(240.97+V38))/(CK38+CL38)+CF38)/2)/(1000*0.61365*exp(17.502*V38/(240.97+V38))/(CK38+CL38)-CF38)</f>
        <v>0</v>
      </c>
      <c r="S38">
        <f>1/((BZ38+1)/(P38/1.6)+1/(Q38/1.37)) + BZ38/((BZ38+1)/(P38/1.6) + BZ38/(Q38/1.37))</f>
        <v>0</v>
      </c>
      <c r="T38">
        <f>(BU38*BX38)</f>
        <v>0</v>
      </c>
      <c r="U38">
        <f>(CM38+(T38+2*0.95*5.67E-8*(((CM38+$B$7)+273)^4-(CM38+273)^4)-44100*I38)/(1.84*29.3*Q38+8*0.95*5.67E-8*(CM38+273)^3))</f>
        <v>0</v>
      </c>
      <c r="V38">
        <f>($C$7*CN38+$D$7*CO38+$E$7*U38)</f>
        <v>0</v>
      </c>
      <c r="W38">
        <f>0.61365*exp(17.502*V38/(240.97+V38))</f>
        <v>0</v>
      </c>
      <c r="X38">
        <f>(Y38/Z38*100)</f>
        <v>0</v>
      </c>
      <c r="Y38">
        <f>CF38*(CK38+CL38)/1000</f>
        <v>0</v>
      </c>
      <c r="Z38">
        <f>0.61365*exp(17.502*CM38/(240.97+CM38))</f>
        <v>0</v>
      </c>
      <c r="AA38">
        <f>(W38-CF38*(CK38+CL38)/1000)</f>
        <v>0</v>
      </c>
      <c r="AB38">
        <f>(-I38*44100)</f>
        <v>0</v>
      </c>
      <c r="AC38">
        <f>2*29.3*Q38*0.92*(CM38-V38)</f>
        <v>0</v>
      </c>
      <c r="AD38">
        <f>2*0.95*5.67E-8*(((CM38+$B$7)+273)^4-(V38+273)^4)</f>
        <v>0</v>
      </c>
      <c r="AE38">
        <f>T38+AD38+AB38+AC38</f>
        <v>0</v>
      </c>
      <c r="AF38">
        <v>4</v>
      </c>
      <c r="AG38">
        <v>1</v>
      </c>
      <c r="AH38">
        <f>IF(AF38*$H$13&gt;=AJ38,1.0,(AJ38/(AJ38-AF38*$H$13)))</f>
        <v>0</v>
      </c>
      <c r="AI38">
        <f>(AH38-1)*100</f>
        <v>0</v>
      </c>
      <c r="AJ38">
        <f>MAX(0,($B$13+$C$13*CR38)/(1+$D$13*CR38)*CK38/(CM38+273)*$E$13)</f>
        <v>0</v>
      </c>
      <c r="AK38" t="s">
        <v>303</v>
      </c>
      <c r="AL38" t="s">
        <v>303</v>
      </c>
      <c r="AM38">
        <v>0</v>
      </c>
      <c r="AN38">
        <v>0</v>
      </c>
      <c r="AO38">
        <f>1-AM38/AN38</f>
        <v>0</v>
      </c>
      <c r="AP38">
        <v>0</v>
      </c>
      <c r="AQ38" t="s">
        <v>303</v>
      </c>
      <c r="AR38" t="s">
        <v>303</v>
      </c>
      <c r="AS38">
        <v>0</v>
      </c>
      <c r="AT38">
        <v>0</v>
      </c>
      <c r="AU38">
        <f>1-AS38/AT38</f>
        <v>0</v>
      </c>
      <c r="AV38">
        <v>0.5</v>
      </c>
      <c r="AW38">
        <f>BV38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303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f>$B$11*CS38+$C$11*CT38+$F$11*CU38*(1-CX38)</f>
        <v>0</v>
      </c>
      <c r="BV38">
        <f>BU38*BW38</f>
        <v>0</v>
      </c>
      <c r="BW38">
        <f>($B$11*$D$9+$C$11*$D$9+$F$11*((DH38+CZ38)/MAX(DH38+CZ38+DI38, 0.1)*$I$9+DI38/MAX(DH38+CZ38+DI38, 0.1)*$J$9))/($B$11+$C$11+$F$11)</f>
        <v>0</v>
      </c>
      <c r="BX38">
        <f>($B$11*$K$9+$C$11*$K$9+$F$11*((DH38+CZ38)/MAX(DH38+CZ38+DI38, 0.1)*$P$9+DI38/MAX(DH38+CZ38+DI38, 0.1)*$Q$9))/($B$11+$C$11+$F$11)</f>
        <v>0</v>
      </c>
      <c r="BY38">
        <v>6</v>
      </c>
      <c r="BZ38">
        <v>0.5</v>
      </c>
      <c r="CA38" t="s">
        <v>304</v>
      </c>
      <c r="CB38">
        <v>2</v>
      </c>
      <c r="CC38">
        <v>1625760370</v>
      </c>
      <c r="CD38">
        <v>411.209193548387</v>
      </c>
      <c r="CE38">
        <v>419.995741935484</v>
      </c>
      <c r="CF38">
        <v>11.6324677419355</v>
      </c>
      <c r="CG38">
        <v>11.1230096774194</v>
      </c>
      <c r="CH38">
        <v>426.032161290323</v>
      </c>
      <c r="CI38">
        <v>13.2929258064516</v>
      </c>
      <c r="CJ38">
        <v>600.018161290323</v>
      </c>
      <c r="CK38">
        <v>100.823516129032</v>
      </c>
      <c r="CL38">
        <v>0.0999601774193549</v>
      </c>
      <c r="CM38">
        <v>16.2502064516129</v>
      </c>
      <c r="CN38">
        <v>16.1069516129032</v>
      </c>
      <c r="CO38">
        <v>999.9</v>
      </c>
      <c r="CP38">
        <v>0</v>
      </c>
      <c r="CQ38">
        <v>0</v>
      </c>
      <c r="CR38">
        <v>10005.6903225806</v>
      </c>
      <c r="CS38">
        <v>0</v>
      </c>
      <c r="CT38">
        <v>165.806612903226</v>
      </c>
      <c r="CU38">
        <v>1046.00838709677</v>
      </c>
      <c r="CV38">
        <v>0.962003838709677</v>
      </c>
      <c r="CW38">
        <v>0.0379964903225806</v>
      </c>
      <c r="CX38">
        <v>0</v>
      </c>
      <c r="CY38">
        <v>1424.39580645161</v>
      </c>
      <c r="CZ38">
        <v>4.99912</v>
      </c>
      <c r="DA38">
        <v>16179.0387096774</v>
      </c>
      <c r="DB38">
        <v>6712.86741935484</v>
      </c>
      <c r="DC38">
        <v>34.407064516129</v>
      </c>
      <c r="DD38">
        <v>36.812</v>
      </c>
      <c r="DE38">
        <v>36.3184193548387</v>
      </c>
      <c r="DF38">
        <v>36.2114193548387</v>
      </c>
      <c r="DG38">
        <v>36.0219032258064</v>
      </c>
      <c r="DH38">
        <v>1001.45483870968</v>
      </c>
      <c r="DI38">
        <v>39.5548387096774</v>
      </c>
      <c r="DJ38">
        <v>0</v>
      </c>
      <c r="DK38">
        <v>1625760380</v>
      </c>
      <c r="DL38">
        <v>0</v>
      </c>
      <c r="DM38">
        <v>1424.10692307692</v>
      </c>
      <c r="DN38">
        <v>-28.5969230252486</v>
      </c>
      <c r="DO38">
        <v>-172.967521173056</v>
      </c>
      <c r="DP38">
        <v>16176.9192307692</v>
      </c>
      <c r="DQ38">
        <v>15</v>
      </c>
      <c r="DR38">
        <v>1625758752.6</v>
      </c>
      <c r="DS38" t="s">
        <v>351</v>
      </c>
      <c r="DT38">
        <v>1625758752.6</v>
      </c>
      <c r="DU38">
        <v>1625758749.1</v>
      </c>
      <c r="DV38">
        <v>4</v>
      </c>
      <c r="DW38">
        <v>0.005</v>
      </c>
      <c r="DX38">
        <v>-0.01</v>
      </c>
      <c r="DY38">
        <v>-14.826</v>
      </c>
      <c r="DZ38">
        <v>-1.635</v>
      </c>
      <c r="EA38">
        <v>420</v>
      </c>
      <c r="EB38">
        <v>10</v>
      </c>
      <c r="EC38">
        <v>0.47</v>
      </c>
      <c r="ED38">
        <v>0.07</v>
      </c>
      <c r="EE38">
        <v>-8.7780085</v>
      </c>
      <c r="EF38">
        <v>-0.00833110694180936</v>
      </c>
      <c r="EG38">
        <v>0.0364113771059266</v>
      </c>
      <c r="EH38">
        <v>1</v>
      </c>
      <c r="EI38">
        <v>1425.63764705882</v>
      </c>
      <c r="EJ38">
        <v>-29.4999154691467</v>
      </c>
      <c r="EK38">
        <v>2.90848662772716</v>
      </c>
      <c r="EL38">
        <v>0</v>
      </c>
      <c r="EM38">
        <v>0.511481025</v>
      </c>
      <c r="EN38">
        <v>-0.0777592232645403</v>
      </c>
      <c r="EO38">
        <v>0.0082026757935673</v>
      </c>
      <c r="EP38">
        <v>1</v>
      </c>
      <c r="EQ38">
        <v>2</v>
      </c>
      <c r="ER38">
        <v>3</v>
      </c>
      <c r="ES38" t="s">
        <v>314</v>
      </c>
      <c r="ET38">
        <v>100</v>
      </c>
      <c r="EU38">
        <v>100</v>
      </c>
      <c r="EV38">
        <v>-14.823</v>
      </c>
      <c r="EW38">
        <v>-1.6602</v>
      </c>
      <c r="EX38">
        <v>-14.8267714925498</v>
      </c>
      <c r="EY38">
        <v>0.000485247639819423</v>
      </c>
      <c r="EZ38">
        <v>-1.36446825205216e-06</v>
      </c>
      <c r="FA38">
        <v>5.78542989185787e-10</v>
      </c>
      <c r="FB38">
        <v>-1.22172968049935</v>
      </c>
      <c r="FC38">
        <v>-0.0508365997127688</v>
      </c>
      <c r="FD38">
        <v>0.00161886503163497</v>
      </c>
      <c r="FE38">
        <v>-2.08621555845513e-05</v>
      </c>
      <c r="FF38">
        <v>0</v>
      </c>
      <c r="FG38">
        <v>2096</v>
      </c>
      <c r="FH38">
        <v>2</v>
      </c>
      <c r="FI38">
        <v>28</v>
      </c>
      <c r="FJ38">
        <v>27.1</v>
      </c>
      <c r="FK38">
        <v>27.1</v>
      </c>
      <c r="FL38">
        <v>18</v>
      </c>
      <c r="FM38">
        <v>595.93</v>
      </c>
      <c r="FN38">
        <v>426.747</v>
      </c>
      <c r="FO38">
        <v>12.2056</v>
      </c>
      <c r="FP38">
        <v>19.3426</v>
      </c>
      <c r="FQ38">
        <v>30.0001</v>
      </c>
      <c r="FR38">
        <v>19.4116</v>
      </c>
      <c r="FS38">
        <v>19.4045</v>
      </c>
      <c r="FT38">
        <v>21.4305</v>
      </c>
      <c r="FU38">
        <v>-30</v>
      </c>
      <c r="FV38">
        <v>-30</v>
      </c>
      <c r="FW38">
        <v>12.1907</v>
      </c>
      <c r="FX38">
        <v>420</v>
      </c>
      <c r="FY38">
        <v>8.18994</v>
      </c>
      <c r="FZ38">
        <v>102.454</v>
      </c>
      <c r="GA38">
        <v>96.906</v>
      </c>
    </row>
    <row r="39" spans="1:183">
      <c r="A39">
        <v>23</v>
      </c>
      <c r="B39">
        <v>1625760757.1</v>
      </c>
      <c r="C39">
        <v>8370.09999990463</v>
      </c>
      <c r="D39" t="s">
        <v>358</v>
      </c>
      <c r="E39" t="s">
        <v>359</v>
      </c>
      <c r="F39">
        <v>15</v>
      </c>
      <c r="G39" t="s">
        <v>319</v>
      </c>
      <c r="H39">
        <v>1625760749.1</v>
      </c>
      <c r="I39">
        <f>(J39)/1000</f>
        <v>0</v>
      </c>
      <c r="J39">
        <f>1000*CJ39*AH39*(CF39-CG39)/(100*BY39*(1000-AH39*CF39))</f>
        <v>0</v>
      </c>
      <c r="K39">
        <f>CJ39*AH39*(CE39-CD39*(1000-AH39*CG39)/(1000-AH39*CF39))/(100*BY39)</f>
        <v>0</v>
      </c>
      <c r="L39">
        <f>CD39 - IF(AH39&gt;1, K39*BY39*100.0/(AJ39*CR39), 0)</f>
        <v>0</v>
      </c>
      <c r="M39">
        <f>((S39-I39/2)*L39-K39)/(S39+I39/2)</f>
        <v>0</v>
      </c>
      <c r="N39">
        <f>M39*(CK39+CL39)/1000.0</f>
        <v>0</v>
      </c>
      <c r="O39">
        <f>(CD39 - IF(AH39&gt;1, K39*BY39*100.0/(AJ39*CR39), 0))*(CK39+CL39)/1000.0</f>
        <v>0</v>
      </c>
      <c r="P39">
        <f>2.0/((1/R39-1/Q39)+SIGN(R39)*SQRT((1/R39-1/Q39)*(1/R39-1/Q39) + 4*BZ39/((BZ39+1)*(BZ39+1))*(2*1/R39*1/Q39-1/Q39*1/Q39)))</f>
        <v>0</v>
      </c>
      <c r="Q39">
        <f>IF(LEFT(CA39,1)&lt;&gt;"0",IF(LEFT(CA39,1)="1",3.0,CB39),$D$5+$E$5*(CR39*CK39/($K$5*1000))+$F$5*(CR39*CK39/($K$5*1000))*MAX(MIN(BY39,$J$5),$I$5)*MAX(MIN(BY39,$J$5),$I$5)+$G$5*MAX(MIN(BY39,$J$5),$I$5)*(CR39*CK39/($K$5*1000))+$H$5*(CR39*CK39/($K$5*1000))*(CR39*CK39/($K$5*1000)))</f>
        <v>0</v>
      </c>
      <c r="R39">
        <f>I39*(1000-(1000*0.61365*exp(17.502*V39/(240.97+V39))/(CK39+CL39)+CF39)/2)/(1000*0.61365*exp(17.502*V39/(240.97+V39))/(CK39+CL39)-CF39)</f>
        <v>0</v>
      </c>
      <c r="S39">
        <f>1/((BZ39+1)/(P39/1.6)+1/(Q39/1.37)) + BZ39/((BZ39+1)/(P39/1.6) + BZ39/(Q39/1.37))</f>
        <v>0</v>
      </c>
      <c r="T39">
        <f>(BU39*BX39)</f>
        <v>0</v>
      </c>
      <c r="U39">
        <f>(CM39+(T39+2*0.95*5.67E-8*(((CM39+$B$7)+273)^4-(CM39+273)^4)-44100*I39)/(1.84*29.3*Q39+8*0.95*5.67E-8*(CM39+273)^3))</f>
        <v>0</v>
      </c>
      <c r="V39">
        <f>($C$7*CN39+$D$7*CO39+$E$7*U39)</f>
        <v>0</v>
      </c>
      <c r="W39">
        <f>0.61365*exp(17.502*V39/(240.97+V39))</f>
        <v>0</v>
      </c>
      <c r="X39">
        <f>(Y39/Z39*100)</f>
        <v>0</v>
      </c>
      <c r="Y39">
        <f>CF39*(CK39+CL39)/1000</f>
        <v>0</v>
      </c>
      <c r="Z39">
        <f>0.61365*exp(17.502*CM39/(240.97+CM39))</f>
        <v>0</v>
      </c>
      <c r="AA39">
        <f>(W39-CF39*(CK39+CL39)/1000)</f>
        <v>0</v>
      </c>
      <c r="AB39">
        <f>(-I39*44100)</f>
        <v>0</v>
      </c>
      <c r="AC39">
        <f>2*29.3*Q39*0.92*(CM39-V39)</f>
        <v>0</v>
      </c>
      <c r="AD39">
        <f>2*0.95*5.67E-8*(((CM39+$B$7)+273)^4-(V39+273)^4)</f>
        <v>0</v>
      </c>
      <c r="AE39">
        <f>T39+AD39+AB39+AC39</f>
        <v>0</v>
      </c>
      <c r="AF39">
        <v>3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MAX(0,($B$13+$C$13*CR39)/(1+$D$13*CR39)*CK39/(CM39+273)*$E$13)</f>
        <v>0</v>
      </c>
      <c r="AK39" t="s">
        <v>303</v>
      </c>
      <c r="AL39" t="s">
        <v>303</v>
      </c>
      <c r="AM39">
        <v>0</v>
      </c>
      <c r="AN39">
        <v>0</v>
      </c>
      <c r="AO39">
        <f>1-AM39/AN39</f>
        <v>0</v>
      </c>
      <c r="AP39">
        <v>0</v>
      </c>
      <c r="AQ39" t="s">
        <v>303</v>
      </c>
      <c r="AR39" t="s">
        <v>303</v>
      </c>
      <c r="AS39">
        <v>0</v>
      </c>
      <c r="AT39">
        <v>0</v>
      </c>
      <c r="AU39">
        <f>1-AS39/AT39</f>
        <v>0</v>
      </c>
      <c r="AV39">
        <v>0.5</v>
      </c>
      <c r="AW39">
        <f>BV39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303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f>$B$11*CS39+$C$11*CT39+$F$11*CU39*(1-CX39)</f>
        <v>0</v>
      </c>
      <c r="BV39">
        <f>BU39*BW39</f>
        <v>0</v>
      </c>
      <c r="BW39">
        <f>($B$11*$D$9+$C$11*$D$9+$F$11*((DH39+CZ39)/MAX(DH39+CZ39+DI39, 0.1)*$I$9+DI39/MAX(DH39+CZ39+DI39, 0.1)*$J$9))/($B$11+$C$11+$F$11)</f>
        <v>0</v>
      </c>
      <c r="BX39">
        <f>($B$11*$K$9+$C$11*$K$9+$F$11*((DH39+CZ39)/MAX(DH39+CZ39+DI39, 0.1)*$P$9+DI39/MAX(DH39+CZ39+DI39, 0.1)*$Q$9))/($B$11+$C$11+$F$11)</f>
        <v>0</v>
      </c>
      <c r="BY39">
        <v>6</v>
      </c>
      <c r="BZ39">
        <v>0.5</v>
      </c>
      <c r="CA39" t="s">
        <v>304</v>
      </c>
      <c r="CB39">
        <v>2</v>
      </c>
      <c r="CC39">
        <v>1625760749.1</v>
      </c>
      <c r="CD39">
        <v>407.854838709678</v>
      </c>
      <c r="CE39">
        <v>419.993032258064</v>
      </c>
      <c r="CF39">
        <v>11.7306096774194</v>
      </c>
      <c r="CG39">
        <v>11.1508838709677</v>
      </c>
      <c r="CH39">
        <v>422.67670967742</v>
      </c>
      <c r="CI39">
        <v>13.3929258064516</v>
      </c>
      <c r="CJ39">
        <v>600.013451612903</v>
      </c>
      <c r="CK39">
        <v>100.827774193548</v>
      </c>
      <c r="CL39">
        <v>0.100020367741935</v>
      </c>
      <c r="CM39">
        <v>16.8154677419355</v>
      </c>
      <c r="CN39">
        <v>16.6041548387097</v>
      </c>
      <c r="CO39">
        <v>999.9</v>
      </c>
      <c r="CP39">
        <v>0</v>
      </c>
      <c r="CQ39">
        <v>0</v>
      </c>
      <c r="CR39">
        <v>10001.6525806452</v>
      </c>
      <c r="CS39">
        <v>0</v>
      </c>
      <c r="CT39">
        <v>63.0109741935484</v>
      </c>
      <c r="CU39">
        <v>1046.0135483871</v>
      </c>
      <c r="CV39">
        <v>0.961990419354839</v>
      </c>
      <c r="CW39">
        <v>0.0380097677419355</v>
      </c>
      <c r="CX39">
        <v>0</v>
      </c>
      <c r="CY39">
        <v>2121.69741935484</v>
      </c>
      <c r="CZ39">
        <v>4.99912</v>
      </c>
      <c r="DA39">
        <v>23499.3419354839</v>
      </c>
      <c r="DB39">
        <v>6712.87419354839</v>
      </c>
      <c r="DC39">
        <v>33.9351612903226</v>
      </c>
      <c r="DD39">
        <v>36.245935483871</v>
      </c>
      <c r="DE39">
        <v>35.7073548387097</v>
      </c>
      <c r="DF39">
        <v>35.9291612903226</v>
      </c>
      <c r="DG39">
        <v>35.4553548387097</v>
      </c>
      <c r="DH39">
        <v>1001.44290322581</v>
      </c>
      <c r="DI39">
        <v>39.5709677419355</v>
      </c>
      <c r="DJ39">
        <v>0</v>
      </c>
      <c r="DK39">
        <v>1625760759.2</v>
      </c>
      <c r="DL39">
        <v>0</v>
      </c>
      <c r="DM39">
        <v>2120.76423076923</v>
      </c>
      <c r="DN39">
        <v>-89.4786325376731</v>
      </c>
      <c r="DO39">
        <v>-2627.18290827307</v>
      </c>
      <c r="DP39">
        <v>23477.25</v>
      </c>
      <c r="DQ39">
        <v>15</v>
      </c>
      <c r="DR39">
        <v>1625758752.6</v>
      </c>
      <c r="DS39" t="s">
        <v>351</v>
      </c>
      <c r="DT39">
        <v>1625758752.6</v>
      </c>
      <c r="DU39">
        <v>1625758749.1</v>
      </c>
      <c r="DV39">
        <v>4</v>
      </c>
      <c r="DW39">
        <v>0.005</v>
      </c>
      <c r="DX39">
        <v>-0.01</v>
      </c>
      <c r="DY39">
        <v>-14.826</v>
      </c>
      <c r="DZ39">
        <v>-1.635</v>
      </c>
      <c r="EA39">
        <v>420</v>
      </c>
      <c r="EB39">
        <v>10</v>
      </c>
      <c r="EC39">
        <v>0.47</v>
      </c>
      <c r="ED39">
        <v>0.07</v>
      </c>
      <c r="EE39">
        <v>-12.1167390243902</v>
      </c>
      <c r="EF39">
        <v>-0.564357491289195</v>
      </c>
      <c r="EG39">
        <v>0.05826083434487</v>
      </c>
      <c r="EH39">
        <v>0</v>
      </c>
      <c r="EI39">
        <v>2124.93939393939</v>
      </c>
      <c r="EJ39">
        <v>-91.3131964233023</v>
      </c>
      <c r="EK39">
        <v>8.71726671764894</v>
      </c>
      <c r="EL39">
        <v>0</v>
      </c>
      <c r="EM39">
        <v>0.578525</v>
      </c>
      <c r="EN39">
        <v>0.0340511707317075</v>
      </c>
      <c r="EO39">
        <v>0.00351143024157727</v>
      </c>
      <c r="EP39">
        <v>1</v>
      </c>
      <c r="EQ39">
        <v>1</v>
      </c>
      <c r="ER39">
        <v>3</v>
      </c>
      <c r="ES39" t="s">
        <v>310</v>
      </c>
      <c r="ET39">
        <v>100</v>
      </c>
      <c r="EU39">
        <v>100</v>
      </c>
      <c r="EV39">
        <v>-14.822</v>
      </c>
      <c r="EW39">
        <v>-1.6625</v>
      </c>
      <c r="EX39">
        <v>-14.8267714925498</v>
      </c>
      <c r="EY39">
        <v>0.000485247639819423</v>
      </c>
      <c r="EZ39">
        <v>-1.36446825205216e-06</v>
      </c>
      <c r="FA39">
        <v>5.78542989185787e-10</v>
      </c>
      <c r="FB39">
        <v>-1.22172968049935</v>
      </c>
      <c r="FC39">
        <v>-0.0508365997127688</v>
      </c>
      <c r="FD39">
        <v>0.00161886503163497</v>
      </c>
      <c r="FE39">
        <v>-2.08621555845513e-05</v>
      </c>
      <c r="FF39">
        <v>0</v>
      </c>
      <c r="FG39">
        <v>2096</v>
      </c>
      <c r="FH39">
        <v>2</v>
      </c>
      <c r="FI39">
        <v>28</v>
      </c>
      <c r="FJ39">
        <v>33.4</v>
      </c>
      <c r="FK39">
        <v>33.5</v>
      </c>
      <c r="FL39">
        <v>18</v>
      </c>
      <c r="FM39">
        <v>596.43</v>
      </c>
      <c r="FN39">
        <v>426.944</v>
      </c>
      <c r="FO39">
        <v>12.9008</v>
      </c>
      <c r="FP39">
        <v>19.3004</v>
      </c>
      <c r="FQ39">
        <v>30</v>
      </c>
      <c r="FR39">
        <v>19.3853</v>
      </c>
      <c r="FS39">
        <v>19.3813</v>
      </c>
      <c r="FT39">
        <v>21.4445</v>
      </c>
      <c r="FU39">
        <v>-30</v>
      </c>
      <c r="FV39">
        <v>-30</v>
      </c>
      <c r="FW39">
        <v>12.9061</v>
      </c>
      <c r="FX39">
        <v>420</v>
      </c>
      <c r="FY39">
        <v>8.18994</v>
      </c>
      <c r="FZ39">
        <v>102.46</v>
      </c>
      <c r="GA39">
        <v>96.8861</v>
      </c>
    </row>
    <row r="40" spans="1:183">
      <c r="A40">
        <v>24</v>
      </c>
      <c r="B40">
        <v>1625761160.1</v>
      </c>
      <c r="C40">
        <v>8773.09999990463</v>
      </c>
      <c r="D40" t="s">
        <v>360</v>
      </c>
      <c r="E40" t="s">
        <v>361</v>
      </c>
      <c r="F40">
        <v>15</v>
      </c>
      <c r="G40" t="s">
        <v>322</v>
      </c>
      <c r="H40">
        <v>1625761152.35</v>
      </c>
      <c r="I40">
        <f>(J40)/1000</f>
        <v>0</v>
      </c>
      <c r="J40">
        <f>1000*CJ40*AH40*(CF40-CG40)/(100*BY40*(1000-AH40*CF40))</f>
        <v>0</v>
      </c>
      <c r="K40">
        <f>CJ40*AH40*(CE40-CD40*(1000-AH40*CG40)/(1000-AH40*CF40))/(100*BY40)</f>
        <v>0</v>
      </c>
      <c r="L40">
        <f>CD40 - IF(AH40&gt;1, K40*BY40*100.0/(AJ40*CR40), 0)</f>
        <v>0</v>
      </c>
      <c r="M40">
        <f>((S40-I40/2)*L40-K40)/(S40+I40/2)</f>
        <v>0</v>
      </c>
      <c r="N40">
        <f>M40*(CK40+CL40)/1000.0</f>
        <v>0</v>
      </c>
      <c r="O40">
        <f>(CD40 - IF(AH40&gt;1, K40*BY40*100.0/(AJ40*CR40), 0))*(CK40+CL40)/1000.0</f>
        <v>0</v>
      </c>
      <c r="P40">
        <f>2.0/((1/R40-1/Q40)+SIGN(R40)*SQRT((1/R40-1/Q40)*(1/R40-1/Q40) + 4*BZ40/((BZ40+1)*(BZ40+1))*(2*1/R40*1/Q40-1/Q40*1/Q40)))</f>
        <v>0</v>
      </c>
      <c r="Q40">
        <f>IF(LEFT(CA40,1)&lt;&gt;"0",IF(LEFT(CA40,1)="1",3.0,CB40),$D$5+$E$5*(CR40*CK40/($K$5*1000))+$F$5*(CR40*CK40/($K$5*1000))*MAX(MIN(BY40,$J$5),$I$5)*MAX(MIN(BY40,$J$5),$I$5)+$G$5*MAX(MIN(BY40,$J$5),$I$5)*(CR40*CK40/($K$5*1000))+$H$5*(CR40*CK40/($K$5*1000))*(CR40*CK40/($K$5*1000)))</f>
        <v>0</v>
      </c>
      <c r="R40">
        <f>I40*(1000-(1000*0.61365*exp(17.502*V40/(240.97+V40))/(CK40+CL40)+CF40)/2)/(1000*0.61365*exp(17.502*V40/(240.97+V40))/(CK40+CL40)-CF40)</f>
        <v>0</v>
      </c>
      <c r="S40">
        <f>1/((BZ40+1)/(P40/1.6)+1/(Q40/1.37)) + BZ40/((BZ40+1)/(P40/1.6) + BZ40/(Q40/1.37))</f>
        <v>0</v>
      </c>
      <c r="T40">
        <f>(BU40*BX40)</f>
        <v>0</v>
      </c>
      <c r="U40">
        <f>(CM40+(T40+2*0.95*5.67E-8*(((CM40+$B$7)+273)^4-(CM40+273)^4)-44100*I40)/(1.84*29.3*Q40+8*0.95*5.67E-8*(CM40+273)^3))</f>
        <v>0</v>
      </c>
      <c r="V40">
        <f>($C$7*CN40+$D$7*CO40+$E$7*U40)</f>
        <v>0</v>
      </c>
      <c r="W40">
        <f>0.61365*exp(17.502*V40/(240.97+V40))</f>
        <v>0</v>
      </c>
      <c r="X40">
        <f>(Y40/Z40*100)</f>
        <v>0</v>
      </c>
      <c r="Y40">
        <f>CF40*(CK40+CL40)/1000</f>
        <v>0</v>
      </c>
      <c r="Z40">
        <f>0.61365*exp(17.502*CM40/(240.97+CM40))</f>
        <v>0</v>
      </c>
      <c r="AA40">
        <f>(W40-CF40*(CK40+CL40)/1000)</f>
        <v>0</v>
      </c>
      <c r="AB40">
        <f>(-I40*44100)</f>
        <v>0</v>
      </c>
      <c r="AC40">
        <f>2*29.3*Q40*0.92*(CM40-V40)</f>
        <v>0</v>
      </c>
      <c r="AD40">
        <f>2*0.95*5.67E-8*(((CM40+$B$7)+273)^4-(V40+273)^4)</f>
        <v>0</v>
      </c>
      <c r="AE40">
        <f>T40+AD40+AB40+AC40</f>
        <v>0</v>
      </c>
      <c r="AF40">
        <v>2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MAX(0,($B$13+$C$13*CR40)/(1+$D$13*CR40)*CK40/(CM40+273)*$E$13)</f>
        <v>0</v>
      </c>
      <c r="AK40" t="s">
        <v>303</v>
      </c>
      <c r="AL40" t="s">
        <v>303</v>
      </c>
      <c r="AM40">
        <v>0</v>
      </c>
      <c r="AN40">
        <v>0</v>
      </c>
      <c r="AO40">
        <f>1-AM40/AN40</f>
        <v>0</v>
      </c>
      <c r="AP40">
        <v>0</v>
      </c>
      <c r="AQ40" t="s">
        <v>303</v>
      </c>
      <c r="AR40" t="s">
        <v>303</v>
      </c>
      <c r="AS40">
        <v>0</v>
      </c>
      <c r="AT40">
        <v>0</v>
      </c>
      <c r="AU40">
        <f>1-AS40/AT40</f>
        <v>0</v>
      </c>
      <c r="AV40">
        <v>0.5</v>
      </c>
      <c r="AW40">
        <f>BV40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303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f>$B$11*CS40+$C$11*CT40+$F$11*CU40*(1-CX40)</f>
        <v>0</v>
      </c>
      <c r="BV40">
        <f>BU40*BW40</f>
        <v>0</v>
      </c>
      <c r="BW40">
        <f>($B$11*$D$9+$C$11*$D$9+$F$11*((DH40+CZ40)/MAX(DH40+CZ40+DI40, 0.1)*$I$9+DI40/MAX(DH40+CZ40+DI40, 0.1)*$J$9))/($B$11+$C$11+$F$11)</f>
        <v>0</v>
      </c>
      <c r="BX40">
        <f>($B$11*$K$9+$C$11*$K$9+$F$11*((DH40+CZ40)/MAX(DH40+CZ40+DI40, 0.1)*$P$9+DI40/MAX(DH40+CZ40+DI40, 0.1)*$Q$9))/($B$11+$C$11+$F$11)</f>
        <v>0</v>
      </c>
      <c r="BY40">
        <v>6</v>
      </c>
      <c r="BZ40">
        <v>0.5</v>
      </c>
      <c r="CA40" t="s">
        <v>304</v>
      </c>
      <c r="CB40">
        <v>2</v>
      </c>
      <c r="CC40">
        <v>1625761152.35</v>
      </c>
      <c r="CD40">
        <v>411.4457</v>
      </c>
      <c r="CE40">
        <v>420.016766666667</v>
      </c>
      <c r="CF40">
        <v>11.6748966666667</v>
      </c>
      <c r="CG40">
        <v>11.25369</v>
      </c>
      <c r="CH40">
        <v>426.2687</v>
      </c>
      <c r="CI40">
        <v>13.3361633333333</v>
      </c>
      <c r="CJ40">
        <v>600.0333</v>
      </c>
      <c r="CK40">
        <v>100.839733333333</v>
      </c>
      <c r="CL40">
        <v>0.100311533333333</v>
      </c>
      <c r="CM40">
        <v>16.74831</v>
      </c>
      <c r="CN40">
        <v>16.4767466666667</v>
      </c>
      <c r="CO40">
        <v>999.9</v>
      </c>
      <c r="CP40">
        <v>0</v>
      </c>
      <c r="CQ40">
        <v>0</v>
      </c>
      <c r="CR40">
        <v>9993.686</v>
      </c>
      <c r="CS40">
        <v>0</v>
      </c>
      <c r="CT40">
        <v>57.45514</v>
      </c>
      <c r="CU40">
        <v>1045.99566666667</v>
      </c>
      <c r="CV40">
        <v>0.9620099</v>
      </c>
      <c r="CW40">
        <v>0.03799011</v>
      </c>
      <c r="CX40">
        <v>0</v>
      </c>
      <c r="CY40">
        <v>1888.9</v>
      </c>
      <c r="CZ40">
        <v>4.99912</v>
      </c>
      <c r="DA40">
        <v>20803.5</v>
      </c>
      <c r="DB40">
        <v>6712.79366666667</v>
      </c>
      <c r="DC40">
        <v>34.1831</v>
      </c>
      <c r="DD40">
        <v>36.3645</v>
      </c>
      <c r="DE40">
        <v>35.8830333333333</v>
      </c>
      <c r="DF40">
        <v>36.1081666666667</v>
      </c>
      <c r="DG40">
        <v>35.7184666666667</v>
      </c>
      <c r="DH40">
        <v>1001.448</v>
      </c>
      <c r="DI40">
        <v>39.5503333333333</v>
      </c>
      <c r="DJ40">
        <v>0</v>
      </c>
      <c r="DK40">
        <v>1625761161.8</v>
      </c>
      <c r="DL40">
        <v>0</v>
      </c>
      <c r="DM40">
        <v>1888.0412</v>
      </c>
      <c r="DN40">
        <v>-162.434615663241</v>
      </c>
      <c r="DO40">
        <v>-2950.31538873241</v>
      </c>
      <c r="DP40">
        <v>20785.06</v>
      </c>
      <c r="DQ40">
        <v>15</v>
      </c>
      <c r="DR40">
        <v>1625758752.6</v>
      </c>
      <c r="DS40" t="s">
        <v>351</v>
      </c>
      <c r="DT40">
        <v>1625758752.6</v>
      </c>
      <c r="DU40">
        <v>1625758749.1</v>
      </c>
      <c r="DV40">
        <v>4</v>
      </c>
      <c r="DW40">
        <v>0.005</v>
      </c>
      <c r="DX40">
        <v>-0.01</v>
      </c>
      <c r="DY40">
        <v>-14.826</v>
      </c>
      <c r="DZ40">
        <v>-1.635</v>
      </c>
      <c r="EA40">
        <v>420</v>
      </c>
      <c r="EB40">
        <v>10</v>
      </c>
      <c r="EC40">
        <v>0.47</v>
      </c>
      <c r="ED40">
        <v>0.07</v>
      </c>
      <c r="EE40">
        <v>-8.55323268292683</v>
      </c>
      <c r="EF40">
        <v>-0.297270731707315</v>
      </c>
      <c r="EG40">
        <v>0.0387959721334253</v>
      </c>
      <c r="EH40">
        <v>1</v>
      </c>
      <c r="EI40">
        <v>1896.412</v>
      </c>
      <c r="EJ40">
        <v>-166.297925636005</v>
      </c>
      <c r="EK40">
        <v>16.7520372833532</v>
      </c>
      <c r="EL40">
        <v>0</v>
      </c>
      <c r="EM40">
        <v>0.418792853658537</v>
      </c>
      <c r="EN40">
        <v>0.061146815331011</v>
      </c>
      <c r="EO40">
        <v>0.00629566730053868</v>
      </c>
      <c r="EP40">
        <v>1</v>
      </c>
      <c r="EQ40">
        <v>2</v>
      </c>
      <c r="ER40">
        <v>3</v>
      </c>
      <c r="ES40" t="s">
        <v>314</v>
      </c>
      <c r="ET40">
        <v>100</v>
      </c>
      <c r="EU40">
        <v>100</v>
      </c>
      <c r="EV40">
        <v>-14.823</v>
      </c>
      <c r="EW40">
        <v>-1.6614</v>
      </c>
      <c r="EX40">
        <v>-14.8267714925498</v>
      </c>
      <c r="EY40">
        <v>0.000485247639819423</v>
      </c>
      <c r="EZ40">
        <v>-1.36446825205216e-06</v>
      </c>
      <c r="FA40">
        <v>5.78542989185787e-10</v>
      </c>
      <c r="FB40">
        <v>-1.22172968049935</v>
      </c>
      <c r="FC40">
        <v>-0.0508365997127688</v>
      </c>
      <c r="FD40">
        <v>0.00161886503163497</v>
      </c>
      <c r="FE40">
        <v>-2.08621555845513e-05</v>
      </c>
      <c r="FF40">
        <v>0</v>
      </c>
      <c r="FG40">
        <v>2096</v>
      </c>
      <c r="FH40">
        <v>2</v>
      </c>
      <c r="FI40">
        <v>28</v>
      </c>
      <c r="FJ40">
        <v>40.1</v>
      </c>
      <c r="FK40">
        <v>40.2</v>
      </c>
      <c r="FL40">
        <v>18</v>
      </c>
      <c r="FM40">
        <v>598.013</v>
      </c>
      <c r="FN40">
        <v>426.161</v>
      </c>
      <c r="FO40">
        <v>13.2391</v>
      </c>
      <c r="FP40">
        <v>19.3908</v>
      </c>
      <c r="FQ40">
        <v>29.9999</v>
      </c>
      <c r="FR40">
        <v>19.46</v>
      </c>
      <c r="FS40">
        <v>19.4529</v>
      </c>
      <c r="FT40">
        <v>21.4514</v>
      </c>
      <c r="FU40">
        <v>-30</v>
      </c>
      <c r="FV40">
        <v>-30</v>
      </c>
      <c r="FW40">
        <v>13.2503</v>
      </c>
      <c r="FX40">
        <v>420</v>
      </c>
      <c r="FY40">
        <v>8.18994</v>
      </c>
      <c r="FZ40">
        <v>102.446</v>
      </c>
      <c r="GA40">
        <v>96.8794</v>
      </c>
    </row>
    <row r="41" spans="1:183">
      <c r="A41">
        <v>25</v>
      </c>
      <c r="B41">
        <v>1625761652.6</v>
      </c>
      <c r="C41">
        <v>9265.59999990463</v>
      </c>
      <c r="D41" t="s">
        <v>362</v>
      </c>
      <c r="E41" t="s">
        <v>363</v>
      </c>
      <c r="F41">
        <v>15</v>
      </c>
      <c r="G41" t="s">
        <v>302</v>
      </c>
      <c r="H41">
        <v>1625761644.85</v>
      </c>
      <c r="I41">
        <f>(J41)/1000</f>
        <v>0</v>
      </c>
      <c r="J41">
        <f>1000*CJ41*AH41*(CF41-CG41)/(100*BY41*(1000-AH41*CF41))</f>
        <v>0</v>
      </c>
      <c r="K41">
        <f>CJ41*AH41*(CE41-CD41*(1000-AH41*CG41)/(1000-AH41*CF41))/(100*BY41)</f>
        <v>0</v>
      </c>
      <c r="L41">
        <f>CD41 - IF(AH41&gt;1, K41*BY41*100.0/(AJ41*CR41), 0)</f>
        <v>0</v>
      </c>
      <c r="M41">
        <f>((S41-I41/2)*L41-K41)/(S41+I41/2)</f>
        <v>0</v>
      </c>
      <c r="N41">
        <f>M41*(CK41+CL41)/1000.0</f>
        <v>0</v>
      </c>
      <c r="O41">
        <f>(CD41 - IF(AH41&gt;1, K41*BY41*100.0/(AJ41*CR41), 0))*(CK41+CL41)/1000.0</f>
        <v>0</v>
      </c>
      <c r="P41">
        <f>2.0/((1/R41-1/Q41)+SIGN(R41)*SQRT((1/R41-1/Q41)*(1/R41-1/Q41) + 4*BZ41/((BZ41+1)*(BZ41+1))*(2*1/R41*1/Q41-1/Q41*1/Q41)))</f>
        <v>0</v>
      </c>
      <c r="Q41">
        <f>IF(LEFT(CA41,1)&lt;&gt;"0",IF(LEFT(CA41,1)="1",3.0,CB41),$D$5+$E$5*(CR41*CK41/($K$5*1000))+$F$5*(CR41*CK41/($K$5*1000))*MAX(MIN(BY41,$J$5),$I$5)*MAX(MIN(BY41,$J$5),$I$5)+$G$5*MAX(MIN(BY41,$J$5),$I$5)*(CR41*CK41/($K$5*1000))+$H$5*(CR41*CK41/($K$5*1000))*(CR41*CK41/($K$5*1000)))</f>
        <v>0</v>
      </c>
      <c r="R41">
        <f>I41*(1000-(1000*0.61365*exp(17.502*V41/(240.97+V41))/(CK41+CL41)+CF41)/2)/(1000*0.61365*exp(17.502*V41/(240.97+V41))/(CK41+CL41)-CF41)</f>
        <v>0</v>
      </c>
      <c r="S41">
        <f>1/((BZ41+1)/(P41/1.6)+1/(Q41/1.37)) + BZ41/((BZ41+1)/(P41/1.6) + BZ41/(Q41/1.37))</f>
        <v>0</v>
      </c>
      <c r="T41">
        <f>(BU41*BX41)</f>
        <v>0</v>
      </c>
      <c r="U41">
        <f>(CM41+(T41+2*0.95*5.67E-8*(((CM41+$B$7)+273)^4-(CM41+273)^4)-44100*I41)/(1.84*29.3*Q41+8*0.95*5.67E-8*(CM41+273)^3))</f>
        <v>0</v>
      </c>
      <c r="V41">
        <f>($C$7*CN41+$D$7*CO41+$E$7*U41)</f>
        <v>0</v>
      </c>
      <c r="W41">
        <f>0.61365*exp(17.502*V41/(240.97+V41))</f>
        <v>0</v>
      </c>
      <c r="X41">
        <f>(Y41/Z41*100)</f>
        <v>0</v>
      </c>
      <c r="Y41">
        <f>CF41*(CK41+CL41)/1000</f>
        <v>0</v>
      </c>
      <c r="Z41">
        <f>0.61365*exp(17.502*CM41/(240.97+CM41))</f>
        <v>0</v>
      </c>
      <c r="AA41">
        <f>(W41-CF41*(CK41+CL41)/1000)</f>
        <v>0</v>
      </c>
      <c r="AB41">
        <f>(-I41*44100)</f>
        <v>0</v>
      </c>
      <c r="AC41">
        <f>2*29.3*Q41*0.92*(CM41-V41)</f>
        <v>0</v>
      </c>
      <c r="AD41">
        <f>2*0.95*5.67E-8*(((CM41+$B$7)+273)^4-(V41+273)^4)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MAX(0,($B$13+$C$13*CR41)/(1+$D$13*CR41)*CK41/(CM41+273)*$E$13)</f>
        <v>0</v>
      </c>
      <c r="AK41" t="s">
        <v>303</v>
      </c>
      <c r="AL41" t="s">
        <v>303</v>
      </c>
      <c r="AM41">
        <v>0</v>
      </c>
      <c r="AN41">
        <v>0</v>
      </c>
      <c r="AO41">
        <f>1-AM41/AN41</f>
        <v>0</v>
      </c>
      <c r="AP41">
        <v>0</v>
      </c>
      <c r="AQ41" t="s">
        <v>303</v>
      </c>
      <c r="AR41" t="s">
        <v>303</v>
      </c>
      <c r="AS41">
        <v>0</v>
      </c>
      <c r="AT41">
        <v>0</v>
      </c>
      <c r="AU41">
        <f>1-AS41/AT41</f>
        <v>0</v>
      </c>
      <c r="AV41">
        <v>0.5</v>
      </c>
      <c r="AW41">
        <f>BV41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303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f>$B$11*CS41+$C$11*CT41+$F$11*CU41*(1-CX41)</f>
        <v>0</v>
      </c>
      <c r="BV41">
        <f>BU41*BW41</f>
        <v>0</v>
      </c>
      <c r="BW41">
        <f>($B$11*$D$9+$C$11*$D$9+$F$11*((DH41+CZ41)/MAX(DH41+CZ41+DI41, 0.1)*$I$9+DI41/MAX(DH41+CZ41+DI41, 0.1)*$J$9))/($B$11+$C$11+$F$11)</f>
        <v>0</v>
      </c>
      <c r="BX41">
        <f>($B$11*$K$9+$C$11*$K$9+$F$11*((DH41+CZ41)/MAX(DH41+CZ41+DI41, 0.1)*$P$9+DI41/MAX(DH41+CZ41+DI41, 0.1)*$Q$9))/($B$11+$C$11+$F$11)</f>
        <v>0</v>
      </c>
      <c r="BY41">
        <v>6</v>
      </c>
      <c r="BZ41">
        <v>0.5</v>
      </c>
      <c r="CA41" t="s">
        <v>304</v>
      </c>
      <c r="CB41">
        <v>2</v>
      </c>
      <c r="CC41">
        <v>1625761644.85</v>
      </c>
      <c r="CD41">
        <v>408.1715</v>
      </c>
      <c r="CE41">
        <v>420.005833333333</v>
      </c>
      <c r="CF41">
        <v>11.9896966666667</v>
      </c>
      <c r="CG41">
        <v>11.3251366666667</v>
      </c>
      <c r="CH41">
        <v>422.942566666667</v>
      </c>
      <c r="CI41">
        <v>13.6705966666667</v>
      </c>
      <c r="CJ41">
        <v>600.027766666667</v>
      </c>
      <c r="CK41">
        <v>100.8401</v>
      </c>
      <c r="CL41">
        <v>0.100158356666667</v>
      </c>
      <c r="CM41">
        <v>17.58945</v>
      </c>
      <c r="CN41">
        <v>16.9419033333333</v>
      </c>
      <c r="CO41">
        <v>999.9</v>
      </c>
      <c r="CP41">
        <v>0</v>
      </c>
      <c r="CQ41">
        <v>0</v>
      </c>
      <c r="CR41">
        <v>9999.46</v>
      </c>
      <c r="CS41">
        <v>0</v>
      </c>
      <c r="CT41">
        <v>80.4215466666667</v>
      </c>
      <c r="CU41">
        <v>1046.01133333333</v>
      </c>
      <c r="CV41">
        <v>0.961993233333334</v>
      </c>
      <c r="CW41">
        <v>0.0380069533333333</v>
      </c>
      <c r="CX41">
        <v>0</v>
      </c>
      <c r="CY41">
        <v>2108.07</v>
      </c>
      <c r="CZ41">
        <v>4.99912</v>
      </c>
      <c r="DA41">
        <v>23786.35</v>
      </c>
      <c r="DB41">
        <v>6712.871</v>
      </c>
      <c r="DC41">
        <v>34.3122666666667</v>
      </c>
      <c r="DD41">
        <v>36.562</v>
      </c>
      <c r="DE41">
        <v>36.054</v>
      </c>
      <c r="DF41">
        <v>36.5498666666667</v>
      </c>
      <c r="DG41">
        <v>35.9914666666667</v>
      </c>
      <c r="DH41">
        <v>1001.44766666667</v>
      </c>
      <c r="DI41">
        <v>39.565</v>
      </c>
      <c r="DJ41">
        <v>0</v>
      </c>
      <c r="DK41">
        <v>1625761654.4</v>
      </c>
      <c r="DL41">
        <v>0</v>
      </c>
      <c r="DM41">
        <v>2107.89730769231</v>
      </c>
      <c r="DN41">
        <v>-97.1791453037356</v>
      </c>
      <c r="DO41">
        <v>-1235.10085409302</v>
      </c>
      <c r="DP41">
        <v>23784.8730769231</v>
      </c>
      <c r="DQ41">
        <v>15</v>
      </c>
      <c r="DR41">
        <v>1625761388.6</v>
      </c>
      <c r="DS41" t="s">
        <v>364</v>
      </c>
      <c r="DT41">
        <v>1625761386.6</v>
      </c>
      <c r="DU41">
        <v>1625761388.6</v>
      </c>
      <c r="DV41">
        <v>5</v>
      </c>
      <c r="DW41">
        <v>0.051</v>
      </c>
      <c r="DX41">
        <v>-0.013</v>
      </c>
      <c r="DY41">
        <v>-14.775</v>
      </c>
      <c r="DZ41">
        <v>-1.666</v>
      </c>
      <c r="EA41">
        <v>420</v>
      </c>
      <c r="EB41">
        <v>11</v>
      </c>
      <c r="EC41">
        <v>0.32</v>
      </c>
      <c r="ED41">
        <v>0.14</v>
      </c>
      <c r="EE41">
        <v>-11.8190195121951</v>
      </c>
      <c r="EF41">
        <v>-0.17354425087109</v>
      </c>
      <c r="EG41">
        <v>0.0473895389275106</v>
      </c>
      <c r="EH41">
        <v>1</v>
      </c>
      <c r="EI41">
        <v>2112.85485714286</v>
      </c>
      <c r="EJ41">
        <v>-92.6874363992161</v>
      </c>
      <c r="EK41">
        <v>9.39090848227415</v>
      </c>
      <c r="EL41">
        <v>0</v>
      </c>
      <c r="EM41">
        <v>0.667677292682927</v>
      </c>
      <c r="EN41">
        <v>-0.0573248780487798</v>
      </c>
      <c r="EO41">
        <v>0.00570672313920234</v>
      </c>
      <c r="EP41">
        <v>1</v>
      </c>
      <c r="EQ41">
        <v>2</v>
      </c>
      <c r="ER41">
        <v>3</v>
      </c>
      <c r="ES41" t="s">
        <v>314</v>
      </c>
      <c r="ET41">
        <v>100</v>
      </c>
      <c r="EU41">
        <v>100</v>
      </c>
      <c r="EV41">
        <v>-14.771</v>
      </c>
      <c r="EW41">
        <v>-1.6809</v>
      </c>
      <c r="EX41">
        <v>-14.7759634349786</v>
      </c>
      <c r="EY41">
        <v>0.000485247639819423</v>
      </c>
      <c r="EZ41">
        <v>-1.36446825205216e-06</v>
      </c>
      <c r="FA41">
        <v>5.78542989185787e-10</v>
      </c>
      <c r="FB41">
        <v>-1.23518207955282</v>
      </c>
      <c r="FC41">
        <v>-0.0508365997127688</v>
      </c>
      <c r="FD41">
        <v>0.00161886503163497</v>
      </c>
      <c r="FE41">
        <v>-2.08621555845513e-05</v>
      </c>
      <c r="FF41">
        <v>0</v>
      </c>
      <c r="FG41">
        <v>2096</v>
      </c>
      <c r="FH41">
        <v>2</v>
      </c>
      <c r="FI41">
        <v>28</v>
      </c>
      <c r="FJ41">
        <v>4.4</v>
      </c>
      <c r="FK41">
        <v>4.4</v>
      </c>
      <c r="FL41">
        <v>18</v>
      </c>
      <c r="FM41">
        <v>602.198</v>
      </c>
      <c r="FN41">
        <v>424.838</v>
      </c>
      <c r="FO41">
        <v>14.4574</v>
      </c>
      <c r="FP41">
        <v>19.5136</v>
      </c>
      <c r="FQ41">
        <v>30.0003</v>
      </c>
      <c r="FR41">
        <v>19.5637</v>
      </c>
      <c r="FS41">
        <v>19.5579</v>
      </c>
      <c r="FT41">
        <v>21.4544</v>
      </c>
      <c r="FU41">
        <v>-30</v>
      </c>
      <c r="FV41">
        <v>-30</v>
      </c>
      <c r="FW41">
        <v>14.4335</v>
      </c>
      <c r="FX41">
        <v>420</v>
      </c>
      <c r="FY41">
        <v>8.18994</v>
      </c>
      <c r="FZ41">
        <v>102.435</v>
      </c>
      <c r="GA41">
        <v>96.8522</v>
      </c>
    </row>
    <row r="42" spans="1:183">
      <c r="A42">
        <v>26</v>
      </c>
      <c r="B42">
        <v>1625762213</v>
      </c>
      <c r="C42">
        <v>9826</v>
      </c>
      <c r="D42" t="s">
        <v>365</v>
      </c>
      <c r="E42" t="s">
        <v>366</v>
      </c>
      <c r="F42">
        <v>15</v>
      </c>
      <c r="G42" t="s">
        <v>309</v>
      </c>
      <c r="H42">
        <v>1625762205.04839</v>
      </c>
      <c r="I42">
        <f>(J42)/1000</f>
        <v>0</v>
      </c>
      <c r="J42">
        <f>1000*CJ42*AH42*(CF42-CG42)/(100*BY42*(1000-AH42*CF42))</f>
        <v>0</v>
      </c>
      <c r="K42">
        <f>CJ42*AH42*(CE42-CD42*(1000-AH42*CG42)/(1000-AH42*CF42))/(100*BY42)</f>
        <v>0</v>
      </c>
      <c r="L42">
        <f>CD42 - IF(AH42&gt;1, K42*BY42*100.0/(AJ42*CR42), 0)</f>
        <v>0</v>
      </c>
      <c r="M42">
        <f>((S42-I42/2)*L42-K42)/(S42+I42/2)</f>
        <v>0</v>
      </c>
      <c r="N42">
        <f>M42*(CK42+CL42)/1000.0</f>
        <v>0</v>
      </c>
      <c r="O42">
        <f>(CD42 - IF(AH42&gt;1, K42*BY42*100.0/(AJ42*CR42), 0))*(CK42+CL42)/1000.0</f>
        <v>0</v>
      </c>
      <c r="P42">
        <f>2.0/((1/R42-1/Q42)+SIGN(R42)*SQRT((1/R42-1/Q42)*(1/R42-1/Q42) + 4*BZ42/((BZ42+1)*(BZ42+1))*(2*1/R42*1/Q42-1/Q42*1/Q42)))</f>
        <v>0</v>
      </c>
      <c r="Q42">
        <f>IF(LEFT(CA42,1)&lt;&gt;"0",IF(LEFT(CA42,1)="1",3.0,CB42),$D$5+$E$5*(CR42*CK42/($K$5*1000))+$F$5*(CR42*CK42/($K$5*1000))*MAX(MIN(BY42,$J$5),$I$5)*MAX(MIN(BY42,$J$5),$I$5)+$G$5*MAX(MIN(BY42,$J$5),$I$5)*(CR42*CK42/($K$5*1000))+$H$5*(CR42*CK42/($K$5*1000))*(CR42*CK42/($K$5*1000)))</f>
        <v>0</v>
      </c>
      <c r="R42">
        <f>I42*(1000-(1000*0.61365*exp(17.502*V42/(240.97+V42))/(CK42+CL42)+CF42)/2)/(1000*0.61365*exp(17.502*V42/(240.97+V42))/(CK42+CL42)-CF42)</f>
        <v>0</v>
      </c>
      <c r="S42">
        <f>1/((BZ42+1)/(P42/1.6)+1/(Q42/1.37)) + BZ42/((BZ42+1)/(P42/1.6) + BZ42/(Q42/1.37))</f>
        <v>0</v>
      </c>
      <c r="T42">
        <f>(BU42*BX42)</f>
        <v>0</v>
      </c>
      <c r="U42">
        <f>(CM42+(T42+2*0.95*5.67E-8*(((CM42+$B$7)+273)^4-(CM42+273)^4)-44100*I42)/(1.84*29.3*Q42+8*0.95*5.67E-8*(CM42+273)^3))</f>
        <v>0</v>
      </c>
      <c r="V42">
        <f>($C$7*CN42+$D$7*CO42+$E$7*U42)</f>
        <v>0</v>
      </c>
      <c r="W42">
        <f>0.61365*exp(17.502*V42/(240.97+V42))</f>
        <v>0</v>
      </c>
      <c r="X42">
        <f>(Y42/Z42*100)</f>
        <v>0</v>
      </c>
      <c r="Y42">
        <f>CF42*(CK42+CL42)/1000</f>
        <v>0</v>
      </c>
      <c r="Z42">
        <f>0.61365*exp(17.502*CM42/(240.97+CM42))</f>
        <v>0</v>
      </c>
      <c r="AA42">
        <f>(W42-CF42*(CK42+CL42)/1000)</f>
        <v>0</v>
      </c>
      <c r="AB42">
        <f>(-I42*44100)</f>
        <v>0</v>
      </c>
      <c r="AC42">
        <f>2*29.3*Q42*0.92*(CM42-V42)</f>
        <v>0</v>
      </c>
      <c r="AD42">
        <f>2*0.95*5.67E-8*(((CM42+$B$7)+273)^4-(V42+273)^4)</f>
        <v>0</v>
      </c>
      <c r="AE42">
        <f>T42+AD42+AB42+AC42</f>
        <v>0</v>
      </c>
      <c r="AF42">
        <v>2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MAX(0,($B$13+$C$13*CR42)/(1+$D$13*CR42)*CK42/(CM42+273)*$E$13)</f>
        <v>0</v>
      </c>
      <c r="AK42" t="s">
        <v>303</v>
      </c>
      <c r="AL42" t="s">
        <v>303</v>
      </c>
      <c r="AM42">
        <v>0</v>
      </c>
      <c r="AN42">
        <v>0</v>
      </c>
      <c r="AO42">
        <f>1-AM42/AN42</f>
        <v>0</v>
      </c>
      <c r="AP42">
        <v>0</v>
      </c>
      <c r="AQ42" t="s">
        <v>303</v>
      </c>
      <c r="AR42" t="s">
        <v>303</v>
      </c>
      <c r="AS42">
        <v>0</v>
      </c>
      <c r="AT42">
        <v>0</v>
      </c>
      <c r="AU42">
        <f>1-AS42/AT42</f>
        <v>0</v>
      </c>
      <c r="AV42">
        <v>0.5</v>
      </c>
      <c r="AW42">
        <f>BV42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303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f>$B$11*CS42+$C$11*CT42+$F$11*CU42*(1-CX42)</f>
        <v>0</v>
      </c>
      <c r="BV42">
        <f>BU42*BW42</f>
        <v>0</v>
      </c>
      <c r="BW42">
        <f>($B$11*$D$9+$C$11*$D$9+$F$11*((DH42+CZ42)/MAX(DH42+CZ42+DI42, 0.1)*$I$9+DI42/MAX(DH42+CZ42+DI42, 0.1)*$J$9))/($B$11+$C$11+$F$11)</f>
        <v>0</v>
      </c>
      <c r="BX42">
        <f>($B$11*$K$9+$C$11*$K$9+$F$11*((DH42+CZ42)/MAX(DH42+CZ42+DI42, 0.1)*$P$9+DI42/MAX(DH42+CZ42+DI42, 0.1)*$Q$9))/($B$11+$C$11+$F$11)</f>
        <v>0</v>
      </c>
      <c r="BY42">
        <v>6</v>
      </c>
      <c r="BZ42">
        <v>0.5</v>
      </c>
      <c r="CA42" t="s">
        <v>304</v>
      </c>
      <c r="CB42">
        <v>2</v>
      </c>
      <c r="CC42">
        <v>1625762205.04839</v>
      </c>
      <c r="CD42">
        <v>405.381967741935</v>
      </c>
      <c r="CE42">
        <v>419.984806451613</v>
      </c>
      <c r="CF42">
        <v>12.2670580645161</v>
      </c>
      <c r="CG42">
        <v>11.4193580645161</v>
      </c>
      <c r="CH42">
        <v>420.151967741935</v>
      </c>
      <c r="CI42">
        <v>13.953064516129</v>
      </c>
      <c r="CJ42">
        <v>600.007870967742</v>
      </c>
      <c r="CK42">
        <v>100.843225806452</v>
      </c>
      <c r="CL42">
        <v>0.0999514032258065</v>
      </c>
      <c r="CM42">
        <v>18.0043387096774</v>
      </c>
      <c r="CN42">
        <v>17.6171677419355</v>
      </c>
      <c r="CO42">
        <v>999.9</v>
      </c>
      <c r="CP42">
        <v>0</v>
      </c>
      <c r="CQ42">
        <v>0</v>
      </c>
      <c r="CR42">
        <v>10001.2332258065</v>
      </c>
      <c r="CS42">
        <v>0</v>
      </c>
      <c r="CT42">
        <v>339.268</v>
      </c>
      <c r="CU42">
        <v>1046.01290322581</v>
      </c>
      <c r="CV42">
        <v>0.962007322580645</v>
      </c>
      <c r="CW42">
        <v>0.0379923290322581</v>
      </c>
      <c r="CX42">
        <v>0</v>
      </c>
      <c r="CY42">
        <v>1890.03193548387</v>
      </c>
      <c r="CZ42">
        <v>4.99912</v>
      </c>
      <c r="DA42">
        <v>21549.9322580645</v>
      </c>
      <c r="DB42">
        <v>6712.90483870968</v>
      </c>
      <c r="DC42">
        <v>34.2154838709677</v>
      </c>
      <c r="DD42">
        <v>36.883</v>
      </c>
      <c r="DE42">
        <v>36.1912580645161</v>
      </c>
      <c r="DF42">
        <v>35.7881290322581</v>
      </c>
      <c r="DG42">
        <v>35.9150322580645</v>
      </c>
      <c r="DH42">
        <v>1001.46161290323</v>
      </c>
      <c r="DI42">
        <v>39.5512903225806</v>
      </c>
      <c r="DJ42">
        <v>0</v>
      </c>
      <c r="DK42">
        <v>1625762214.8</v>
      </c>
      <c r="DL42">
        <v>0</v>
      </c>
      <c r="DM42">
        <v>1889.59769230769</v>
      </c>
      <c r="DN42">
        <v>-108.638632547497</v>
      </c>
      <c r="DO42">
        <v>-1238.37606908551</v>
      </c>
      <c r="DP42">
        <v>21545.6576923077</v>
      </c>
      <c r="DQ42">
        <v>15</v>
      </c>
      <c r="DR42">
        <v>1625761388.6</v>
      </c>
      <c r="DS42" t="s">
        <v>364</v>
      </c>
      <c r="DT42">
        <v>1625761386.6</v>
      </c>
      <c r="DU42">
        <v>1625761388.6</v>
      </c>
      <c r="DV42">
        <v>5</v>
      </c>
      <c r="DW42">
        <v>0.051</v>
      </c>
      <c r="DX42">
        <v>-0.013</v>
      </c>
      <c r="DY42">
        <v>-14.775</v>
      </c>
      <c r="DZ42">
        <v>-1.666</v>
      </c>
      <c r="EA42">
        <v>420</v>
      </c>
      <c r="EB42">
        <v>11</v>
      </c>
      <c r="EC42">
        <v>0.32</v>
      </c>
      <c r="ED42">
        <v>0.14</v>
      </c>
      <c r="EE42">
        <v>-14.5931195121951</v>
      </c>
      <c r="EF42">
        <v>-0.199973671789894</v>
      </c>
      <c r="EG42">
        <v>0.0345631921763685</v>
      </c>
      <c r="EH42">
        <v>1</v>
      </c>
      <c r="EI42">
        <v>1895.03058823529</v>
      </c>
      <c r="EJ42">
        <v>-109.196258003394</v>
      </c>
      <c r="EK42">
        <v>10.6305074144781</v>
      </c>
      <c r="EL42">
        <v>0</v>
      </c>
      <c r="EM42">
        <v>0.842072268292683</v>
      </c>
      <c r="EN42">
        <v>0.127608338231403</v>
      </c>
      <c r="EO42">
        <v>0.0130822239867774</v>
      </c>
      <c r="EP42">
        <v>0</v>
      </c>
      <c r="EQ42">
        <v>1</v>
      </c>
      <c r="ER42">
        <v>3</v>
      </c>
      <c r="ES42" t="s">
        <v>310</v>
      </c>
      <c r="ET42">
        <v>100</v>
      </c>
      <c r="EU42">
        <v>100</v>
      </c>
      <c r="EV42">
        <v>-14.77</v>
      </c>
      <c r="EW42">
        <v>-1.6864</v>
      </c>
      <c r="EX42">
        <v>-14.7759634349786</v>
      </c>
      <c r="EY42">
        <v>0.000485247639819423</v>
      </c>
      <c r="EZ42">
        <v>-1.36446825205216e-06</v>
      </c>
      <c r="FA42">
        <v>5.78542989185787e-10</v>
      </c>
      <c r="FB42">
        <v>-1.23518207955282</v>
      </c>
      <c r="FC42">
        <v>-0.0508365997127688</v>
      </c>
      <c r="FD42">
        <v>0.00161886503163497</v>
      </c>
      <c r="FE42">
        <v>-2.08621555845513e-05</v>
      </c>
      <c r="FF42">
        <v>0</v>
      </c>
      <c r="FG42">
        <v>2096</v>
      </c>
      <c r="FH42">
        <v>2</v>
      </c>
      <c r="FI42">
        <v>28</v>
      </c>
      <c r="FJ42">
        <v>13.8</v>
      </c>
      <c r="FK42">
        <v>13.7</v>
      </c>
      <c r="FL42">
        <v>18</v>
      </c>
      <c r="FM42">
        <v>598.421</v>
      </c>
      <c r="FN42">
        <v>424.957</v>
      </c>
      <c r="FO42">
        <v>15.4258</v>
      </c>
      <c r="FP42">
        <v>19.8676</v>
      </c>
      <c r="FQ42">
        <v>29.9999</v>
      </c>
      <c r="FR42">
        <v>19.8865</v>
      </c>
      <c r="FS42">
        <v>19.8791</v>
      </c>
      <c r="FT42">
        <v>21.4521</v>
      </c>
      <c r="FU42">
        <v>-30</v>
      </c>
      <c r="FV42">
        <v>-30</v>
      </c>
      <c r="FW42">
        <v>15.4061</v>
      </c>
      <c r="FX42">
        <v>420</v>
      </c>
      <c r="FY42">
        <v>8.18994</v>
      </c>
      <c r="FZ42">
        <v>102.388</v>
      </c>
      <c r="GA42">
        <v>96.8334</v>
      </c>
    </row>
    <row r="43" spans="1:183">
      <c r="A43">
        <v>27</v>
      </c>
      <c r="B43">
        <v>1625762721.5</v>
      </c>
      <c r="C43">
        <v>10334.5</v>
      </c>
      <c r="D43" t="s">
        <v>367</v>
      </c>
      <c r="E43" t="s">
        <v>368</v>
      </c>
      <c r="F43">
        <v>15</v>
      </c>
      <c r="G43" t="s">
        <v>313</v>
      </c>
      <c r="H43">
        <v>1625762713.75</v>
      </c>
      <c r="I43">
        <f>(J43)/1000</f>
        <v>0</v>
      </c>
      <c r="J43">
        <f>1000*CJ43*AH43*(CF43-CG43)/(100*BY43*(1000-AH43*CF43))</f>
        <v>0</v>
      </c>
      <c r="K43">
        <f>CJ43*AH43*(CE43-CD43*(1000-AH43*CG43)/(1000-AH43*CF43))/(100*BY43)</f>
        <v>0</v>
      </c>
      <c r="L43">
        <f>CD43 - IF(AH43&gt;1, K43*BY43*100.0/(AJ43*CR43), 0)</f>
        <v>0</v>
      </c>
      <c r="M43">
        <f>((S43-I43/2)*L43-K43)/(S43+I43/2)</f>
        <v>0</v>
      </c>
      <c r="N43">
        <f>M43*(CK43+CL43)/1000.0</f>
        <v>0</v>
      </c>
      <c r="O43">
        <f>(CD43 - IF(AH43&gt;1, K43*BY43*100.0/(AJ43*CR43), 0))*(CK43+CL43)/1000.0</f>
        <v>0</v>
      </c>
      <c r="P43">
        <f>2.0/((1/R43-1/Q43)+SIGN(R43)*SQRT((1/R43-1/Q43)*(1/R43-1/Q43) + 4*BZ43/((BZ43+1)*(BZ43+1))*(2*1/R43*1/Q43-1/Q43*1/Q43)))</f>
        <v>0</v>
      </c>
      <c r="Q43">
        <f>IF(LEFT(CA43,1)&lt;&gt;"0",IF(LEFT(CA43,1)="1",3.0,CB43),$D$5+$E$5*(CR43*CK43/($K$5*1000))+$F$5*(CR43*CK43/($K$5*1000))*MAX(MIN(BY43,$J$5),$I$5)*MAX(MIN(BY43,$J$5),$I$5)+$G$5*MAX(MIN(BY43,$J$5),$I$5)*(CR43*CK43/($K$5*1000))+$H$5*(CR43*CK43/($K$5*1000))*(CR43*CK43/($K$5*1000)))</f>
        <v>0</v>
      </c>
      <c r="R43">
        <f>I43*(1000-(1000*0.61365*exp(17.502*V43/(240.97+V43))/(CK43+CL43)+CF43)/2)/(1000*0.61365*exp(17.502*V43/(240.97+V43))/(CK43+CL43)-CF43)</f>
        <v>0</v>
      </c>
      <c r="S43">
        <f>1/((BZ43+1)/(P43/1.6)+1/(Q43/1.37)) + BZ43/((BZ43+1)/(P43/1.6) + BZ43/(Q43/1.37))</f>
        <v>0</v>
      </c>
      <c r="T43">
        <f>(BU43*BX43)</f>
        <v>0</v>
      </c>
      <c r="U43">
        <f>(CM43+(T43+2*0.95*5.67E-8*(((CM43+$B$7)+273)^4-(CM43+273)^4)-44100*I43)/(1.84*29.3*Q43+8*0.95*5.67E-8*(CM43+273)^3))</f>
        <v>0</v>
      </c>
      <c r="V43">
        <f>($C$7*CN43+$D$7*CO43+$E$7*U43)</f>
        <v>0</v>
      </c>
      <c r="W43">
        <f>0.61365*exp(17.502*V43/(240.97+V43))</f>
        <v>0</v>
      </c>
      <c r="X43">
        <f>(Y43/Z43*100)</f>
        <v>0</v>
      </c>
      <c r="Y43">
        <f>CF43*(CK43+CL43)/1000</f>
        <v>0</v>
      </c>
      <c r="Z43">
        <f>0.61365*exp(17.502*CM43/(240.97+CM43))</f>
        <v>0</v>
      </c>
      <c r="AA43">
        <f>(W43-CF43*(CK43+CL43)/1000)</f>
        <v>0</v>
      </c>
      <c r="AB43">
        <f>(-I43*44100)</f>
        <v>0</v>
      </c>
      <c r="AC43">
        <f>2*29.3*Q43*0.92*(CM43-V43)</f>
        <v>0</v>
      </c>
      <c r="AD43">
        <f>2*0.95*5.67E-8*(((CM43+$B$7)+273)^4-(V43+273)^4)</f>
        <v>0</v>
      </c>
      <c r="AE43">
        <f>T43+AD43+AB43+AC43</f>
        <v>0</v>
      </c>
      <c r="AF43">
        <v>9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MAX(0,($B$13+$C$13*CR43)/(1+$D$13*CR43)*CK43/(CM43+273)*$E$13)</f>
        <v>0</v>
      </c>
      <c r="AK43" t="s">
        <v>303</v>
      </c>
      <c r="AL43" t="s">
        <v>303</v>
      </c>
      <c r="AM43">
        <v>0</v>
      </c>
      <c r="AN43">
        <v>0</v>
      </c>
      <c r="AO43">
        <f>1-AM43/AN43</f>
        <v>0</v>
      </c>
      <c r="AP43">
        <v>0</v>
      </c>
      <c r="AQ43" t="s">
        <v>303</v>
      </c>
      <c r="AR43" t="s">
        <v>303</v>
      </c>
      <c r="AS43">
        <v>0</v>
      </c>
      <c r="AT43">
        <v>0</v>
      </c>
      <c r="AU43">
        <f>1-AS43/AT43</f>
        <v>0</v>
      </c>
      <c r="AV43">
        <v>0.5</v>
      </c>
      <c r="AW43">
        <f>BV43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303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f>$B$11*CS43+$C$11*CT43+$F$11*CU43*(1-CX43)</f>
        <v>0</v>
      </c>
      <c r="BV43">
        <f>BU43*BW43</f>
        <v>0</v>
      </c>
      <c r="BW43">
        <f>($B$11*$D$9+$C$11*$D$9+$F$11*((DH43+CZ43)/MAX(DH43+CZ43+DI43, 0.1)*$I$9+DI43/MAX(DH43+CZ43+DI43, 0.1)*$J$9))/($B$11+$C$11+$F$11)</f>
        <v>0</v>
      </c>
      <c r="BX43">
        <f>($B$11*$K$9+$C$11*$K$9+$F$11*((DH43+CZ43)/MAX(DH43+CZ43+DI43, 0.1)*$P$9+DI43/MAX(DH43+CZ43+DI43, 0.1)*$Q$9))/($B$11+$C$11+$F$11)</f>
        <v>0</v>
      </c>
      <c r="BY43">
        <v>6</v>
      </c>
      <c r="BZ43">
        <v>0.5</v>
      </c>
      <c r="CA43" t="s">
        <v>304</v>
      </c>
      <c r="CB43">
        <v>2</v>
      </c>
      <c r="CC43">
        <v>1625762713.75</v>
      </c>
      <c r="CD43">
        <v>407.308466666667</v>
      </c>
      <c r="CE43">
        <v>420.000933333333</v>
      </c>
      <c r="CF43">
        <v>12.2635933333333</v>
      </c>
      <c r="CG43">
        <v>11.5590733333333</v>
      </c>
      <c r="CH43">
        <v>422.079266666667</v>
      </c>
      <c r="CI43">
        <v>13.9495466666667</v>
      </c>
      <c r="CJ43">
        <v>600.0285</v>
      </c>
      <c r="CK43">
        <v>100.849466666667</v>
      </c>
      <c r="CL43">
        <v>0.100132326666667</v>
      </c>
      <c r="CM43">
        <v>17.3330866666667</v>
      </c>
      <c r="CN43">
        <v>17.1567</v>
      </c>
      <c r="CO43">
        <v>999.9</v>
      </c>
      <c r="CP43">
        <v>0</v>
      </c>
      <c r="CQ43">
        <v>0</v>
      </c>
      <c r="CR43">
        <v>10000.2123333333</v>
      </c>
      <c r="CS43">
        <v>0</v>
      </c>
      <c r="CT43">
        <v>229.225633333333</v>
      </c>
      <c r="CU43">
        <v>1046.00366666667</v>
      </c>
      <c r="CV43">
        <v>0.9620009</v>
      </c>
      <c r="CW43">
        <v>0.03799882</v>
      </c>
      <c r="CX43">
        <v>0</v>
      </c>
      <c r="CY43">
        <v>2202.13533333333</v>
      </c>
      <c r="CZ43">
        <v>4.99912</v>
      </c>
      <c r="DA43">
        <v>24632.5466666667</v>
      </c>
      <c r="DB43">
        <v>6712.835</v>
      </c>
      <c r="DC43">
        <v>34.7288666666667</v>
      </c>
      <c r="DD43">
        <v>37.3288</v>
      </c>
      <c r="DE43">
        <v>36.5622666666667</v>
      </c>
      <c r="DF43">
        <v>36.6456</v>
      </c>
      <c r="DG43">
        <v>36.3872</v>
      </c>
      <c r="DH43">
        <v>1001.44633333333</v>
      </c>
      <c r="DI43">
        <v>39.5583333333333</v>
      </c>
      <c r="DJ43">
        <v>0</v>
      </c>
      <c r="DK43">
        <v>1625762723.6</v>
      </c>
      <c r="DL43">
        <v>0</v>
      </c>
      <c r="DM43">
        <v>2201.68884615385</v>
      </c>
      <c r="DN43">
        <v>-98.7661538514943</v>
      </c>
      <c r="DO43">
        <v>-1353.94188100974</v>
      </c>
      <c r="DP43">
        <v>24629.2538461538</v>
      </c>
      <c r="DQ43">
        <v>15</v>
      </c>
      <c r="DR43">
        <v>1625761388.6</v>
      </c>
      <c r="DS43" t="s">
        <v>364</v>
      </c>
      <c r="DT43">
        <v>1625761386.6</v>
      </c>
      <c r="DU43">
        <v>1625761388.6</v>
      </c>
      <c r="DV43">
        <v>5</v>
      </c>
      <c r="DW43">
        <v>0.051</v>
      </c>
      <c r="DX43">
        <v>-0.013</v>
      </c>
      <c r="DY43">
        <v>-14.775</v>
      </c>
      <c r="DZ43">
        <v>-1.666</v>
      </c>
      <c r="EA43">
        <v>420</v>
      </c>
      <c r="EB43">
        <v>11</v>
      </c>
      <c r="EC43">
        <v>0.32</v>
      </c>
      <c r="ED43">
        <v>0.14</v>
      </c>
      <c r="EE43">
        <v>-12.675575</v>
      </c>
      <c r="EF43">
        <v>-0.388075046904322</v>
      </c>
      <c r="EG43">
        <v>0.0457764554656649</v>
      </c>
      <c r="EH43">
        <v>1</v>
      </c>
      <c r="EI43">
        <v>2206.95911764706</v>
      </c>
      <c r="EJ43">
        <v>-103.48072696534</v>
      </c>
      <c r="EK43">
        <v>10.1903490581695</v>
      </c>
      <c r="EL43">
        <v>0</v>
      </c>
      <c r="EM43">
        <v>0.7033795</v>
      </c>
      <c r="EN43">
        <v>0.0256905140712945</v>
      </c>
      <c r="EO43">
        <v>0.00251155282644025</v>
      </c>
      <c r="EP43">
        <v>1</v>
      </c>
      <c r="EQ43">
        <v>2</v>
      </c>
      <c r="ER43">
        <v>3</v>
      </c>
      <c r="ES43" t="s">
        <v>314</v>
      </c>
      <c r="ET43">
        <v>100</v>
      </c>
      <c r="EU43">
        <v>100</v>
      </c>
      <c r="EV43">
        <v>-14.771</v>
      </c>
      <c r="EW43">
        <v>-1.6861</v>
      </c>
      <c r="EX43">
        <v>-14.7759634349786</v>
      </c>
      <c r="EY43">
        <v>0.000485247639819423</v>
      </c>
      <c r="EZ43">
        <v>-1.36446825205216e-06</v>
      </c>
      <c r="FA43">
        <v>5.78542989185787e-10</v>
      </c>
      <c r="FB43">
        <v>-1.23518207955282</v>
      </c>
      <c r="FC43">
        <v>-0.0508365997127688</v>
      </c>
      <c r="FD43">
        <v>0.00161886503163497</v>
      </c>
      <c r="FE43">
        <v>-2.08621555845513e-05</v>
      </c>
      <c r="FF43">
        <v>0</v>
      </c>
      <c r="FG43">
        <v>2096</v>
      </c>
      <c r="FH43">
        <v>2</v>
      </c>
      <c r="FI43">
        <v>28</v>
      </c>
      <c r="FJ43">
        <v>22.2</v>
      </c>
      <c r="FK43">
        <v>22.2</v>
      </c>
      <c r="FL43">
        <v>18</v>
      </c>
      <c r="FM43">
        <v>589.45</v>
      </c>
      <c r="FN43">
        <v>424.659</v>
      </c>
      <c r="FO43">
        <v>13.5125</v>
      </c>
      <c r="FP43">
        <v>20.0135</v>
      </c>
      <c r="FQ43">
        <v>30.0002</v>
      </c>
      <c r="FR43">
        <v>20.0499</v>
      </c>
      <c r="FS43">
        <v>20.0426</v>
      </c>
      <c r="FT43">
        <v>21.4531</v>
      </c>
      <c r="FU43">
        <v>-30</v>
      </c>
      <c r="FV43">
        <v>-30</v>
      </c>
      <c r="FW43">
        <v>13.5313</v>
      </c>
      <c r="FX43">
        <v>420</v>
      </c>
      <c r="FY43">
        <v>8.18994</v>
      </c>
      <c r="FZ43">
        <v>102.369</v>
      </c>
      <c r="GA43">
        <v>96.8111</v>
      </c>
    </row>
    <row r="44" spans="1:183">
      <c r="A44">
        <v>28</v>
      </c>
      <c r="B44">
        <v>1625763853.5</v>
      </c>
      <c r="C44">
        <v>11466.5</v>
      </c>
      <c r="D44" t="s">
        <v>369</v>
      </c>
      <c r="E44" t="s">
        <v>370</v>
      </c>
      <c r="F44">
        <v>15</v>
      </c>
      <c r="G44" t="s">
        <v>319</v>
      </c>
      <c r="H44">
        <v>1625763845.75</v>
      </c>
      <c r="I44">
        <f>(J44)/1000</f>
        <v>0</v>
      </c>
      <c r="J44">
        <f>1000*CJ44*AH44*(CF44-CG44)/(100*BY44*(1000-AH44*CF44))</f>
        <v>0</v>
      </c>
      <c r="K44">
        <f>CJ44*AH44*(CE44-CD44*(1000-AH44*CG44)/(1000-AH44*CF44))/(100*BY44)</f>
        <v>0</v>
      </c>
      <c r="L44">
        <f>CD44 - IF(AH44&gt;1, K44*BY44*100.0/(AJ44*CR44), 0)</f>
        <v>0</v>
      </c>
      <c r="M44">
        <f>((S44-I44/2)*L44-K44)/(S44+I44/2)</f>
        <v>0</v>
      </c>
      <c r="N44">
        <f>M44*(CK44+CL44)/1000.0</f>
        <v>0</v>
      </c>
      <c r="O44">
        <f>(CD44 - IF(AH44&gt;1, K44*BY44*100.0/(AJ44*CR44), 0))*(CK44+CL44)/1000.0</f>
        <v>0</v>
      </c>
      <c r="P44">
        <f>2.0/((1/R44-1/Q44)+SIGN(R44)*SQRT((1/R44-1/Q44)*(1/R44-1/Q44) + 4*BZ44/((BZ44+1)*(BZ44+1))*(2*1/R44*1/Q44-1/Q44*1/Q44)))</f>
        <v>0</v>
      </c>
      <c r="Q44">
        <f>IF(LEFT(CA44,1)&lt;&gt;"0",IF(LEFT(CA44,1)="1",3.0,CB44),$D$5+$E$5*(CR44*CK44/($K$5*1000))+$F$5*(CR44*CK44/($K$5*1000))*MAX(MIN(BY44,$J$5),$I$5)*MAX(MIN(BY44,$J$5),$I$5)+$G$5*MAX(MIN(BY44,$J$5),$I$5)*(CR44*CK44/($K$5*1000))+$H$5*(CR44*CK44/($K$5*1000))*(CR44*CK44/($K$5*1000)))</f>
        <v>0</v>
      </c>
      <c r="R44">
        <f>I44*(1000-(1000*0.61365*exp(17.502*V44/(240.97+V44))/(CK44+CL44)+CF44)/2)/(1000*0.61365*exp(17.502*V44/(240.97+V44))/(CK44+CL44)-CF44)</f>
        <v>0</v>
      </c>
      <c r="S44">
        <f>1/((BZ44+1)/(P44/1.6)+1/(Q44/1.37)) + BZ44/((BZ44+1)/(P44/1.6) + BZ44/(Q44/1.37))</f>
        <v>0</v>
      </c>
      <c r="T44">
        <f>(BU44*BX44)</f>
        <v>0</v>
      </c>
      <c r="U44">
        <f>(CM44+(T44+2*0.95*5.67E-8*(((CM44+$B$7)+273)^4-(CM44+273)^4)-44100*I44)/(1.84*29.3*Q44+8*0.95*5.67E-8*(CM44+273)^3))</f>
        <v>0</v>
      </c>
      <c r="V44">
        <f>($C$7*CN44+$D$7*CO44+$E$7*U44)</f>
        <v>0</v>
      </c>
      <c r="W44">
        <f>0.61365*exp(17.502*V44/(240.97+V44))</f>
        <v>0</v>
      </c>
      <c r="X44">
        <f>(Y44/Z44*100)</f>
        <v>0</v>
      </c>
      <c r="Y44">
        <f>CF44*(CK44+CL44)/1000</f>
        <v>0</v>
      </c>
      <c r="Z44">
        <f>0.61365*exp(17.502*CM44/(240.97+CM44))</f>
        <v>0</v>
      </c>
      <c r="AA44">
        <f>(W44-CF44*(CK44+CL44)/1000)</f>
        <v>0</v>
      </c>
      <c r="AB44">
        <f>(-I44*44100)</f>
        <v>0</v>
      </c>
      <c r="AC44">
        <f>2*29.3*Q44*0.92*(CM44-V44)</f>
        <v>0</v>
      </c>
      <c r="AD44">
        <f>2*0.95*5.67E-8*(((CM44+$B$7)+273)^4-(V44+273)^4)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MAX(0,($B$13+$C$13*CR44)/(1+$D$13*CR44)*CK44/(CM44+273)*$E$13)</f>
        <v>0</v>
      </c>
      <c r="AK44" t="s">
        <v>303</v>
      </c>
      <c r="AL44" t="s">
        <v>303</v>
      </c>
      <c r="AM44">
        <v>0</v>
      </c>
      <c r="AN44">
        <v>0</v>
      </c>
      <c r="AO44">
        <f>1-AM44/AN44</f>
        <v>0</v>
      </c>
      <c r="AP44">
        <v>0</v>
      </c>
      <c r="AQ44" t="s">
        <v>303</v>
      </c>
      <c r="AR44" t="s">
        <v>303</v>
      </c>
      <c r="AS44">
        <v>0</v>
      </c>
      <c r="AT44">
        <v>0</v>
      </c>
      <c r="AU44">
        <f>1-AS44/AT44</f>
        <v>0</v>
      </c>
      <c r="AV44">
        <v>0.5</v>
      </c>
      <c r="AW44">
        <f>BV44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303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f>$B$11*CS44+$C$11*CT44+$F$11*CU44*(1-CX44)</f>
        <v>0</v>
      </c>
      <c r="BV44">
        <f>BU44*BW44</f>
        <v>0</v>
      </c>
      <c r="BW44">
        <f>($B$11*$D$9+$C$11*$D$9+$F$11*((DH44+CZ44)/MAX(DH44+CZ44+DI44, 0.1)*$I$9+DI44/MAX(DH44+CZ44+DI44, 0.1)*$J$9))/($B$11+$C$11+$F$11)</f>
        <v>0</v>
      </c>
      <c r="BX44">
        <f>($B$11*$K$9+$C$11*$K$9+$F$11*((DH44+CZ44)/MAX(DH44+CZ44+DI44, 0.1)*$P$9+DI44/MAX(DH44+CZ44+DI44, 0.1)*$Q$9))/($B$11+$C$11+$F$11)</f>
        <v>0</v>
      </c>
      <c r="BY44">
        <v>6</v>
      </c>
      <c r="BZ44">
        <v>0.5</v>
      </c>
      <c r="CA44" t="s">
        <v>304</v>
      </c>
      <c r="CB44">
        <v>2</v>
      </c>
      <c r="CC44">
        <v>1625763845.75</v>
      </c>
      <c r="CD44">
        <v>406.8803</v>
      </c>
      <c r="CE44">
        <v>419.9881</v>
      </c>
      <c r="CF44">
        <v>12.53733</v>
      </c>
      <c r="CG44">
        <v>11.92163</v>
      </c>
      <c r="CH44">
        <v>421.650866666667</v>
      </c>
      <c r="CI44">
        <v>14.2281833333333</v>
      </c>
      <c r="CJ44">
        <v>600.021033333333</v>
      </c>
      <c r="CK44">
        <v>100.846166666667</v>
      </c>
      <c r="CL44">
        <v>0.10005753</v>
      </c>
      <c r="CM44">
        <v>17.1625033333333</v>
      </c>
      <c r="CN44">
        <v>16.9150033333333</v>
      </c>
      <c r="CO44">
        <v>999.9</v>
      </c>
      <c r="CP44">
        <v>0</v>
      </c>
      <c r="CQ44">
        <v>0</v>
      </c>
      <c r="CR44">
        <v>10002.18</v>
      </c>
      <c r="CS44">
        <v>0</v>
      </c>
      <c r="CT44">
        <v>116.247033333333</v>
      </c>
      <c r="CU44">
        <v>1045.989</v>
      </c>
      <c r="CV44">
        <v>0.961993766666666</v>
      </c>
      <c r="CW44">
        <v>0.03800639</v>
      </c>
      <c r="CX44">
        <v>0</v>
      </c>
      <c r="CY44">
        <v>2310.306</v>
      </c>
      <c r="CZ44">
        <v>4.99912</v>
      </c>
      <c r="DA44">
        <v>26608.6233333333</v>
      </c>
      <c r="DB44">
        <v>6712.72633333333</v>
      </c>
      <c r="DC44">
        <v>34.7164</v>
      </c>
      <c r="DD44">
        <v>37.1704666666667</v>
      </c>
      <c r="DE44">
        <v>36.5457333333333</v>
      </c>
      <c r="DF44">
        <v>36.7372</v>
      </c>
      <c r="DG44">
        <v>36.1996</v>
      </c>
      <c r="DH44">
        <v>1001.428</v>
      </c>
      <c r="DI44">
        <v>39.5616666666667</v>
      </c>
      <c r="DJ44">
        <v>0</v>
      </c>
      <c r="DK44">
        <v>1625763855.8</v>
      </c>
      <c r="DL44">
        <v>0</v>
      </c>
      <c r="DM44">
        <v>2308.2776</v>
      </c>
      <c r="DN44">
        <v>-152.775384840705</v>
      </c>
      <c r="DO44">
        <v>-1452.50769466601</v>
      </c>
      <c r="DP44">
        <v>26588.484</v>
      </c>
      <c r="DQ44">
        <v>15</v>
      </c>
      <c r="DR44">
        <v>1625761388.6</v>
      </c>
      <c r="DS44" t="s">
        <v>364</v>
      </c>
      <c r="DT44">
        <v>1625761386.6</v>
      </c>
      <c r="DU44">
        <v>1625761388.6</v>
      </c>
      <c r="DV44">
        <v>5</v>
      </c>
      <c r="DW44">
        <v>0.051</v>
      </c>
      <c r="DX44">
        <v>-0.013</v>
      </c>
      <c r="DY44">
        <v>-14.775</v>
      </c>
      <c r="DZ44">
        <v>-1.666</v>
      </c>
      <c r="EA44">
        <v>420</v>
      </c>
      <c r="EB44">
        <v>11</v>
      </c>
      <c r="EC44">
        <v>0.32</v>
      </c>
      <c r="ED44">
        <v>0.14</v>
      </c>
      <c r="EE44">
        <v>-13.1074575</v>
      </c>
      <c r="EF44">
        <v>-0.0793069418386352</v>
      </c>
      <c r="EG44">
        <v>0.0735723653537795</v>
      </c>
      <c r="EH44">
        <v>1</v>
      </c>
      <c r="EI44">
        <v>2317.06147058824</v>
      </c>
      <c r="EJ44">
        <v>-158.213291598845</v>
      </c>
      <c r="EK44">
        <v>15.5116698256038</v>
      </c>
      <c r="EL44">
        <v>0</v>
      </c>
      <c r="EM44">
        <v>0.61554015</v>
      </c>
      <c r="EN44">
        <v>0.00965858161350681</v>
      </c>
      <c r="EO44">
        <v>0.00192217204680019</v>
      </c>
      <c r="EP44">
        <v>1</v>
      </c>
      <c r="EQ44">
        <v>2</v>
      </c>
      <c r="ER44">
        <v>3</v>
      </c>
      <c r="ES44" t="s">
        <v>314</v>
      </c>
      <c r="ET44">
        <v>100</v>
      </c>
      <c r="EU44">
        <v>100</v>
      </c>
      <c r="EV44">
        <v>-14.771</v>
      </c>
      <c r="EW44">
        <v>-1.6909</v>
      </c>
      <c r="EX44">
        <v>-14.7759634349786</v>
      </c>
      <c r="EY44">
        <v>0.000485247639819423</v>
      </c>
      <c r="EZ44">
        <v>-1.36446825205216e-06</v>
      </c>
      <c r="FA44">
        <v>5.78542989185787e-10</v>
      </c>
      <c r="FB44">
        <v>-1.23518207955282</v>
      </c>
      <c r="FC44">
        <v>-0.0508365997127688</v>
      </c>
      <c r="FD44">
        <v>0.00161886503163497</v>
      </c>
      <c r="FE44">
        <v>-2.08621555845513e-05</v>
      </c>
      <c r="FF44">
        <v>0</v>
      </c>
      <c r="FG44">
        <v>2096</v>
      </c>
      <c r="FH44">
        <v>2</v>
      </c>
      <c r="FI44">
        <v>28</v>
      </c>
      <c r="FJ44">
        <v>41.1</v>
      </c>
      <c r="FK44">
        <v>41.1</v>
      </c>
      <c r="FL44">
        <v>18</v>
      </c>
      <c r="FM44">
        <v>601.024</v>
      </c>
      <c r="FN44">
        <v>422.017</v>
      </c>
      <c r="FO44">
        <v>13.1404</v>
      </c>
      <c r="FP44">
        <v>20.0524</v>
      </c>
      <c r="FQ44">
        <v>30.0001</v>
      </c>
      <c r="FR44">
        <v>20.1454</v>
      </c>
      <c r="FS44">
        <v>20.1415</v>
      </c>
      <c r="FT44">
        <v>21.4626</v>
      </c>
      <c r="FU44">
        <v>-30</v>
      </c>
      <c r="FV44">
        <v>-30</v>
      </c>
      <c r="FW44">
        <v>13.139</v>
      </c>
      <c r="FX44">
        <v>420</v>
      </c>
      <c r="FY44">
        <v>8.18994</v>
      </c>
      <c r="FZ44">
        <v>102.356</v>
      </c>
      <c r="GA44">
        <v>96.7663</v>
      </c>
    </row>
    <row r="45" spans="1:183">
      <c r="A45">
        <v>29</v>
      </c>
      <c r="B45">
        <v>1625764261.1</v>
      </c>
      <c r="C45">
        <v>11874.0999999046</v>
      </c>
      <c r="D45" t="s">
        <v>371</v>
      </c>
      <c r="E45" t="s">
        <v>372</v>
      </c>
      <c r="F45">
        <v>15</v>
      </c>
      <c r="G45" t="s">
        <v>322</v>
      </c>
      <c r="H45">
        <v>1625764253.1</v>
      </c>
      <c r="I45">
        <f>(J45)/1000</f>
        <v>0</v>
      </c>
      <c r="J45">
        <f>1000*CJ45*AH45*(CF45-CG45)/(100*BY45*(1000-AH45*CF45))</f>
        <v>0</v>
      </c>
      <c r="K45">
        <f>CJ45*AH45*(CE45-CD45*(1000-AH45*CG45)/(1000-AH45*CF45))/(100*BY45)</f>
        <v>0</v>
      </c>
      <c r="L45">
        <f>CD45 - IF(AH45&gt;1, K45*BY45*100.0/(AJ45*CR45), 0)</f>
        <v>0</v>
      </c>
      <c r="M45">
        <f>((S45-I45/2)*L45-K45)/(S45+I45/2)</f>
        <v>0</v>
      </c>
      <c r="N45">
        <f>M45*(CK45+CL45)/1000.0</f>
        <v>0</v>
      </c>
      <c r="O45">
        <f>(CD45 - IF(AH45&gt;1, K45*BY45*100.0/(AJ45*CR45), 0))*(CK45+CL45)/1000.0</f>
        <v>0</v>
      </c>
      <c r="P45">
        <f>2.0/((1/R45-1/Q45)+SIGN(R45)*SQRT((1/R45-1/Q45)*(1/R45-1/Q45) + 4*BZ45/((BZ45+1)*(BZ45+1))*(2*1/R45*1/Q45-1/Q45*1/Q45)))</f>
        <v>0</v>
      </c>
      <c r="Q45">
        <f>IF(LEFT(CA45,1)&lt;&gt;"0",IF(LEFT(CA45,1)="1",3.0,CB45),$D$5+$E$5*(CR45*CK45/($K$5*1000))+$F$5*(CR45*CK45/($K$5*1000))*MAX(MIN(BY45,$J$5),$I$5)*MAX(MIN(BY45,$J$5),$I$5)+$G$5*MAX(MIN(BY45,$J$5),$I$5)*(CR45*CK45/($K$5*1000))+$H$5*(CR45*CK45/($K$5*1000))*(CR45*CK45/($K$5*1000)))</f>
        <v>0</v>
      </c>
      <c r="R45">
        <f>I45*(1000-(1000*0.61365*exp(17.502*V45/(240.97+V45))/(CK45+CL45)+CF45)/2)/(1000*0.61365*exp(17.502*V45/(240.97+V45))/(CK45+CL45)-CF45)</f>
        <v>0</v>
      </c>
      <c r="S45">
        <f>1/((BZ45+1)/(P45/1.6)+1/(Q45/1.37)) + BZ45/((BZ45+1)/(P45/1.6) + BZ45/(Q45/1.37))</f>
        <v>0</v>
      </c>
      <c r="T45">
        <f>(BU45*BX45)</f>
        <v>0</v>
      </c>
      <c r="U45">
        <f>(CM45+(T45+2*0.95*5.67E-8*(((CM45+$B$7)+273)^4-(CM45+273)^4)-44100*I45)/(1.84*29.3*Q45+8*0.95*5.67E-8*(CM45+273)^3))</f>
        <v>0</v>
      </c>
      <c r="V45">
        <f>($C$7*CN45+$D$7*CO45+$E$7*U45)</f>
        <v>0</v>
      </c>
      <c r="W45">
        <f>0.61365*exp(17.502*V45/(240.97+V45))</f>
        <v>0</v>
      </c>
      <c r="X45">
        <f>(Y45/Z45*100)</f>
        <v>0</v>
      </c>
      <c r="Y45">
        <f>CF45*(CK45+CL45)/1000</f>
        <v>0</v>
      </c>
      <c r="Z45">
        <f>0.61365*exp(17.502*CM45/(240.97+CM45))</f>
        <v>0</v>
      </c>
      <c r="AA45">
        <f>(W45-CF45*(CK45+CL45)/1000)</f>
        <v>0</v>
      </c>
      <c r="AB45">
        <f>(-I45*44100)</f>
        <v>0</v>
      </c>
      <c r="AC45">
        <f>2*29.3*Q45*0.92*(CM45-V45)</f>
        <v>0</v>
      </c>
      <c r="AD45">
        <f>2*0.95*5.67E-8*(((CM45+$B$7)+273)^4-(V45+273)^4)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MAX(0,($B$13+$C$13*CR45)/(1+$D$13*CR45)*CK45/(CM45+273)*$E$13)</f>
        <v>0</v>
      </c>
      <c r="AK45" t="s">
        <v>303</v>
      </c>
      <c r="AL45" t="s">
        <v>303</v>
      </c>
      <c r="AM45">
        <v>0</v>
      </c>
      <c r="AN45">
        <v>0</v>
      </c>
      <c r="AO45">
        <f>1-AM45/AN45</f>
        <v>0</v>
      </c>
      <c r="AP45">
        <v>0</v>
      </c>
      <c r="AQ45" t="s">
        <v>303</v>
      </c>
      <c r="AR45" t="s">
        <v>303</v>
      </c>
      <c r="AS45">
        <v>0</v>
      </c>
      <c r="AT45">
        <v>0</v>
      </c>
      <c r="AU45">
        <f>1-AS45/AT45</f>
        <v>0</v>
      </c>
      <c r="AV45">
        <v>0.5</v>
      </c>
      <c r="AW45">
        <f>BV45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303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f>$B$11*CS45+$C$11*CT45+$F$11*CU45*(1-CX45)</f>
        <v>0</v>
      </c>
      <c r="BV45">
        <f>BU45*BW45</f>
        <v>0</v>
      </c>
      <c r="BW45">
        <f>($B$11*$D$9+$C$11*$D$9+$F$11*((DH45+CZ45)/MAX(DH45+CZ45+DI45, 0.1)*$I$9+DI45/MAX(DH45+CZ45+DI45, 0.1)*$J$9))/($B$11+$C$11+$F$11)</f>
        <v>0</v>
      </c>
      <c r="BX45">
        <f>($B$11*$K$9+$C$11*$K$9+$F$11*((DH45+CZ45)/MAX(DH45+CZ45+DI45, 0.1)*$P$9+DI45/MAX(DH45+CZ45+DI45, 0.1)*$Q$9))/($B$11+$C$11+$F$11)</f>
        <v>0</v>
      </c>
      <c r="BY45">
        <v>6</v>
      </c>
      <c r="BZ45">
        <v>0.5</v>
      </c>
      <c r="CA45" t="s">
        <v>304</v>
      </c>
      <c r="CB45">
        <v>2</v>
      </c>
      <c r="CC45">
        <v>1625764253.1</v>
      </c>
      <c r="CD45">
        <v>409.581290322581</v>
      </c>
      <c r="CE45">
        <v>419.989290322581</v>
      </c>
      <c r="CF45">
        <v>13.0300935483871</v>
      </c>
      <c r="CG45">
        <v>12.2931548387097</v>
      </c>
      <c r="CH45">
        <v>424.352838709677</v>
      </c>
      <c r="CI45">
        <v>14.7295096774194</v>
      </c>
      <c r="CJ45">
        <v>600.013580645161</v>
      </c>
      <c r="CK45">
        <v>100.844225806452</v>
      </c>
      <c r="CL45">
        <v>0.0999411290322581</v>
      </c>
      <c r="CM45">
        <v>17.4749967741935</v>
      </c>
      <c r="CN45">
        <v>16.8695419354839</v>
      </c>
      <c r="CO45">
        <v>999.9</v>
      </c>
      <c r="CP45">
        <v>0</v>
      </c>
      <c r="CQ45">
        <v>0</v>
      </c>
      <c r="CR45">
        <v>9991.71387096774</v>
      </c>
      <c r="CS45">
        <v>0</v>
      </c>
      <c r="CT45">
        <v>97.0357677419355</v>
      </c>
      <c r="CU45">
        <v>1046.01064516129</v>
      </c>
      <c r="CV45">
        <v>0.961994193548387</v>
      </c>
      <c r="CW45">
        <v>0.038005735483871</v>
      </c>
      <c r="CX45">
        <v>0</v>
      </c>
      <c r="CY45">
        <v>2068.55935483871</v>
      </c>
      <c r="CZ45">
        <v>4.99912</v>
      </c>
      <c r="DA45">
        <v>22952.8709677419</v>
      </c>
      <c r="DB45">
        <v>6712.86225806452</v>
      </c>
      <c r="DC45">
        <v>35.2981612903226</v>
      </c>
      <c r="DD45">
        <v>37.508</v>
      </c>
      <c r="DE45">
        <v>37.054064516129</v>
      </c>
      <c r="DF45">
        <v>37.2215806451613</v>
      </c>
      <c r="DG45">
        <v>36.7619032258064</v>
      </c>
      <c r="DH45">
        <v>1001.44903225806</v>
      </c>
      <c r="DI45">
        <v>39.5616129032258</v>
      </c>
      <c r="DJ45">
        <v>0</v>
      </c>
      <c r="DK45">
        <v>1625764263.2</v>
      </c>
      <c r="DL45">
        <v>0</v>
      </c>
      <c r="DM45">
        <v>2066.70692307692</v>
      </c>
      <c r="DN45">
        <v>-199.564444581151</v>
      </c>
      <c r="DO45">
        <v>-1526.77948807959</v>
      </c>
      <c r="DP45">
        <v>22938.15</v>
      </c>
      <c r="DQ45">
        <v>15</v>
      </c>
      <c r="DR45">
        <v>1625761388.6</v>
      </c>
      <c r="DS45" t="s">
        <v>364</v>
      </c>
      <c r="DT45">
        <v>1625761386.6</v>
      </c>
      <c r="DU45">
        <v>1625761388.6</v>
      </c>
      <c r="DV45">
        <v>5</v>
      </c>
      <c r="DW45">
        <v>0.051</v>
      </c>
      <c r="DX45">
        <v>-0.013</v>
      </c>
      <c r="DY45">
        <v>-14.775</v>
      </c>
      <c r="DZ45">
        <v>-1.666</v>
      </c>
      <c r="EA45">
        <v>420</v>
      </c>
      <c r="EB45">
        <v>11</v>
      </c>
      <c r="EC45">
        <v>0.32</v>
      </c>
      <c r="ED45">
        <v>0.14</v>
      </c>
      <c r="EE45">
        <v>-10.3837175</v>
      </c>
      <c r="EF45">
        <v>-0.40234333958722</v>
      </c>
      <c r="EG45">
        <v>0.0524503045153219</v>
      </c>
      <c r="EH45">
        <v>1</v>
      </c>
      <c r="EI45">
        <v>2078.08090909091</v>
      </c>
      <c r="EJ45">
        <v>-206.064721232364</v>
      </c>
      <c r="EK45">
        <v>19.6612344881443</v>
      </c>
      <c r="EL45">
        <v>0</v>
      </c>
      <c r="EM45">
        <v>0.735743275</v>
      </c>
      <c r="EN45">
        <v>0.0138249793620997</v>
      </c>
      <c r="EO45">
        <v>0.00341954907836911</v>
      </c>
      <c r="EP45">
        <v>1</v>
      </c>
      <c r="EQ45">
        <v>2</v>
      </c>
      <c r="ER45">
        <v>3</v>
      </c>
      <c r="ES45" t="s">
        <v>314</v>
      </c>
      <c r="ET45">
        <v>100</v>
      </c>
      <c r="EU45">
        <v>100</v>
      </c>
      <c r="EV45">
        <v>-14.771</v>
      </c>
      <c r="EW45">
        <v>-1.6994</v>
      </c>
      <c r="EX45">
        <v>-14.7759634349786</v>
      </c>
      <c r="EY45">
        <v>0.000485247639819423</v>
      </c>
      <c r="EZ45">
        <v>-1.36446825205216e-06</v>
      </c>
      <c r="FA45">
        <v>5.78542989185787e-10</v>
      </c>
      <c r="FB45">
        <v>-1.23518207955282</v>
      </c>
      <c r="FC45">
        <v>-0.0508365997127688</v>
      </c>
      <c r="FD45">
        <v>0.00161886503163497</v>
      </c>
      <c r="FE45">
        <v>-2.08621555845513e-05</v>
      </c>
      <c r="FF45">
        <v>0</v>
      </c>
      <c r="FG45">
        <v>2096</v>
      </c>
      <c r="FH45">
        <v>2</v>
      </c>
      <c r="FI45">
        <v>28</v>
      </c>
      <c r="FJ45">
        <v>47.9</v>
      </c>
      <c r="FK45">
        <v>47.9</v>
      </c>
      <c r="FL45">
        <v>18</v>
      </c>
      <c r="FM45">
        <v>600.908</v>
      </c>
      <c r="FN45">
        <v>421.271</v>
      </c>
      <c r="FO45">
        <v>14.2209</v>
      </c>
      <c r="FP45">
        <v>20.1558</v>
      </c>
      <c r="FQ45">
        <v>30.0001</v>
      </c>
      <c r="FR45">
        <v>20.2175</v>
      </c>
      <c r="FS45">
        <v>20.2116</v>
      </c>
      <c r="FT45">
        <v>21.4619</v>
      </c>
      <c r="FU45">
        <v>-30</v>
      </c>
      <c r="FV45">
        <v>-30</v>
      </c>
      <c r="FW45">
        <v>14.2199</v>
      </c>
      <c r="FX45">
        <v>420</v>
      </c>
      <c r="FY45">
        <v>8.18994</v>
      </c>
      <c r="FZ45">
        <v>102.347</v>
      </c>
      <c r="GA45">
        <v>96.7584</v>
      </c>
    </row>
    <row r="46" spans="1:183">
      <c r="A46">
        <v>30</v>
      </c>
      <c r="B46">
        <v>1625764879.1</v>
      </c>
      <c r="C46">
        <v>12492.0999999046</v>
      </c>
      <c r="D46" t="s">
        <v>373</v>
      </c>
      <c r="E46" t="s">
        <v>374</v>
      </c>
      <c r="F46">
        <v>15</v>
      </c>
      <c r="G46" t="s">
        <v>302</v>
      </c>
      <c r="H46">
        <v>1625764871.35</v>
      </c>
      <c r="I46">
        <f>(J46)/1000</f>
        <v>0</v>
      </c>
      <c r="J46">
        <f>1000*CJ46*AH46*(CF46-CG46)/(100*BY46*(1000-AH46*CF46))</f>
        <v>0</v>
      </c>
      <c r="K46">
        <f>CJ46*AH46*(CE46-CD46*(1000-AH46*CG46)/(1000-AH46*CF46))/(100*BY46)</f>
        <v>0</v>
      </c>
      <c r="L46">
        <f>CD46 - IF(AH46&gt;1, K46*BY46*100.0/(AJ46*CR46), 0)</f>
        <v>0</v>
      </c>
      <c r="M46">
        <f>((S46-I46/2)*L46-K46)/(S46+I46/2)</f>
        <v>0</v>
      </c>
      <c r="N46">
        <f>M46*(CK46+CL46)/1000.0</f>
        <v>0</v>
      </c>
      <c r="O46">
        <f>(CD46 - IF(AH46&gt;1, K46*BY46*100.0/(AJ46*CR46), 0))*(CK46+CL46)/1000.0</f>
        <v>0</v>
      </c>
      <c r="P46">
        <f>2.0/((1/R46-1/Q46)+SIGN(R46)*SQRT((1/R46-1/Q46)*(1/R46-1/Q46) + 4*BZ46/((BZ46+1)*(BZ46+1))*(2*1/R46*1/Q46-1/Q46*1/Q46)))</f>
        <v>0</v>
      </c>
      <c r="Q46">
        <f>IF(LEFT(CA46,1)&lt;&gt;"0",IF(LEFT(CA46,1)="1",3.0,CB46),$D$5+$E$5*(CR46*CK46/($K$5*1000))+$F$5*(CR46*CK46/($K$5*1000))*MAX(MIN(BY46,$J$5),$I$5)*MAX(MIN(BY46,$J$5),$I$5)+$G$5*MAX(MIN(BY46,$J$5),$I$5)*(CR46*CK46/($K$5*1000))+$H$5*(CR46*CK46/($K$5*1000))*(CR46*CK46/($K$5*1000)))</f>
        <v>0</v>
      </c>
      <c r="R46">
        <f>I46*(1000-(1000*0.61365*exp(17.502*V46/(240.97+V46))/(CK46+CL46)+CF46)/2)/(1000*0.61365*exp(17.502*V46/(240.97+V46))/(CK46+CL46)-CF46)</f>
        <v>0</v>
      </c>
      <c r="S46">
        <f>1/((BZ46+1)/(P46/1.6)+1/(Q46/1.37)) + BZ46/((BZ46+1)/(P46/1.6) + BZ46/(Q46/1.37))</f>
        <v>0</v>
      </c>
      <c r="T46">
        <f>(BU46*BX46)</f>
        <v>0</v>
      </c>
      <c r="U46">
        <f>(CM46+(T46+2*0.95*5.67E-8*(((CM46+$B$7)+273)^4-(CM46+273)^4)-44100*I46)/(1.84*29.3*Q46+8*0.95*5.67E-8*(CM46+273)^3))</f>
        <v>0</v>
      </c>
      <c r="V46">
        <f>($C$7*CN46+$D$7*CO46+$E$7*U46)</f>
        <v>0</v>
      </c>
      <c r="W46">
        <f>0.61365*exp(17.502*V46/(240.97+V46))</f>
        <v>0</v>
      </c>
      <c r="X46">
        <f>(Y46/Z46*100)</f>
        <v>0</v>
      </c>
      <c r="Y46">
        <f>CF46*(CK46+CL46)/1000</f>
        <v>0</v>
      </c>
      <c r="Z46">
        <f>0.61365*exp(17.502*CM46/(240.97+CM46))</f>
        <v>0</v>
      </c>
      <c r="AA46">
        <f>(W46-CF46*(CK46+CL46)/1000)</f>
        <v>0</v>
      </c>
      <c r="AB46">
        <f>(-I46*44100)</f>
        <v>0</v>
      </c>
      <c r="AC46">
        <f>2*29.3*Q46*0.92*(CM46-V46)</f>
        <v>0</v>
      </c>
      <c r="AD46">
        <f>2*0.95*5.67E-8*(((CM46+$B$7)+273)^4-(V46+273)^4)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MAX(0,($B$13+$C$13*CR46)/(1+$D$13*CR46)*CK46/(CM46+273)*$E$13)</f>
        <v>0</v>
      </c>
      <c r="AK46" t="s">
        <v>303</v>
      </c>
      <c r="AL46" t="s">
        <v>303</v>
      </c>
      <c r="AM46">
        <v>0</v>
      </c>
      <c r="AN46">
        <v>0</v>
      </c>
      <c r="AO46">
        <f>1-AM46/AN46</f>
        <v>0</v>
      </c>
      <c r="AP46">
        <v>0</v>
      </c>
      <c r="AQ46" t="s">
        <v>303</v>
      </c>
      <c r="AR46" t="s">
        <v>303</v>
      </c>
      <c r="AS46">
        <v>0</v>
      </c>
      <c r="AT46">
        <v>0</v>
      </c>
      <c r="AU46">
        <f>1-AS46/AT46</f>
        <v>0</v>
      </c>
      <c r="AV46">
        <v>0.5</v>
      </c>
      <c r="AW46">
        <f>BV46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303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f>$B$11*CS46+$C$11*CT46+$F$11*CU46*(1-CX46)</f>
        <v>0</v>
      </c>
      <c r="BV46">
        <f>BU46*BW46</f>
        <v>0</v>
      </c>
      <c r="BW46">
        <f>($B$11*$D$9+$C$11*$D$9+$F$11*((DH46+CZ46)/MAX(DH46+CZ46+DI46, 0.1)*$I$9+DI46/MAX(DH46+CZ46+DI46, 0.1)*$J$9))/($B$11+$C$11+$F$11)</f>
        <v>0</v>
      </c>
      <c r="BX46">
        <f>($B$11*$K$9+$C$11*$K$9+$F$11*((DH46+CZ46)/MAX(DH46+CZ46+DI46, 0.1)*$P$9+DI46/MAX(DH46+CZ46+DI46, 0.1)*$Q$9))/($B$11+$C$11+$F$11)</f>
        <v>0</v>
      </c>
      <c r="BY46">
        <v>6</v>
      </c>
      <c r="BZ46">
        <v>0.5</v>
      </c>
      <c r="CA46" t="s">
        <v>304</v>
      </c>
      <c r="CB46">
        <v>2</v>
      </c>
      <c r="CC46">
        <v>1625764871.35</v>
      </c>
      <c r="CD46">
        <v>407.742633333333</v>
      </c>
      <c r="CE46">
        <v>420.003533333333</v>
      </c>
      <c r="CF46">
        <v>12.90419</v>
      </c>
      <c r="CG46">
        <v>12.3598066666667</v>
      </c>
      <c r="CH46">
        <v>422.612733333333</v>
      </c>
      <c r="CI46">
        <v>14.61529</v>
      </c>
      <c r="CJ46">
        <v>600.017366666667</v>
      </c>
      <c r="CK46">
        <v>100.846</v>
      </c>
      <c r="CL46">
        <v>0.0999698266666667</v>
      </c>
      <c r="CM46">
        <v>17.06738</v>
      </c>
      <c r="CN46">
        <v>16.9862333333333</v>
      </c>
      <c r="CO46">
        <v>999.9</v>
      </c>
      <c r="CP46">
        <v>0</v>
      </c>
      <c r="CQ46">
        <v>0</v>
      </c>
      <c r="CR46">
        <v>10004.787</v>
      </c>
      <c r="CS46">
        <v>0</v>
      </c>
      <c r="CT46">
        <v>116.1663</v>
      </c>
      <c r="CU46">
        <v>1045.993</v>
      </c>
      <c r="CV46">
        <v>0.962010066666667</v>
      </c>
      <c r="CW46">
        <v>0.03798956</v>
      </c>
      <c r="CX46">
        <v>0</v>
      </c>
      <c r="CY46">
        <v>1967.42866666667</v>
      </c>
      <c r="CZ46">
        <v>4.99912</v>
      </c>
      <c r="DA46">
        <v>22450.9066666667</v>
      </c>
      <c r="DB46">
        <v>6712.78266666667</v>
      </c>
      <c r="DC46">
        <v>35.0852</v>
      </c>
      <c r="DD46">
        <v>37.3351</v>
      </c>
      <c r="DE46">
        <v>36.8435333333333</v>
      </c>
      <c r="DF46">
        <v>37.3518333333333</v>
      </c>
      <c r="DG46">
        <v>36.6809</v>
      </c>
      <c r="DH46">
        <v>1001.44266666667</v>
      </c>
      <c r="DI46">
        <v>39.5503333333333</v>
      </c>
      <c r="DJ46">
        <v>0</v>
      </c>
      <c r="DK46">
        <v>1625764881.2</v>
      </c>
      <c r="DL46">
        <v>0</v>
      </c>
      <c r="DM46">
        <v>1967.07269230769</v>
      </c>
      <c r="DN46">
        <v>-70.0331624451724</v>
      </c>
      <c r="DO46">
        <v>-753.329915291053</v>
      </c>
      <c r="DP46">
        <v>22447.3346153846</v>
      </c>
      <c r="DQ46">
        <v>15</v>
      </c>
      <c r="DR46">
        <v>1625764646.1</v>
      </c>
      <c r="DS46" t="s">
        <v>375</v>
      </c>
      <c r="DT46">
        <v>1625764646.1</v>
      </c>
      <c r="DU46">
        <v>1625764641.6</v>
      </c>
      <c r="DV46">
        <v>6</v>
      </c>
      <c r="DW46">
        <v>-0.099</v>
      </c>
      <c r="DX46">
        <v>-0.014</v>
      </c>
      <c r="DY46">
        <v>-14.875</v>
      </c>
      <c r="DZ46">
        <v>-1.701</v>
      </c>
      <c r="EA46">
        <v>420</v>
      </c>
      <c r="EB46">
        <v>12</v>
      </c>
      <c r="EC46">
        <v>0.11</v>
      </c>
      <c r="ED46">
        <v>0.14</v>
      </c>
      <c r="EE46">
        <v>-12.25982</v>
      </c>
      <c r="EF46">
        <v>-0.0413335834896534</v>
      </c>
      <c r="EG46">
        <v>0.0445382711833318</v>
      </c>
      <c r="EH46">
        <v>1</v>
      </c>
      <c r="EI46">
        <v>1970.79121212121</v>
      </c>
      <c r="EJ46">
        <v>-68.3145767277445</v>
      </c>
      <c r="EK46">
        <v>6.52135919908493</v>
      </c>
      <c r="EL46">
        <v>0</v>
      </c>
      <c r="EM46">
        <v>0.53985775</v>
      </c>
      <c r="EN46">
        <v>0.0850104090056297</v>
      </c>
      <c r="EO46">
        <v>0.00827439403445957</v>
      </c>
      <c r="EP46">
        <v>1</v>
      </c>
      <c r="EQ46">
        <v>2</v>
      </c>
      <c r="ER46">
        <v>3</v>
      </c>
      <c r="ES46" t="s">
        <v>314</v>
      </c>
      <c r="ET46">
        <v>100</v>
      </c>
      <c r="EU46">
        <v>100</v>
      </c>
      <c r="EV46">
        <v>-14.87</v>
      </c>
      <c r="EW46">
        <v>-1.7113</v>
      </c>
      <c r="EX46">
        <v>-14.8751258740959</v>
      </c>
      <c r="EY46">
        <v>0.000485247639819423</v>
      </c>
      <c r="EZ46">
        <v>-1.36446825205216e-06</v>
      </c>
      <c r="FA46">
        <v>5.78542989185787e-10</v>
      </c>
      <c r="FB46">
        <v>-1.2487798562882</v>
      </c>
      <c r="FC46">
        <v>-0.0508365997127688</v>
      </c>
      <c r="FD46">
        <v>0.00161886503163497</v>
      </c>
      <c r="FE46">
        <v>-2.08621555845513e-05</v>
      </c>
      <c r="FF46">
        <v>0</v>
      </c>
      <c r="FG46">
        <v>2096</v>
      </c>
      <c r="FH46">
        <v>2</v>
      </c>
      <c r="FI46">
        <v>28</v>
      </c>
      <c r="FJ46">
        <v>3.9</v>
      </c>
      <c r="FK46">
        <v>4</v>
      </c>
      <c r="FL46">
        <v>18</v>
      </c>
      <c r="FM46">
        <v>604.001</v>
      </c>
      <c r="FN46">
        <v>420.398</v>
      </c>
      <c r="FO46">
        <v>13.0599</v>
      </c>
      <c r="FP46">
        <v>20.1582</v>
      </c>
      <c r="FQ46">
        <v>30</v>
      </c>
      <c r="FR46">
        <v>20.233</v>
      </c>
      <c r="FS46">
        <v>20.2257</v>
      </c>
      <c r="FT46">
        <v>21.4711</v>
      </c>
      <c r="FU46">
        <v>-30</v>
      </c>
      <c r="FV46">
        <v>-30</v>
      </c>
      <c r="FW46">
        <v>13.0629</v>
      </c>
      <c r="FX46">
        <v>420</v>
      </c>
      <c r="FY46">
        <v>8.18994</v>
      </c>
      <c r="FZ46">
        <v>102.338</v>
      </c>
      <c r="GA46">
        <v>96.7545</v>
      </c>
    </row>
    <row r="47" spans="1:183">
      <c r="A47">
        <v>31</v>
      </c>
      <c r="B47">
        <v>1625765439.1</v>
      </c>
      <c r="C47">
        <v>13052.0999999046</v>
      </c>
      <c r="D47" t="s">
        <v>376</v>
      </c>
      <c r="E47" t="s">
        <v>377</v>
      </c>
      <c r="F47">
        <v>15</v>
      </c>
      <c r="G47" t="s">
        <v>309</v>
      </c>
      <c r="H47">
        <v>1625765431.1</v>
      </c>
      <c r="I47">
        <f>(J47)/1000</f>
        <v>0</v>
      </c>
      <c r="J47">
        <f>1000*CJ47*AH47*(CF47-CG47)/(100*BY47*(1000-AH47*CF47))</f>
        <v>0</v>
      </c>
      <c r="K47">
        <f>CJ47*AH47*(CE47-CD47*(1000-AH47*CG47)/(1000-AH47*CF47))/(100*BY47)</f>
        <v>0</v>
      </c>
      <c r="L47">
        <f>CD47 - IF(AH47&gt;1, K47*BY47*100.0/(AJ47*CR47), 0)</f>
        <v>0</v>
      </c>
      <c r="M47">
        <f>((S47-I47/2)*L47-K47)/(S47+I47/2)</f>
        <v>0</v>
      </c>
      <c r="N47">
        <f>M47*(CK47+CL47)/1000.0</f>
        <v>0</v>
      </c>
      <c r="O47">
        <f>(CD47 - IF(AH47&gt;1, K47*BY47*100.0/(AJ47*CR47), 0))*(CK47+CL47)/1000.0</f>
        <v>0</v>
      </c>
      <c r="P47">
        <f>2.0/((1/R47-1/Q47)+SIGN(R47)*SQRT((1/R47-1/Q47)*(1/R47-1/Q47) + 4*BZ47/((BZ47+1)*(BZ47+1))*(2*1/R47*1/Q47-1/Q47*1/Q47)))</f>
        <v>0</v>
      </c>
      <c r="Q47">
        <f>IF(LEFT(CA47,1)&lt;&gt;"0",IF(LEFT(CA47,1)="1",3.0,CB47),$D$5+$E$5*(CR47*CK47/($K$5*1000))+$F$5*(CR47*CK47/($K$5*1000))*MAX(MIN(BY47,$J$5),$I$5)*MAX(MIN(BY47,$J$5),$I$5)+$G$5*MAX(MIN(BY47,$J$5),$I$5)*(CR47*CK47/($K$5*1000))+$H$5*(CR47*CK47/($K$5*1000))*(CR47*CK47/($K$5*1000)))</f>
        <v>0</v>
      </c>
      <c r="R47">
        <f>I47*(1000-(1000*0.61365*exp(17.502*V47/(240.97+V47))/(CK47+CL47)+CF47)/2)/(1000*0.61365*exp(17.502*V47/(240.97+V47))/(CK47+CL47)-CF47)</f>
        <v>0</v>
      </c>
      <c r="S47">
        <f>1/((BZ47+1)/(P47/1.6)+1/(Q47/1.37)) + BZ47/((BZ47+1)/(P47/1.6) + BZ47/(Q47/1.37))</f>
        <v>0</v>
      </c>
      <c r="T47">
        <f>(BU47*BX47)</f>
        <v>0</v>
      </c>
      <c r="U47">
        <f>(CM47+(T47+2*0.95*5.67E-8*(((CM47+$B$7)+273)^4-(CM47+273)^4)-44100*I47)/(1.84*29.3*Q47+8*0.95*5.67E-8*(CM47+273)^3))</f>
        <v>0</v>
      </c>
      <c r="V47">
        <f>($C$7*CN47+$D$7*CO47+$E$7*U47)</f>
        <v>0</v>
      </c>
      <c r="W47">
        <f>0.61365*exp(17.502*V47/(240.97+V47))</f>
        <v>0</v>
      </c>
      <c r="X47">
        <f>(Y47/Z47*100)</f>
        <v>0</v>
      </c>
      <c r="Y47">
        <f>CF47*(CK47+CL47)/1000</f>
        <v>0</v>
      </c>
      <c r="Z47">
        <f>0.61365*exp(17.502*CM47/(240.97+CM47))</f>
        <v>0</v>
      </c>
      <c r="AA47">
        <f>(W47-CF47*(CK47+CL47)/1000)</f>
        <v>0</v>
      </c>
      <c r="AB47">
        <f>(-I47*44100)</f>
        <v>0</v>
      </c>
      <c r="AC47">
        <f>2*29.3*Q47*0.92*(CM47-V47)</f>
        <v>0</v>
      </c>
      <c r="AD47">
        <f>2*0.95*5.67E-8*(((CM47+$B$7)+273)^4-(V47+273)^4)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MAX(0,($B$13+$C$13*CR47)/(1+$D$13*CR47)*CK47/(CM47+273)*$E$13)</f>
        <v>0</v>
      </c>
      <c r="AK47" t="s">
        <v>303</v>
      </c>
      <c r="AL47" t="s">
        <v>303</v>
      </c>
      <c r="AM47">
        <v>0</v>
      </c>
      <c r="AN47">
        <v>0</v>
      </c>
      <c r="AO47">
        <f>1-AM47/AN47</f>
        <v>0</v>
      </c>
      <c r="AP47">
        <v>0</v>
      </c>
      <c r="AQ47" t="s">
        <v>303</v>
      </c>
      <c r="AR47" t="s">
        <v>303</v>
      </c>
      <c r="AS47">
        <v>0</v>
      </c>
      <c r="AT47">
        <v>0</v>
      </c>
      <c r="AU47">
        <f>1-AS47/AT47</f>
        <v>0</v>
      </c>
      <c r="AV47">
        <v>0.5</v>
      </c>
      <c r="AW47">
        <f>BV47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303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f>$B$11*CS47+$C$11*CT47+$F$11*CU47*(1-CX47)</f>
        <v>0</v>
      </c>
      <c r="BV47">
        <f>BU47*BW47</f>
        <v>0</v>
      </c>
      <c r="BW47">
        <f>($B$11*$D$9+$C$11*$D$9+$F$11*((DH47+CZ47)/MAX(DH47+CZ47+DI47, 0.1)*$I$9+DI47/MAX(DH47+CZ47+DI47, 0.1)*$J$9))/($B$11+$C$11+$F$11)</f>
        <v>0</v>
      </c>
      <c r="BX47">
        <f>($B$11*$K$9+$C$11*$K$9+$F$11*((DH47+CZ47)/MAX(DH47+CZ47+DI47, 0.1)*$P$9+DI47/MAX(DH47+CZ47+DI47, 0.1)*$Q$9))/($B$11+$C$11+$F$11)</f>
        <v>0</v>
      </c>
      <c r="BY47">
        <v>6</v>
      </c>
      <c r="BZ47">
        <v>0.5</v>
      </c>
      <c r="CA47" t="s">
        <v>304</v>
      </c>
      <c r="CB47">
        <v>2</v>
      </c>
      <c r="CC47">
        <v>1625765431.1</v>
      </c>
      <c r="CD47">
        <v>406.311483870968</v>
      </c>
      <c r="CE47">
        <v>419.997064516129</v>
      </c>
      <c r="CF47">
        <v>12.7764387096774</v>
      </c>
      <c r="CG47">
        <v>12.3698580645161</v>
      </c>
      <c r="CH47">
        <v>421.180967741936</v>
      </c>
      <c r="CI47">
        <v>14.4853387096774</v>
      </c>
      <c r="CJ47">
        <v>600.016225806452</v>
      </c>
      <c r="CK47">
        <v>100.838193548387</v>
      </c>
      <c r="CL47">
        <v>0.100022906451613</v>
      </c>
      <c r="CM47">
        <v>17.5092967741935</v>
      </c>
      <c r="CN47">
        <v>17.3111677419355</v>
      </c>
      <c r="CO47">
        <v>999.9</v>
      </c>
      <c r="CP47">
        <v>0</v>
      </c>
      <c r="CQ47">
        <v>0</v>
      </c>
      <c r="CR47">
        <v>9998.19967741936</v>
      </c>
      <c r="CS47">
        <v>0</v>
      </c>
      <c r="CT47">
        <v>415.859096774194</v>
      </c>
      <c r="CU47">
        <v>1045.99387096774</v>
      </c>
      <c r="CV47">
        <v>0.961996193548387</v>
      </c>
      <c r="CW47">
        <v>0.0380034483870968</v>
      </c>
      <c r="CX47">
        <v>0</v>
      </c>
      <c r="CY47">
        <v>1893.13935483871</v>
      </c>
      <c r="CZ47">
        <v>4.99912</v>
      </c>
      <c r="DA47">
        <v>22036.564516129</v>
      </c>
      <c r="DB47">
        <v>6712.75838709677</v>
      </c>
      <c r="DC47">
        <v>35.5198064516129</v>
      </c>
      <c r="DD47">
        <v>37.995935483871</v>
      </c>
      <c r="DE47">
        <v>37.288</v>
      </c>
      <c r="DF47">
        <v>37.5217741935484</v>
      </c>
      <c r="DG47">
        <v>37.0541935483871</v>
      </c>
      <c r="DH47">
        <v>1001.4364516129</v>
      </c>
      <c r="DI47">
        <v>39.558064516129</v>
      </c>
      <c r="DJ47">
        <v>0</v>
      </c>
      <c r="DK47">
        <v>1625765441</v>
      </c>
      <c r="DL47">
        <v>0</v>
      </c>
      <c r="DM47">
        <v>1891.9816</v>
      </c>
      <c r="DN47">
        <v>-105.449999846348</v>
      </c>
      <c r="DO47">
        <v>-1579.43845783561</v>
      </c>
      <c r="DP47">
        <v>22022.156</v>
      </c>
      <c r="DQ47">
        <v>15</v>
      </c>
      <c r="DR47">
        <v>1625764646.1</v>
      </c>
      <c r="DS47" t="s">
        <v>375</v>
      </c>
      <c r="DT47">
        <v>1625764646.1</v>
      </c>
      <c r="DU47">
        <v>1625764641.6</v>
      </c>
      <c r="DV47">
        <v>6</v>
      </c>
      <c r="DW47">
        <v>-0.099</v>
      </c>
      <c r="DX47">
        <v>-0.014</v>
      </c>
      <c r="DY47">
        <v>-14.875</v>
      </c>
      <c r="DZ47">
        <v>-1.701</v>
      </c>
      <c r="EA47">
        <v>420</v>
      </c>
      <c r="EB47">
        <v>12</v>
      </c>
      <c r="EC47">
        <v>0.11</v>
      </c>
      <c r="ED47">
        <v>0.14</v>
      </c>
      <c r="EE47">
        <v>-13.6715</v>
      </c>
      <c r="EF47">
        <v>-0.294941088180074</v>
      </c>
      <c r="EG47">
        <v>0.0490206334108404</v>
      </c>
      <c r="EH47">
        <v>1</v>
      </c>
      <c r="EI47">
        <v>1897.91294117647</v>
      </c>
      <c r="EJ47">
        <v>-107.571849255045</v>
      </c>
      <c r="EK47">
        <v>10.5427888735303</v>
      </c>
      <c r="EL47">
        <v>0</v>
      </c>
      <c r="EM47">
        <v>0.40613445</v>
      </c>
      <c r="EN47">
        <v>0.0100698686679167</v>
      </c>
      <c r="EO47">
        <v>0.00113222833275802</v>
      </c>
      <c r="EP47">
        <v>1</v>
      </c>
      <c r="EQ47">
        <v>2</v>
      </c>
      <c r="ER47">
        <v>3</v>
      </c>
      <c r="ES47" t="s">
        <v>314</v>
      </c>
      <c r="ET47">
        <v>100</v>
      </c>
      <c r="EU47">
        <v>100</v>
      </c>
      <c r="EV47">
        <v>-14.87</v>
      </c>
      <c r="EW47">
        <v>-1.709</v>
      </c>
      <c r="EX47">
        <v>-14.8751258740959</v>
      </c>
      <c r="EY47">
        <v>0.000485247639819423</v>
      </c>
      <c r="EZ47">
        <v>-1.36446825205216e-06</v>
      </c>
      <c r="FA47">
        <v>5.78542989185787e-10</v>
      </c>
      <c r="FB47">
        <v>-1.2487798562882</v>
      </c>
      <c r="FC47">
        <v>-0.0508365997127688</v>
      </c>
      <c r="FD47">
        <v>0.00161886503163497</v>
      </c>
      <c r="FE47">
        <v>-2.08621555845513e-05</v>
      </c>
      <c r="FF47">
        <v>0</v>
      </c>
      <c r="FG47">
        <v>2096</v>
      </c>
      <c r="FH47">
        <v>2</v>
      </c>
      <c r="FI47">
        <v>28</v>
      </c>
      <c r="FJ47">
        <v>13.2</v>
      </c>
      <c r="FK47">
        <v>13.3</v>
      </c>
      <c r="FL47">
        <v>18</v>
      </c>
      <c r="FM47">
        <v>601.755</v>
      </c>
      <c r="FN47">
        <v>420.204</v>
      </c>
      <c r="FO47">
        <v>13.1917</v>
      </c>
      <c r="FP47">
        <v>20.2559</v>
      </c>
      <c r="FQ47">
        <v>30.0006</v>
      </c>
      <c r="FR47">
        <v>20.3279</v>
      </c>
      <c r="FS47">
        <v>20.3238</v>
      </c>
      <c r="FT47">
        <v>21.4738</v>
      </c>
      <c r="FU47">
        <v>-30</v>
      </c>
      <c r="FV47">
        <v>-30</v>
      </c>
      <c r="FW47">
        <v>13.5725</v>
      </c>
      <c r="FX47">
        <v>420</v>
      </c>
      <c r="FY47">
        <v>8.18994</v>
      </c>
      <c r="FZ47">
        <v>102.322</v>
      </c>
      <c r="GA47">
        <v>96.762</v>
      </c>
    </row>
    <row r="48" spans="1:183">
      <c r="A48">
        <v>32</v>
      </c>
      <c r="B48">
        <v>1625765881.5</v>
      </c>
      <c r="C48">
        <v>13494.5</v>
      </c>
      <c r="D48" t="s">
        <v>378</v>
      </c>
      <c r="E48" t="s">
        <v>379</v>
      </c>
      <c r="F48">
        <v>15</v>
      </c>
      <c r="G48" t="s">
        <v>313</v>
      </c>
      <c r="H48">
        <v>1625765873.5</v>
      </c>
      <c r="I48">
        <f>(J48)/1000</f>
        <v>0</v>
      </c>
      <c r="J48">
        <f>1000*CJ48*AH48*(CF48-CG48)/(100*BY48*(1000-AH48*CF48))</f>
        <v>0</v>
      </c>
      <c r="K48">
        <f>CJ48*AH48*(CE48-CD48*(1000-AH48*CG48)/(1000-AH48*CF48))/(100*BY48)</f>
        <v>0</v>
      </c>
      <c r="L48">
        <f>CD48 - IF(AH48&gt;1, K48*BY48*100.0/(AJ48*CR48), 0)</f>
        <v>0</v>
      </c>
      <c r="M48">
        <f>((S48-I48/2)*L48-K48)/(S48+I48/2)</f>
        <v>0</v>
      </c>
      <c r="N48">
        <f>M48*(CK48+CL48)/1000.0</f>
        <v>0</v>
      </c>
      <c r="O48">
        <f>(CD48 - IF(AH48&gt;1, K48*BY48*100.0/(AJ48*CR48), 0))*(CK48+CL48)/1000.0</f>
        <v>0</v>
      </c>
      <c r="P48">
        <f>2.0/((1/R48-1/Q48)+SIGN(R48)*SQRT((1/R48-1/Q48)*(1/R48-1/Q48) + 4*BZ48/((BZ48+1)*(BZ48+1))*(2*1/R48*1/Q48-1/Q48*1/Q48)))</f>
        <v>0</v>
      </c>
      <c r="Q48">
        <f>IF(LEFT(CA48,1)&lt;&gt;"0",IF(LEFT(CA48,1)="1",3.0,CB48),$D$5+$E$5*(CR48*CK48/($K$5*1000))+$F$5*(CR48*CK48/($K$5*1000))*MAX(MIN(BY48,$J$5),$I$5)*MAX(MIN(BY48,$J$5),$I$5)+$G$5*MAX(MIN(BY48,$J$5),$I$5)*(CR48*CK48/($K$5*1000))+$H$5*(CR48*CK48/($K$5*1000))*(CR48*CK48/($K$5*1000)))</f>
        <v>0</v>
      </c>
      <c r="R48">
        <f>I48*(1000-(1000*0.61365*exp(17.502*V48/(240.97+V48))/(CK48+CL48)+CF48)/2)/(1000*0.61365*exp(17.502*V48/(240.97+V48))/(CK48+CL48)-CF48)</f>
        <v>0</v>
      </c>
      <c r="S48">
        <f>1/((BZ48+1)/(P48/1.6)+1/(Q48/1.37)) + BZ48/((BZ48+1)/(P48/1.6) + BZ48/(Q48/1.37))</f>
        <v>0</v>
      </c>
      <c r="T48">
        <f>(BU48*BX48)</f>
        <v>0</v>
      </c>
      <c r="U48">
        <f>(CM48+(T48+2*0.95*5.67E-8*(((CM48+$B$7)+273)^4-(CM48+273)^4)-44100*I48)/(1.84*29.3*Q48+8*0.95*5.67E-8*(CM48+273)^3))</f>
        <v>0</v>
      </c>
      <c r="V48">
        <f>($C$7*CN48+$D$7*CO48+$E$7*U48)</f>
        <v>0</v>
      </c>
      <c r="W48">
        <f>0.61365*exp(17.502*V48/(240.97+V48))</f>
        <v>0</v>
      </c>
      <c r="X48">
        <f>(Y48/Z48*100)</f>
        <v>0</v>
      </c>
      <c r="Y48">
        <f>CF48*(CK48+CL48)/1000</f>
        <v>0</v>
      </c>
      <c r="Z48">
        <f>0.61365*exp(17.502*CM48/(240.97+CM48))</f>
        <v>0</v>
      </c>
      <c r="AA48">
        <f>(W48-CF48*(CK48+CL48)/1000)</f>
        <v>0</v>
      </c>
      <c r="AB48">
        <f>(-I48*44100)</f>
        <v>0</v>
      </c>
      <c r="AC48">
        <f>2*29.3*Q48*0.92*(CM48-V48)</f>
        <v>0</v>
      </c>
      <c r="AD48">
        <f>2*0.95*5.67E-8*(((CM48+$B$7)+273)^4-(V48+273)^4)</f>
        <v>0</v>
      </c>
      <c r="AE48">
        <f>T48+AD48+AB48+AC48</f>
        <v>0</v>
      </c>
      <c r="AF48">
        <v>12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MAX(0,($B$13+$C$13*CR48)/(1+$D$13*CR48)*CK48/(CM48+273)*$E$13)</f>
        <v>0</v>
      </c>
      <c r="AK48" t="s">
        <v>303</v>
      </c>
      <c r="AL48" t="s">
        <v>303</v>
      </c>
      <c r="AM48">
        <v>0</v>
      </c>
      <c r="AN48">
        <v>0</v>
      </c>
      <c r="AO48">
        <f>1-AM48/AN48</f>
        <v>0</v>
      </c>
      <c r="AP48">
        <v>0</v>
      </c>
      <c r="AQ48" t="s">
        <v>303</v>
      </c>
      <c r="AR48" t="s">
        <v>303</v>
      </c>
      <c r="AS48">
        <v>0</v>
      </c>
      <c r="AT48">
        <v>0</v>
      </c>
      <c r="AU48">
        <f>1-AS48/AT48</f>
        <v>0</v>
      </c>
      <c r="AV48">
        <v>0.5</v>
      </c>
      <c r="AW48">
        <f>BV48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303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f>$B$11*CS48+$C$11*CT48+$F$11*CU48*(1-CX48)</f>
        <v>0</v>
      </c>
      <c r="BV48">
        <f>BU48*BW48</f>
        <v>0</v>
      </c>
      <c r="BW48">
        <f>($B$11*$D$9+$C$11*$D$9+$F$11*((DH48+CZ48)/MAX(DH48+CZ48+DI48, 0.1)*$I$9+DI48/MAX(DH48+CZ48+DI48, 0.1)*$J$9))/($B$11+$C$11+$F$11)</f>
        <v>0</v>
      </c>
      <c r="BX48">
        <f>($B$11*$K$9+$C$11*$K$9+$F$11*((DH48+CZ48)/MAX(DH48+CZ48+DI48, 0.1)*$P$9+DI48/MAX(DH48+CZ48+DI48, 0.1)*$Q$9))/($B$11+$C$11+$F$11)</f>
        <v>0</v>
      </c>
      <c r="BY48">
        <v>6</v>
      </c>
      <c r="BZ48">
        <v>0.5</v>
      </c>
      <c r="CA48" t="s">
        <v>304</v>
      </c>
      <c r="CB48">
        <v>2</v>
      </c>
      <c r="CC48">
        <v>1625765873.5</v>
      </c>
      <c r="CD48">
        <v>406.563774193548</v>
      </c>
      <c r="CE48">
        <v>420.009419354839</v>
      </c>
      <c r="CF48">
        <v>13.2209</v>
      </c>
      <c r="CG48">
        <v>12.5753967741935</v>
      </c>
      <c r="CH48">
        <v>421.433516129032</v>
      </c>
      <c r="CI48">
        <v>14.9373612903226</v>
      </c>
      <c r="CJ48">
        <v>600.020322580645</v>
      </c>
      <c r="CK48">
        <v>100.84235483871</v>
      </c>
      <c r="CL48">
        <v>0.100004629032258</v>
      </c>
      <c r="CM48">
        <v>17.8207580645161</v>
      </c>
      <c r="CN48">
        <v>17.6012161290323</v>
      </c>
      <c r="CO48">
        <v>999.9</v>
      </c>
      <c r="CP48">
        <v>0</v>
      </c>
      <c r="CQ48">
        <v>0</v>
      </c>
      <c r="CR48">
        <v>10002.5780645161</v>
      </c>
      <c r="CS48">
        <v>0</v>
      </c>
      <c r="CT48">
        <v>330.236129032258</v>
      </c>
      <c r="CU48">
        <v>1045.97258064516</v>
      </c>
      <c r="CV48">
        <v>0.961987451612903</v>
      </c>
      <c r="CW48">
        <v>0.038012135483871</v>
      </c>
      <c r="CX48">
        <v>0</v>
      </c>
      <c r="CY48">
        <v>2219.47322580645</v>
      </c>
      <c r="CZ48">
        <v>4.99912</v>
      </c>
      <c r="DA48">
        <v>26008.2870967742</v>
      </c>
      <c r="DB48">
        <v>6712.61032258064</v>
      </c>
      <c r="DC48">
        <v>35.7840322580645</v>
      </c>
      <c r="DD48">
        <v>38.4817096774193</v>
      </c>
      <c r="DE48">
        <v>37.7054838709677</v>
      </c>
      <c r="DF48">
        <v>37.8585483870968</v>
      </c>
      <c r="DG48">
        <v>37.4575161290323</v>
      </c>
      <c r="DH48">
        <v>1001.4035483871</v>
      </c>
      <c r="DI48">
        <v>39.5690322580645</v>
      </c>
      <c r="DJ48">
        <v>0</v>
      </c>
      <c r="DK48">
        <v>1625765883.8</v>
      </c>
      <c r="DL48">
        <v>0</v>
      </c>
      <c r="DM48">
        <v>2217.8324</v>
      </c>
      <c r="DN48">
        <v>-101.496153991148</v>
      </c>
      <c r="DO48">
        <v>-566.915385899519</v>
      </c>
      <c r="DP48">
        <v>25995.668</v>
      </c>
      <c r="DQ48">
        <v>15</v>
      </c>
      <c r="DR48">
        <v>1625764646.1</v>
      </c>
      <c r="DS48" t="s">
        <v>375</v>
      </c>
      <c r="DT48">
        <v>1625764646.1</v>
      </c>
      <c r="DU48">
        <v>1625764641.6</v>
      </c>
      <c r="DV48">
        <v>6</v>
      </c>
      <c r="DW48">
        <v>-0.099</v>
      </c>
      <c r="DX48">
        <v>-0.014</v>
      </c>
      <c r="DY48">
        <v>-14.875</v>
      </c>
      <c r="DZ48">
        <v>-1.701</v>
      </c>
      <c r="EA48">
        <v>420</v>
      </c>
      <c r="EB48">
        <v>12</v>
      </c>
      <c r="EC48">
        <v>0.11</v>
      </c>
      <c r="ED48">
        <v>0.14</v>
      </c>
      <c r="EE48">
        <v>-13.425835</v>
      </c>
      <c r="EF48">
        <v>-0.431324577861118</v>
      </c>
      <c r="EG48">
        <v>0.0511246738375904</v>
      </c>
      <c r="EH48">
        <v>1</v>
      </c>
      <c r="EI48">
        <v>2224.66941176471</v>
      </c>
      <c r="EJ48">
        <v>-104.533136094679</v>
      </c>
      <c r="EK48">
        <v>10.2841185218582</v>
      </c>
      <c r="EL48">
        <v>0</v>
      </c>
      <c r="EM48">
        <v>0.6457958</v>
      </c>
      <c r="EN48">
        <v>-0.00689700562851953</v>
      </c>
      <c r="EO48">
        <v>0.000892217383825257</v>
      </c>
      <c r="EP48">
        <v>1</v>
      </c>
      <c r="EQ48">
        <v>2</v>
      </c>
      <c r="ER48">
        <v>3</v>
      </c>
      <c r="ES48" t="s">
        <v>314</v>
      </c>
      <c r="ET48">
        <v>100</v>
      </c>
      <c r="EU48">
        <v>100</v>
      </c>
      <c r="EV48">
        <v>-14.87</v>
      </c>
      <c r="EW48">
        <v>-1.7165</v>
      </c>
      <c r="EX48">
        <v>-14.8751258740959</v>
      </c>
      <c r="EY48">
        <v>0.000485247639819423</v>
      </c>
      <c r="EZ48">
        <v>-1.36446825205216e-06</v>
      </c>
      <c r="FA48">
        <v>5.78542989185787e-10</v>
      </c>
      <c r="FB48">
        <v>-1.2487798562882</v>
      </c>
      <c r="FC48">
        <v>-0.0508365997127688</v>
      </c>
      <c r="FD48">
        <v>0.00161886503163497</v>
      </c>
      <c r="FE48">
        <v>-2.08621555845513e-05</v>
      </c>
      <c r="FF48">
        <v>0</v>
      </c>
      <c r="FG48">
        <v>2096</v>
      </c>
      <c r="FH48">
        <v>2</v>
      </c>
      <c r="FI48">
        <v>28</v>
      </c>
      <c r="FJ48">
        <v>20.6</v>
      </c>
      <c r="FK48">
        <v>20.7</v>
      </c>
      <c r="FL48">
        <v>18</v>
      </c>
      <c r="FM48">
        <v>585.72</v>
      </c>
      <c r="FN48">
        <v>418.6</v>
      </c>
      <c r="FO48">
        <v>13.8634</v>
      </c>
      <c r="FP48">
        <v>20.4103</v>
      </c>
      <c r="FQ48">
        <v>30.0005</v>
      </c>
      <c r="FR48">
        <v>20.4563</v>
      </c>
      <c r="FS48">
        <v>20.4513</v>
      </c>
      <c r="FT48">
        <v>21.4791</v>
      </c>
      <c r="FU48">
        <v>-30</v>
      </c>
      <c r="FV48">
        <v>-30</v>
      </c>
      <c r="FW48">
        <v>13.8627</v>
      </c>
      <c r="FX48">
        <v>420</v>
      </c>
      <c r="FY48">
        <v>8.18994</v>
      </c>
      <c r="FZ48">
        <v>102.303</v>
      </c>
      <c r="GA48">
        <v>96.7321</v>
      </c>
    </row>
    <row r="49" spans="1:183">
      <c r="A49">
        <v>33</v>
      </c>
      <c r="B49">
        <v>1625766201</v>
      </c>
      <c r="C49">
        <v>13814</v>
      </c>
      <c r="D49" t="s">
        <v>380</v>
      </c>
      <c r="E49" t="s">
        <v>381</v>
      </c>
      <c r="F49">
        <v>15</v>
      </c>
      <c r="G49" t="s">
        <v>27</v>
      </c>
      <c r="H49">
        <v>1625766193.25</v>
      </c>
      <c r="I49">
        <f>(J49)/1000</f>
        <v>0</v>
      </c>
      <c r="J49">
        <f>1000*CJ49*AH49*(CF49-CG49)/(100*BY49*(1000-AH49*CF49))</f>
        <v>0</v>
      </c>
      <c r="K49">
        <f>CJ49*AH49*(CE49-CD49*(1000-AH49*CG49)/(1000-AH49*CF49))/(100*BY49)</f>
        <v>0</v>
      </c>
      <c r="L49">
        <f>CD49 - IF(AH49&gt;1, K49*BY49*100.0/(AJ49*CR49), 0)</f>
        <v>0</v>
      </c>
      <c r="M49">
        <f>((S49-I49/2)*L49-K49)/(S49+I49/2)</f>
        <v>0</v>
      </c>
      <c r="N49">
        <f>M49*(CK49+CL49)/1000.0</f>
        <v>0</v>
      </c>
      <c r="O49">
        <f>(CD49 - IF(AH49&gt;1, K49*BY49*100.0/(AJ49*CR49), 0))*(CK49+CL49)/1000.0</f>
        <v>0</v>
      </c>
      <c r="P49">
        <f>2.0/((1/R49-1/Q49)+SIGN(R49)*SQRT((1/R49-1/Q49)*(1/R49-1/Q49) + 4*BZ49/((BZ49+1)*(BZ49+1))*(2*1/R49*1/Q49-1/Q49*1/Q49)))</f>
        <v>0</v>
      </c>
      <c r="Q49">
        <f>IF(LEFT(CA49,1)&lt;&gt;"0",IF(LEFT(CA49,1)="1",3.0,CB49),$D$5+$E$5*(CR49*CK49/($K$5*1000))+$F$5*(CR49*CK49/($K$5*1000))*MAX(MIN(BY49,$J$5),$I$5)*MAX(MIN(BY49,$J$5),$I$5)+$G$5*MAX(MIN(BY49,$J$5),$I$5)*(CR49*CK49/($K$5*1000))+$H$5*(CR49*CK49/($K$5*1000))*(CR49*CK49/($K$5*1000)))</f>
        <v>0</v>
      </c>
      <c r="R49">
        <f>I49*(1000-(1000*0.61365*exp(17.502*V49/(240.97+V49))/(CK49+CL49)+CF49)/2)/(1000*0.61365*exp(17.502*V49/(240.97+V49))/(CK49+CL49)-CF49)</f>
        <v>0</v>
      </c>
      <c r="S49">
        <f>1/((BZ49+1)/(P49/1.6)+1/(Q49/1.37)) + BZ49/((BZ49+1)/(P49/1.6) + BZ49/(Q49/1.37))</f>
        <v>0</v>
      </c>
      <c r="T49">
        <f>(BU49*BX49)</f>
        <v>0</v>
      </c>
      <c r="U49">
        <f>(CM49+(T49+2*0.95*5.67E-8*(((CM49+$B$7)+273)^4-(CM49+273)^4)-44100*I49)/(1.84*29.3*Q49+8*0.95*5.67E-8*(CM49+273)^3))</f>
        <v>0</v>
      </c>
      <c r="V49">
        <f>($C$7*CN49+$D$7*CO49+$E$7*U49)</f>
        <v>0</v>
      </c>
      <c r="W49">
        <f>0.61365*exp(17.502*V49/(240.97+V49))</f>
        <v>0</v>
      </c>
      <c r="X49">
        <f>(Y49/Z49*100)</f>
        <v>0</v>
      </c>
      <c r="Y49">
        <f>CF49*(CK49+CL49)/1000</f>
        <v>0</v>
      </c>
      <c r="Z49">
        <f>0.61365*exp(17.502*CM49/(240.97+CM49))</f>
        <v>0</v>
      </c>
      <c r="AA49">
        <f>(W49-CF49*(CK49+CL49)/1000)</f>
        <v>0</v>
      </c>
      <c r="AB49">
        <f>(-I49*44100)</f>
        <v>0</v>
      </c>
      <c r="AC49">
        <f>2*29.3*Q49*0.92*(CM49-V49)</f>
        <v>0</v>
      </c>
      <c r="AD49">
        <f>2*0.95*5.67E-8*(((CM49+$B$7)+273)^4-(V49+273)^4)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MAX(0,($B$13+$C$13*CR49)/(1+$D$13*CR49)*CK49/(CM49+273)*$E$13)</f>
        <v>0</v>
      </c>
      <c r="AK49" t="s">
        <v>303</v>
      </c>
      <c r="AL49" t="s">
        <v>303</v>
      </c>
      <c r="AM49">
        <v>0</v>
      </c>
      <c r="AN49">
        <v>0</v>
      </c>
      <c r="AO49">
        <f>1-AM49/AN49</f>
        <v>0</v>
      </c>
      <c r="AP49">
        <v>0</v>
      </c>
      <c r="AQ49" t="s">
        <v>303</v>
      </c>
      <c r="AR49" t="s">
        <v>303</v>
      </c>
      <c r="AS49">
        <v>0</v>
      </c>
      <c r="AT49">
        <v>0</v>
      </c>
      <c r="AU49">
        <f>1-AS49/AT49</f>
        <v>0</v>
      </c>
      <c r="AV49">
        <v>0.5</v>
      </c>
      <c r="AW49">
        <f>BV49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303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f>$B$11*CS49+$C$11*CT49+$F$11*CU49*(1-CX49)</f>
        <v>0</v>
      </c>
      <c r="BV49">
        <f>BU49*BW49</f>
        <v>0</v>
      </c>
      <c r="BW49">
        <f>($B$11*$D$9+$C$11*$D$9+$F$11*((DH49+CZ49)/MAX(DH49+CZ49+DI49, 0.1)*$I$9+DI49/MAX(DH49+CZ49+DI49, 0.1)*$J$9))/($B$11+$C$11+$F$11)</f>
        <v>0</v>
      </c>
      <c r="BX49">
        <f>($B$11*$K$9+$C$11*$K$9+$F$11*((DH49+CZ49)/MAX(DH49+CZ49+DI49, 0.1)*$P$9+DI49/MAX(DH49+CZ49+DI49, 0.1)*$Q$9))/($B$11+$C$11+$F$11)</f>
        <v>0</v>
      </c>
      <c r="BY49">
        <v>6</v>
      </c>
      <c r="BZ49">
        <v>0.5</v>
      </c>
      <c r="CA49" t="s">
        <v>304</v>
      </c>
      <c r="CB49">
        <v>2</v>
      </c>
      <c r="CC49">
        <v>1625766193.25</v>
      </c>
      <c r="CD49">
        <v>410.5516</v>
      </c>
      <c r="CE49">
        <v>419.992966666667</v>
      </c>
      <c r="CF49">
        <v>13.4632866666667</v>
      </c>
      <c r="CG49">
        <v>12.7897166666667</v>
      </c>
      <c r="CH49">
        <v>425.4226</v>
      </c>
      <c r="CI49">
        <v>15.1837533333333</v>
      </c>
      <c r="CJ49">
        <v>600.0269</v>
      </c>
      <c r="CK49">
        <v>100.841266666667</v>
      </c>
      <c r="CL49">
        <v>0.10012039</v>
      </c>
      <c r="CM49">
        <v>17.78882</v>
      </c>
      <c r="CN49">
        <v>17.68404</v>
      </c>
      <c r="CO49">
        <v>999.9</v>
      </c>
      <c r="CP49">
        <v>0</v>
      </c>
      <c r="CQ49">
        <v>0</v>
      </c>
      <c r="CR49">
        <v>10002.2663333333</v>
      </c>
      <c r="CS49">
        <v>0</v>
      </c>
      <c r="CT49">
        <v>332.917966666667</v>
      </c>
      <c r="CU49">
        <v>1046.017</v>
      </c>
      <c r="CV49">
        <v>0.961999633333333</v>
      </c>
      <c r="CW49">
        <v>0.03800047</v>
      </c>
      <c r="CX49">
        <v>0</v>
      </c>
      <c r="CY49">
        <v>1696.836</v>
      </c>
      <c r="CZ49">
        <v>4.99912</v>
      </c>
      <c r="DA49">
        <v>20660.0666666667</v>
      </c>
      <c r="DB49">
        <v>6712.919</v>
      </c>
      <c r="DC49">
        <v>36.1393666666667</v>
      </c>
      <c r="DD49">
        <v>38.4412666666667</v>
      </c>
      <c r="DE49">
        <v>37.8706666666667</v>
      </c>
      <c r="DF49">
        <v>38.3476333333333</v>
      </c>
      <c r="DG49">
        <v>37.7309666666667</v>
      </c>
      <c r="DH49">
        <v>1001.459</v>
      </c>
      <c r="DI49">
        <v>39.5586666666667</v>
      </c>
      <c r="DJ49">
        <v>0</v>
      </c>
      <c r="DK49">
        <v>1625766203</v>
      </c>
      <c r="DL49">
        <v>0</v>
      </c>
      <c r="DM49">
        <v>1695.6544</v>
      </c>
      <c r="DN49">
        <v>-174.752307426222</v>
      </c>
      <c r="DO49">
        <v>-1703.25384420671</v>
      </c>
      <c r="DP49">
        <v>20648.368</v>
      </c>
      <c r="DQ49">
        <v>15</v>
      </c>
      <c r="DR49">
        <v>1625764646.1</v>
      </c>
      <c r="DS49" t="s">
        <v>375</v>
      </c>
      <c r="DT49">
        <v>1625764646.1</v>
      </c>
      <c r="DU49">
        <v>1625764641.6</v>
      </c>
      <c r="DV49">
        <v>6</v>
      </c>
      <c r="DW49">
        <v>-0.099</v>
      </c>
      <c r="DX49">
        <v>-0.014</v>
      </c>
      <c r="DY49">
        <v>-14.875</v>
      </c>
      <c r="DZ49">
        <v>-1.701</v>
      </c>
      <c r="EA49">
        <v>420</v>
      </c>
      <c r="EB49">
        <v>12</v>
      </c>
      <c r="EC49">
        <v>0.11</v>
      </c>
      <c r="ED49">
        <v>0.14</v>
      </c>
      <c r="EE49">
        <v>-9.4484465</v>
      </c>
      <c r="EF49">
        <v>0.129736885553462</v>
      </c>
      <c r="EG49">
        <v>0.0459005554187528</v>
      </c>
      <c r="EH49">
        <v>1</v>
      </c>
      <c r="EI49">
        <v>1707.288</v>
      </c>
      <c r="EJ49">
        <v>-191.193816046969</v>
      </c>
      <c r="EK49">
        <v>19.2974904067861</v>
      </c>
      <c r="EL49">
        <v>0</v>
      </c>
      <c r="EM49">
        <v>0.672498425</v>
      </c>
      <c r="EN49">
        <v>-0.00386205253283466</v>
      </c>
      <c r="EO49">
        <v>0.00427959104288891</v>
      </c>
      <c r="EP49">
        <v>1</v>
      </c>
      <c r="EQ49">
        <v>2</v>
      </c>
      <c r="ER49">
        <v>3</v>
      </c>
      <c r="ES49" t="s">
        <v>314</v>
      </c>
      <c r="ET49">
        <v>100</v>
      </c>
      <c r="EU49">
        <v>100</v>
      </c>
      <c r="EV49">
        <v>-14.871</v>
      </c>
      <c r="EW49">
        <v>-1.7204</v>
      </c>
      <c r="EX49">
        <v>-14.8751258740959</v>
      </c>
      <c r="EY49">
        <v>0.000485247639819423</v>
      </c>
      <c r="EZ49">
        <v>-1.36446825205216e-06</v>
      </c>
      <c r="FA49">
        <v>5.78542989185787e-10</v>
      </c>
      <c r="FB49">
        <v>-1.2487798562882</v>
      </c>
      <c r="FC49">
        <v>-0.0508365997127688</v>
      </c>
      <c r="FD49">
        <v>0.00161886503163497</v>
      </c>
      <c r="FE49">
        <v>-2.08621555845513e-05</v>
      </c>
      <c r="FF49">
        <v>0</v>
      </c>
      <c r="FG49">
        <v>2096</v>
      </c>
      <c r="FH49">
        <v>2</v>
      </c>
      <c r="FI49">
        <v>28</v>
      </c>
      <c r="FJ49">
        <v>25.9</v>
      </c>
      <c r="FK49">
        <v>26</v>
      </c>
      <c r="FL49">
        <v>18</v>
      </c>
      <c r="FM49">
        <v>604.301</v>
      </c>
      <c r="FN49">
        <v>416.661</v>
      </c>
      <c r="FO49">
        <v>14.3212</v>
      </c>
      <c r="FP49">
        <v>20.5007</v>
      </c>
      <c r="FQ49">
        <v>30.0001</v>
      </c>
      <c r="FR49">
        <v>20.5398</v>
      </c>
      <c r="FS49">
        <v>20.5324</v>
      </c>
      <c r="FT49">
        <v>21.4829</v>
      </c>
      <c r="FU49">
        <v>-30</v>
      </c>
      <c r="FV49">
        <v>-30</v>
      </c>
      <c r="FW49">
        <v>14.3176</v>
      </c>
      <c r="FX49">
        <v>420</v>
      </c>
      <c r="FY49">
        <v>8.18994</v>
      </c>
      <c r="FZ49">
        <v>102.297</v>
      </c>
      <c r="GA49">
        <v>96.7191</v>
      </c>
    </row>
    <row r="50" spans="1:183">
      <c r="A50">
        <v>34</v>
      </c>
      <c r="B50">
        <v>1625766799.5</v>
      </c>
      <c r="C50">
        <v>14412.5</v>
      </c>
      <c r="D50" t="s">
        <v>382</v>
      </c>
      <c r="E50" t="s">
        <v>383</v>
      </c>
      <c r="F50">
        <v>15</v>
      </c>
      <c r="G50" t="s">
        <v>319</v>
      </c>
      <c r="H50">
        <v>1625766791.5</v>
      </c>
      <c r="I50">
        <f>(J50)/1000</f>
        <v>0</v>
      </c>
      <c r="J50">
        <f>1000*CJ50*AH50*(CF50-CG50)/(100*BY50*(1000-AH50*CF50))</f>
        <v>0</v>
      </c>
      <c r="K50">
        <f>CJ50*AH50*(CE50-CD50*(1000-AH50*CG50)/(1000-AH50*CF50))/(100*BY50)</f>
        <v>0</v>
      </c>
      <c r="L50">
        <f>CD50 - IF(AH50&gt;1, K50*BY50*100.0/(AJ50*CR50), 0)</f>
        <v>0</v>
      </c>
      <c r="M50">
        <f>((S50-I50/2)*L50-K50)/(S50+I50/2)</f>
        <v>0</v>
      </c>
      <c r="N50">
        <f>M50*(CK50+CL50)/1000.0</f>
        <v>0</v>
      </c>
      <c r="O50">
        <f>(CD50 - IF(AH50&gt;1, K50*BY50*100.0/(AJ50*CR50), 0))*(CK50+CL50)/1000.0</f>
        <v>0</v>
      </c>
      <c r="P50">
        <f>2.0/((1/R50-1/Q50)+SIGN(R50)*SQRT((1/R50-1/Q50)*(1/R50-1/Q50) + 4*BZ50/((BZ50+1)*(BZ50+1))*(2*1/R50*1/Q50-1/Q50*1/Q50)))</f>
        <v>0</v>
      </c>
      <c r="Q50">
        <f>IF(LEFT(CA50,1)&lt;&gt;"0",IF(LEFT(CA50,1)="1",3.0,CB50),$D$5+$E$5*(CR50*CK50/($K$5*1000))+$F$5*(CR50*CK50/($K$5*1000))*MAX(MIN(BY50,$J$5),$I$5)*MAX(MIN(BY50,$J$5),$I$5)+$G$5*MAX(MIN(BY50,$J$5),$I$5)*(CR50*CK50/($K$5*1000))+$H$5*(CR50*CK50/($K$5*1000))*(CR50*CK50/($K$5*1000)))</f>
        <v>0</v>
      </c>
      <c r="R50">
        <f>I50*(1000-(1000*0.61365*exp(17.502*V50/(240.97+V50))/(CK50+CL50)+CF50)/2)/(1000*0.61365*exp(17.502*V50/(240.97+V50))/(CK50+CL50)-CF50)</f>
        <v>0</v>
      </c>
      <c r="S50">
        <f>1/((BZ50+1)/(P50/1.6)+1/(Q50/1.37)) + BZ50/((BZ50+1)/(P50/1.6) + BZ50/(Q50/1.37))</f>
        <v>0</v>
      </c>
      <c r="T50">
        <f>(BU50*BX50)</f>
        <v>0</v>
      </c>
      <c r="U50">
        <f>(CM50+(T50+2*0.95*5.67E-8*(((CM50+$B$7)+273)^4-(CM50+273)^4)-44100*I50)/(1.84*29.3*Q50+8*0.95*5.67E-8*(CM50+273)^3))</f>
        <v>0</v>
      </c>
      <c r="V50">
        <f>($C$7*CN50+$D$7*CO50+$E$7*U50)</f>
        <v>0</v>
      </c>
      <c r="W50">
        <f>0.61365*exp(17.502*V50/(240.97+V50))</f>
        <v>0</v>
      </c>
      <c r="X50">
        <f>(Y50/Z50*100)</f>
        <v>0</v>
      </c>
      <c r="Y50">
        <f>CF50*(CK50+CL50)/1000</f>
        <v>0</v>
      </c>
      <c r="Z50">
        <f>0.61365*exp(17.502*CM50/(240.97+CM50))</f>
        <v>0</v>
      </c>
      <c r="AA50">
        <f>(W50-CF50*(CK50+CL50)/1000)</f>
        <v>0</v>
      </c>
      <c r="AB50">
        <f>(-I50*44100)</f>
        <v>0</v>
      </c>
      <c r="AC50">
        <f>2*29.3*Q50*0.92*(CM50-V50)</f>
        <v>0</v>
      </c>
      <c r="AD50">
        <f>2*0.95*5.67E-8*(((CM50+$B$7)+273)^4-(V50+273)^4)</f>
        <v>0</v>
      </c>
      <c r="AE50">
        <f>T50+AD50+AB50+AC50</f>
        <v>0</v>
      </c>
      <c r="AF50">
        <v>1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MAX(0,($B$13+$C$13*CR50)/(1+$D$13*CR50)*CK50/(CM50+273)*$E$13)</f>
        <v>0</v>
      </c>
      <c r="AK50" t="s">
        <v>303</v>
      </c>
      <c r="AL50" t="s">
        <v>303</v>
      </c>
      <c r="AM50">
        <v>0</v>
      </c>
      <c r="AN50">
        <v>0</v>
      </c>
      <c r="AO50">
        <f>1-AM50/AN50</f>
        <v>0</v>
      </c>
      <c r="AP50">
        <v>0</v>
      </c>
      <c r="AQ50" t="s">
        <v>303</v>
      </c>
      <c r="AR50" t="s">
        <v>303</v>
      </c>
      <c r="AS50">
        <v>0</v>
      </c>
      <c r="AT50">
        <v>0</v>
      </c>
      <c r="AU50">
        <f>1-AS50/AT50</f>
        <v>0</v>
      </c>
      <c r="AV50">
        <v>0.5</v>
      </c>
      <c r="AW50">
        <f>BV50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303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f>$B$11*CS50+$C$11*CT50+$F$11*CU50*(1-CX50)</f>
        <v>0</v>
      </c>
      <c r="BV50">
        <f>BU50*BW50</f>
        <v>0</v>
      </c>
      <c r="BW50">
        <f>($B$11*$D$9+$C$11*$D$9+$F$11*((DH50+CZ50)/MAX(DH50+CZ50+DI50, 0.1)*$I$9+DI50/MAX(DH50+CZ50+DI50, 0.1)*$J$9))/($B$11+$C$11+$F$11)</f>
        <v>0</v>
      </c>
      <c r="BX50">
        <f>($B$11*$K$9+$C$11*$K$9+$F$11*((DH50+CZ50)/MAX(DH50+CZ50+DI50, 0.1)*$P$9+DI50/MAX(DH50+CZ50+DI50, 0.1)*$Q$9))/($B$11+$C$11+$F$11)</f>
        <v>0</v>
      </c>
      <c r="BY50">
        <v>6</v>
      </c>
      <c r="BZ50">
        <v>0.5</v>
      </c>
      <c r="CA50" t="s">
        <v>304</v>
      </c>
      <c r="CB50">
        <v>2</v>
      </c>
      <c r="CC50">
        <v>1625766791.5</v>
      </c>
      <c r="CD50">
        <v>406.237548387097</v>
      </c>
      <c r="CE50">
        <v>419.991290322581</v>
      </c>
      <c r="CF50">
        <v>12.2223677419355</v>
      </c>
      <c r="CG50">
        <v>13.4136709677419</v>
      </c>
      <c r="CH50">
        <v>421.107161290323</v>
      </c>
      <c r="CI50">
        <v>13.9213967741936</v>
      </c>
      <c r="CJ50">
        <v>600.010290322581</v>
      </c>
      <c r="CK50">
        <v>100.847967741935</v>
      </c>
      <c r="CL50">
        <v>0.0998912322580645</v>
      </c>
      <c r="CM50">
        <v>16.9378</v>
      </c>
      <c r="CN50">
        <v>16.8265870967742</v>
      </c>
      <c r="CO50">
        <v>999.9</v>
      </c>
      <c r="CP50">
        <v>0</v>
      </c>
      <c r="CQ50">
        <v>0</v>
      </c>
      <c r="CR50">
        <v>10001.6519354839</v>
      </c>
      <c r="CS50">
        <v>0</v>
      </c>
      <c r="CT50">
        <v>128.937129032258</v>
      </c>
      <c r="CU50">
        <v>1046.01903225806</v>
      </c>
      <c r="CV50">
        <v>0.961990741935484</v>
      </c>
      <c r="CW50">
        <v>0.0380087967741935</v>
      </c>
      <c r="CX50">
        <v>0</v>
      </c>
      <c r="CY50">
        <v>2249.81806451613</v>
      </c>
      <c r="CZ50">
        <v>4.99912</v>
      </c>
      <c r="DA50">
        <v>26754.3967741935</v>
      </c>
      <c r="DB50">
        <v>6712.91451612903</v>
      </c>
      <c r="DC50">
        <v>36.2578709677419</v>
      </c>
      <c r="DD50">
        <v>38.4613870967742</v>
      </c>
      <c r="DE50">
        <v>37.9634838709677</v>
      </c>
      <c r="DF50">
        <v>38.4774838709677</v>
      </c>
      <c r="DG50">
        <v>37.5682258064516</v>
      </c>
      <c r="DH50">
        <v>1001.45</v>
      </c>
      <c r="DI50">
        <v>39.5690322580645</v>
      </c>
      <c r="DJ50">
        <v>0</v>
      </c>
      <c r="DK50">
        <v>1625766801.8</v>
      </c>
      <c r="DL50">
        <v>0</v>
      </c>
      <c r="DM50">
        <v>2248.54</v>
      </c>
      <c r="DN50">
        <v>-78.9415385852698</v>
      </c>
      <c r="DO50">
        <v>-374.576924515336</v>
      </c>
      <c r="DP50">
        <v>26749.48</v>
      </c>
      <c r="DQ50">
        <v>15</v>
      </c>
      <c r="DR50">
        <v>1625764646.1</v>
      </c>
      <c r="DS50" t="s">
        <v>375</v>
      </c>
      <c r="DT50">
        <v>1625764646.1</v>
      </c>
      <c r="DU50">
        <v>1625764641.6</v>
      </c>
      <c r="DV50">
        <v>6</v>
      </c>
      <c r="DW50">
        <v>-0.099</v>
      </c>
      <c r="DX50">
        <v>-0.014</v>
      </c>
      <c r="DY50">
        <v>-14.875</v>
      </c>
      <c r="DZ50">
        <v>-1.701</v>
      </c>
      <c r="EA50">
        <v>420</v>
      </c>
      <c r="EB50">
        <v>12</v>
      </c>
      <c r="EC50">
        <v>0.11</v>
      </c>
      <c r="ED50">
        <v>0.14</v>
      </c>
      <c r="EE50">
        <v>-13.7560125</v>
      </c>
      <c r="EF50">
        <v>-0.0169497185740706</v>
      </c>
      <c r="EG50">
        <v>0.0331274824541498</v>
      </c>
      <c r="EH50">
        <v>1</v>
      </c>
      <c r="EI50">
        <v>2253.67735294118</v>
      </c>
      <c r="EJ50">
        <v>-78.7278106508908</v>
      </c>
      <c r="EK50">
        <v>7.74811411924504</v>
      </c>
      <c r="EL50">
        <v>0</v>
      </c>
      <c r="EM50">
        <v>-1.1937635</v>
      </c>
      <c r="EN50">
        <v>0.0375500938086291</v>
      </c>
      <c r="EO50">
        <v>0.00545246895910466</v>
      </c>
      <c r="EP50">
        <v>1</v>
      </c>
      <c r="EQ50">
        <v>2</v>
      </c>
      <c r="ER50">
        <v>3</v>
      </c>
      <c r="ES50" t="s">
        <v>314</v>
      </c>
      <c r="ET50">
        <v>100</v>
      </c>
      <c r="EU50">
        <v>100</v>
      </c>
      <c r="EV50">
        <v>-14.869</v>
      </c>
      <c r="EW50">
        <v>-1.6991</v>
      </c>
      <c r="EX50">
        <v>-14.8751258740959</v>
      </c>
      <c r="EY50">
        <v>0.000485247639819423</v>
      </c>
      <c r="EZ50">
        <v>-1.36446825205216e-06</v>
      </c>
      <c r="FA50">
        <v>5.78542989185787e-10</v>
      </c>
      <c r="FB50">
        <v>-1.2487798562882</v>
      </c>
      <c r="FC50">
        <v>-0.0508365997127688</v>
      </c>
      <c r="FD50">
        <v>0.00161886503163497</v>
      </c>
      <c r="FE50">
        <v>-2.08621555845513e-05</v>
      </c>
      <c r="FF50">
        <v>0</v>
      </c>
      <c r="FG50">
        <v>2096</v>
      </c>
      <c r="FH50">
        <v>2</v>
      </c>
      <c r="FI50">
        <v>28</v>
      </c>
      <c r="FJ50">
        <v>35.9</v>
      </c>
      <c r="FK50">
        <v>36</v>
      </c>
      <c r="FL50">
        <v>18</v>
      </c>
      <c r="FM50">
        <v>599.204</v>
      </c>
      <c r="FN50">
        <v>413.868</v>
      </c>
      <c r="FO50">
        <v>12.0634</v>
      </c>
      <c r="FP50">
        <v>20.6398</v>
      </c>
      <c r="FQ50">
        <v>30.0006</v>
      </c>
      <c r="FR50">
        <v>20.6477</v>
      </c>
      <c r="FS50">
        <v>20.6443</v>
      </c>
      <c r="FT50">
        <v>21.4936</v>
      </c>
      <c r="FU50">
        <v>-30</v>
      </c>
      <c r="FV50">
        <v>-30</v>
      </c>
      <c r="FW50">
        <v>12.016</v>
      </c>
      <c r="FX50">
        <v>420</v>
      </c>
      <c r="FY50">
        <v>8.18994</v>
      </c>
      <c r="FZ50">
        <v>102.279</v>
      </c>
      <c r="GA50">
        <v>96.6632</v>
      </c>
    </row>
    <row r="51" spans="1:183">
      <c r="A51">
        <v>35</v>
      </c>
      <c r="B51">
        <v>1625767496.1</v>
      </c>
      <c r="C51">
        <v>15109.0999999046</v>
      </c>
      <c r="D51" t="s">
        <v>384</v>
      </c>
      <c r="E51" t="s">
        <v>385</v>
      </c>
      <c r="F51">
        <v>15</v>
      </c>
      <c r="G51" t="s">
        <v>322</v>
      </c>
      <c r="H51">
        <v>1625767488.1</v>
      </c>
      <c r="I51">
        <f>(J51)/1000</f>
        <v>0</v>
      </c>
      <c r="J51">
        <f>1000*CJ51*AH51*(CF51-CG51)/(100*BY51*(1000-AH51*CF51))</f>
        <v>0</v>
      </c>
      <c r="K51">
        <f>CJ51*AH51*(CE51-CD51*(1000-AH51*CG51)/(1000-AH51*CF51))/(100*BY51)</f>
        <v>0</v>
      </c>
      <c r="L51">
        <f>CD51 - IF(AH51&gt;1, K51*BY51*100.0/(AJ51*CR51), 0)</f>
        <v>0</v>
      </c>
      <c r="M51">
        <f>((S51-I51/2)*L51-K51)/(S51+I51/2)</f>
        <v>0</v>
      </c>
      <c r="N51">
        <f>M51*(CK51+CL51)/1000.0</f>
        <v>0</v>
      </c>
      <c r="O51">
        <f>(CD51 - IF(AH51&gt;1, K51*BY51*100.0/(AJ51*CR51), 0))*(CK51+CL51)/1000.0</f>
        <v>0</v>
      </c>
      <c r="P51">
        <f>2.0/((1/R51-1/Q51)+SIGN(R51)*SQRT((1/R51-1/Q51)*(1/R51-1/Q51) + 4*BZ51/((BZ51+1)*(BZ51+1))*(2*1/R51*1/Q51-1/Q51*1/Q51)))</f>
        <v>0</v>
      </c>
      <c r="Q51">
        <f>IF(LEFT(CA51,1)&lt;&gt;"0",IF(LEFT(CA51,1)="1",3.0,CB51),$D$5+$E$5*(CR51*CK51/($K$5*1000))+$F$5*(CR51*CK51/($K$5*1000))*MAX(MIN(BY51,$J$5),$I$5)*MAX(MIN(BY51,$J$5),$I$5)+$G$5*MAX(MIN(BY51,$J$5),$I$5)*(CR51*CK51/($K$5*1000))+$H$5*(CR51*CK51/($K$5*1000))*(CR51*CK51/($K$5*1000)))</f>
        <v>0</v>
      </c>
      <c r="R51">
        <f>I51*(1000-(1000*0.61365*exp(17.502*V51/(240.97+V51))/(CK51+CL51)+CF51)/2)/(1000*0.61365*exp(17.502*V51/(240.97+V51))/(CK51+CL51)-CF51)</f>
        <v>0</v>
      </c>
      <c r="S51">
        <f>1/((BZ51+1)/(P51/1.6)+1/(Q51/1.37)) + BZ51/((BZ51+1)/(P51/1.6) + BZ51/(Q51/1.37))</f>
        <v>0</v>
      </c>
      <c r="T51">
        <f>(BU51*BX51)</f>
        <v>0</v>
      </c>
      <c r="U51">
        <f>(CM51+(T51+2*0.95*5.67E-8*(((CM51+$B$7)+273)^4-(CM51+273)^4)-44100*I51)/(1.84*29.3*Q51+8*0.95*5.67E-8*(CM51+273)^3))</f>
        <v>0</v>
      </c>
      <c r="V51">
        <f>($C$7*CN51+$D$7*CO51+$E$7*U51)</f>
        <v>0</v>
      </c>
      <c r="W51">
        <f>0.61365*exp(17.502*V51/(240.97+V51))</f>
        <v>0</v>
      </c>
      <c r="X51">
        <f>(Y51/Z51*100)</f>
        <v>0</v>
      </c>
      <c r="Y51">
        <f>CF51*(CK51+CL51)/1000</f>
        <v>0</v>
      </c>
      <c r="Z51">
        <f>0.61365*exp(17.502*CM51/(240.97+CM51))</f>
        <v>0</v>
      </c>
      <c r="AA51">
        <f>(W51-CF51*(CK51+CL51)/1000)</f>
        <v>0</v>
      </c>
      <c r="AB51">
        <f>(-I51*44100)</f>
        <v>0</v>
      </c>
      <c r="AC51">
        <f>2*29.3*Q51*0.92*(CM51-V51)</f>
        <v>0</v>
      </c>
      <c r="AD51">
        <f>2*0.95*5.67E-8*(((CM51+$B$7)+273)^4-(V51+273)^4)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MAX(0,($B$13+$C$13*CR51)/(1+$D$13*CR51)*CK51/(CM51+273)*$E$13)</f>
        <v>0</v>
      </c>
      <c r="AK51" t="s">
        <v>303</v>
      </c>
      <c r="AL51" t="s">
        <v>303</v>
      </c>
      <c r="AM51">
        <v>0</v>
      </c>
      <c r="AN51">
        <v>0</v>
      </c>
      <c r="AO51">
        <f>1-AM51/AN51</f>
        <v>0</v>
      </c>
      <c r="AP51">
        <v>0</v>
      </c>
      <c r="AQ51" t="s">
        <v>303</v>
      </c>
      <c r="AR51" t="s">
        <v>303</v>
      </c>
      <c r="AS51">
        <v>0</v>
      </c>
      <c r="AT51">
        <v>0</v>
      </c>
      <c r="AU51">
        <f>1-AS51/AT51</f>
        <v>0</v>
      </c>
      <c r="AV51">
        <v>0.5</v>
      </c>
      <c r="AW51">
        <f>BV51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303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f>$B$11*CS51+$C$11*CT51+$F$11*CU51*(1-CX51)</f>
        <v>0</v>
      </c>
      <c r="BV51">
        <f>BU51*BW51</f>
        <v>0</v>
      </c>
      <c r="BW51">
        <f>($B$11*$D$9+$C$11*$D$9+$F$11*((DH51+CZ51)/MAX(DH51+CZ51+DI51, 0.1)*$I$9+DI51/MAX(DH51+CZ51+DI51, 0.1)*$J$9))/($B$11+$C$11+$F$11)</f>
        <v>0</v>
      </c>
      <c r="BX51">
        <f>($B$11*$K$9+$C$11*$K$9+$F$11*((DH51+CZ51)/MAX(DH51+CZ51+DI51, 0.1)*$P$9+DI51/MAX(DH51+CZ51+DI51, 0.1)*$Q$9))/($B$11+$C$11+$F$11)</f>
        <v>0</v>
      </c>
      <c r="BY51">
        <v>6</v>
      </c>
      <c r="BZ51">
        <v>0.5</v>
      </c>
      <c r="CA51" t="s">
        <v>304</v>
      </c>
      <c r="CB51">
        <v>2</v>
      </c>
      <c r="CC51">
        <v>1625767488.1</v>
      </c>
      <c r="CD51">
        <v>409.480677419355</v>
      </c>
      <c r="CE51">
        <v>419.99435483871</v>
      </c>
      <c r="CF51">
        <v>12.1190032258065</v>
      </c>
      <c r="CG51">
        <v>13.9091709677419</v>
      </c>
      <c r="CH51">
        <v>424.351290322581</v>
      </c>
      <c r="CI51">
        <v>13.8161580645161</v>
      </c>
      <c r="CJ51">
        <v>600.016516129032</v>
      </c>
      <c r="CK51">
        <v>100.84864516129</v>
      </c>
      <c r="CL51">
        <v>0.0999801741935484</v>
      </c>
      <c r="CM51">
        <v>16.5686548387097</v>
      </c>
      <c r="CN51">
        <v>16.2031806451613</v>
      </c>
      <c r="CO51">
        <v>999.9</v>
      </c>
      <c r="CP51">
        <v>0</v>
      </c>
      <c r="CQ51">
        <v>0</v>
      </c>
      <c r="CR51">
        <v>10008.1429032258</v>
      </c>
      <c r="CS51">
        <v>0</v>
      </c>
      <c r="CT51">
        <v>214.074129032258</v>
      </c>
      <c r="CU51">
        <v>1046.01548387097</v>
      </c>
      <c r="CV51">
        <v>0.961994064516129</v>
      </c>
      <c r="CW51">
        <v>0.0380057258064516</v>
      </c>
      <c r="CX51">
        <v>0</v>
      </c>
      <c r="CY51">
        <v>1916.11032258065</v>
      </c>
      <c r="CZ51">
        <v>4.99912</v>
      </c>
      <c r="DA51">
        <v>22368.0677419355</v>
      </c>
      <c r="DB51">
        <v>6712.89580645161</v>
      </c>
      <c r="DC51">
        <v>36.2699032258064</v>
      </c>
      <c r="DD51">
        <v>38.6128064516129</v>
      </c>
      <c r="DE51">
        <v>38.0722580645161</v>
      </c>
      <c r="DF51">
        <v>38.3506451612903</v>
      </c>
      <c r="DG51">
        <v>37.6368064516129</v>
      </c>
      <c r="DH51">
        <v>1001.45451612903</v>
      </c>
      <c r="DI51">
        <v>39.5609677419355</v>
      </c>
      <c r="DJ51">
        <v>0</v>
      </c>
      <c r="DK51">
        <v>1625767498.4</v>
      </c>
      <c r="DL51">
        <v>0</v>
      </c>
      <c r="DM51">
        <v>1914.975</v>
      </c>
      <c r="DN51">
        <v>-102.910427347542</v>
      </c>
      <c r="DO51">
        <v>-1.62735208210735</v>
      </c>
      <c r="DP51">
        <v>22369.2076923077</v>
      </c>
      <c r="DQ51">
        <v>15</v>
      </c>
      <c r="DR51">
        <v>1625764646.1</v>
      </c>
      <c r="DS51" t="s">
        <v>375</v>
      </c>
      <c r="DT51">
        <v>1625764646.1</v>
      </c>
      <c r="DU51">
        <v>1625764641.6</v>
      </c>
      <c r="DV51">
        <v>6</v>
      </c>
      <c r="DW51">
        <v>-0.099</v>
      </c>
      <c r="DX51">
        <v>-0.014</v>
      </c>
      <c r="DY51">
        <v>-14.875</v>
      </c>
      <c r="DZ51">
        <v>-1.701</v>
      </c>
      <c r="EA51">
        <v>420</v>
      </c>
      <c r="EB51">
        <v>12</v>
      </c>
      <c r="EC51">
        <v>0.11</v>
      </c>
      <c r="ED51">
        <v>0.14</v>
      </c>
      <c r="EE51">
        <v>-10.5203780487805</v>
      </c>
      <c r="EF51">
        <v>0.0127818815330888</v>
      </c>
      <c r="EG51">
        <v>0.034852529125397</v>
      </c>
      <c r="EH51">
        <v>1</v>
      </c>
      <c r="EI51">
        <v>1919.65181818182</v>
      </c>
      <c r="EJ51">
        <v>-103.839119411812</v>
      </c>
      <c r="EK51">
        <v>9.88628448592489</v>
      </c>
      <c r="EL51">
        <v>0</v>
      </c>
      <c r="EM51">
        <v>-1.78632926829268</v>
      </c>
      <c r="EN51">
        <v>-0.206514982578394</v>
      </c>
      <c r="EO51">
        <v>0.0264452601120018</v>
      </c>
      <c r="EP51">
        <v>0</v>
      </c>
      <c r="EQ51">
        <v>1</v>
      </c>
      <c r="ER51">
        <v>3</v>
      </c>
      <c r="ES51" t="s">
        <v>310</v>
      </c>
      <c r="ET51">
        <v>100</v>
      </c>
      <c r="EU51">
        <v>100</v>
      </c>
      <c r="EV51">
        <v>-14.871</v>
      </c>
      <c r="EW51">
        <v>-1.696</v>
      </c>
      <c r="EX51">
        <v>-14.8751258740959</v>
      </c>
      <c r="EY51">
        <v>0.000485247639819423</v>
      </c>
      <c r="EZ51">
        <v>-1.36446825205216e-06</v>
      </c>
      <c r="FA51">
        <v>5.78542989185787e-10</v>
      </c>
      <c r="FB51">
        <v>-1.2487798562882</v>
      </c>
      <c r="FC51">
        <v>-0.0508365997127688</v>
      </c>
      <c r="FD51">
        <v>0.00161886503163497</v>
      </c>
      <c r="FE51">
        <v>-2.08621555845513e-05</v>
      </c>
      <c r="FF51">
        <v>0</v>
      </c>
      <c r="FG51">
        <v>2096</v>
      </c>
      <c r="FH51">
        <v>2</v>
      </c>
      <c r="FI51">
        <v>28</v>
      </c>
      <c r="FJ51">
        <v>47.5</v>
      </c>
      <c r="FK51">
        <v>47.6</v>
      </c>
      <c r="FL51">
        <v>18</v>
      </c>
      <c r="FM51">
        <v>600.561</v>
      </c>
      <c r="FN51">
        <v>411.343</v>
      </c>
      <c r="FO51">
        <v>11.7069</v>
      </c>
      <c r="FP51">
        <v>20.7458</v>
      </c>
      <c r="FQ51">
        <v>30.0002</v>
      </c>
      <c r="FR51">
        <v>20.8099</v>
      </c>
      <c r="FS51">
        <v>20.8064</v>
      </c>
      <c r="FT51">
        <v>21.4806</v>
      </c>
      <c r="FU51">
        <v>-30</v>
      </c>
      <c r="FV51">
        <v>-30</v>
      </c>
      <c r="FW51">
        <v>11.7176</v>
      </c>
      <c r="FX51">
        <v>420</v>
      </c>
      <c r="FY51">
        <v>8.18994</v>
      </c>
      <c r="FZ51">
        <v>102.262</v>
      </c>
      <c r="GA51">
        <v>96.6451</v>
      </c>
    </row>
    <row r="52" spans="1:183">
      <c r="A52">
        <v>36</v>
      </c>
      <c r="B52">
        <v>1625768134.6</v>
      </c>
      <c r="C52">
        <v>15747.5999999046</v>
      </c>
      <c r="D52" t="s">
        <v>386</v>
      </c>
      <c r="E52" t="s">
        <v>387</v>
      </c>
      <c r="F52">
        <v>15</v>
      </c>
      <c r="G52" t="s">
        <v>302</v>
      </c>
      <c r="H52">
        <v>1625768126.6</v>
      </c>
      <c r="I52">
        <f>(J52)/1000</f>
        <v>0</v>
      </c>
      <c r="J52">
        <f>1000*CJ52*AH52*(CF52-CG52)/(100*BY52*(1000-AH52*CF52))</f>
        <v>0</v>
      </c>
      <c r="K52">
        <f>CJ52*AH52*(CE52-CD52*(1000-AH52*CG52)/(1000-AH52*CF52))/(100*BY52)</f>
        <v>0</v>
      </c>
      <c r="L52">
        <f>CD52 - IF(AH52&gt;1, K52*BY52*100.0/(AJ52*CR52), 0)</f>
        <v>0</v>
      </c>
      <c r="M52">
        <f>((S52-I52/2)*L52-K52)/(S52+I52/2)</f>
        <v>0</v>
      </c>
      <c r="N52">
        <f>M52*(CK52+CL52)/1000.0</f>
        <v>0</v>
      </c>
      <c r="O52">
        <f>(CD52 - IF(AH52&gt;1, K52*BY52*100.0/(AJ52*CR52), 0))*(CK52+CL52)/1000.0</f>
        <v>0</v>
      </c>
      <c r="P52">
        <f>2.0/((1/R52-1/Q52)+SIGN(R52)*SQRT((1/R52-1/Q52)*(1/R52-1/Q52) + 4*BZ52/((BZ52+1)*(BZ52+1))*(2*1/R52*1/Q52-1/Q52*1/Q52)))</f>
        <v>0</v>
      </c>
      <c r="Q52">
        <f>IF(LEFT(CA52,1)&lt;&gt;"0",IF(LEFT(CA52,1)="1",3.0,CB52),$D$5+$E$5*(CR52*CK52/($K$5*1000))+$F$5*(CR52*CK52/($K$5*1000))*MAX(MIN(BY52,$J$5),$I$5)*MAX(MIN(BY52,$J$5),$I$5)+$G$5*MAX(MIN(BY52,$J$5),$I$5)*(CR52*CK52/($K$5*1000))+$H$5*(CR52*CK52/($K$5*1000))*(CR52*CK52/($K$5*1000)))</f>
        <v>0</v>
      </c>
      <c r="R52">
        <f>I52*(1000-(1000*0.61365*exp(17.502*V52/(240.97+V52))/(CK52+CL52)+CF52)/2)/(1000*0.61365*exp(17.502*V52/(240.97+V52))/(CK52+CL52)-CF52)</f>
        <v>0</v>
      </c>
      <c r="S52">
        <f>1/((BZ52+1)/(P52/1.6)+1/(Q52/1.37)) + BZ52/((BZ52+1)/(P52/1.6) + BZ52/(Q52/1.37))</f>
        <v>0</v>
      </c>
      <c r="T52">
        <f>(BU52*BX52)</f>
        <v>0</v>
      </c>
      <c r="U52">
        <f>(CM52+(T52+2*0.95*5.67E-8*(((CM52+$B$7)+273)^4-(CM52+273)^4)-44100*I52)/(1.84*29.3*Q52+8*0.95*5.67E-8*(CM52+273)^3))</f>
        <v>0</v>
      </c>
      <c r="V52">
        <f>($C$7*CN52+$D$7*CO52+$E$7*U52)</f>
        <v>0</v>
      </c>
      <c r="W52">
        <f>0.61365*exp(17.502*V52/(240.97+V52))</f>
        <v>0</v>
      </c>
      <c r="X52">
        <f>(Y52/Z52*100)</f>
        <v>0</v>
      </c>
      <c r="Y52">
        <f>CF52*(CK52+CL52)/1000</f>
        <v>0</v>
      </c>
      <c r="Z52">
        <f>0.61365*exp(17.502*CM52/(240.97+CM52))</f>
        <v>0</v>
      </c>
      <c r="AA52">
        <f>(W52-CF52*(CK52+CL52)/1000)</f>
        <v>0</v>
      </c>
      <c r="AB52">
        <f>(-I52*44100)</f>
        <v>0</v>
      </c>
      <c r="AC52">
        <f>2*29.3*Q52*0.92*(CM52-V52)</f>
        <v>0</v>
      </c>
      <c r="AD52">
        <f>2*0.95*5.67E-8*(((CM52+$B$7)+273)^4-(V52+273)^4)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MAX(0,($B$13+$C$13*CR52)/(1+$D$13*CR52)*CK52/(CM52+273)*$E$13)</f>
        <v>0</v>
      </c>
      <c r="AK52" t="s">
        <v>303</v>
      </c>
      <c r="AL52" t="s">
        <v>303</v>
      </c>
      <c r="AM52">
        <v>0</v>
      </c>
      <c r="AN52">
        <v>0</v>
      </c>
      <c r="AO52">
        <f>1-AM52/AN52</f>
        <v>0</v>
      </c>
      <c r="AP52">
        <v>0</v>
      </c>
      <c r="AQ52" t="s">
        <v>303</v>
      </c>
      <c r="AR52" t="s">
        <v>303</v>
      </c>
      <c r="AS52">
        <v>0</v>
      </c>
      <c r="AT52">
        <v>0</v>
      </c>
      <c r="AU52">
        <f>1-AS52/AT52</f>
        <v>0</v>
      </c>
      <c r="AV52">
        <v>0.5</v>
      </c>
      <c r="AW52">
        <f>BV52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303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f>$B$11*CS52+$C$11*CT52+$F$11*CU52*(1-CX52)</f>
        <v>0</v>
      </c>
      <c r="BV52">
        <f>BU52*BW52</f>
        <v>0</v>
      </c>
      <c r="BW52">
        <f>($B$11*$D$9+$C$11*$D$9+$F$11*((DH52+CZ52)/MAX(DH52+CZ52+DI52, 0.1)*$I$9+DI52/MAX(DH52+CZ52+DI52, 0.1)*$J$9))/($B$11+$C$11+$F$11)</f>
        <v>0</v>
      </c>
      <c r="BX52">
        <f>($B$11*$K$9+$C$11*$K$9+$F$11*((DH52+CZ52)/MAX(DH52+CZ52+DI52, 0.1)*$P$9+DI52/MAX(DH52+CZ52+DI52, 0.1)*$Q$9))/($B$11+$C$11+$F$11)</f>
        <v>0</v>
      </c>
      <c r="BY52">
        <v>6</v>
      </c>
      <c r="BZ52">
        <v>0.5</v>
      </c>
      <c r="CA52" t="s">
        <v>304</v>
      </c>
      <c r="CB52">
        <v>2</v>
      </c>
      <c r="CC52">
        <v>1625768126.6</v>
      </c>
      <c r="CD52">
        <v>406.395161290323</v>
      </c>
      <c r="CE52">
        <v>419.996806451613</v>
      </c>
      <c r="CF52">
        <v>14.6735387096774</v>
      </c>
      <c r="CG52">
        <v>13.8947903225806</v>
      </c>
      <c r="CH52">
        <v>421.541903225806</v>
      </c>
      <c r="CI52">
        <v>16.4129387096774</v>
      </c>
      <c r="CJ52">
        <v>600.021806451613</v>
      </c>
      <c r="CK52">
        <v>100.83764516129</v>
      </c>
      <c r="CL52">
        <v>0.100057438709677</v>
      </c>
      <c r="CM52">
        <v>19.4533677419355</v>
      </c>
      <c r="CN52">
        <v>19.2029774193548</v>
      </c>
      <c r="CO52">
        <v>999.9</v>
      </c>
      <c r="CP52">
        <v>0</v>
      </c>
      <c r="CQ52">
        <v>0</v>
      </c>
      <c r="CR52">
        <v>9999.91774193548</v>
      </c>
      <c r="CS52">
        <v>0</v>
      </c>
      <c r="CT52">
        <v>210.50664516129</v>
      </c>
      <c r="CU52">
        <v>1045.98967741936</v>
      </c>
      <c r="CV52">
        <v>0.96200735483871</v>
      </c>
      <c r="CW52">
        <v>0.0379930419354839</v>
      </c>
      <c r="CX52">
        <v>0</v>
      </c>
      <c r="CY52">
        <v>1566.81193548387</v>
      </c>
      <c r="CZ52">
        <v>4.99912</v>
      </c>
      <c r="DA52">
        <v>19409.0677419355</v>
      </c>
      <c r="DB52">
        <v>6712.75741935484</v>
      </c>
      <c r="DC52">
        <v>36.3727096774194</v>
      </c>
      <c r="DD52">
        <v>38.620935483871</v>
      </c>
      <c r="DE52">
        <v>38.2195161290323</v>
      </c>
      <c r="DF52">
        <v>38.2539032258064</v>
      </c>
      <c r="DG52">
        <v>37.9513870967742</v>
      </c>
      <c r="DH52">
        <v>1001.43935483871</v>
      </c>
      <c r="DI52">
        <v>39.5503225806452</v>
      </c>
      <c r="DJ52">
        <v>0</v>
      </c>
      <c r="DK52">
        <v>1625768136.8</v>
      </c>
      <c r="DL52">
        <v>0</v>
      </c>
      <c r="DM52">
        <v>1566.36384615385</v>
      </c>
      <c r="DN52">
        <v>-48.9435897717492</v>
      </c>
      <c r="DO52">
        <v>-82.5538472471794</v>
      </c>
      <c r="DP52">
        <v>19406.55</v>
      </c>
      <c r="DQ52">
        <v>15</v>
      </c>
      <c r="DR52">
        <v>1625767858.1</v>
      </c>
      <c r="DS52" t="s">
        <v>388</v>
      </c>
      <c r="DT52">
        <v>1625767849.6</v>
      </c>
      <c r="DU52">
        <v>1625767858.1</v>
      </c>
      <c r="DV52">
        <v>8</v>
      </c>
      <c r="DW52">
        <v>-0.282</v>
      </c>
      <c r="DX52">
        <v>0.003</v>
      </c>
      <c r="DY52">
        <v>-15.161</v>
      </c>
      <c r="DZ52">
        <v>-1.728</v>
      </c>
      <c r="EA52">
        <v>445</v>
      </c>
      <c r="EB52">
        <v>14</v>
      </c>
      <c r="EC52">
        <v>0.34</v>
      </c>
      <c r="ED52">
        <v>0.01</v>
      </c>
      <c r="EE52">
        <v>-13.6068902439024</v>
      </c>
      <c r="EF52">
        <v>-0.0570083623693292</v>
      </c>
      <c r="EG52">
        <v>0.0402795282075577</v>
      </c>
      <c r="EH52">
        <v>1</v>
      </c>
      <c r="EI52">
        <v>1569.02454545455</v>
      </c>
      <c r="EJ52">
        <v>-48.358831617049</v>
      </c>
      <c r="EK52">
        <v>4.61791773284538</v>
      </c>
      <c r="EL52">
        <v>0</v>
      </c>
      <c r="EM52">
        <v>0.77835543902439</v>
      </c>
      <c r="EN52">
        <v>0.00907365156794548</v>
      </c>
      <c r="EO52">
        <v>0.0014169962226705</v>
      </c>
      <c r="EP52">
        <v>1</v>
      </c>
      <c r="EQ52">
        <v>2</v>
      </c>
      <c r="ER52">
        <v>3</v>
      </c>
      <c r="ES52" t="s">
        <v>314</v>
      </c>
      <c r="ET52">
        <v>100</v>
      </c>
      <c r="EU52">
        <v>100</v>
      </c>
      <c r="EV52">
        <v>-15.146</v>
      </c>
      <c r="EW52">
        <v>-1.7394</v>
      </c>
      <c r="EX52">
        <v>-15.1522120984124</v>
      </c>
      <c r="EY52">
        <v>0.000485247639819423</v>
      </c>
      <c r="EZ52">
        <v>-1.36446825205216e-06</v>
      </c>
      <c r="FA52">
        <v>5.78542989185787e-10</v>
      </c>
      <c r="FB52">
        <v>-1.24888532174236</v>
      </c>
      <c r="FC52">
        <v>-0.0508365997127688</v>
      </c>
      <c r="FD52">
        <v>0.00161886503163497</v>
      </c>
      <c r="FE52">
        <v>-2.08621555845513e-05</v>
      </c>
      <c r="FF52">
        <v>0</v>
      </c>
      <c r="FG52">
        <v>2096</v>
      </c>
      <c r="FH52">
        <v>2</v>
      </c>
      <c r="FI52">
        <v>28</v>
      </c>
      <c r="FJ52">
        <v>4.8</v>
      </c>
      <c r="FK52">
        <v>4.6</v>
      </c>
      <c r="FL52">
        <v>18</v>
      </c>
      <c r="FM52">
        <v>608.156</v>
      </c>
      <c r="FN52">
        <v>411.385</v>
      </c>
      <c r="FO52">
        <v>16.544</v>
      </c>
      <c r="FP52">
        <v>21.2183</v>
      </c>
      <c r="FQ52">
        <v>29.9998</v>
      </c>
      <c r="FR52">
        <v>21.2344</v>
      </c>
      <c r="FS52">
        <v>21.2228</v>
      </c>
      <c r="FT52">
        <v>21.5217</v>
      </c>
      <c r="FU52">
        <v>-30</v>
      </c>
      <c r="FV52">
        <v>-30</v>
      </c>
      <c r="FW52">
        <v>16.4976</v>
      </c>
      <c r="FX52">
        <v>420</v>
      </c>
      <c r="FY52">
        <v>8.18994</v>
      </c>
      <c r="FZ52">
        <v>102.213</v>
      </c>
      <c r="GA52">
        <v>96.5882</v>
      </c>
    </row>
    <row r="53" spans="1:183">
      <c r="A53">
        <v>37</v>
      </c>
      <c r="B53">
        <v>1625768802.1</v>
      </c>
      <c r="C53">
        <v>16415.0999999046</v>
      </c>
      <c r="D53" t="s">
        <v>389</v>
      </c>
      <c r="E53" t="s">
        <v>390</v>
      </c>
      <c r="F53">
        <v>15</v>
      </c>
      <c r="G53" t="s">
        <v>309</v>
      </c>
      <c r="H53">
        <v>1625768794.1</v>
      </c>
      <c r="I53">
        <f>(J53)/1000</f>
        <v>0</v>
      </c>
      <c r="J53">
        <f>1000*CJ53*AH53*(CF53-CG53)/(100*BY53*(1000-AH53*CF53))</f>
        <v>0</v>
      </c>
      <c r="K53">
        <f>CJ53*AH53*(CE53-CD53*(1000-AH53*CG53)/(1000-AH53*CF53))/(100*BY53)</f>
        <v>0</v>
      </c>
      <c r="L53">
        <f>CD53 - IF(AH53&gt;1, K53*BY53*100.0/(AJ53*CR53), 0)</f>
        <v>0</v>
      </c>
      <c r="M53">
        <f>((S53-I53/2)*L53-K53)/(S53+I53/2)</f>
        <v>0</v>
      </c>
      <c r="N53">
        <f>M53*(CK53+CL53)/1000.0</f>
        <v>0</v>
      </c>
      <c r="O53">
        <f>(CD53 - IF(AH53&gt;1, K53*BY53*100.0/(AJ53*CR53), 0))*(CK53+CL53)/1000.0</f>
        <v>0</v>
      </c>
      <c r="P53">
        <f>2.0/((1/R53-1/Q53)+SIGN(R53)*SQRT((1/R53-1/Q53)*(1/R53-1/Q53) + 4*BZ53/((BZ53+1)*(BZ53+1))*(2*1/R53*1/Q53-1/Q53*1/Q53)))</f>
        <v>0</v>
      </c>
      <c r="Q53">
        <f>IF(LEFT(CA53,1)&lt;&gt;"0",IF(LEFT(CA53,1)="1",3.0,CB53),$D$5+$E$5*(CR53*CK53/($K$5*1000))+$F$5*(CR53*CK53/($K$5*1000))*MAX(MIN(BY53,$J$5),$I$5)*MAX(MIN(BY53,$J$5),$I$5)+$G$5*MAX(MIN(BY53,$J$5),$I$5)*(CR53*CK53/($K$5*1000))+$H$5*(CR53*CK53/($K$5*1000))*(CR53*CK53/($K$5*1000)))</f>
        <v>0</v>
      </c>
      <c r="R53">
        <f>I53*(1000-(1000*0.61365*exp(17.502*V53/(240.97+V53))/(CK53+CL53)+CF53)/2)/(1000*0.61365*exp(17.502*V53/(240.97+V53))/(CK53+CL53)-CF53)</f>
        <v>0</v>
      </c>
      <c r="S53">
        <f>1/((BZ53+1)/(P53/1.6)+1/(Q53/1.37)) + BZ53/((BZ53+1)/(P53/1.6) + BZ53/(Q53/1.37))</f>
        <v>0</v>
      </c>
      <c r="T53">
        <f>(BU53*BX53)</f>
        <v>0</v>
      </c>
      <c r="U53">
        <f>(CM53+(T53+2*0.95*5.67E-8*(((CM53+$B$7)+273)^4-(CM53+273)^4)-44100*I53)/(1.84*29.3*Q53+8*0.95*5.67E-8*(CM53+273)^3))</f>
        <v>0</v>
      </c>
      <c r="V53">
        <f>($C$7*CN53+$D$7*CO53+$E$7*U53)</f>
        <v>0</v>
      </c>
      <c r="W53">
        <f>0.61365*exp(17.502*V53/(240.97+V53))</f>
        <v>0</v>
      </c>
      <c r="X53">
        <f>(Y53/Z53*100)</f>
        <v>0</v>
      </c>
      <c r="Y53">
        <f>CF53*(CK53+CL53)/1000</f>
        <v>0</v>
      </c>
      <c r="Z53">
        <f>0.61365*exp(17.502*CM53/(240.97+CM53))</f>
        <v>0</v>
      </c>
      <c r="AA53">
        <f>(W53-CF53*(CK53+CL53)/1000)</f>
        <v>0</v>
      </c>
      <c r="AB53">
        <f>(-I53*44100)</f>
        <v>0</v>
      </c>
      <c r="AC53">
        <f>2*29.3*Q53*0.92*(CM53-V53)</f>
        <v>0</v>
      </c>
      <c r="AD53">
        <f>2*0.95*5.67E-8*(((CM53+$B$7)+273)^4-(V53+273)^4)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MAX(0,($B$13+$C$13*CR53)/(1+$D$13*CR53)*CK53/(CM53+273)*$E$13)</f>
        <v>0</v>
      </c>
      <c r="AK53" t="s">
        <v>303</v>
      </c>
      <c r="AL53" t="s">
        <v>303</v>
      </c>
      <c r="AM53">
        <v>0</v>
      </c>
      <c r="AN53">
        <v>0</v>
      </c>
      <c r="AO53">
        <f>1-AM53/AN53</f>
        <v>0</v>
      </c>
      <c r="AP53">
        <v>0</v>
      </c>
      <c r="AQ53" t="s">
        <v>303</v>
      </c>
      <c r="AR53" t="s">
        <v>303</v>
      </c>
      <c r="AS53">
        <v>0</v>
      </c>
      <c r="AT53">
        <v>0</v>
      </c>
      <c r="AU53">
        <f>1-AS53/AT53</f>
        <v>0</v>
      </c>
      <c r="AV53">
        <v>0.5</v>
      </c>
      <c r="AW53">
        <f>BV53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303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f>$B$11*CS53+$C$11*CT53+$F$11*CU53*(1-CX53)</f>
        <v>0</v>
      </c>
      <c r="BV53">
        <f>BU53*BW53</f>
        <v>0</v>
      </c>
      <c r="BW53">
        <f>($B$11*$D$9+$C$11*$D$9+$F$11*((DH53+CZ53)/MAX(DH53+CZ53+DI53, 0.1)*$I$9+DI53/MAX(DH53+CZ53+DI53, 0.1)*$J$9))/($B$11+$C$11+$F$11)</f>
        <v>0</v>
      </c>
      <c r="BX53">
        <f>($B$11*$K$9+$C$11*$K$9+$F$11*((DH53+CZ53)/MAX(DH53+CZ53+DI53, 0.1)*$P$9+DI53/MAX(DH53+CZ53+DI53, 0.1)*$Q$9))/($B$11+$C$11+$F$11)</f>
        <v>0</v>
      </c>
      <c r="BY53">
        <v>6</v>
      </c>
      <c r="BZ53">
        <v>0.5</v>
      </c>
      <c r="CA53" t="s">
        <v>304</v>
      </c>
      <c r="CB53">
        <v>2</v>
      </c>
      <c r="CC53">
        <v>1625768794.1</v>
      </c>
      <c r="CD53">
        <v>406.223387096774</v>
      </c>
      <c r="CE53">
        <v>419.985483870968</v>
      </c>
      <c r="CF53">
        <v>14.5292838709677</v>
      </c>
      <c r="CG53">
        <v>14.0069064516129</v>
      </c>
      <c r="CH53">
        <v>421.370096774194</v>
      </c>
      <c r="CI53">
        <v>16.2665483870968</v>
      </c>
      <c r="CJ53">
        <v>600.011451612903</v>
      </c>
      <c r="CK53">
        <v>100.848806451613</v>
      </c>
      <c r="CL53">
        <v>0.0999599193548387</v>
      </c>
      <c r="CM53">
        <v>18.7666064516129</v>
      </c>
      <c r="CN53">
        <v>18.6003709677419</v>
      </c>
      <c r="CO53">
        <v>999.9</v>
      </c>
      <c r="CP53">
        <v>0</v>
      </c>
      <c r="CQ53">
        <v>0</v>
      </c>
      <c r="CR53">
        <v>9998.10451612903</v>
      </c>
      <c r="CS53">
        <v>0</v>
      </c>
      <c r="CT53">
        <v>560.213967741935</v>
      </c>
      <c r="CU53">
        <v>1046.00483870968</v>
      </c>
      <c r="CV53">
        <v>0.962012322580645</v>
      </c>
      <c r="CW53">
        <v>0.0379879129032258</v>
      </c>
      <c r="CX53">
        <v>0</v>
      </c>
      <c r="CY53">
        <v>1498.84483870968</v>
      </c>
      <c r="CZ53">
        <v>4.99912</v>
      </c>
      <c r="DA53">
        <v>19054.4709677419</v>
      </c>
      <c r="DB53">
        <v>6712.85774193549</v>
      </c>
      <c r="DC53">
        <v>36.8284838709677</v>
      </c>
      <c r="DD53">
        <v>39.522</v>
      </c>
      <c r="DE53">
        <v>38.7415161290322</v>
      </c>
      <c r="DF53">
        <v>38.902935483871</v>
      </c>
      <c r="DG53">
        <v>38.4492903225806</v>
      </c>
      <c r="DH53">
        <v>1001.45903225806</v>
      </c>
      <c r="DI53">
        <v>39.5458064516129</v>
      </c>
      <c r="DJ53">
        <v>0</v>
      </c>
      <c r="DK53">
        <v>1625768804</v>
      </c>
      <c r="DL53">
        <v>0</v>
      </c>
      <c r="DM53">
        <v>1498.63346153846</v>
      </c>
      <c r="DN53">
        <v>-54.945299074808</v>
      </c>
      <c r="DO53">
        <v>-923.100853082788</v>
      </c>
      <c r="DP53">
        <v>19051.2346153846</v>
      </c>
      <c r="DQ53">
        <v>15</v>
      </c>
      <c r="DR53">
        <v>1625767858.1</v>
      </c>
      <c r="DS53" t="s">
        <v>388</v>
      </c>
      <c r="DT53">
        <v>1625767849.6</v>
      </c>
      <c r="DU53">
        <v>1625767858.1</v>
      </c>
      <c r="DV53">
        <v>8</v>
      </c>
      <c r="DW53">
        <v>-0.282</v>
      </c>
      <c r="DX53">
        <v>0.003</v>
      </c>
      <c r="DY53">
        <v>-15.161</v>
      </c>
      <c r="DZ53">
        <v>-1.728</v>
      </c>
      <c r="EA53">
        <v>445</v>
      </c>
      <c r="EB53">
        <v>14</v>
      </c>
      <c r="EC53">
        <v>0.34</v>
      </c>
      <c r="ED53">
        <v>0.01</v>
      </c>
      <c r="EE53">
        <v>-13.7671536585366</v>
      </c>
      <c r="EF53">
        <v>-0.00287456445993538</v>
      </c>
      <c r="EG53">
        <v>0.0397102683627848</v>
      </c>
      <c r="EH53">
        <v>1</v>
      </c>
      <c r="EI53">
        <v>1501.086</v>
      </c>
      <c r="EJ53">
        <v>-54.8601956947138</v>
      </c>
      <c r="EK53">
        <v>5.52966348756544</v>
      </c>
      <c r="EL53">
        <v>0</v>
      </c>
      <c r="EM53">
        <v>0.523595</v>
      </c>
      <c r="EN53">
        <v>-0.0410592961672482</v>
      </c>
      <c r="EO53">
        <v>0.00480585318432307</v>
      </c>
      <c r="EP53">
        <v>1</v>
      </c>
      <c r="EQ53">
        <v>2</v>
      </c>
      <c r="ER53">
        <v>3</v>
      </c>
      <c r="ES53" t="s">
        <v>314</v>
      </c>
      <c r="ET53">
        <v>100</v>
      </c>
      <c r="EU53">
        <v>100</v>
      </c>
      <c r="EV53">
        <v>-15.147</v>
      </c>
      <c r="EW53">
        <v>-1.7372</v>
      </c>
      <c r="EX53">
        <v>-15.1522120984124</v>
      </c>
      <c r="EY53">
        <v>0.000485247639819423</v>
      </c>
      <c r="EZ53">
        <v>-1.36446825205216e-06</v>
      </c>
      <c r="FA53">
        <v>5.78542989185787e-10</v>
      </c>
      <c r="FB53">
        <v>-1.24888532174236</v>
      </c>
      <c r="FC53">
        <v>-0.0508365997127688</v>
      </c>
      <c r="FD53">
        <v>0.00161886503163497</v>
      </c>
      <c r="FE53">
        <v>-2.08621555845513e-05</v>
      </c>
      <c r="FF53">
        <v>0</v>
      </c>
      <c r="FG53">
        <v>2096</v>
      </c>
      <c r="FH53">
        <v>2</v>
      </c>
      <c r="FI53">
        <v>28</v>
      </c>
      <c r="FJ53">
        <v>15.9</v>
      </c>
      <c r="FK53">
        <v>15.7</v>
      </c>
      <c r="FL53">
        <v>18</v>
      </c>
      <c r="FM53">
        <v>606.561</v>
      </c>
      <c r="FN53">
        <v>412.619</v>
      </c>
      <c r="FO53">
        <v>14.7597</v>
      </c>
      <c r="FP53">
        <v>21.2298</v>
      </c>
      <c r="FQ53">
        <v>30</v>
      </c>
      <c r="FR53">
        <v>21.2837</v>
      </c>
      <c r="FS53">
        <v>21.2798</v>
      </c>
      <c r="FT53">
        <v>21.5372</v>
      </c>
      <c r="FU53">
        <v>-30</v>
      </c>
      <c r="FV53">
        <v>-30</v>
      </c>
      <c r="FW53">
        <v>14.7612</v>
      </c>
      <c r="FX53">
        <v>420</v>
      </c>
      <c r="FY53">
        <v>8.18994</v>
      </c>
      <c r="FZ53">
        <v>102.204</v>
      </c>
      <c r="GA53">
        <v>96.601</v>
      </c>
    </row>
    <row r="54" spans="1:183">
      <c r="A54">
        <v>38</v>
      </c>
      <c r="B54">
        <v>1625769337</v>
      </c>
      <c r="C54">
        <v>16950</v>
      </c>
      <c r="D54" t="s">
        <v>391</v>
      </c>
      <c r="E54" t="s">
        <v>392</v>
      </c>
      <c r="F54">
        <v>15</v>
      </c>
      <c r="G54" t="s">
        <v>313</v>
      </c>
      <c r="H54">
        <v>1625769329.25</v>
      </c>
      <c r="I54">
        <f>(J54)/1000</f>
        <v>0</v>
      </c>
      <c r="J54">
        <f>1000*CJ54*AH54*(CF54-CG54)/(100*BY54*(1000-AH54*CF54))</f>
        <v>0</v>
      </c>
      <c r="K54">
        <f>CJ54*AH54*(CE54-CD54*(1000-AH54*CG54)/(1000-AH54*CF54))/(100*BY54)</f>
        <v>0</v>
      </c>
      <c r="L54">
        <f>CD54 - IF(AH54&gt;1, K54*BY54*100.0/(AJ54*CR54), 0)</f>
        <v>0</v>
      </c>
      <c r="M54">
        <f>((S54-I54/2)*L54-K54)/(S54+I54/2)</f>
        <v>0</v>
      </c>
      <c r="N54">
        <f>M54*(CK54+CL54)/1000.0</f>
        <v>0</v>
      </c>
      <c r="O54">
        <f>(CD54 - IF(AH54&gt;1, K54*BY54*100.0/(AJ54*CR54), 0))*(CK54+CL54)/1000.0</f>
        <v>0</v>
      </c>
      <c r="P54">
        <f>2.0/((1/R54-1/Q54)+SIGN(R54)*SQRT((1/R54-1/Q54)*(1/R54-1/Q54) + 4*BZ54/((BZ54+1)*(BZ54+1))*(2*1/R54*1/Q54-1/Q54*1/Q54)))</f>
        <v>0</v>
      </c>
      <c r="Q54">
        <f>IF(LEFT(CA54,1)&lt;&gt;"0",IF(LEFT(CA54,1)="1",3.0,CB54),$D$5+$E$5*(CR54*CK54/($K$5*1000))+$F$5*(CR54*CK54/($K$5*1000))*MAX(MIN(BY54,$J$5),$I$5)*MAX(MIN(BY54,$J$5),$I$5)+$G$5*MAX(MIN(BY54,$J$5),$I$5)*(CR54*CK54/($K$5*1000))+$H$5*(CR54*CK54/($K$5*1000))*(CR54*CK54/($K$5*1000)))</f>
        <v>0</v>
      </c>
      <c r="R54">
        <f>I54*(1000-(1000*0.61365*exp(17.502*V54/(240.97+V54))/(CK54+CL54)+CF54)/2)/(1000*0.61365*exp(17.502*V54/(240.97+V54))/(CK54+CL54)-CF54)</f>
        <v>0</v>
      </c>
      <c r="S54">
        <f>1/((BZ54+1)/(P54/1.6)+1/(Q54/1.37)) + BZ54/((BZ54+1)/(P54/1.6) + BZ54/(Q54/1.37))</f>
        <v>0</v>
      </c>
      <c r="T54">
        <f>(BU54*BX54)</f>
        <v>0</v>
      </c>
      <c r="U54">
        <f>(CM54+(T54+2*0.95*5.67E-8*(((CM54+$B$7)+273)^4-(CM54+273)^4)-44100*I54)/(1.84*29.3*Q54+8*0.95*5.67E-8*(CM54+273)^3))</f>
        <v>0</v>
      </c>
      <c r="V54">
        <f>($C$7*CN54+$D$7*CO54+$E$7*U54)</f>
        <v>0</v>
      </c>
      <c r="W54">
        <f>0.61365*exp(17.502*V54/(240.97+V54))</f>
        <v>0</v>
      </c>
      <c r="X54">
        <f>(Y54/Z54*100)</f>
        <v>0</v>
      </c>
      <c r="Y54">
        <f>CF54*(CK54+CL54)/1000</f>
        <v>0</v>
      </c>
      <c r="Z54">
        <f>0.61365*exp(17.502*CM54/(240.97+CM54))</f>
        <v>0</v>
      </c>
      <c r="AA54">
        <f>(W54-CF54*(CK54+CL54)/1000)</f>
        <v>0</v>
      </c>
      <c r="AB54">
        <f>(-I54*44100)</f>
        <v>0</v>
      </c>
      <c r="AC54">
        <f>2*29.3*Q54*0.92*(CM54-V54)</f>
        <v>0</v>
      </c>
      <c r="AD54">
        <f>2*0.95*5.67E-8*(((CM54+$B$7)+273)^4-(V54+273)^4)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MAX(0,($B$13+$C$13*CR54)/(1+$D$13*CR54)*CK54/(CM54+273)*$E$13)</f>
        <v>0</v>
      </c>
      <c r="AK54" t="s">
        <v>303</v>
      </c>
      <c r="AL54" t="s">
        <v>303</v>
      </c>
      <c r="AM54">
        <v>0</v>
      </c>
      <c r="AN54">
        <v>0</v>
      </c>
      <c r="AO54">
        <f>1-AM54/AN54</f>
        <v>0</v>
      </c>
      <c r="AP54">
        <v>0</v>
      </c>
      <c r="AQ54" t="s">
        <v>303</v>
      </c>
      <c r="AR54" t="s">
        <v>303</v>
      </c>
      <c r="AS54">
        <v>0</v>
      </c>
      <c r="AT54">
        <v>0</v>
      </c>
      <c r="AU54">
        <f>1-AS54/AT54</f>
        <v>0</v>
      </c>
      <c r="AV54">
        <v>0.5</v>
      </c>
      <c r="AW54">
        <f>BV54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303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f>$B$11*CS54+$C$11*CT54+$F$11*CU54*(1-CX54)</f>
        <v>0</v>
      </c>
      <c r="BV54">
        <f>BU54*BW54</f>
        <v>0</v>
      </c>
      <c r="BW54">
        <f>($B$11*$D$9+$C$11*$D$9+$F$11*((DH54+CZ54)/MAX(DH54+CZ54+DI54, 0.1)*$I$9+DI54/MAX(DH54+CZ54+DI54, 0.1)*$J$9))/($B$11+$C$11+$F$11)</f>
        <v>0</v>
      </c>
      <c r="BX54">
        <f>($B$11*$K$9+$C$11*$K$9+$F$11*((DH54+CZ54)/MAX(DH54+CZ54+DI54, 0.1)*$P$9+DI54/MAX(DH54+CZ54+DI54, 0.1)*$Q$9))/($B$11+$C$11+$F$11)</f>
        <v>0</v>
      </c>
      <c r="BY54">
        <v>6</v>
      </c>
      <c r="BZ54">
        <v>0.5</v>
      </c>
      <c r="CA54" t="s">
        <v>304</v>
      </c>
      <c r="CB54">
        <v>2</v>
      </c>
      <c r="CC54">
        <v>1625769329.25</v>
      </c>
      <c r="CD54">
        <v>403.899233333333</v>
      </c>
      <c r="CE54">
        <v>420.003466666667</v>
      </c>
      <c r="CF54">
        <v>14.6583133333333</v>
      </c>
      <c r="CG54">
        <v>13.8942833333333</v>
      </c>
      <c r="CH54">
        <v>419.045133333333</v>
      </c>
      <c r="CI54">
        <v>16.39749</v>
      </c>
      <c r="CJ54">
        <v>600.023166666667</v>
      </c>
      <c r="CK54">
        <v>100.8669</v>
      </c>
      <c r="CL54">
        <v>0.100136913333333</v>
      </c>
      <c r="CM54">
        <v>18.43406</v>
      </c>
      <c r="CN54">
        <v>18.03612</v>
      </c>
      <c r="CO54">
        <v>999.9</v>
      </c>
      <c r="CP54">
        <v>0</v>
      </c>
      <c r="CQ54">
        <v>0</v>
      </c>
      <c r="CR54">
        <v>10002.4616666667</v>
      </c>
      <c r="CS54">
        <v>0</v>
      </c>
      <c r="CT54">
        <v>309.456</v>
      </c>
      <c r="CU54">
        <v>1046.02066666667</v>
      </c>
      <c r="CV54">
        <v>0.961994166666666</v>
      </c>
      <c r="CW54">
        <v>0.03800544</v>
      </c>
      <c r="CX54">
        <v>0</v>
      </c>
      <c r="CY54">
        <v>1924.398</v>
      </c>
      <c r="CZ54">
        <v>4.99912</v>
      </c>
      <c r="DA54">
        <v>23242.19</v>
      </c>
      <c r="DB54">
        <v>6712.92966666667</v>
      </c>
      <c r="DC54">
        <v>36.5373666666667</v>
      </c>
      <c r="DD54">
        <v>39.1477333333333</v>
      </c>
      <c r="DE54">
        <v>38.5435333333333</v>
      </c>
      <c r="DF54">
        <v>37.9727</v>
      </c>
      <c r="DG54">
        <v>38.1976333333333</v>
      </c>
      <c r="DH54">
        <v>1001.459</v>
      </c>
      <c r="DI54">
        <v>39.562</v>
      </c>
      <c r="DJ54">
        <v>0</v>
      </c>
      <c r="DK54">
        <v>1625769339.2</v>
      </c>
      <c r="DL54">
        <v>0</v>
      </c>
      <c r="DM54">
        <v>1924.25038461538</v>
      </c>
      <c r="DN54">
        <v>-43.2570940395621</v>
      </c>
      <c r="DO54">
        <v>1346.06495916374</v>
      </c>
      <c r="DP54">
        <v>23230.2923076923</v>
      </c>
      <c r="DQ54">
        <v>15</v>
      </c>
      <c r="DR54">
        <v>1625767858.1</v>
      </c>
      <c r="DS54" t="s">
        <v>388</v>
      </c>
      <c r="DT54">
        <v>1625767849.6</v>
      </c>
      <c r="DU54">
        <v>1625767858.1</v>
      </c>
      <c r="DV54">
        <v>8</v>
      </c>
      <c r="DW54">
        <v>-0.282</v>
      </c>
      <c r="DX54">
        <v>0.003</v>
      </c>
      <c r="DY54">
        <v>-15.161</v>
      </c>
      <c r="DZ54">
        <v>-1.728</v>
      </c>
      <c r="EA54">
        <v>445</v>
      </c>
      <c r="EB54">
        <v>14</v>
      </c>
      <c r="EC54">
        <v>0.34</v>
      </c>
      <c r="ED54">
        <v>0.01</v>
      </c>
      <c r="EE54">
        <v>-16.0924780487805</v>
      </c>
      <c r="EF54">
        <v>-0.293266202090619</v>
      </c>
      <c r="EG54">
        <v>0.0377566696559672</v>
      </c>
      <c r="EH54">
        <v>1</v>
      </c>
      <c r="EI54">
        <v>1927.09342857143</v>
      </c>
      <c r="EJ54">
        <v>-44.0585518591015</v>
      </c>
      <c r="EK54">
        <v>4.44542971913346</v>
      </c>
      <c r="EL54">
        <v>0</v>
      </c>
      <c r="EM54">
        <v>0.738663926829268</v>
      </c>
      <c r="EN54">
        <v>0.465963344947737</v>
      </c>
      <c r="EO54">
        <v>0.045955673970336</v>
      </c>
      <c r="EP54">
        <v>0</v>
      </c>
      <c r="EQ54">
        <v>1</v>
      </c>
      <c r="ER54">
        <v>3</v>
      </c>
      <c r="ES54" t="s">
        <v>310</v>
      </c>
      <c r="ET54">
        <v>100</v>
      </c>
      <c r="EU54">
        <v>100</v>
      </c>
      <c r="EV54">
        <v>-15.146</v>
      </c>
      <c r="EW54">
        <v>-1.74</v>
      </c>
      <c r="EX54">
        <v>-15.1522120984124</v>
      </c>
      <c r="EY54">
        <v>0.000485247639819423</v>
      </c>
      <c r="EZ54">
        <v>-1.36446825205216e-06</v>
      </c>
      <c r="FA54">
        <v>5.78542989185787e-10</v>
      </c>
      <c r="FB54">
        <v>-1.24888532174236</v>
      </c>
      <c r="FC54">
        <v>-0.0508365997127688</v>
      </c>
      <c r="FD54">
        <v>0.00161886503163497</v>
      </c>
      <c r="FE54">
        <v>-2.08621555845513e-05</v>
      </c>
      <c r="FF54">
        <v>0</v>
      </c>
      <c r="FG54">
        <v>2096</v>
      </c>
      <c r="FH54">
        <v>2</v>
      </c>
      <c r="FI54">
        <v>28</v>
      </c>
      <c r="FJ54">
        <v>24.8</v>
      </c>
      <c r="FK54">
        <v>24.6</v>
      </c>
      <c r="FL54">
        <v>18</v>
      </c>
      <c r="FM54">
        <v>601.832</v>
      </c>
      <c r="FN54">
        <v>412.09</v>
      </c>
      <c r="FO54">
        <v>15.0404</v>
      </c>
      <c r="FP54">
        <v>21.0149</v>
      </c>
      <c r="FQ54">
        <v>29.9997</v>
      </c>
      <c r="FR54">
        <v>21.124</v>
      </c>
      <c r="FS54">
        <v>21.1166</v>
      </c>
      <c r="FT54">
        <v>21.5402</v>
      </c>
      <c r="FU54">
        <v>-30</v>
      </c>
      <c r="FV54">
        <v>-30</v>
      </c>
      <c r="FW54">
        <v>15.063</v>
      </c>
      <c r="FX54">
        <v>420</v>
      </c>
      <c r="FY54">
        <v>8.18994</v>
      </c>
      <c r="FZ54">
        <v>102.227</v>
      </c>
      <c r="GA54">
        <v>96.6222</v>
      </c>
    </row>
    <row r="55" spans="1:183">
      <c r="A55">
        <v>39</v>
      </c>
      <c r="B55">
        <v>1625769829.5</v>
      </c>
      <c r="C55">
        <v>17442.5</v>
      </c>
      <c r="D55" t="s">
        <v>393</v>
      </c>
      <c r="E55" t="s">
        <v>394</v>
      </c>
      <c r="F55">
        <v>15</v>
      </c>
      <c r="G55" t="s">
        <v>27</v>
      </c>
      <c r="H55">
        <v>1625769821.75</v>
      </c>
      <c r="I55">
        <f>(J55)/1000</f>
        <v>0</v>
      </c>
      <c r="J55">
        <f>1000*CJ55*AH55*(CF55-CG55)/(100*BY55*(1000-AH55*CF55))</f>
        <v>0</v>
      </c>
      <c r="K55">
        <f>CJ55*AH55*(CE55-CD55*(1000-AH55*CG55)/(1000-AH55*CF55))/(100*BY55)</f>
        <v>0</v>
      </c>
      <c r="L55">
        <f>CD55 - IF(AH55&gt;1, K55*BY55*100.0/(AJ55*CR55), 0)</f>
        <v>0</v>
      </c>
      <c r="M55">
        <f>((S55-I55/2)*L55-K55)/(S55+I55/2)</f>
        <v>0</v>
      </c>
      <c r="N55">
        <f>M55*(CK55+CL55)/1000.0</f>
        <v>0</v>
      </c>
      <c r="O55">
        <f>(CD55 - IF(AH55&gt;1, K55*BY55*100.0/(AJ55*CR55), 0))*(CK55+CL55)/1000.0</f>
        <v>0</v>
      </c>
      <c r="P55">
        <f>2.0/((1/R55-1/Q55)+SIGN(R55)*SQRT((1/R55-1/Q55)*(1/R55-1/Q55) + 4*BZ55/((BZ55+1)*(BZ55+1))*(2*1/R55*1/Q55-1/Q55*1/Q55)))</f>
        <v>0</v>
      </c>
      <c r="Q55">
        <f>IF(LEFT(CA55,1)&lt;&gt;"0",IF(LEFT(CA55,1)="1",3.0,CB55),$D$5+$E$5*(CR55*CK55/($K$5*1000))+$F$5*(CR55*CK55/($K$5*1000))*MAX(MIN(BY55,$J$5),$I$5)*MAX(MIN(BY55,$J$5),$I$5)+$G$5*MAX(MIN(BY55,$J$5),$I$5)*(CR55*CK55/($K$5*1000))+$H$5*(CR55*CK55/($K$5*1000))*(CR55*CK55/($K$5*1000)))</f>
        <v>0</v>
      </c>
      <c r="R55">
        <f>I55*(1000-(1000*0.61365*exp(17.502*V55/(240.97+V55))/(CK55+CL55)+CF55)/2)/(1000*0.61365*exp(17.502*V55/(240.97+V55))/(CK55+CL55)-CF55)</f>
        <v>0</v>
      </c>
      <c r="S55">
        <f>1/((BZ55+1)/(P55/1.6)+1/(Q55/1.37)) + BZ55/((BZ55+1)/(P55/1.6) + BZ55/(Q55/1.37))</f>
        <v>0</v>
      </c>
      <c r="T55">
        <f>(BU55*BX55)</f>
        <v>0</v>
      </c>
      <c r="U55">
        <f>(CM55+(T55+2*0.95*5.67E-8*(((CM55+$B$7)+273)^4-(CM55+273)^4)-44100*I55)/(1.84*29.3*Q55+8*0.95*5.67E-8*(CM55+273)^3))</f>
        <v>0</v>
      </c>
      <c r="V55">
        <f>($C$7*CN55+$D$7*CO55+$E$7*U55)</f>
        <v>0</v>
      </c>
      <c r="W55">
        <f>0.61365*exp(17.502*V55/(240.97+V55))</f>
        <v>0</v>
      </c>
      <c r="X55">
        <f>(Y55/Z55*100)</f>
        <v>0</v>
      </c>
      <c r="Y55">
        <f>CF55*(CK55+CL55)/1000</f>
        <v>0</v>
      </c>
      <c r="Z55">
        <f>0.61365*exp(17.502*CM55/(240.97+CM55))</f>
        <v>0</v>
      </c>
      <c r="AA55">
        <f>(W55-CF55*(CK55+CL55)/1000)</f>
        <v>0</v>
      </c>
      <c r="AB55">
        <f>(-I55*44100)</f>
        <v>0</v>
      </c>
      <c r="AC55">
        <f>2*29.3*Q55*0.92*(CM55-V55)</f>
        <v>0</v>
      </c>
      <c r="AD55">
        <f>2*0.95*5.67E-8*(((CM55+$B$7)+273)^4-(V55+273)^4)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MAX(0,($B$13+$C$13*CR55)/(1+$D$13*CR55)*CK55/(CM55+273)*$E$13)</f>
        <v>0</v>
      </c>
      <c r="AK55" t="s">
        <v>303</v>
      </c>
      <c r="AL55" t="s">
        <v>303</v>
      </c>
      <c r="AM55">
        <v>0</v>
      </c>
      <c r="AN55">
        <v>0</v>
      </c>
      <c r="AO55">
        <f>1-AM55/AN55</f>
        <v>0</v>
      </c>
      <c r="AP55">
        <v>0</v>
      </c>
      <c r="AQ55" t="s">
        <v>303</v>
      </c>
      <c r="AR55" t="s">
        <v>303</v>
      </c>
      <c r="AS55">
        <v>0</v>
      </c>
      <c r="AT55">
        <v>0</v>
      </c>
      <c r="AU55">
        <f>1-AS55/AT55</f>
        <v>0</v>
      </c>
      <c r="AV55">
        <v>0.5</v>
      </c>
      <c r="AW55">
        <f>BV55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303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f>$B$11*CS55+$C$11*CT55+$F$11*CU55*(1-CX55)</f>
        <v>0</v>
      </c>
      <c r="BV55">
        <f>BU55*BW55</f>
        <v>0</v>
      </c>
      <c r="BW55">
        <f>($B$11*$D$9+$C$11*$D$9+$F$11*((DH55+CZ55)/MAX(DH55+CZ55+DI55, 0.1)*$I$9+DI55/MAX(DH55+CZ55+DI55, 0.1)*$J$9))/($B$11+$C$11+$F$11)</f>
        <v>0</v>
      </c>
      <c r="BX55">
        <f>($B$11*$K$9+$C$11*$K$9+$F$11*((DH55+CZ55)/MAX(DH55+CZ55+DI55, 0.1)*$P$9+DI55/MAX(DH55+CZ55+DI55, 0.1)*$Q$9))/($B$11+$C$11+$F$11)</f>
        <v>0</v>
      </c>
      <c r="BY55">
        <v>6</v>
      </c>
      <c r="BZ55">
        <v>0.5</v>
      </c>
      <c r="CA55" t="s">
        <v>304</v>
      </c>
      <c r="CB55">
        <v>2</v>
      </c>
      <c r="CC55">
        <v>1625769821.75</v>
      </c>
      <c r="CD55">
        <v>411.852933333333</v>
      </c>
      <c r="CE55">
        <v>420.0168</v>
      </c>
      <c r="CF55">
        <v>12.78887</v>
      </c>
      <c r="CG55">
        <v>13.84228</v>
      </c>
      <c r="CH55">
        <v>427.001766666667</v>
      </c>
      <c r="CI55">
        <v>14.4980966666667</v>
      </c>
      <c r="CJ55">
        <v>600.010666666667</v>
      </c>
      <c r="CK55">
        <v>100.8706</v>
      </c>
      <c r="CL55">
        <v>0.100051446666667</v>
      </c>
      <c r="CM55">
        <v>17.3763833333333</v>
      </c>
      <c r="CN55">
        <v>17.2800466666667</v>
      </c>
      <c r="CO55">
        <v>999.9</v>
      </c>
      <c r="CP55">
        <v>0</v>
      </c>
      <c r="CQ55">
        <v>0</v>
      </c>
      <c r="CR55">
        <v>9992.74866666667</v>
      </c>
      <c r="CS55">
        <v>0</v>
      </c>
      <c r="CT55">
        <v>363.107633333333</v>
      </c>
      <c r="CU55">
        <v>1045.99966666667</v>
      </c>
      <c r="CV55">
        <v>0.962008333333333</v>
      </c>
      <c r="CW55">
        <v>0.0379920066666667</v>
      </c>
      <c r="CX55">
        <v>0</v>
      </c>
      <c r="CY55">
        <v>1266.498</v>
      </c>
      <c r="CZ55">
        <v>4.99912</v>
      </c>
      <c r="DA55">
        <v>16602.92</v>
      </c>
      <c r="DB55">
        <v>6712.819</v>
      </c>
      <c r="DC55">
        <v>36.2748</v>
      </c>
      <c r="DD55">
        <v>38.6996</v>
      </c>
      <c r="DE55">
        <v>38.1247333333333</v>
      </c>
      <c r="DF55">
        <v>38.3247333333333</v>
      </c>
      <c r="DG55">
        <v>37.8038666666667</v>
      </c>
      <c r="DH55">
        <v>1001.45066666667</v>
      </c>
      <c r="DI55">
        <v>39.551</v>
      </c>
      <c r="DJ55">
        <v>0</v>
      </c>
      <c r="DK55">
        <v>1625769831.8</v>
      </c>
      <c r="DL55">
        <v>0</v>
      </c>
      <c r="DM55">
        <v>1266.3236</v>
      </c>
      <c r="DN55">
        <v>-20.7676923422508</v>
      </c>
      <c r="DO55">
        <v>-215.200000754404</v>
      </c>
      <c r="DP55">
        <v>16600.48</v>
      </c>
      <c r="DQ55">
        <v>15</v>
      </c>
      <c r="DR55">
        <v>1625767858.1</v>
      </c>
      <c r="DS55" t="s">
        <v>388</v>
      </c>
      <c r="DT55">
        <v>1625767849.6</v>
      </c>
      <c r="DU55">
        <v>1625767858.1</v>
      </c>
      <c r="DV55">
        <v>8</v>
      </c>
      <c r="DW55">
        <v>-0.282</v>
      </c>
      <c r="DX55">
        <v>0.003</v>
      </c>
      <c r="DY55">
        <v>-15.161</v>
      </c>
      <c r="DZ55">
        <v>-1.728</v>
      </c>
      <c r="EA55">
        <v>445</v>
      </c>
      <c r="EB55">
        <v>14</v>
      </c>
      <c r="EC55">
        <v>0.34</v>
      </c>
      <c r="ED55">
        <v>0.01</v>
      </c>
      <c r="EE55">
        <v>-8.16675829268293</v>
      </c>
      <c r="EF55">
        <v>-0.0098305923345153</v>
      </c>
      <c r="EG55">
        <v>0.032179842190827</v>
      </c>
      <c r="EH55">
        <v>1</v>
      </c>
      <c r="EI55">
        <v>1267.42705882353</v>
      </c>
      <c r="EJ55">
        <v>-20.4527472527481</v>
      </c>
      <c r="EK55">
        <v>2.04390417844318</v>
      </c>
      <c r="EL55">
        <v>0</v>
      </c>
      <c r="EM55">
        <v>-1.05819341463415</v>
      </c>
      <c r="EN55">
        <v>0.145005156794427</v>
      </c>
      <c r="EO55">
        <v>0.0157448719657647</v>
      </c>
      <c r="EP55">
        <v>0</v>
      </c>
      <c r="EQ55">
        <v>1</v>
      </c>
      <c r="ER55">
        <v>3</v>
      </c>
      <c r="ES55" t="s">
        <v>310</v>
      </c>
      <c r="ET55">
        <v>100</v>
      </c>
      <c r="EU55">
        <v>100</v>
      </c>
      <c r="EV55">
        <v>-15.149</v>
      </c>
      <c r="EW55">
        <v>-1.7099</v>
      </c>
      <c r="EX55">
        <v>-15.1522120984124</v>
      </c>
      <c r="EY55">
        <v>0.000485247639819423</v>
      </c>
      <c r="EZ55">
        <v>-1.36446825205216e-06</v>
      </c>
      <c r="FA55">
        <v>5.78542989185787e-10</v>
      </c>
      <c r="FB55">
        <v>-1.24888532174236</v>
      </c>
      <c r="FC55">
        <v>-0.0508365997127688</v>
      </c>
      <c r="FD55">
        <v>0.00161886503163497</v>
      </c>
      <c r="FE55">
        <v>-2.08621555845513e-05</v>
      </c>
      <c r="FF55">
        <v>0</v>
      </c>
      <c r="FG55">
        <v>2096</v>
      </c>
      <c r="FH55">
        <v>2</v>
      </c>
      <c r="FI55">
        <v>28</v>
      </c>
      <c r="FJ55">
        <v>33</v>
      </c>
      <c r="FK55">
        <v>32.9</v>
      </c>
      <c r="FL55">
        <v>18</v>
      </c>
      <c r="FM55">
        <v>602.383</v>
      </c>
      <c r="FN55">
        <v>411.481</v>
      </c>
      <c r="FO55">
        <v>12.8372</v>
      </c>
      <c r="FP55">
        <v>20.7129</v>
      </c>
      <c r="FQ55">
        <v>29.9996</v>
      </c>
      <c r="FR55">
        <v>20.8114</v>
      </c>
      <c r="FS55">
        <v>20.8071</v>
      </c>
      <c r="FT55">
        <v>21.542</v>
      </c>
      <c r="FU55">
        <v>-30</v>
      </c>
      <c r="FV55">
        <v>-30</v>
      </c>
      <c r="FW55">
        <v>12.8481</v>
      </c>
      <c r="FX55">
        <v>420</v>
      </c>
      <c r="FY55">
        <v>8.18994</v>
      </c>
      <c r="FZ55">
        <v>102.263</v>
      </c>
      <c r="GA55">
        <v>96.6635</v>
      </c>
    </row>
    <row r="56" spans="1:183">
      <c r="A56">
        <v>40</v>
      </c>
      <c r="B56">
        <v>1625770385</v>
      </c>
      <c r="C56">
        <v>17998</v>
      </c>
      <c r="D56" t="s">
        <v>395</v>
      </c>
      <c r="E56" t="s">
        <v>396</v>
      </c>
      <c r="F56">
        <v>15</v>
      </c>
      <c r="G56" t="s">
        <v>319</v>
      </c>
      <c r="H56">
        <v>1625770377.25</v>
      </c>
      <c r="I56">
        <f>(J56)/1000</f>
        <v>0</v>
      </c>
      <c r="J56">
        <f>1000*CJ56*AH56*(CF56-CG56)/(100*BY56*(1000-AH56*CF56))</f>
        <v>0</v>
      </c>
      <c r="K56">
        <f>CJ56*AH56*(CE56-CD56*(1000-AH56*CG56)/(1000-AH56*CF56))/(100*BY56)</f>
        <v>0</v>
      </c>
      <c r="L56">
        <f>CD56 - IF(AH56&gt;1, K56*BY56*100.0/(AJ56*CR56), 0)</f>
        <v>0</v>
      </c>
      <c r="M56">
        <f>((S56-I56/2)*L56-K56)/(S56+I56/2)</f>
        <v>0</v>
      </c>
      <c r="N56">
        <f>M56*(CK56+CL56)/1000.0</f>
        <v>0</v>
      </c>
      <c r="O56">
        <f>(CD56 - IF(AH56&gt;1, K56*BY56*100.0/(AJ56*CR56), 0))*(CK56+CL56)/1000.0</f>
        <v>0</v>
      </c>
      <c r="P56">
        <f>2.0/((1/R56-1/Q56)+SIGN(R56)*SQRT((1/R56-1/Q56)*(1/R56-1/Q56) + 4*BZ56/((BZ56+1)*(BZ56+1))*(2*1/R56*1/Q56-1/Q56*1/Q56)))</f>
        <v>0</v>
      </c>
      <c r="Q56">
        <f>IF(LEFT(CA56,1)&lt;&gt;"0",IF(LEFT(CA56,1)="1",3.0,CB56),$D$5+$E$5*(CR56*CK56/($K$5*1000))+$F$5*(CR56*CK56/($K$5*1000))*MAX(MIN(BY56,$J$5),$I$5)*MAX(MIN(BY56,$J$5),$I$5)+$G$5*MAX(MIN(BY56,$J$5),$I$5)*(CR56*CK56/($K$5*1000))+$H$5*(CR56*CK56/($K$5*1000))*(CR56*CK56/($K$5*1000)))</f>
        <v>0</v>
      </c>
      <c r="R56">
        <f>I56*(1000-(1000*0.61365*exp(17.502*V56/(240.97+V56))/(CK56+CL56)+CF56)/2)/(1000*0.61365*exp(17.502*V56/(240.97+V56))/(CK56+CL56)-CF56)</f>
        <v>0</v>
      </c>
      <c r="S56">
        <f>1/((BZ56+1)/(P56/1.6)+1/(Q56/1.37)) + BZ56/((BZ56+1)/(P56/1.6) + BZ56/(Q56/1.37))</f>
        <v>0</v>
      </c>
      <c r="T56">
        <f>(BU56*BX56)</f>
        <v>0</v>
      </c>
      <c r="U56">
        <f>(CM56+(T56+2*0.95*5.67E-8*(((CM56+$B$7)+273)^4-(CM56+273)^4)-44100*I56)/(1.84*29.3*Q56+8*0.95*5.67E-8*(CM56+273)^3))</f>
        <v>0</v>
      </c>
      <c r="V56">
        <f>($C$7*CN56+$D$7*CO56+$E$7*U56)</f>
        <v>0</v>
      </c>
      <c r="W56">
        <f>0.61365*exp(17.502*V56/(240.97+V56))</f>
        <v>0</v>
      </c>
      <c r="X56">
        <f>(Y56/Z56*100)</f>
        <v>0</v>
      </c>
      <c r="Y56">
        <f>CF56*(CK56+CL56)/1000</f>
        <v>0</v>
      </c>
      <c r="Z56">
        <f>0.61365*exp(17.502*CM56/(240.97+CM56))</f>
        <v>0</v>
      </c>
      <c r="AA56">
        <f>(W56-CF56*(CK56+CL56)/1000)</f>
        <v>0</v>
      </c>
      <c r="AB56">
        <f>(-I56*44100)</f>
        <v>0</v>
      </c>
      <c r="AC56">
        <f>2*29.3*Q56*0.92*(CM56-V56)</f>
        <v>0</v>
      </c>
      <c r="AD56">
        <f>2*0.95*5.67E-8*(((CM56+$B$7)+273)^4-(V56+273)^4)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MAX(0,($B$13+$C$13*CR56)/(1+$D$13*CR56)*CK56/(CM56+273)*$E$13)</f>
        <v>0</v>
      </c>
      <c r="AK56" t="s">
        <v>303</v>
      </c>
      <c r="AL56" t="s">
        <v>303</v>
      </c>
      <c r="AM56">
        <v>0</v>
      </c>
      <c r="AN56">
        <v>0</v>
      </c>
      <c r="AO56">
        <f>1-AM56/AN56</f>
        <v>0</v>
      </c>
      <c r="AP56">
        <v>0</v>
      </c>
      <c r="AQ56" t="s">
        <v>303</v>
      </c>
      <c r="AR56" t="s">
        <v>303</v>
      </c>
      <c r="AS56">
        <v>0</v>
      </c>
      <c r="AT56">
        <v>0</v>
      </c>
      <c r="AU56">
        <f>1-AS56/AT56</f>
        <v>0</v>
      </c>
      <c r="AV56">
        <v>0.5</v>
      </c>
      <c r="AW56">
        <f>BV56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303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f>$B$11*CS56+$C$11*CT56+$F$11*CU56*(1-CX56)</f>
        <v>0</v>
      </c>
      <c r="BV56">
        <f>BU56*BW56</f>
        <v>0</v>
      </c>
      <c r="BW56">
        <f>($B$11*$D$9+$C$11*$D$9+$F$11*((DH56+CZ56)/MAX(DH56+CZ56+DI56, 0.1)*$I$9+DI56/MAX(DH56+CZ56+DI56, 0.1)*$J$9))/($B$11+$C$11+$F$11)</f>
        <v>0</v>
      </c>
      <c r="BX56">
        <f>($B$11*$K$9+$C$11*$K$9+$F$11*((DH56+CZ56)/MAX(DH56+CZ56+DI56, 0.1)*$P$9+DI56/MAX(DH56+CZ56+DI56, 0.1)*$Q$9))/($B$11+$C$11+$F$11)</f>
        <v>0</v>
      </c>
      <c r="BY56">
        <v>6</v>
      </c>
      <c r="BZ56">
        <v>0.5</v>
      </c>
      <c r="CA56" t="s">
        <v>304</v>
      </c>
      <c r="CB56">
        <v>2</v>
      </c>
      <c r="CC56">
        <v>1625770377.25</v>
      </c>
      <c r="CD56">
        <v>404.184166666667</v>
      </c>
      <c r="CE56">
        <v>420.010966666667</v>
      </c>
      <c r="CF56">
        <v>15.20099</v>
      </c>
      <c r="CG56">
        <v>14.2895033333333</v>
      </c>
      <c r="CH56">
        <v>419.330166666667</v>
      </c>
      <c r="CI56">
        <v>16.9480133333333</v>
      </c>
      <c r="CJ56">
        <v>599.9843</v>
      </c>
      <c r="CK56">
        <v>100.869033333333</v>
      </c>
      <c r="CL56">
        <v>0.09962974</v>
      </c>
      <c r="CM56">
        <v>19.22966</v>
      </c>
      <c r="CN56">
        <v>18.5793166666667</v>
      </c>
      <c r="CO56">
        <v>999.9</v>
      </c>
      <c r="CP56">
        <v>0</v>
      </c>
      <c r="CQ56">
        <v>0</v>
      </c>
      <c r="CR56">
        <v>10008.9406666667</v>
      </c>
      <c r="CS56">
        <v>0</v>
      </c>
      <c r="CT56">
        <v>142.484166666667</v>
      </c>
      <c r="CU56">
        <v>1045.981</v>
      </c>
      <c r="CV56">
        <v>0.9619936</v>
      </c>
      <c r="CW56">
        <v>0.03800656</v>
      </c>
      <c r="CX56">
        <v>0</v>
      </c>
      <c r="CY56">
        <v>1823.629</v>
      </c>
      <c r="CZ56">
        <v>4.99912</v>
      </c>
      <c r="DA56">
        <v>23844.4066666667</v>
      </c>
      <c r="DB56">
        <v>6712.672</v>
      </c>
      <c r="DC56">
        <v>36.8768666666667</v>
      </c>
      <c r="DD56">
        <v>39.104</v>
      </c>
      <c r="DE56">
        <v>38.5538666666667</v>
      </c>
      <c r="DF56">
        <v>38.8435</v>
      </c>
      <c r="DG56">
        <v>38.4142</v>
      </c>
      <c r="DH56">
        <v>1001.41633333333</v>
      </c>
      <c r="DI56">
        <v>39.5646666666667</v>
      </c>
      <c r="DJ56">
        <v>0</v>
      </c>
      <c r="DK56">
        <v>1625770387.4</v>
      </c>
      <c r="DL56">
        <v>0</v>
      </c>
      <c r="DM56">
        <v>1822.914</v>
      </c>
      <c r="DN56">
        <v>-57.8899999080813</v>
      </c>
      <c r="DO56">
        <v>-817.423075390322</v>
      </c>
      <c r="DP56">
        <v>23835.46</v>
      </c>
      <c r="DQ56">
        <v>15</v>
      </c>
      <c r="DR56">
        <v>1625767858.1</v>
      </c>
      <c r="DS56" t="s">
        <v>388</v>
      </c>
      <c r="DT56">
        <v>1625767849.6</v>
      </c>
      <c r="DU56">
        <v>1625767858.1</v>
      </c>
      <c r="DV56">
        <v>8</v>
      </c>
      <c r="DW56">
        <v>-0.282</v>
      </c>
      <c r="DX56">
        <v>0.003</v>
      </c>
      <c r="DY56">
        <v>-15.161</v>
      </c>
      <c r="DZ56">
        <v>-1.728</v>
      </c>
      <c r="EA56">
        <v>445</v>
      </c>
      <c r="EB56">
        <v>14</v>
      </c>
      <c r="EC56">
        <v>0.34</v>
      </c>
      <c r="ED56">
        <v>0.01</v>
      </c>
      <c r="EE56">
        <v>-15.8285317073171</v>
      </c>
      <c r="EF56">
        <v>0.0928118466899199</v>
      </c>
      <c r="EG56">
        <v>0.0231291436791111</v>
      </c>
      <c r="EH56">
        <v>1</v>
      </c>
      <c r="EI56">
        <v>1826.91617647059</v>
      </c>
      <c r="EJ56">
        <v>-61.2319526627239</v>
      </c>
      <c r="EK56">
        <v>6.04136915466818</v>
      </c>
      <c r="EL56">
        <v>0</v>
      </c>
      <c r="EM56">
        <v>0.912827609756098</v>
      </c>
      <c r="EN56">
        <v>-0.0310585714285686</v>
      </c>
      <c r="EO56">
        <v>0.00403209713562612</v>
      </c>
      <c r="EP56">
        <v>1</v>
      </c>
      <c r="EQ56">
        <v>2</v>
      </c>
      <c r="ER56">
        <v>3</v>
      </c>
      <c r="ES56" t="s">
        <v>314</v>
      </c>
      <c r="ET56">
        <v>100</v>
      </c>
      <c r="EU56">
        <v>100</v>
      </c>
      <c r="EV56">
        <v>-15.146</v>
      </c>
      <c r="EW56">
        <v>-1.7469</v>
      </c>
      <c r="EX56">
        <v>-15.1522120984124</v>
      </c>
      <c r="EY56">
        <v>0.000485247639819423</v>
      </c>
      <c r="EZ56">
        <v>-1.36446825205216e-06</v>
      </c>
      <c r="FA56">
        <v>5.78542989185787e-10</v>
      </c>
      <c r="FB56">
        <v>-1.24888532174236</v>
      </c>
      <c r="FC56">
        <v>-0.0508365997127688</v>
      </c>
      <c r="FD56">
        <v>0.00161886503163497</v>
      </c>
      <c r="FE56">
        <v>-2.08621555845513e-05</v>
      </c>
      <c r="FF56">
        <v>0</v>
      </c>
      <c r="FG56">
        <v>2096</v>
      </c>
      <c r="FH56">
        <v>2</v>
      </c>
      <c r="FI56">
        <v>28</v>
      </c>
      <c r="FJ56">
        <v>42.3</v>
      </c>
      <c r="FK56">
        <v>42.1</v>
      </c>
      <c r="FL56">
        <v>18</v>
      </c>
      <c r="FM56">
        <v>600.919</v>
      </c>
      <c r="FN56">
        <v>410.357</v>
      </c>
      <c r="FO56">
        <v>15.6749</v>
      </c>
      <c r="FP56">
        <v>21.1178</v>
      </c>
      <c r="FQ56">
        <v>30.0001</v>
      </c>
      <c r="FR56">
        <v>21.09</v>
      </c>
      <c r="FS56">
        <v>21.0841</v>
      </c>
      <c r="FT56">
        <v>21.5487</v>
      </c>
      <c r="FU56">
        <v>-30</v>
      </c>
      <c r="FV56">
        <v>-30</v>
      </c>
      <c r="FW56">
        <v>15.6914</v>
      </c>
      <c r="FX56">
        <v>420</v>
      </c>
      <c r="FY56">
        <v>8.18994</v>
      </c>
      <c r="FZ56">
        <v>102.211</v>
      </c>
      <c r="GA56">
        <v>96.5864</v>
      </c>
    </row>
    <row r="57" spans="1:183">
      <c r="A57">
        <v>41</v>
      </c>
      <c r="B57">
        <v>1625770756.1</v>
      </c>
      <c r="C57">
        <v>18369.0999999046</v>
      </c>
      <c r="D57" t="s">
        <v>397</v>
      </c>
      <c r="E57" t="s">
        <v>398</v>
      </c>
      <c r="F57">
        <v>15</v>
      </c>
      <c r="G57" t="s">
        <v>322</v>
      </c>
      <c r="H57">
        <v>1625770748.1</v>
      </c>
      <c r="I57">
        <f>(J57)/1000</f>
        <v>0</v>
      </c>
      <c r="J57">
        <f>1000*CJ57*AH57*(CF57-CG57)/(100*BY57*(1000-AH57*CF57))</f>
        <v>0</v>
      </c>
      <c r="K57">
        <f>CJ57*AH57*(CE57-CD57*(1000-AH57*CG57)/(1000-AH57*CF57))/(100*BY57)</f>
        <v>0</v>
      </c>
      <c r="L57">
        <f>CD57 - IF(AH57&gt;1, K57*BY57*100.0/(AJ57*CR57), 0)</f>
        <v>0</v>
      </c>
      <c r="M57">
        <f>((S57-I57/2)*L57-K57)/(S57+I57/2)</f>
        <v>0</v>
      </c>
      <c r="N57">
        <f>M57*(CK57+CL57)/1000.0</f>
        <v>0</v>
      </c>
      <c r="O57">
        <f>(CD57 - IF(AH57&gt;1, K57*BY57*100.0/(AJ57*CR57), 0))*(CK57+CL57)/1000.0</f>
        <v>0</v>
      </c>
      <c r="P57">
        <f>2.0/((1/R57-1/Q57)+SIGN(R57)*SQRT((1/R57-1/Q57)*(1/R57-1/Q57) + 4*BZ57/((BZ57+1)*(BZ57+1))*(2*1/R57*1/Q57-1/Q57*1/Q57)))</f>
        <v>0</v>
      </c>
      <c r="Q57">
        <f>IF(LEFT(CA57,1)&lt;&gt;"0",IF(LEFT(CA57,1)="1",3.0,CB57),$D$5+$E$5*(CR57*CK57/($K$5*1000))+$F$5*(CR57*CK57/($K$5*1000))*MAX(MIN(BY57,$J$5),$I$5)*MAX(MIN(BY57,$J$5),$I$5)+$G$5*MAX(MIN(BY57,$J$5),$I$5)*(CR57*CK57/($K$5*1000))+$H$5*(CR57*CK57/($K$5*1000))*(CR57*CK57/($K$5*1000)))</f>
        <v>0</v>
      </c>
      <c r="R57">
        <f>I57*(1000-(1000*0.61365*exp(17.502*V57/(240.97+V57))/(CK57+CL57)+CF57)/2)/(1000*0.61365*exp(17.502*V57/(240.97+V57))/(CK57+CL57)-CF57)</f>
        <v>0</v>
      </c>
      <c r="S57">
        <f>1/((BZ57+1)/(P57/1.6)+1/(Q57/1.37)) + BZ57/((BZ57+1)/(P57/1.6) + BZ57/(Q57/1.37))</f>
        <v>0</v>
      </c>
      <c r="T57">
        <f>(BU57*BX57)</f>
        <v>0</v>
      </c>
      <c r="U57">
        <f>(CM57+(T57+2*0.95*5.67E-8*(((CM57+$B$7)+273)^4-(CM57+273)^4)-44100*I57)/(1.84*29.3*Q57+8*0.95*5.67E-8*(CM57+273)^3))</f>
        <v>0</v>
      </c>
      <c r="V57">
        <f>($C$7*CN57+$D$7*CO57+$E$7*U57)</f>
        <v>0</v>
      </c>
      <c r="W57">
        <f>0.61365*exp(17.502*V57/(240.97+V57))</f>
        <v>0</v>
      </c>
      <c r="X57">
        <f>(Y57/Z57*100)</f>
        <v>0</v>
      </c>
      <c r="Y57">
        <f>CF57*(CK57+CL57)/1000</f>
        <v>0</v>
      </c>
      <c r="Z57">
        <f>0.61365*exp(17.502*CM57/(240.97+CM57))</f>
        <v>0</v>
      </c>
      <c r="AA57">
        <f>(W57-CF57*(CK57+CL57)/1000)</f>
        <v>0</v>
      </c>
      <c r="AB57">
        <f>(-I57*44100)</f>
        <v>0</v>
      </c>
      <c r="AC57">
        <f>2*29.3*Q57*0.92*(CM57-V57)</f>
        <v>0</v>
      </c>
      <c r="AD57">
        <f>2*0.95*5.67E-8*(((CM57+$B$7)+273)^4-(V57+273)^4)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MAX(0,($B$13+$C$13*CR57)/(1+$D$13*CR57)*CK57/(CM57+273)*$E$13)</f>
        <v>0</v>
      </c>
      <c r="AK57" t="s">
        <v>303</v>
      </c>
      <c r="AL57" t="s">
        <v>303</v>
      </c>
      <c r="AM57">
        <v>0</v>
      </c>
      <c r="AN57">
        <v>0</v>
      </c>
      <c r="AO57">
        <f>1-AM57/AN57</f>
        <v>0</v>
      </c>
      <c r="AP57">
        <v>0</v>
      </c>
      <c r="AQ57" t="s">
        <v>303</v>
      </c>
      <c r="AR57" t="s">
        <v>303</v>
      </c>
      <c r="AS57">
        <v>0</v>
      </c>
      <c r="AT57">
        <v>0</v>
      </c>
      <c r="AU57">
        <f>1-AS57/AT57</f>
        <v>0</v>
      </c>
      <c r="AV57">
        <v>0.5</v>
      </c>
      <c r="AW57">
        <f>BV57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303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f>$B$11*CS57+$C$11*CT57+$F$11*CU57*(1-CX57)</f>
        <v>0</v>
      </c>
      <c r="BV57">
        <f>BU57*BW57</f>
        <v>0</v>
      </c>
      <c r="BW57">
        <f>($B$11*$D$9+$C$11*$D$9+$F$11*((DH57+CZ57)/MAX(DH57+CZ57+DI57, 0.1)*$I$9+DI57/MAX(DH57+CZ57+DI57, 0.1)*$J$9))/($B$11+$C$11+$F$11)</f>
        <v>0</v>
      </c>
      <c r="BX57">
        <f>($B$11*$K$9+$C$11*$K$9+$F$11*((DH57+CZ57)/MAX(DH57+CZ57+DI57, 0.1)*$P$9+DI57/MAX(DH57+CZ57+DI57, 0.1)*$Q$9))/($B$11+$C$11+$F$11)</f>
        <v>0</v>
      </c>
      <c r="BY57">
        <v>6</v>
      </c>
      <c r="BZ57">
        <v>0.5</v>
      </c>
      <c r="CA57" t="s">
        <v>304</v>
      </c>
      <c r="CB57">
        <v>2</v>
      </c>
      <c r="CC57">
        <v>1625770748.1</v>
      </c>
      <c r="CD57">
        <v>407.821032258065</v>
      </c>
      <c r="CE57">
        <v>420.027129032258</v>
      </c>
      <c r="CF57">
        <v>14.1310774193548</v>
      </c>
      <c r="CG57">
        <v>14.6803612903226</v>
      </c>
      <c r="CH57">
        <v>422.968387096774</v>
      </c>
      <c r="CI57">
        <v>15.8622903225806</v>
      </c>
      <c r="CJ57">
        <v>600.013903225806</v>
      </c>
      <c r="CK57">
        <v>100.849322580645</v>
      </c>
      <c r="CL57">
        <v>0.0999895032258065</v>
      </c>
      <c r="CM57">
        <v>18.7601387096774</v>
      </c>
      <c r="CN57">
        <v>18.5305387096774</v>
      </c>
      <c r="CO57">
        <v>999.9</v>
      </c>
      <c r="CP57">
        <v>0</v>
      </c>
      <c r="CQ57">
        <v>0</v>
      </c>
      <c r="CR57">
        <v>9998.97419354839</v>
      </c>
      <c r="CS57">
        <v>0</v>
      </c>
      <c r="CT57">
        <v>247.026096774194</v>
      </c>
      <c r="CU57">
        <v>1046.02483870968</v>
      </c>
      <c r="CV57">
        <v>0.962000838709677</v>
      </c>
      <c r="CW57">
        <v>0.037999635483871</v>
      </c>
      <c r="CX57">
        <v>0</v>
      </c>
      <c r="CY57">
        <v>1639.25806451613</v>
      </c>
      <c r="CZ57">
        <v>4.99912</v>
      </c>
      <c r="DA57">
        <v>20792.7967741935</v>
      </c>
      <c r="DB57">
        <v>6712.96709677419</v>
      </c>
      <c r="DC57">
        <v>37.1751612903226</v>
      </c>
      <c r="DD57">
        <v>39.5741935483871</v>
      </c>
      <c r="DE57">
        <v>38.8889032258065</v>
      </c>
      <c r="DF57">
        <v>39.3888064516129</v>
      </c>
      <c r="DG57">
        <v>38.6933225806452</v>
      </c>
      <c r="DH57">
        <v>1001.46451612903</v>
      </c>
      <c r="DI57">
        <v>39.5603225806451</v>
      </c>
      <c r="DJ57">
        <v>0</v>
      </c>
      <c r="DK57">
        <v>1625770758.2</v>
      </c>
      <c r="DL57">
        <v>0</v>
      </c>
      <c r="DM57">
        <v>1638.6404</v>
      </c>
      <c r="DN57">
        <v>-56.4315384617238</v>
      </c>
      <c r="DO57">
        <v>-110.738463514891</v>
      </c>
      <c r="DP57">
        <v>20787.304</v>
      </c>
      <c r="DQ57">
        <v>15</v>
      </c>
      <c r="DR57">
        <v>1625767858.1</v>
      </c>
      <c r="DS57" t="s">
        <v>388</v>
      </c>
      <c r="DT57">
        <v>1625767849.6</v>
      </c>
      <c r="DU57">
        <v>1625767858.1</v>
      </c>
      <c r="DV57">
        <v>8</v>
      </c>
      <c r="DW57">
        <v>-0.282</v>
      </c>
      <c r="DX57">
        <v>0.003</v>
      </c>
      <c r="DY57">
        <v>-15.161</v>
      </c>
      <c r="DZ57">
        <v>-1.728</v>
      </c>
      <c r="EA57">
        <v>445</v>
      </c>
      <c r="EB57">
        <v>14</v>
      </c>
      <c r="EC57">
        <v>0.34</v>
      </c>
      <c r="ED57">
        <v>0.01</v>
      </c>
      <c r="EE57">
        <v>-12.21465</v>
      </c>
      <c r="EF57">
        <v>0.201739587242055</v>
      </c>
      <c r="EG57">
        <v>0.0441766623909051</v>
      </c>
      <c r="EH57">
        <v>1</v>
      </c>
      <c r="EI57">
        <v>1641.99314285714</v>
      </c>
      <c r="EJ57">
        <v>-56.1071624266168</v>
      </c>
      <c r="EK57">
        <v>5.65591461414057</v>
      </c>
      <c r="EL57">
        <v>0</v>
      </c>
      <c r="EM57">
        <v>-0.5533385</v>
      </c>
      <c r="EN57">
        <v>0.0866822363977496</v>
      </c>
      <c r="EO57">
        <v>0.00839020929417139</v>
      </c>
      <c r="EP57">
        <v>1</v>
      </c>
      <c r="EQ57">
        <v>2</v>
      </c>
      <c r="ER57">
        <v>3</v>
      </c>
      <c r="ES57" t="s">
        <v>314</v>
      </c>
      <c r="ET57">
        <v>100</v>
      </c>
      <c r="EU57">
        <v>100</v>
      </c>
      <c r="EV57">
        <v>-15.147</v>
      </c>
      <c r="EW57">
        <v>-1.7316</v>
      </c>
      <c r="EX57">
        <v>-15.1522120984124</v>
      </c>
      <c r="EY57">
        <v>0.000485247639819423</v>
      </c>
      <c r="EZ57">
        <v>-1.36446825205216e-06</v>
      </c>
      <c r="FA57">
        <v>5.78542989185787e-10</v>
      </c>
      <c r="FB57">
        <v>-1.24888532174236</v>
      </c>
      <c r="FC57">
        <v>-0.0508365997127688</v>
      </c>
      <c r="FD57">
        <v>0.00161886503163497</v>
      </c>
      <c r="FE57">
        <v>-2.08621555845513e-05</v>
      </c>
      <c r="FF57">
        <v>0</v>
      </c>
      <c r="FG57">
        <v>2096</v>
      </c>
      <c r="FH57">
        <v>2</v>
      </c>
      <c r="FI57">
        <v>28</v>
      </c>
      <c r="FJ57">
        <v>48.4</v>
      </c>
      <c r="FK57">
        <v>48.3</v>
      </c>
      <c r="FL57">
        <v>18</v>
      </c>
      <c r="FM57">
        <v>606.777</v>
      </c>
      <c r="FN57">
        <v>407.757</v>
      </c>
      <c r="FO57">
        <v>14.3315</v>
      </c>
      <c r="FP57">
        <v>21.4049</v>
      </c>
      <c r="FQ57">
        <v>30.0005</v>
      </c>
      <c r="FR57">
        <v>21.3723</v>
      </c>
      <c r="FS57">
        <v>21.37</v>
      </c>
      <c r="FT57">
        <v>21.5397</v>
      </c>
      <c r="FU57">
        <v>-30</v>
      </c>
      <c r="FV57">
        <v>-30</v>
      </c>
      <c r="FW57">
        <v>14.3234</v>
      </c>
      <c r="FX57">
        <v>420</v>
      </c>
      <c r="FY57">
        <v>8.18994</v>
      </c>
      <c r="FZ57">
        <v>102.182</v>
      </c>
      <c r="GA57">
        <v>96.5455</v>
      </c>
    </row>
    <row r="58" spans="1:183">
      <c r="A58">
        <v>42</v>
      </c>
      <c r="B58">
        <v>1625771007.6</v>
      </c>
      <c r="C58">
        <v>18620.5999999046</v>
      </c>
      <c r="D58" t="s">
        <v>399</v>
      </c>
      <c r="E58" t="s">
        <v>400</v>
      </c>
      <c r="F58">
        <v>15</v>
      </c>
      <c r="G58" t="s">
        <v>302</v>
      </c>
      <c r="H58">
        <v>1625770999.85</v>
      </c>
      <c r="I58">
        <f>(J58)/1000</f>
        <v>0</v>
      </c>
      <c r="J58">
        <f>1000*CJ58*AH58*(CF58-CG58)/(100*BY58*(1000-AH58*CF58))</f>
        <v>0</v>
      </c>
      <c r="K58">
        <f>CJ58*AH58*(CE58-CD58*(1000-AH58*CG58)/(1000-AH58*CF58))/(100*BY58)</f>
        <v>0</v>
      </c>
      <c r="L58">
        <f>CD58 - IF(AH58&gt;1, K58*BY58*100.0/(AJ58*CR58), 0)</f>
        <v>0</v>
      </c>
      <c r="M58">
        <f>((S58-I58/2)*L58-K58)/(S58+I58/2)</f>
        <v>0</v>
      </c>
      <c r="N58">
        <f>M58*(CK58+CL58)/1000.0</f>
        <v>0</v>
      </c>
      <c r="O58">
        <f>(CD58 - IF(AH58&gt;1, K58*BY58*100.0/(AJ58*CR58), 0))*(CK58+CL58)/1000.0</f>
        <v>0</v>
      </c>
      <c r="P58">
        <f>2.0/((1/R58-1/Q58)+SIGN(R58)*SQRT((1/R58-1/Q58)*(1/R58-1/Q58) + 4*BZ58/((BZ58+1)*(BZ58+1))*(2*1/R58*1/Q58-1/Q58*1/Q58)))</f>
        <v>0</v>
      </c>
      <c r="Q58">
        <f>IF(LEFT(CA58,1)&lt;&gt;"0",IF(LEFT(CA58,1)="1",3.0,CB58),$D$5+$E$5*(CR58*CK58/($K$5*1000))+$F$5*(CR58*CK58/($K$5*1000))*MAX(MIN(BY58,$J$5),$I$5)*MAX(MIN(BY58,$J$5),$I$5)+$G$5*MAX(MIN(BY58,$J$5),$I$5)*(CR58*CK58/($K$5*1000))+$H$5*(CR58*CK58/($K$5*1000))*(CR58*CK58/($K$5*1000)))</f>
        <v>0</v>
      </c>
      <c r="R58">
        <f>I58*(1000-(1000*0.61365*exp(17.502*V58/(240.97+V58))/(CK58+CL58)+CF58)/2)/(1000*0.61365*exp(17.502*V58/(240.97+V58))/(CK58+CL58)-CF58)</f>
        <v>0</v>
      </c>
      <c r="S58">
        <f>1/((BZ58+1)/(P58/1.6)+1/(Q58/1.37)) + BZ58/((BZ58+1)/(P58/1.6) + BZ58/(Q58/1.37))</f>
        <v>0</v>
      </c>
      <c r="T58">
        <f>(BU58*BX58)</f>
        <v>0</v>
      </c>
      <c r="U58">
        <f>(CM58+(T58+2*0.95*5.67E-8*(((CM58+$B$7)+273)^4-(CM58+273)^4)-44100*I58)/(1.84*29.3*Q58+8*0.95*5.67E-8*(CM58+273)^3))</f>
        <v>0</v>
      </c>
      <c r="V58">
        <f>($C$7*CN58+$D$7*CO58+$E$7*U58)</f>
        <v>0</v>
      </c>
      <c r="W58">
        <f>0.61365*exp(17.502*V58/(240.97+V58))</f>
        <v>0</v>
      </c>
      <c r="X58">
        <f>(Y58/Z58*100)</f>
        <v>0</v>
      </c>
      <c r="Y58">
        <f>CF58*(CK58+CL58)/1000</f>
        <v>0</v>
      </c>
      <c r="Z58">
        <f>0.61365*exp(17.502*CM58/(240.97+CM58))</f>
        <v>0</v>
      </c>
      <c r="AA58">
        <f>(W58-CF58*(CK58+CL58)/1000)</f>
        <v>0</v>
      </c>
      <c r="AB58">
        <f>(-I58*44100)</f>
        <v>0</v>
      </c>
      <c r="AC58">
        <f>2*29.3*Q58*0.92*(CM58-V58)</f>
        <v>0</v>
      </c>
      <c r="AD58">
        <f>2*0.95*5.67E-8*(((CM58+$B$7)+273)^4-(V58+273)^4)</f>
        <v>0</v>
      </c>
      <c r="AE58">
        <f>T58+AD58+AB58+AC58</f>
        <v>0</v>
      </c>
      <c r="AF58">
        <v>3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MAX(0,($B$13+$C$13*CR58)/(1+$D$13*CR58)*CK58/(CM58+273)*$E$13)</f>
        <v>0</v>
      </c>
      <c r="AK58" t="s">
        <v>303</v>
      </c>
      <c r="AL58" t="s">
        <v>303</v>
      </c>
      <c r="AM58">
        <v>0</v>
      </c>
      <c r="AN58">
        <v>0</v>
      </c>
      <c r="AO58">
        <f>1-AM58/AN58</f>
        <v>0</v>
      </c>
      <c r="AP58">
        <v>0</v>
      </c>
      <c r="AQ58" t="s">
        <v>303</v>
      </c>
      <c r="AR58" t="s">
        <v>303</v>
      </c>
      <c r="AS58">
        <v>0</v>
      </c>
      <c r="AT58">
        <v>0</v>
      </c>
      <c r="AU58">
        <f>1-AS58/AT58</f>
        <v>0</v>
      </c>
      <c r="AV58">
        <v>0.5</v>
      </c>
      <c r="AW58">
        <f>BV58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303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f>$B$11*CS58+$C$11*CT58+$F$11*CU58*(1-CX58)</f>
        <v>0</v>
      </c>
      <c r="BV58">
        <f>BU58*BW58</f>
        <v>0</v>
      </c>
      <c r="BW58">
        <f>($B$11*$D$9+$C$11*$D$9+$F$11*((DH58+CZ58)/MAX(DH58+CZ58+DI58, 0.1)*$I$9+DI58/MAX(DH58+CZ58+DI58, 0.1)*$J$9))/($B$11+$C$11+$F$11)</f>
        <v>0</v>
      </c>
      <c r="BX58">
        <f>($B$11*$K$9+$C$11*$K$9+$F$11*((DH58+CZ58)/MAX(DH58+CZ58+DI58, 0.1)*$P$9+DI58/MAX(DH58+CZ58+DI58, 0.1)*$Q$9))/($B$11+$C$11+$F$11)</f>
        <v>0</v>
      </c>
      <c r="BY58">
        <v>6</v>
      </c>
      <c r="BZ58">
        <v>0.5</v>
      </c>
      <c r="CA58" t="s">
        <v>304</v>
      </c>
      <c r="CB58">
        <v>2</v>
      </c>
      <c r="CC58">
        <v>1625770999.85</v>
      </c>
      <c r="CD58">
        <v>408.178366666667</v>
      </c>
      <c r="CE58">
        <v>419.9897</v>
      </c>
      <c r="CF58">
        <v>14.8052733333333</v>
      </c>
      <c r="CG58">
        <v>14.74308</v>
      </c>
      <c r="CH58">
        <v>423.131</v>
      </c>
      <c r="CI58">
        <v>16.5545066666667</v>
      </c>
      <c r="CJ58">
        <v>600.0155</v>
      </c>
      <c r="CK58">
        <v>100.847033333333</v>
      </c>
      <c r="CL58">
        <v>0.10002143</v>
      </c>
      <c r="CM58">
        <v>19.20182</v>
      </c>
      <c r="CN58">
        <v>19.0499566666667</v>
      </c>
      <c r="CO58">
        <v>999.9</v>
      </c>
      <c r="CP58">
        <v>0</v>
      </c>
      <c r="CQ58">
        <v>0</v>
      </c>
      <c r="CR58">
        <v>9996.93766666667</v>
      </c>
      <c r="CS58">
        <v>0</v>
      </c>
      <c r="CT58">
        <v>600.004133333333</v>
      </c>
      <c r="CU58">
        <v>1046.01333333333</v>
      </c>
      <c r="CV58">
        <v>0.961999633333333</v>
      </c>
      <c r="CW58">
        <v>0.03800047</v>
      </c>
      <c r="CX58">
        <v>0</v>
      </c>
      <c r="CY58">
        <v>1410.43133333333</v>
      </c>
      <c r="CZ58">
        <v>4.99912</v>
      </c>
      <c r="DA58">
        <v>20919.12</v>
      </c>
      <c r="DB58">
        <v>6712.89366666667</v>
      </c>
      <c r="DC58">
        <v>37.4165</v>
      </c>
      <c r="DD58">
        <v>39.8267</v>
      </c>
      <c r="DE58">
        <v>39.2415</v>
      </c>
      <c r="DF58">
        <v>39.5955</v>
      </c>
      <c r="DG58">
        <v>39.0289333333333</v>
      </c>
      <c r="DH58">
        <v>1001.45333333333</v>
      </c>
      <c r="DI58">
        <v>39.56</v>
      </c>
      <c r="DJ58">
        <v>0</v>
      </c>
      <c r="DK58">
        <v>1625771009.6</v>
      </c>
      <c r="DL58">
        <v>0</v>
      </c>
      <c r="DM58">
        <v>1410.41538461538</v>
      </c>
      <c r="DN58">
        <v>-46.059487197857</v>
      </c>
      <c r="DO58">
        <v>15.5350444504009</v>
      </c>
      <c r="DP58">
        <v>20916.7384615385</v>
      </c>
      <c r="DQ58">
        <v>15</v>
      </c>
      <c r="DR58">
        <v>1625770889.6</v>
      </c>
      <c r="DS58" t="s">
        <v>401</v>
      </c>
      <c r="DT58">
        <v>1625770884.1</v>
      </c>
      <c r="DU58">
        <v>1625770889.6</v>
      </c>
      <c r="DV58">
        <v>9</v>
      </c>
      <c r="DW58">
        <v>0.195</v>
      </c>
      <c r="DX58">
        <v>-0.008</v>
      </c>
      <c r="DY58">
        <v>-14.957</v>
      </c>
      <c r="DZ58">
        <v>-1.748</v>
      </c>
      <c r="EA58">
        <v>420</v>
      </c>
      <c r="EB58">
        <v>15</v>
      </c>
      <c r="EC58">
        <v>0.3</v>
      </c>
      <c r="ED58">
        <v>0.12</v>
      </c>
      <c r="EE58">
        <v>-11.8097375</v>
      </c>
      <c r="EF58">
        <v>-0.0632409005628504</v>
      </c>
      <c r="EG58">
        <v>0.0389970491672126</v>
      </c>
      <c r="EH58">
        <v>1</v>
      </c>
      <c r="EI58">
        <v>1412.43971428571</v>
      </c>
      <c r="EJ58">
        <v>-45.5741682974562</v>
      </c>
      <c r="EK58">
        <v>4.59587920126859</v>
      </c>
      <c r="EL58">
        <v>0</v>
      </c>
      <c r="EM58">
        <v>0.0592694</v>
      </c>
      <c r="EN58">
        <v>0.109186858536585</v>
      </c>
      <c r="EO58">
        <v>0.0122600657226827</v>
      </c>
      <c r="EP58">
        <v>0</v>
      </c>
      <c r="EQ58">
        <v>1</v>
      </c>
      <c r="ER58">
        <v>3</v>
      </c>
      <c r="ES58" t="s">
        <v>310</v>
      </c>
      <c r="ET58">
        <v>100</v>
      </c>
      <c r="EU58">
        <v>100</v>
      </c>
      <c r="EV58">
        <v>-14.953</v>
      </c>
      <c r="EW58">
        <v>-1.7496</v>
      </c>
      <c r="EX58">
        <v>-14.9575</v>
      </c>
      <c r="EY58">
        <v>0.000485248</v>
      </c>
      <c r="EZ58">
        <v>-1.36447e-06</v>
      </c>
      <c r="FA58">
        <v>5.78543e-10</v>
      </c>
      <c r="FB58">
        <v>-1.25665719352397</v>
      </c>
      <c r="FC58">
        <v>-0.0508365997127688</v>
      </c>
      <c r="FD58">
        <v>0.00161886503163497</v>
      </c>
      <c r="FE58">
        <v>-2.08621555845513e-05</v>
      </c>
      <c r="FF58">
        <v>0</v>
      </c>
      <c r="FG58">
        <v>2096</v>
      </c>
      <c r="FH58">
        <v>2</v>
      </c>
      <c r="FI58">
        <v>28</v>
      </c>
      <c r="FJ58">
        <v>2.1</v>
      </c>
      <c r="FK58">
        <v>2</v>
      </c>
      <c r="FL58">
        <v>18</v>
      </c>
      <c r="FM58">
        <v>597.236</v>
      </c>
      <c r="FN58">
        <v>407.837</v>
      </c>
      <c r="FO58">
        <v>15.2281</v>
      </c>
      <c r="FP58">
        <v>21.4544</v>
      </c>
      <c r="FQ58">
        <v>30.0001</v>
      </c>
      <c r="FR58">
        <v>21.4777</v>
      </c>
      <c r="FS58">
        <v>21.4728</v>
      </c>
      <c r="FT58">
        <v>21.5441</v>
      </c>
      <c r="FU58">
        <v>-30</v>
      </c>
      <c r="FV58">
        <v>-30</v>
      </c>
      <c r="FW58">
        <v>15.1818</v>
      </c>
      <c r="FX58">
        <v>420</v>
      </c>
      <c r="FY58">
        <v>8.18994</v>
      </c>
      <c r="FZ58">
        <v>102.176</v>
      </c>
      <c r="GA58">
        <v>96.5428</v>
      </c>
    </row>
    <row r="59" spans="1:183">
      <c r="A59">
        <v>43</v>
      </c>
      <c r="B59">
        <v>1625771410.6</v>
      </c>
      <c r="C59">
        <v>19023.5999999046</v>
      </c>
      <c r="D59" t="s">
        <v>402</v>
      </c>
      <c r="E59" t="s">
        <v>403</v>
      </c>
      <c r="F59">
        <v>15</v>
      </c>
      <c r="G59" t="s">
        <v>309</v>
      </c>
      <c r="H59">
        <v>1625771402.6</v>
      </c>
      <c r="I59">
        <f>(J59)/1000</f>
        <v>0</v>
      </c>
      <c r="J59">
        <f>1000*CJ59*AH59*(CF59-CG59)/(100*BY59*(1000-AH59*CF59))</f>
        <v>0</v>
      </c>
      <c r="K59">
        <f>CJ59*AH59*(CE59-CD59*(1000-AH59*CG59)/(1000-AH59*CF59))/(100*BY59)</f>
        <v>0</v>
      </c>
      <c r="L59">
        <f>CD59 - IF(AH59&gt;1, K59*BY59*100.0/(AJ59*CR59), 0)</f>
        <v>0</v>
      </c>
      <c r="M59">
        <f>((S59-I59/2)*L59-K59)/(S59+I59/2)</f>
        <v>0</v>
      </c>
      <c r="N59">
        <f>M59*(CK59+CL59)/1000.0</f>
        <v>0</v>
      </c>
      <c r="O59">
        <f>(CD59 - IF(AH59&gt;1, K59*BY59*100.0/(AJ59*CR59), 0))*(CK59+CL59)/1000.0</f>
        <v>0</v>
      </c>
      <c r="P59">
        <f>2.0/((1/R59-1/Q59)+SIGN(R59)*SQRT((1/R59-1/Q59)*(1/R59-1/Q59) + 4*BZ59/((BZ59+1)*(BZ59+1))*(2*1/R59*1/Q59-1/Q59*1/Q59)))</f>
        <v>0</v>
      </c>
      <c r="Q59">
        <f>IF(LEFT(CA59,1)&lt;&gt;"0",IF(LEFT(CA59,1)="1",3.0,CB59),$D$5+$E$5*(CR59*CK59/($K$5*1000))+$F$5*(CR59*CK59/($K$5*1000))*MAX(MIN(BY59,$J$5),$I$5)*MAX(MIN(BY59,$J$5),$I$5)+$G$5*MAX(MIN(BY59,$J$5),$I$5)*(CR59*CK59/($K$5*1000))+$H$5*(CR59*CK59/($K$5*1000))*(CR59*CK59/($K$5*1000)))</f>
        <v>0</v>
      </c>
      <c r="R59">
        <f>I59*(1000-(1000*0.61365*exp(17.502*V59/(240.97+V59))/(CK59+CL59)+CF59)/2)/(1000*0.61365*exp(17.502*V59/(240.97+V59))/(CK59+CL59)-CF59)</f>
        <v>0</v>
      </c>
      <c r="S59">
        <f>1/((BZ59+1)/(P59/1.6)+1/(Q59/1.37)) + BZ59/((BZ59+1)/(P59/1.6) + BZ59/(Q59/1.37))</f>
        <v>0</v>
      </c>
      <c r="T59">
        <f>(BU59*BX59)</f>
        <v>0</v>
      </c>
      <c r="U59">
        <f>(CM59+(T59+2*0.95*5.67E-8*(((CM59+$B$7)+273)^4-(CM59+273)^4)-44100*I59)/(1.84*29.3*Q59+8*0.95*5.67E-8*(CM59+273)^3))</f>
        <v>0</v>
      </c>
      <c r="V59">
        <f>($C$7*CN59+$D$7*CO59+$E$7*U59)</f>
        <v>0</v>
      </c>
      <c r="W59">
        <f>0.61365*exp(17.502*V59/(240.97+V59))</f>
        <v>0</v>
      </c>
      <c r="X59">
        <f>(Y59/Z59*100)</f>
        <v>0</v>
      </c>
      <c r="Y59">
        <f>CF59*(CK59+CL59)/1000</f>
        <v>0</v>
      </c>
      <c r="Z59">
        <f>0.61365*exp(17.502*CM59/(240.97+CM59))</f>
        <v>0</v>
      </c>
      <c r="AA59">
        <f>(W59-CF59*(CK59+CL59)/1000)</f>
        <v>0</v>
      </c>
      <c r="AB59">
        <f>(-I59*44100)</f>
        <v>0</v>
      </c>
      <c r="AC59">
        <f>2*29.3*Q59*0.92*(CM59-V59)</f>
        <v>0</v>
      </c>
      <c r="AD59">
        <f>2*0.95*5.67E-8*(((CM59+$B$7)+273)^4-(V59+273)^4)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MAX(0,($B$13+$C$13*CR59)/(1+$D$13*CR59)*CK59/(CM59+273)*$E$13)</f>
        <v>0</v>
      </c>
      <c r="AK59" t="s">
        <v>303</v>
      </c>
      <c r="AL59" t="s">
        <v>303</v>
      </c>
      <c r="AM59">
        <v>0</v>
      </c>
      <c r="AN59">
        <v>0</v>
      </c>
      <c r="AO59">
        <f>1-AM59/AN59</f>
        <v>0</v>
      </c>
      <c r="AP59">
        <v>0</v>
      </c>
      <c r="AQ59" t="s">
        <v>303</v>
      </c>
      <c r="AR59" t="s">
        <v>303</v>
      </c>
      <c r="AS59">
        <v>0</v>
      </c>
      <c r="AT59">
        <v>0</v>
      </c>
      <c r="AU59">
        <f>1-AS59/AT59</f>
        <v>0</v>
      </c>
      <c r="AV59">
        <v>0.5</v>
      </c>
      <c r="AW59">
        <f>BV59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303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f>$B$11*CS59+$C$11*CT59+$F$11*CU59*(1-CX59)</f>
        <v>0</v>
      </c>
      <c r="BV59">
        <f>BU59*BW59</f>
        <v>0</v>
      </c>
      <c r="BW59">
        <f>($B$11*$D$9+$C$11*$D$9+$F$11*((DH59+CZ59)/MAX(DH59+CZ59+DI59, 0.1)*$I$9+DI59/MAX(DH59+CZ59+DI59, 0.1)*$J$9))/($B$11+$C$11+$F$11)</f>
        <v>0</v>
      </c>
      <c r="BX59">
        <f>($B$11*$K$9+$C$11*$K$9+$F$11*((DH59+CZ59)/MAX(DH59+CZ59+DI59, 0.1)*$P$9+DI59/MAX(DH59+CZ59+DI59, 0.1)*$Q$9))/($B$11+$C$11+$F$11)</f>
        <v>0</v>
      </c>
      <c r="BY59">
        <v>6</v>
      </c>
      <c r="BZ59">
        <v>0.5</v>
      </c>
      <c r="CA59" t="s">
        <v>304</v>
      </c>
      <c r="CB59">
        <v>2</v>
      </c>
      <c r="CC59">
        <v>1625771402.6</v>
      </c>
      <c r="CD59">
        <v>404.363096774194</v>
      </c>
      <c r="CE59">
        <v>419.999096774193</v>
      </c>
      <c r="CF59">
        <v>15.6438580645161</v>
      </c>
      <c r="CG59">
        <v>15.1823516129032</v>
      </c>
      <c r="CH59">
        <v>419.314225806452</v>
      </c>
      <c r="CI59">
        <v>17.4049032258065</v>
      </c>
      <c r="CJ59">
        <v>600.013032258065</v>
      </c>
      <c r="CK59">
        <v>100.860677419355</v>
      </c>
      <c r="CL59">
        <v>0.100166596774194</v>
      </c>
      <c r="CM59">
        <v>21.0893516129032</v>
      </c>
      <c r="CN59">
        <v>20.6776580645161</v>
      </c>
      <c r="CO59">
        <v>999.9</v>
      </c>
      <c r="CP59">
        <v>0</v>
      </c>
      <c r="CQ59">
        <v>0</v>
      </c>
      <c r="CR59">
        <v>9991.25290322581</v>
      </c>
      <c r="CS59">
        <v>0</v>
      </c>
      <c r="CT59">
        <v>1255.21064516129</v>
      </c>
      <c r="CU59">
        <v>1045.99225806452</v>
      </c>
      <c r="CV59">
        <v>0.961987322580645</v>
      </c>
      <c r="CW59">
        <v>0.0380122870967742</v>
      </c>
      <c r="CX59">
        <v>0</v>
      </c>
      <c r="CY59">
        <v>1275.51193548387</v>
      </c>
      <c r="CZ59">
        <v>4.99912</v>
      </c>
      <c r="DA59">
        <v>23287.8096774194</v>
      </c>
      <c r="DB59">
        <v>6712.73935483871</v>
      </c>
      <c r="DC59">
        <v>37.7416451612903</v>
      </c>
      <c r="DD59">
        <v>41.1368709677419</v>
      </c>
      <c r="DE59">
        <v>39.8424838709677</v>
      </c>
      <c r="DF59">
        <v>39.8202580645161</v>
      </c>
      <c r="DG59">
        <v>39.6267419354839</v>
      </c>
      <c r="DH59">
        <v>1001.42225806452</v>
      </c>
      <c r="DI59">
        <v>39.5703225806452</v>
      </c>
      <c r="DJ59">
        <v>0</v>
      </c>
      <c r="DK59">
        <v>1625771412.8</v>
      </c>
      <c r="DL59">
        <v>0</v>
      </c>
      <c r="DM59">
        <v>1275.40192307692</v>
      </c>
      <c r="DN59">
        <v>-12.3476923115823</v>
      </c>
      <c r="DO59">
        <v>-1916.90598044767</v>
      </c>
      <c r="DP59">
        <v>23276.7346153846</v>
      </c>
      <c r="DQ59">
        <v>15</v>
      </c>
      <c r="DR59">
        <v>1625770889.6</v>
      </c>
      <c r="DS59" t="s">
        <v>401</v>
      </c>
      <c r="DT59">
        <v>1625770884.1</v>
      </c>
      <c r="DU59">
        <v>1625770889.6</v>
      </c>
      <c r="DV59">
        <v>9</v>
      </c>
      <c r="DW59">
        <v>0.195</v>
      </c>
      <c r="DX59">
        <v>-0.008</v>
      </c>
      <c r="DY59">
        <v>-14.957</v>
      </c>
      <c r="DZ59">
        <v>-1.748</v>
      </c>
      <c r="EA59">
        <v>420</v>
      </c>
      <c r="EB59">
        <v>15</v>
      </c>
      <c r="EC59">
        <v>0.3</v>
      </c>
      <c r="ED59">
        <v>0.12</v>
      </c>
      <c r="EE59">
        <v>-15.6383675</v>
      </c>
      <c r="EF59">
        <v>-0.00437335834890887</v>
      </c>
      <c r="EG59">
        <v>0.0396183504673023</v>
      </c>
      <c r="EH59">
        <v>1</v>
      </c>
      <c r="EI59">
        <v>1276.00212121212</v>
      </c>
      <c r="EJ59">
        <v>-12.2722214428021</v>
      </c>
      <c r="EK59">
        <v>1.20523544179388</v>
      </c>
      <c r="EL59">
        <v>0</v>
      </c>
      <c r="EM59">
        <v>0.46892785</v>
      </c>
      <c r="EN59">
        <v>-0.00772559099437217</v>
      </c>
      <c r="EO59">
        <v>0.0392540916959939</v>
      </c>
      <c r="EP59">
        <v>1</v>
      </c>
      <c r="EQ59">
        <v>2</v>
      </c>
      <c r="ER59">
        <v>3</v>
      </c>
      <c r="ES59" t="s">
        <v>314</v>
      </c>
      <c r="ET59">
        <v>100</v>
      </c>
      <c r="EU59">
        <v>100</v>
      </c>
      <c r="EV59">
        <v>-14.951</v>
      </c>
      <c r="EW59">
        <v>-1.7638</v>
      </c>
      <c r="EX59">
        <v>-14.9575</v>
      </c>
      <c r="EY59">
        <v>0.000485248</v>
      </c>
      <c r="EZ59">
        <v>-1.36447e-06</v>
      </c>
      <c r="FA59">
        <v>5.78543e-10</v>
      </c>
      <c r="FB59">
        <v>-1.25665719352397</v>
      </c>
      <c r="FC59">
        <v>-0.0508365997127688</v>
      </c>
      <c r="FD59">
        <v>0.00161886503163497</v>
      </c>
      <c r="FE59">
        <v>-2.08621555845513e-05</v>
      </c>
      <c r="FF59">
        <v>0</v>
      </c>
      <c r="FG59">
        <v>2096</v>
      </c>
      <c r="FH59">
        <v>2</v>
      </c>
      <c r="FI59">
        <v>28</v>
      </c>
      <c r="FJ59">
        <v>8.8</v>
      </c>
      <c r="FK59">
        <v>8.7</v>
      </c>
      <c r="FL59">
        <v>18</v>
      </c>
      <c r="FM59">
        <v>609.076</v>
      </c>
      <c r="FN59">
        <v>405.205</v>
      </c>
      <c r="FO59">
        <v>17.0697</v>
      </c>
      <c r="FP59">
        <v>22.1579</v>
      </c>
      <c r="FQ59">
        <v>29.9985</v>
      </c>
      <c r="FR59">
        <v>22.0667</v>
      </c>
      <c r="FS59">
        <v>22.0659</v>
      </c>
      <c r="FT59">
        <v>21.5502</v>
      </c>
      <c r="FU59">
        <v>-30</v>
      </c>
      <c r="FV59">
        <v>-30</v>
      </c>
      <c r="FW59">
        <v>17.5202</v>
      </c>
      <c r="FX59">
        <v>420</v>
      </c>
      <c r="FY59">
        <v>8.18994</v>
      </c>
      <c r="FZ59">
        <v>102.098</v>
      </c>
      <c r="GA59">
        <v>96.4726</v>
      </c>
    </row>
    <row r="60" spans="1:183">
      <c r="A60">
        <v>44</v>
      </c>
      <c r="B60">
        <v>1625771640.1</v>
      </c>
      <c r="C60">
        <v>19253.0999999046</v>
      </c>
      <c r="D60" t="s">
        <v>404</v>
      </c>
      <c r="E60" t="s">
        <v>405</v>
      </c>
      <c r="F60">
        <v>15</v>
      </c>
      <c r="G60" t="s">
        <v>313</v>
      </c>
      <c r="H60">
        <v>1625771632.35</v>
      </c>
      <c r="I60">
        <f>(J60)/1000</f>
        <v>0</v>
      </c>
      <c r="J60">
        <f>1000*CJ60*AH60*(CF60-CG60)/(100*BY60*(1000-AH60*CF60))</f>
        <v>0</v>
      </c>
      <c r="K60">
        <f>CJ60*AH60*(CE60-CD60*(1000-AH60*CG60)/(1000-AH60*CF60))/(100*BY60)</f>
        <v>0</v>
      </c>
      <c r="L60">
        <f>CD60 - IF(AH60&gt;1, K60*BY60*100.0/(AJ60*CR60), 0)</f>
        <v>0</v>
      </c>
      <c r="M60">
        <f>((S60-I60/2)*L60-K60)/(S60+I60/2)</f>
        <v>0</v>
      </c>
      <c r="N60">
        <f>M60*(CK60+CL60)/1000.0</f>
        <v>0</v>
      </c>
      <c r="O60">
        <f>(CD60 - IF(AH60&gt;1, K60*BY60*100.0/(AJ60*CR60), 0))*(CK60+CL60)/1000.0</f>
        <v>0</v>
      </c>
      <c r="P60">
        <f>2.0/((1/R60-1/Q60)+SIGN(R60)*SQRT((1/R60-1/Q60)*(1/R60-1/Q60) + 4*BZ60/((BZ60+1)*(BZ60+1))*(2*1/R60*1/Q60-1/Q60*1/Q60)))</f>
        <v>0</v>
      </c>
      <c r="Q60">
        <f>IF(LEFT(CA60,1)&lt;&gt;"0",IF(LEFT(CA60,1)="1",3.0,CB60),$D$5+$E$5*(CR60*CK60/($K$5*1000))+$F$5*(CR60*CK60/($K$5*1000))*MAX(MIN(BY60,$J$5),$I$5)*MAX(MIN(BY60,$J$5),$I$5)+$G$5*MAX(MIN(BY60,$J$5),$I$5)*(CR60*CK60/($K$5*1000))+$H$5*(CR60*CK60/($K$5*1000))*(CR60*CK60/($K$5*1000)))</f>
        <v>0</v>
      </c>
      <c r="R60">
        <f>I60*(1000-(1000*0.61365*exp(17.502*V60/(240.97+V60))/(CK60+CL60)+CF60)/2)/(1000*0.61365*exp(17.502*V60/(240.97+V60))/(CK60+CL60)-CF60)</f>
        <v>0</v>
      </c>
      <c r="S60">
        <f>1/((BZ60+1)/(P60/1.6)+1/(Q60/1.37)) + BZ60/((BZ60+1)/(P60/1.6) + BZ60/(Q60/1.37))</f>
        <v>0</v>
      </c>
      <c r="T60">
        <f>(BU60*BX60)</f>
        <v>0</v>
      </c>
      <c r="U60">
        <f>(CM60+(T60+2*0.95*5.67E-8*(((CM60+$B$7)+273)^4-(CM60+273)^4)-44100*I60)/(1.84*29.3*Q60+8*0.95*5.67E-8*(CM60+273)^3))</f>
        <v>0</v>
      </c>
      <c r="V60">
        <f>($C$7*CN60+$D$7*CO60+$E$7*U60)</f>
        <v>0</v>
      </c>
      <c r="W60">
        <f>0.61365*exp(17.502*V60/(240.97+V60))</f>
        <v>0</v>
      </c>
      <c r="X60">
        <f>(Y60/Z60*100)</f>
        <v>0</v>
      </c>
      <c r="Y60">
        <f>CF60*(CK60+CL60)/1000</f>
        <v>0</v>
      </c>
      <c r="Z60">
        <f>0.61365*exp(17.502*CM60/(240.97+CM60))</f>
        <v>0</v>
      </c>
      <c r="AA60">
        <f>(W60-CF60*(CK60+CL60)/1000)</f>
        <v>0</v>
      </c>
      <c r="AB60">
        <f>(-I60*44100)</f>
        <v>0</v>
      </c>
      <c r="AC60">
        <f>2*29.3*Q60*0.92*(CM60-V60)</f>
        <v>0</v>
      </c>
      <c r="AD60">
        <f>2*0.95*5.67E-8*(((CM60+$B$7)+273)^4-(V60+273)^4)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MAX(0,($B$13+$C$13*CR60)/(1+$D$13*CR60)*CK60/(CM60+273)*$E$13)</f>
        <v>0</v>
      </c>
      <c r="AK60" t="s">
        <v>303</v>
      </c>
      <c r="AL60" t="s">
        <v>303</v>
      </c>
      <c r="AM60">
        <v>0</v>
      </c>
      <c r="AN60">
        <v>0</v>
      </c>
      <c r="AO60">
        <f>1-AM60/AN60</f>
        <v>0</v>
      </c>
      <c r="AP60">
        <v>0</v>
      </c>
      <c r="AQ60" t="s">
        <v>303</v>
      </c>
      <c r="AR60" t="s">
        <v>303</v>
      </c>
      <c r="AS60">
        <v>0</v>
      </c>
      <c r="AT60">
        <v>0</v>
      </c>
      <c r="AU60">
        <f>1-AS60/AT60</f>
        <v>0</v>
      </c>
      <c r="AV60">
        <v>0.5</v>
      </c>
      <c r="AW60">
        <f>BV60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303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f>$B$11*CS60+$C$11*CT60+$F$11*CU60*(1-CX60)</f>
        <v>0</v>
      </c>
      <c r="BV60">
        <f>BU60*BW60</f>
        <v>0</v>
      </c>
      <c r="BW60">
        <f>($B$11*$D$9+$C$11*$D$9+$F$11*((DH60+CZ60)/MAX(DH60+CZ60+DI60, 0.1)*$I$9+DI60/MAX(DH60+CZ60+DI60, 0.1)*$J$9))/($B$11+$C$11+$F$11)</f>
        <v>0</v>
      </c>
      <c r="BX60">
        <f>($B$11*$K$9+$C$11*$K$9+$F$11*((DH60+CZ60)/MAX(DH60+CZ60+DI60, 0.1)*$P$9+DI60/MAX(DH60+CZ60+DI60, 0.1)*$Q$9))/($B$11+$C$11+$F$11)</f>
        <v>0</v>
      </c>
      <c r="BY60">
        <v>6</v>
      </c>
      <c r="BZ60">
        <v>0.5</v>
      </c>
      <c r="CA60" t="s">
        <v>304</v>
      </c>
      <c r="CB60">
        <v>2</v>
      </c>
      <c r="CC60">
        <v>1625771632.35</v>
      </c>
      <c r="CD60">
        <v>404.2904</v>
      </c>
      <c r="CE60">
        <v>420.016433333333</v>
      </c>
      <c r="CF60">
        <v>16.1699966666667</v>
      </c>
      <c r="CG60">
        <v>15.5393533333333</v>
      </c>
      <c r="CH60">
        <v>419.241666666667</v>
      </c>
      <c r="CI60">
        <v>17.93806</v>
      </c>
      <c r="CJ60">
        <v>600.042133333333</v>
      </c>
      <c r="CK60">
        <v>100.8675</v>
      </c>
      <c r="CL60">
        <v>0.1005627</v>
      </c>
      <c r="CM60">
        <v>20.27251</v>
      </c>
      <c r="CN60">
        <v>20.2172466666667</v>
      </c>
      <c r="CO60">
        <v>999.9</v>
      </c>
      <c r="CP60">
        <v>0</v>
      </c>
      <c r="CQ60">
        <v>0</v>
      </c>
      <c r="CR60">
        <v>9972.37766666667</v>
      </c>
      <c r="CS60">
        <v>0</v>
      </c>
      <c r="CT60">
        <v>907.341333333334</v>
      </c>
      <c r="CU60">
        <v>1045.98633333333</v>
      </c>
      <c r="CV60">
        <v>0.961990933333334</v>
      </c>
      <c r="CW60">
        <v>0.03800863</v>
      </c>
      <c r="CX60">
        <v>0</v>
      </c>
      <c r="CY60">
        <v>1700.59833333333</v>
      </c>
      <c r="CZ60">
        <v>4.99912</v>
      </c>
      <c r="DA60">
        <v>28976.41</v>
      </c>
      <c r="DB60">
        <v>6712.70433333333</v>
      </c>
      <c r="DC60">
        <v>38.1414666666667</v>
      </c>
      <c r="DD60">
        <v>41.4832</v>
      </c>
      <c r="DE60">
        <v>40.2832</v>
      </c>
      <c r="DF60">
        <v>40.1497333333333</v>
      </c>
      <c r="DG60">
        <v>40.029</v>
      </c>
      <c r="DH60">
        <v>1001.41966666667</v>
      </c>
      <c r="DI60">
        <v>39.5666666666667</v>
      </c>
      <c r="DJ60">
        <v>0</v>
      </c>
      <c r="DK60">
        <v>1625771642.6</v>
      </c>
      <c r="DL60">
        <v>0</v>
      </c>
      <c r="DM60">
        <v>1699.8716</v>
      </c>
      <c r="DN60">
        <v>-56.4715385452635</v>
      </c>
      <c r="DO60">
        <v>-2981.18462042924</v>
      </c>
      <c r="DP60">
        <v>28956.672</v>
      </c>
      <c r="DQ60">
        <v>15</v>
      </c>
      <c r="DR60">
        <v>1625770889.6</v>
      </c>
      <c r="DS60" t="s">
        <v>401</v>
      </c>
      <c r="DT60">
        <v>1625770884.1</v>
      </c>
      <c r="DU60">
        <v>1625770889.6</v>
      </c>
      <c r="DV60">
        <v>9</v>
      </c>
      <c r="DW60">
        <v>0.195</v>
      </c>
      <c r="DX60">
        <v>-0.008</v>
      </c>
      <c r="DY60">
        <v>-14.957</v>
      </c>
      <c r="DZ60">
        <v>-1.748</v>
      </c>
      <c r="EA60">
        <v>420</v>
      </c>
      <c r="EB60">
        <v>15</v>
      </c>
      <c r="EC60">
        <v>0.3</v>
      </c>
      <c r="ED60">
        <v>0.12</v>
      </c>
      <c r="EE60">
        <v>-15.7349475</v>
      </c>
      <c r="EF60">
        <v>0.230853658536637</v>
      </c>
      <c r="EG60">
        <v>0.0479728672662996</v>
      </c>
      <c r="EH60">
        <v>1</v>
      </c>
      <c r="EI60">
        <v>1703.68484848485</v>
      </c>
      <c r="EJ60">
        <v>-63.8130398039358</v>
      </c>
      <c r="EK60">
        <v>6.11239134932851</v>
      </c>
      <c r="EL60">
        <v>0</v>
      </c>
      <c r="EM60">
        <v>0.635023025</v>
      </c>
      <c r="EN60">
        <v>-0.12492077673546</v>
      </c>
      <c r="EO60">
        <v>0.0678049991576903</v>
      </c>
      <c r="EP60">
        <v>0</v>
      </c>
      <c r="EQ60">
        <v>1</v>
      </c>
      <c r="ER60">
        <v>3</v>
      </c>
      <c r="ES60" t="s">
        <v>310</v>
      </c>
      <c r="ET60">
        <v>100</v>
      </c>
      <c r="EU60">
        <v>100</v>
      </c>
      <c r="EV60">
        <v>-14.951</v>
      </c>
      <c r="EW60">
        <v>-1.763</v>
      </c>
      <c r="EX60">
        <v>-14.9575</v>
      </c>
      <c r="EY60">
        <v>0.000485248</v>
      </c>
      <c r="EZ60">
        <v>-1.36447e-06</v>
      </c>
      <c r="FA60">
        <v>5.78543e-10</v>
      </c>
      <c r="FB60">
        <v>-1.25665719352397</v>
      </c>
      <c r="FC60">
        <v>-0.0508365997127688</v>
      </c>
      <c r="FD60">
        <v>0.00161886503163497</v>
      </c>
      <c r="FE60">
        <v>-2.08621555845513e-05</v>
      </c>
      <c r="FF60">
        <v>0</v>
      </c>
      <c r="FG60">
        <v>2096</v>
      </c>
      <c r="FH60">
        <v>2</v>
      </c>
      <c r="FI60">
        <v>28</v>
      </c>
      <c r="FJ60">
        <v>12.6</v>
      </c>
      <c r="FK60">
        <v>12.5</v>
      </c>
      <c r="FL60">
        <v>18</v>
      </c>
      <c r="FM60">
        <v>607.309</v>
      </c>
      <c r="FN60">
        <v>404.478</v>
      </c>
      <c r="FO60">
        <v>15.079</v>
      </c>
      <c r="FP60">
        <v>22.6093</v>
      </c>
      <c r="FQ60">
        <v>30.0119</v>
      </c>
      <c r="FR60">
        <v>22.4755</v>
      </c>
      <c r="FS60">
        <v>22.4729</v>
      </c>
      <c r="FT60">
        <v>21.5555</v>
      </c>
      <c r="FU60">
        <v>-30</v>
      </c>
      <c r="FV60">
        <v>-30</v>
      </c>
      <c r="FW60">
        <v>14.8166</v>
      </c>
      <c r="FX60">
        <v>420</v>
      </c>
      <c r="FY60">
        <v>8.18994</v>
      </c>
      <c r="FZ60">
        <v>102.041</v>
      </c>
      <c r="GA60">
        <v>96.4156</v>
      </c>
    </row>
    <row r="61" spans="1:183">
      <c r="A61">
        <v>45</v>
      </c>
      <c r="B61">
        <v>1625771923.6</v>
      </c>
      <c r="C61">
        <v>19536.5999999046</v>
      </c>
      <c r="D61" t="s">
        <v>406</v>
      </c>
      <c r="E61" t="s">
        <v>407</v>
      </c>
      <c r="F61">
        <v>15</v>
      </c>
      <c r="G61" t="s">
        <v>27</v>
      </c>
      <c r="H61">
        <v>1625771915.85</v>
      </c>
      <c r="I61">
        <f>(J61)/1000</f>
        <v>0</v>
      </c>
      <c r="J61">
        <f>1000*CJ61*AH61*(CF61-CG61)/(100*BY61*(1000-AH61*CF61))</f>
        <v>0</v>
      </c>
      <c r="K61">
        <f>CJ61*AH61*(CE61-CD61*(1000-AH61*CG61)/(1000-AH61*CF61))/(100*BY61)</f>
        <v>0</v>
      </c>
      <c r="L61">
        <f>CD61 - IF(AH61&gt;1, K61*BY61*100.0/(AJ61*CR61), 0)</f>
        <v>0</v>
      </c>
      <c r="M61">
        <f>((S61-I61/2)*L61-K61)/(S61+I61/2)</f>
        <v>0</v>
      </c>
      <c r="N61">
        <f>M61*(CK61+CL61)/1000.0</f>
        <v>0</v>
      </c>
      <c r="O61">
        <f>(CD61 - IF(AH61&gt;1, K61*BY61*100.0/(AJ61*CR61), 0))*(CK61+CL61)/1000.0</f>
        <v>0</v>
      </c>
      <c r="P61">
        <f>2.0/((1/R61-1/Q61)+SIGN(R61)*SQRT((1/R61-1/Q61)*(1/R61-1/Q61) + 4*BZ61/((BZ61+1)*(BZ61+1))*(2*1/R61*1/Q61-1/Q61*1/Q61)))</f>
        <v>0</v>
      </c>
      <c r="Q61">
        <f>IF(LEFT(CA61,1)&lt;&gt;"0",IF(LEFT(CA61,1)="1",3.0,CB61),$D$5+$E$5*(CR61*CK61/($K$5*1000))+$F$5*(CR61*CK61/($K$5*1000))*MAX(MIN(BY61,$J$5),$I$5)*MAX(MIN(BY61,$J$5),$I$5)+$G$5*MAX(MIN(BY61,$J$5),$I$5)*(CR61*CK61/($K$5*1000))+$H$5*(CR61*CK61/($K$5*1000))*(CR61*CK61/($K$5*1000)))</f>
        <v>0</v>
      </c>
      <c r="R61">
        <f>I61*(1000-(1000*0.61365*exp(17.502*V61/(240.97+V61))/(CK61+CL61)+CF61)/2)/(1000*0.61365*exp(17.502*V61/(240.97+V61))/(CK61+CL61)-CF61)</f>
        <v>0</v>
      </c>
      <c r="S61">
        <f>1/((BZ61+1)/(P61/1.6)+1/(Q61/1.37)) + BZ61/((BZ61+1)/(P61/1.6) + BZ61/(Q61/1.37))</f>
        <v>0</v>
      </c>
      <c r="T61">
        <f>(BU61*BX61)</f>
        <v>0</v>
      </c>
      <c r="U61">
        <f>(CM61+(T61+2*0.95*5.67E-8*(((CM61+$B$7)+273)^4-(CM61+273)^4)-44100*I61)/(1.84*29.3*Q61+8*0.95*5.67E-8*(CM61+273)^3))</f>
        <v>0</v>
      </c>
      <c r="V61">
        <f>($C$7*CN61+$D$7*CO61+$E$7*U61)</f>
        <v>0</v>
      </c>
      <c r="W61">
        <f>0.61365*exp(17.502*V61/(240.97+V61))</f>
        <v>0</v>
      </c>
      <c r="X61">
        <f>(Y61/Z61*100)</f>
        <v>0</v>
      </c>
      <c r="Y61">
        <f>CF61*(CK61+CL61)/1000</f>
        <v>0</v>
      </c>
      <c r="Z61">
        <f>0.61365*exp(17.502*CM61/(240.97+CM61))</f>
        <v>0</v>
      </c>
      <c r="AA61">
        <f>(W61-CF61*(CK61+CL61)/1000)</f>
        <v>0</v>
      </c>
      <c r="AB61">
        <f>(-I61*44100)</f>
        <v>0</v>
      </c>
      <c r="AC61">
        <f>2*29.3*Q61*0.92*(CM61-V61)</f>
        <v>0</v>
      </c>
      <c r="AD61">
        <f>2*0.95*5.67E-8*(((CM61+$B$7)+273)^4-(V61+273)^4)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MAX(0,($B$13+$C$13*CR61)/(1+$D$13*CR61)*CK61/(CM61+273)*$E$13)</f>
        <v>0</v>
      </c>
      <c r="AK61" t="s">
        <v>303</v>
      </c>
      <c r="AL61" t="s">
        <v>303</v>
      </c>
      <c r="AM61">
        <v>0</v>
      </c>
      <c r="AN61">
        <v>0</v>
      </c>
      <c r="AO61">
        <f>1-AM61/AN61</f>
        <v>0</v>
      </c>
      <c r="AP61">
        <v>0</v>
      </c>
      <c r="AQ61" t="s">
        <v>303</v>
      </c>
      <c r="AR61" t="s">
        <v>303</v>
      </c>
      <c r="AS61">
        <v>0</v>
      </c>
      <c r="AT61">
        <v>0</v>
      </c>
      <c r="AU61">
        <f>1-AS61/AT61</f>
        <v>0</v>
      </c>
      <c r="AV61">
        <v>0.5</v>
      </c>
      <c r="AW61">
        <f>BV61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303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f>$B$11*CS61+$C$11*CT61+$F$11*CU61*(1-CX61)</f>
        <v>0</v>
      </c>
      <c r="BV61">
        <f>BU61*BW61</f>
        <v>0</v>
      </c>
      <c r="BW61">
        <f>($B$11*$D$9+$C$11*$D$9+$F$11*((DH61+CZ61)/MAX(DH61+CZ61+DI61, 0.1)*$I$9+DI61/MAX(DH61+CZ61+DI61, 0.1)*$J$9))/($B$11+$C$11+$F$11)</f>
        <v>0</v>
      </c>
      <c r="BX61">
        <f>($B$11*$K$9+$C$11*$K$9+$F$11*((DH61+CZ61)/MAX(DH61+CZ61+DI61, 0.1)*$P$9+DI61/MAX(DH61+CZ61+DI61, 0.1)*$Q$9))/($B$11+$C$11+$F$11)</f>
        <v>0</v>
      </c>
      <c r="BY61">
        <v>6</v>
      </c>
      <c r="BZ61">
        <v>0.5</v>
      </c>
      <c r="CA61" t="s">
        <v>304</v>
      </c>
      <c r="CB61">
        <v>2</v>
      </c>
      <c r="CC61">
        <v>1625771915.85</v>
      </c>
      <c r="CD61">
        <v>410.2445</v>
      </c>
      <c r="CE61">
        <v>420.0051</v>
      </c>
      <c r="CF61">
        <v>16.5072366666667</v>
      </c>
      <c r="CG61">
        <v>15.68609</v>
      </c>
      <c r="CH61">
        <v>425.197833333333</v>
      </c>
      <c r="CI61">
        <v>18.2796533333333</v>
      </c>
      <c r="CJ61">
        <v>600.015533333333</v>
      </c>
      <c r="CK61">
        <v>100.870266666667</v>
      </c>
      <c r="CL61">
        <v>0.09999548</v>
      </c>
      <c r="CM61">
        <v>21.7691433333333</v>
      </c>
      <c r="CN61">
        <v>21.42978</v>
      </c>
      <c r="CO61">
        <v>999.9</v>
      </c>
      <c r="CP61">
        <v>0</v>
      </c>
      <c r="CQ61">
        <v>0</v>
      </c>
      <c r="CR61">
        <v>9997.164</v>
      </c>
      <c r="CS61">
        <v>0</v>
      </c>
      <c r="CT61">
        <v>792.296433333333</v>
      </c>
      <c r="CU61">
        <v>1046.041</v>
      </c>
      <c r="CV61">
        <v>0.9620024</v>
      </c>
      <c r="CW61">
        <v>0.03799806</v>
      </c>
      <c r="CX61">
        <v>0</v>
      </c>
      <c r="CY61">
        <v>1050.31366666667</v>
      </c>
      <c r="CZ61">
        <v>4.99912</v>
      </c>
      <c r="DA61">
        <v>17989.0333333333</v>
      </c>
      <c r="DB61">
        <v>6713.078</v>
      </c>
      <c r="DC61">
        <v>37.6247</v>
      </c>
      <c r="DD61">
        <v>40.8519</v>
      </c>
      <c r="DE61">
        <v>39.7643333333333</v>
      </c>
      <c r="DF61">
        <v>39.181</v>
      </c>
      <c r="DG61">
        <v>39.5080666666667</v>
      </c>
      <c r="DH61">
        <v>1001.48333333333</v>
      </c>
      <c r="DI61">
        <v>39.5593333333333</v>
      </c>
      <c r="DJ61">
        <v>0</v>
      </c>
      <c r="DK61">
        <v>1625771925.8</v>
      </c>
      <c r="DL61">
        <v>0</v>
      </c>
      <c r="DM61">
        <v>1050.262</v>
      </c>
      <c r="DN61">
        <v>-3.53461540489367</v>
      </c>
      <c r="DO61">
        <v>1894.96153673317</v>
      </c>
      <c r="DP61">
        <v>17972.224</v>
      </c>
      <c r="DQ61">
        <v>15</v>
      </c>
      <c r="DR61">
        <v>1625770889.6</v>
      </c>
      <c r="DS61" t="s">
        <v>401</v>
      </c>
      <c r="DT61">
        <v>1625770884.1</v>
      </c>
      <c r="DU61">
        <v>1625770889.6</v>
      </c>
      <c r="DV61">
        <v>9</v>
      </c>
      <c r="DW61">
        <v>0.195</v>
      </c>
      <c r="DX61">
        <v>-0.008</v>
      </c>
      <c r="DY61">
        <v>-14.957</v>
      </c>
      <c r="DZ61">
        <v>-1.748</v>
      </c>
      <c r="EA61">
        <v>420</v>
      </c>
      <c r="EB61">
        <v>15</v>
      </c>
      <c r="EC61">
        <v>0.3</v>
      </c>
      <c r="ED61">
        <v>0.12</v>
      </c>
      <c r="EE61">
        <v>-9.7656905</v>
      </c>
      <c r="EF61">
        <v>0.171163902439019</v>
      </c>
      <c r="EG61">
        <v>0.0285165199445865</v>
      </c>
      <c r="EH61">
        <v>1</v>
      </c>
      <c r="EI61">
        <v>1050.49909090909</v>
      </c>
      <c r="EJ61">
        <v>-4.39229495777113</v>
      </c>
      <c r="EK61">
        <v>0.492029585439388</v>
      </c>
      <c r="EL61">
        <v>1</v>
      </c>
      <c r="EM61">
        <v>0.8195373</v>
      </c>
      <c r="EN61">
        <v>-0.023204487804878</v>
      </c>
      <c r="EO61">
        <v>0.00949380112547129</v>
      </c>
      <c r="EP61">
        <v>1</v>
      </c>
      <c r="EQ61">
        <v>3</v>
      </c>
      <c r="ER61">
        <v>3</v>
      </c>
      <c r="ES61" t="s">
        <v>408</v>
      </c>
      <c r="ET61">
        <v>100</v>
      </c>
      <c r="EU61">
        <v>100</v>
      </c>
      <c r="EV61">
        <v>-14.953</v>
      </c>
      <c r="EW61">
        <v>-1.7722</v>
      </c>
      <c r="EX61">
        <v>-14.9575</v>
      </c>
      <c r="EY61">
        <v>0.000485248</v>
      </c>
      <c r="EZ61">
        <v>-1.36447e-06</v>
      </c>
      <c r="FA61">
        <v>5.78543e-10</v>
      </c>
      <c r="FB61">
        <v>-1.25665719352397</v>
      </c>
      <c r="FC61">
        <v>-0.0508365997127688</v>
      </c>
      <c r="FD61">
        <v>0.00161886503163497</v>
      </c>
      <c r="FE61">
        <v>-2.08621555845513e-05</v>
      </c>
      <c r="FF61">
        <v>0</v>
      </c>
      <c r="FG61">
        <v>2096</v>
      </c>
      <c r="FH61">
        <v>2</v>
      </c>
      <c r="FI61">
        <v>28</v>
      </c>
      <c r="FJ61">
        <v>17.3</v>
      </c>
      <c r="FK61">
        <v>17.2</v>
      </c>
      <c r="FL61">
        <v>18</v>
      </c>
      <c r="FM61">
        <v>611.217</v>
      </c>
      <c r="FN61">
        <v>401.802</v>
      </c>
      <c r="FO61">
        <v>20.5389</v>
      </c>
      <c r="FP61">
        <v>22.6265</v>
      </c>
      <c r="FQ61">
        <v>29.9997</v>
      </c>
      <c r="FR61">
        <v>22.6396</v>
      </c>
      <c r="FS61">
        <v>22.629</v>
      </c>
      <c r="FT61">
        <v>21.5445</v>
      </c>
      <c r="FU61">
        <v>-30</v>
      </c>
      <c r="FV61">
        <v>-30</v>
      </c>
      <c r="FW61">
        <v>20.5677</v>
      </c>
      <c r="FX61">
        <v>420</v>
      </c>
      <c r="FY61">
        <v>8.18994</v>
      </c>
      <c r="FZ61">
        <v>102.037</v>
      </c>
      <c r="GA61">
        <v>96.4002</v>
      </c>
    </row>
    <row r="62" spans="1:183">
      <c r="A62">
        <v>46</v>
      </c>
      <c r="B62">
        <v>1625772138.1</v>
      </c>
      <c r="C62">
        <v>19751.0999999046</v>
      </c>
      <c r="D62" t="s">
        <v>409</v>
      </c>
      <c r="E62" t="s">
        <v>410</v>
      </c>
      <c r="F62">
        <v>15</v>
      </c>
      <c r="G62" t="s">
        <v>319</v>
      </c>
      <c r="H62">
        <v>1625772130.1</v>
      </c>
      <c r="I62">
        <f>(J62)/1000</f>
        <v>0</v>
      </c>
      <c r="J62">
        <f>1000*CJ62*AH62*(CF62-CG62)/(100*BY62*(1000-AH62*CF62))</f>
        <v>0</v>
      </c>
      <c r="K62">
        <f>CJ62*AH62*(CE62-CD62*(1000-AH62*CG62)/(1000-AH62*CF62))/(100*BY62)</f>
        <v>0</v>
      </c>
      <c r="L62">
        <f>CD62 - IF(AH62&gt;1, K62*BY62*100.0/(AJ62*CR62), 0)</f>
        <v>0</v>
      </c>
      <c r="M62">
        <f>((S62-I62/2)*L62-K62)/(S62+I62/2)</f>
        <v>0</v>
      </c>
      <c r="N62">
        <f>M62*(CK62+CL62)/1000.0</f>
        <v>0</v>
      </c>
      <c r="O62">
        <f>(CD62 - IF(AH62&gt;1, K62*BY62*100.0/(AJ62*CR62), 0))*(CK62+CL62)/1000.0</f>
        <v>0</v>
      </c>
      <c r="P62">
        <f>2.0/((1/R62-1/Q62)+SIGN(R62)*SQRT((1/R62-1/Q62)*(1/R62-1/Q62) + 4*BZ62/((BZ62+1)*(BZ62+1))*(2*1/R62*1/Q62-1/Q62*1/Q62)))</f>
        <v>0</v>
      </c>
      <c r="Q62">
        <f>IF(LEFT(CA62,1)&lt;&gt;"0",IF(LEFT(CA62,1)="1",3.0,CB62),$D$5+$E$5*(CR62*CK62/($K$5*1000))+$F$5*(CR62*CK62/($K$5*1000))*MAX(MIN(BY62,$J$5),$I$5)*MAX(MIN(BY62,$J$5),$I$5)+$G$5*MAX(MIN(BY62,$J$5),$I$5)*(CR62*CK62/($K$5*1000))+$H$5*(CR62*CK62/($K$5*1000))*(CR62*CK62/($K$5*1000)))</f>
        <v>0</v>
      </c>
      <c r="R62">
        <f>I62*(1000-(1000*0.61365*exp(17.502*V62/(240.97+V62))/(CK62+CL62)+CF62)/2)/(1000*0.61365*exp(17.502*V62/(240.97+V62))/(CK62+CL62)-CF62)</f>
        <v>0</v>
      </c>
      <c r="S62">
        <f>1/((BZ62+1)/(P62/1.6)+1/(Q62/1.37)) + BZ62/((BZ62+1)/(P62/1.6) + BZ62/(Q62/1.37))</f>
        <v>0</v>
      </c>
      <c r="T62">
        <f>(BU62*BX62)</f>
        <v>0</v>
      </c>
      <c r="U62">
        <f>(CM62+(T62+2*0.95*5.67E-8*(((CM62+$B$7)+273)^4-(CM62+273)^4)-44100*I62)/(1.84*29.3*Q62+8*0.95*5.67E-8*(CM62+273)^3))</f>
        <v>0</v>
      </c>
      <c r="V62">
        <f>($C$7*CN62+$D$7*CO62+$E$7*U62)</f>
        <v>0</v>
      </c>
      <c r="W62">
        <f>0.61365*exp(17.502*V62/(240.97+V62))</f>
        <v>0</v>
      </c>
      <c r="X62">
        <f>(Y62/Z62*100)</f>
        <v>0</v>
      </c>
      <c r="Y62">
        <f>CF62*(CK62+CL62)/1000</f>
        <v>0</v>
      </c>
      <c r="Z62">
        <f>0.61365*exp(17.502*CM62/(240.97+CM62))</f>
        <v>0</v>
      </c>
      <c r="AA62">
        <f>(W62-CF62*(CK62+CL62)/1000)</f>
        <v>0</v>
      </c>
      <c r="AB62">
        <f>(-I62*44100)</f>
        <v>0</v>
      </c>
      <c r="AC62">
        <f>2*29.3*Q62*0.92*(CM62-V62)</f>
        <v>0</v>
      </c>
      <c r="AD62">
        <f>2*0.95*5.67E-8*(((CM62+$B$7)+273)^4-(V62+273)^4)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MAX(0,($B$13+$C$13*CR62)/(1+$D$13*CR62)*CK62/(CM62+273)*$E$13)</f>
        <v>0</v>
      </c>
      <c r="AK62" t="s">
        <v>303</v>
      </c>
      <c r="AL62" t="s">
        <v>303</v>
      </c>
      <c r="AM62">
        <v>0</v>
      </c>
      <c r="AN62">
        <v>0</v>
      </c>
      <c r="AO62">
        <f>1-AM62/AN62</f>
        <v>0</v>
      </c>
      <c r="AP62">
        <v>0</v>
      </c>
      <c r="AQ62" t="s">
        <v>303</v>
      </c>
      <c r="AR62" t="s">
        <v>303</v>
      </c>
      <c r="AS62">
        <v>0</v>
      </c>
      <c r="AT62">
        <v>0</v>
      </c>
      <c r="AU62">
        <f>1-AS62/AT62</f>
        <v>0</v>
      </c>
      <c r="AV62">
        <v>0.5</v>
      </c>
      <c r="AW62">
        <f>BV62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303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f>$B$11*CS62+$C$11*CT62+$F$11*CU62*(1-CX62)</f>
        <v>0</v>
      </c>
      <c r="BV62">
        <f>BU62*BW62</f>
        <v>0</v>
      </c>
      <c r="BW62">
        <f>($B$11*$D$9+$C$11*$D$9+$F$11*((DH62+CZ62)/MAX(DH62+CZ62+DI62, 0.1)*$I$9+DI62/MAX(DH62+CZ62+DI62, 0.1)*$J$9))/($B$11+$C$11+$F$11)</f>
        <v>0</v>
      </c>
      <c r="BX62">
        <f>($B$11*$K$9+$C$11*$K$9+$F$11*((DH62+CZ62)/MAX(DH62+CZ62+DI62, 0.1)*$P$9+DI62/MAX(DH62+CZ62+DI62, 0.1)*$Q$9))/($B$11+$C$11+$F$11)</f>
        <v>0</v>
      </c>
      <c r="BY62">
        <v>6</v>
      </c>
      <c r="BZ62">
        <v>0.5</v>
      </c>
      <c r="CA62" t="s">
        <v>304</v>
      </c>
      <c r="CB62">
        <v>2</v>
      </c>
      <c r="CC62">
        <v>1625772130.1</v>
      </c>
      <c r="CD62">
        <v>403.212225806452</v>
      </c>
      <c r="CE62">
        <v>420.010451612903</v>
      </c>
      <c r="CF62">
        <v>17.0910129032258</v>
      </c>
      <c r="CG62">
        <v>15.8751580645161</v>
      </c>
      <c r="CH62">
        <v>418.163032258065</v>
      </c>
      <c r="CI62">
        <v>18.8707064516129</v>
      </c>
      <c r="CJ62">
        <v>600.02135483871</v>
      </c>
      <c r="CK62">
        <v>100.869806451613</v>
      </c>
      <c r="CL62">
        <v>0.100117377419355</v>
      </c>
      <c r="CM62">
        <v>22.116</v>
      </c>
      <c r="CN62">
        <v>21.6337419354839</v>
      </c>
      <c r="CO62">
        <v>999.9</v>
      </c>
      <c r="CP62">
        <v>0</v>
      </c>
      <c r="CQ62">
        <v>0</v>
      </c>
      <c r="CR62">
        <v>9997.26161290323</v>
      </c>
      <c r="CS62">
        <v>0</v>
      </c>
      <c r="CT62">
        <v>224.827838709677</v>
      </c>
      <c r="CU62">
        <v>1046.00516129032</v>
      </c>
      <c r="CV62">
        <v>0.961994870967742</v>
      </c>
      <c r="CW62">
        <v>0.0380051451612903</v>
      </c>
      <c r="CX62">
        <v>0</v>
      </c>
      <c r="CY62">
        <v>1706.84935483871</v>
      </c>
      <c r="CZ62">
        <v>4.99912</v>
      </c>
      <c r="DA62">
        <v>25421.3741935484</v>
      </c>
      <c r="DB62">
        <v>6712.8264516129</v>
      </c>
      <c r="DC62">
        <v>37.6972258064516</v>
      </c>
      <c r="DD62">
        <v>40.282</v>
      </c>
      <c r="DE62">
        <v>39.7093870967742</v>
      </c>
      <c r="DF62">
        <v>39.5179032258064</v>
      </c>
      <c r="DG62">
        <v>39.4815161290323</v>
      </c>
      <c r="DH62">
        <v>1001.44258064516</v>
      </c>
      <c r="DI62">
        <v>39.5641935483871</v>
      </c>
      <c r="DJ62">
        <v>0</v>
      </c>
      <c r="DK62">
        <v>1625772140.6</v>
      </c>
      <c r="DL62">
        <v>0</v>
      </c>
      <c r="DM62">
        <v>1705.0044</v>
      </c>
      <c r="DN62">
        <v>-104.163846316167</v>
      </c>
      <c r="DO62">
        <v>-2667.930771122</v>
      </c>
      <c r="DP62">
        <v>25377.688</v>
      </c>
      <c r="DQ62">
        <v>15</v>
      </c>
      <c r="DR62">
        <v>1625770889.6</v>
      </c>
      <c r="DS62" t="s">
        <v>401</v>
      </c>
      <c r="DT62">
        <v>1625770884.1</v>
      </c>
      <c r="DU62">
        <v>1625770889.6</v>
      </c>
      <c r="DV62">
        <v>9</v>
      </c>
      <c r="DW62">
        <v>0.195</v>
      </c>
      <c r="DX62">
        <v>-0.008</v>
      </c>
      <c r="DY62">
        <v>-14.957</v>
      </c>
      <c r="DZ62">
        <v>-1.748</v>
      </c>
      <c r="EA62">
        <v>420</v>
      </c>
      <c r="EB62">
        <v>15</v>
      </c>
      <c r="EC62">
        <v>0.3</v>
      </c>
      <c r="ED62">
        <v>0.12</v>
      </c>
      <c r="EE62">
        <v>-16.790205</v>
      </c>
      <c r="EF62">
        <v>-0.116269418386474</v>
      </c>
      <c r="EG62">
        <v>0.0420936987564646</v>
      </c>
      <c r="EH62">
        <v>1</v>
      </c>
      <c r="EI62">
        <v>1711.58181818182</v>
      </c>
      <c r="EJ62">
        <v>-109.255548043611</v>
      </c>
      <c r="EK62">
        <v>10.4116596803908</v>
      </c>
      <c r="EL62">
        <v>0</v>
      </c>
      <c r="EM62">
        <v>1.2190605</v>
      </c>
      <c r="EN62">
        <v>-0.11981493433396</v>
      </c>
      <c r="EO62">
        <v>0.024934084297403</v>
      </c>
      <c r="EP62">
        <v>0</v>
      </c>
      <c r="EQ62">
        <v>1</v>
      </c>
      <c r="ER62">
        <v>3</v>
      </c>
      <c r="ES62" t="s">
        <v>310</v>
      </c>
      <c r="ET62">
        <v>100</v>
      </c>
      <c r="EU62">
        <v>100</v>
      </c>
      <c r="EV62">
        <v>-14.951</v>
      </c>
      <c r="EW62">
        <v>-1.7786</v>
      </c>
      <c r="EX62">
        <v>-14.9575</v>
      </c>
      <c r="EY62">
        <v>0.000485248</v>
      </c>
      <c r="EZ62">
        <v>-1.36447e-06</v>
      </c>
      <c r="FA62">
        <v>5.78543e-10</v>
      </c>
      <c r="FB62">
        <v>-1.25665719352397</v>
      </c>
      <c r="FC62">
        <v>-0.0508365997127688</v>
      </c>
      <c r="FD62">
        <v>0.00161886503163497</v>
      </c>
      <c r="FE62">
        <v>-2.08621555845513e-05</v>
      </c>
      <c r="FF62">
        <v>0</v>
      </c>
      <c r="FG62">
        <v>2096</v>
      </c>
      <c r="FH62">
        <v>2</v>
      </c>
      <c r="FI62">
        <v>28</v>
      </c>
      <c r="FJ62">
        <v>20.9</v>
      </c>
      <c r="FK62">
        <v>20.8</v>
      </c>
      <c r="FL62">
        <v>18</v>
      </c>
      <c r="FM62">
        <v>609.379</v>
      </c>
      <c r="FN62">
        <v>401.133</v>
      </c>
      <c r="FO62">
        <v>19.9578</v>
      </c>
      <c r="FP62">
        <v>22.488</v>
      </c>
      <c r="FQ62">
        <v>29.9996</v>
      </c>
      <c r="FR62">
        <v>22.5472</v>
      </c>
      <c r="FS62">
        <v>22.5397</v>
      </c>
      <c r="FT62">
        <v>21.5543</v>
      </c>
      <c r="FU62">
        <v>-30</v>
      </c>
      <c r="FV62">
        <v>-30</v>
      </c>
      <c r="FW62">
        <v>19.9864</v>
      </c>
      <c r="FX62">
        <v>420</v>
      </c>
      <c r="FY62">
        <v>8.18994</v>
      </c>
      <c r="FZ62">
        <v>102.054</v>
      </c>
      <c r="GA62">
        <v>96.3803</v>
      </c>
    </row>
    <row r="63" spans="1:183">
      <c r="A63">
        <v>47</v>
      </c>
      <c r="B63">
        <v>1625772577</v>
      </c>
      <c r="C63">
        <v>20190</v>
      </c>
      <c r="D63" t="s">
        <v>411</v>
      </c>
      <c r="E63" t="s">
        <v>412</v>
      </c>
      <c r="F63">
        <v>15</v>
      </c>
      <c r="G63" t="s">
        <v>322</v>
      </c>
      <c r="H63">
        <v>1625772569</v>
      </c>
      <c r="I63">
        <f>(J63)/1000</f>
        <v>0</v>
      </c>
      <c r="J63">
        <f>1000*CJ63*AH63*(CF63-CG63)/(100*BY63*(1000-AH63*CF63))</f>
        <v>0</v>
      </c>
      <c r="K63">
        <f>CJ63*AH63*(CE63-CD63*(1000-AH63*CG63)/(1000-AH63*CF63))/(100*BY63)</f>
        <v>0</v>
      </c>
      <c r="L63">
        <f>CD63 - IF(AH63&gt;1, K63*BY63*100.0/(AJ63*CR63), 0)</f>
        <v>0</v>
      </c>
      <c r="M63">
        <f>((S63-I63/2)*L63-K63)/(S63+I63/2)</f>
        <v>0</v>
      </c>
      <c r="N63">
        <f>M63*(CK63+CL63)/1000.0</f>
        <v>0</v>
      </c>
      <c r="O63">
        <f>(CD63 - IF(AH63&gt;1, K63*BY63*100.0/(AJ63*CR63), 0))*(CK63+CL63)/1000.0</f>
        <v>0</v>
      </c>
      <c r="P63">
        <f>2.0/((1/R63-1/Q63)+SIGN(R63)*SQRT((1/R63-1/Q63)*(1/R63-1/Q63) + 4*BZ63/((BZ63+1)*(BZ63+1))*(2*1/R63*1/Q63-1/Q63*1/Q63)))</f>
        <v>0</v>
      </c>
      <c r="Q63">
        <f>IF(LEFT(CA63,1)&lt;&gt;"0",IF(LEFT(CA63,1)="1",3.0,CB63),$D$5+$E$5*(CR63*CK63/($K$5*1000))+$F$5*(CR63*CK63/($K$5*1000))*MAX(MIN(BY63,$J$5),$I$5)*MAX(MIN(BY63,$J$5),$I$5)+$G$5*MAX(MIN(BY63,$J$5),$I$5)*(CR63*CK63/($K$5*1000))+$H$5*(CR63*CK63/($K$5*1000))*(CR63*CK63/($K$5*1000)))</f>
        <v>0</v>
      </c>
      <c r="R63">
        <f>I63*(1000-(1000*0.61365*exp(17.502*V63/(240.97+V63))/(CK63+CL63)+CF63)/2)/(1000*0.61365*exp(17.502*V63/(240.97+V63))/(CK63+CL63)-CF63)</f>
        <v>0</v>
      </c>
      <c r="S63">
        <f>1/((BZ63+1)/(P63/1.6)+1/(Q63/1.37)) + BZ63/((BZ63+1)/(P63/1.6) + BZ63/(Q63/1.37))</f>
        <v>0</v>
      </c>
      <c r="T63">
        <f>(BU63*BX63)</f>
        <v>0</v>
      </c>
      <c r="U63">
        <f>(CM63+(T63+2*0.95*5.67E-8*(((CM63+$B$7)+273)^4-(CM63+273)^4)-44100*I63)/(1.84*29.3*Q63+8*0.95*5.67E-8*(CM63+273)^3))</f>
        <v>0</v>
      </c>
      <c r="V63">
        <f>($C$7*CN63+$D$7*CO63+$E$7*U63)</f>
        <v>0</v>
      </c>
      <c r="W63">
        <f>0.61365*exp(17.502*V63/(240.97+V63))</f>
        <v>0</v>
      </c>
      <c r="X63">
        <f>(Y63/Z63*100)</f>
        <v>0</v>
      </c>
      <c r="Y63">
        <f>CF63*(CK63+CL63)/1000</f>
        <v>0</v>
      </c>
      <c r="Z63">
        <f>0.61365*exp(17.502*CM63/(240.97+CM63))</f>
        <v>0</v>
      </c>
      <c r="AA63">
        <f>(W63-CF63*(CK63+CL63)/1000)</f>
        <v>0</v>
      </c>
      <c r="AB63">
        <f>(-I63*44100)</f>
        <v>0</v>
      </c>
      <c r="AC63">
        <f>2*29.3*Q63*0.92*(CM63-V63)</f>
        <v>0</v>
      </c>
      <c r="AD63">
        <f>2*0.95*5.67E-8*(((CM63+$B$7)+273)^4-(V63+273)^4)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MAX(0,($B$13+$C$13*CR63)/(1+$D$13*CR63)*CK63/(CM63+273)*$E$13)</f>
        <v>0</v>
      </c>
      <c r="AK63" t="s">
        <v>303</v>
      </c>
      <c r="AL63" t="s">
        <v>303</v>
      </c>
      <c r="AM63">
        <v>0</v>
      </c>
      <c r="AN63">
        <v>0</v>
      </c>
      <c r="AO63">
        <f>1-AM63/AN63</f>
        <v>0</v>
      </c>
      <c r="AP63">
        <v>0</v>
      </c>
      <c r="AQ63" t="s">
        <v>303</v>
      </c>
      <c r="AR63" t="s">
        <v>303</v>
      </c>
      <c r="AS63">
        <v>0</v>
      </c>
      <c r="AT63">
        <v>0</v>
      </c>
      <c r="AU63">
        <f>1-AS63/AT63</f>
        <v>0</v>
      </c>
      <c r="AV63">
        <v>0.5</v>
      </c>
      <c r="AW63">
        <f>BV63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303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f>$B$11*CS63+$C$11*CT63+$F$11*CU63*(1-CX63)</f>
        <v>0</v>
      </c>
      <c r="BV63">
        <f>BU63*BW63</f>
        <v>0</v>
      </c>
      <c r="BW63">
        <f>($B$11*$D$9+$C$11*$D$9+$F$11*((DH63+CZ63)/MAX(DH63+CZ63+DI63, 0.1)*$I$9+DI63/MAX(DH63+CZ63+DI63, 0.1)*$J$9))/($B$11+$C$11+$F$11)</f>
        <v>0</v>
      </c>
      <c r="BX63">
        <f>($B$11*$K$9+$C$11*$K$9+$F$11*((DH63+CZ63)/MAX(DH63+CZ63+DI63, 0.1)*$P$9+DI63/MAX(DH63+CZ63+DI63, 0.1)*$Q$9))/($B$11+$C$11+$F$11)</f>
        <v>0</v>
      </c>
      <c r="BY63">
        <v>6</v>
      </c>
      <c r="BZ63">
        <v>0.5</v>
      </c>
      <c r="CA63" t="s">
        <v>304</v>
      </c>
      <c r="CB63">
        <v>2</v>
      </c>
      <c r="CC63">
        <v>1625772569</v>
      </c>
      <c r="CD63">
        <v>408.573064516129</v>
      </c>
      <c r="CE63">
        <v>419.986451612903</v>
      </c>
      <c r="CF63">
        <v>16.9330838709677</v>
      </c>
      <c r="CG63">
        <v>16.5563387096774</v>
      </c>
      <c r="CH63">
        <v>423.525870967742</v>
      </c>
      <c r="CI63">
        <v>18.7108483870968</v>
      </c>
      <c r="CJ63">
        <v>600.019290322581</v>
      </c>
      <c r="CK63">
        <v>100.875903225806</v>
      </c>
      <c r="CL63">
        <v>0.100025967741936</v>
      </c>
      <c r="CM63">
        <v>20.6907806451613</v>
      </c>
      <c r="CN63">
        <v>20.4872709677419</v>
      </c>
      <c r="CO63">
        <v>999.9</v>
      </c>
      <c r="CP63">
        <v>0</v>
      </c>
      <c r="CQ63">
        <v>0</v>
      </c>
      <c r="CR63">
        <v>9999.13129032258</v>
      </c>
      <c r="CS63">
        <v>0</v>
      </c>
      <c r="CT63">
        <v>535.743258064516</v>
      </c>
      <c r="CU63">
        <v>1046.03806451613</v>
      </c>
      <c r="CV63">
        <v>0.961996064516129</v>
      </c>
      <c r="CW63">
        <v>0.0380042903225806</v>
      </c>
      <c r="CX63">
        <v>0</v>
      </c>
      <c r="CY63">
        <v>1227.98</v>
      </c>
      <c r="CZ63">
        <v>4.99912</v>
      </c>
      <c r="DA63">
        <v>19582.5870967742</v>
      </c>
      <c r="DB63">
        <v>6713.04322580645</v>
      </c>
      <c r="DC63">
        <v>37.9716451612903</v>
      </c>
      <c r="DD63">
        <v>40.4573870967742</v>
      </c>
      <c r="DE63">
        <v>39.771935483871</v>
      </c>
      <c r="DF63">
        <v>40.2033548387097</v>
      </c>
      <c r="DG63">
        <v>39.6670322580645</v>
      </c>
      <c r="DH63">
        <v>1001.47612903226</v>
      </c>
      <c r="DI63">
        <v>39.5622580645161</v>
      </c>
      <c r="DJ63">
        <v>0</v>
      </c>
      <c r="DK63">
        <v>1625772579.2</v>
      </c>
      <c r="DL63">
        <v>0</v>
      </c>
      <c r="DM63">
        <v>1227.91884615385</v>
      </c>
      <c r="DN63">
        <v>-12.5835897427986</v>
      </c>
      <c r="DO63">
        <v>8.10598176751061</v>
      </c>
      <c r="DP63">
        <v>19581.2423076923</v>
      </c>
      <c r="DQ63">
        <v>15</v>
      </c>
      <c r="DR63">
        <v>1625770889.6</v>
      </c>
      <c r="DS63" t="s">
        <v>401</v>
      </c>
      <c r="DT63">
        <v>1625770884.1</v>
      </c>
      <c r="DU63">
        <v>1625770889.6</v>
      </c>
      <c r="DV63">
        <v>9</v>
      </c>
      <c r="DW63">
        <v>0.195</v>
      </c>
      <c r="DX63">
        <v>-0.008</v>
      </c>
      <c r="DY63">
        <v>-14.957</v>
      </c>
      <c r="DZ63">
        <v>-1.748</v>
      </c>
      <c r="EA63">
        <v>420</v>
      </c>
      <c r="EB63">
        <v>15</v>
      </c>
      <c r="EC63">
        <v>0.3</v>
      </c>
      <c r="ED63">
        <v>0.12</v>
      </c>
      <c r="EE63">
        <v>-11.4120097560976</v>
      </c>
      <c r="EF63">
        <v>-0.104138675958179</v>
      </c>
      <c r="EG63">
        <v>0.0270503667968283</v>
      </c>
      <c r="EH63">
        <v>1</v>
      </c>
      <c r="EI63">
        <v>1228.762</v>
      </c>
      <c r="EJ63">
        <v>-14.6242661448131</v>
      </c>
      <c r="EK63">
        <v>1.50208769004059</v>
      </c>
      <c r="EL63">
        <v>0</v>
      </c>
      <c r="EM63">
        <v>0.377970829268293</v>
      </c>
      <c r="EN63">
        <v>-0.0030889756097562</v>
      </c>
      <c r="EO63">
        <v>0.00492323815658561</v>
      </c>
      <c r="EP63">
        <v>1</v>
      </c>
      <c r="EQ63">
        <v>2</v>
      </c>
      <c r="ER63">
        <v>3</v>
      </c>
      <c r="ES63" t="s">
        <v>314</v>
      </c>
      <c r="ET63">
        <v>100</v>
      </c>
      <c r="EU63">
        <v>100</v>
      </c>
      <c r="EV63">
        <v>-14.953</v>
      </c>
      <c r="EW63">
        <v>-1.778</v>
      </c>
      <c r="EX63">
        <v>-14.9575</v>
      </c>
      <c r="EY63">
        <v>0.000485248</v>
      </c>
      <c r="EZ63">
        <v>-1.36447e-06</v>
      </c>
      <c r="FA63">
        <v>5.78543e-10</v>
      </c>
      <c r="FB63">
        <v>-1.25665719352397</v>
      </c>
      <c r="FC63">
        <v>-0.0508365997127688</v>
      </c>
      <c r="FD63">
        <v>0.00161886503163497</v>
      </c>
      <c r="FE63">
        <v>-2.08621555845513e-05</v>
      </c>
      <c r="FF63">
        <v>0</v>
      </c>
      <c r="FG63">
        <v>2096</v>
      </c>
      <c r="FH63">
        <v>2</v>
      </c>
      <c r="FI63">
        <v>28</v>
      </c>
      <c r="FJ63">
        <v>28.2</v>
      </c>
      <c r="FK63">
        <v>28.1</v>
      </c>
      <c r="FL63">
        <v>18</v>
      </c>
      <c r="FM63">
        <v>609.547</v>
      </c>
      <c r="FN63">
        <v>397.497</v>
      </c>
      <c r="FO63">
        <v>16.9332</v>
      </c>
      <c r="FP63">
        <v>22.6872</v>
      </c>
      <c r="FQ63">
        <v>30</v>
      </c>
      <c r="FR63">
        <v>22.687</v>
      </c>
      <c r="FS63">
        <v>22.6802</v>
      </c>
      <c r="FT63">
        <v>21.5837</v>
      </c>
      <c r="FU63">
        <v>-30</v>
      </c>
      <c r="FV63">
        <v>-30</v>
      </c>
      <c r="FW63">
        <v>16.9397</v>
      </c>
      <c r="FX63">
        <v>420</v>
      </c>
      <c r="FY63">
        <v>8.18994</v>
      </c>
      <c r="FZ63">
        <v>102.03</v>
      </c>
      <c r="GA63">
        <v>96.3696</v>
      </c>
    </row>
    <row r="64" spans="1:183">
      <c r="A64">
        <v>48</v>
      </c>
      <c r="B64">
        <v>1625772810</v>
      </c>
      <c r="C64">
        <v>20423</v>
      </c>
      <c r="D64" t="s">
        <v>413</v>
      </c>
      <c r="E64" t="s">
        <v>414</v>
      </c>
      <c r="F64">
        <v>15</v>
      </c>
      <c r="G64" t="s">
        <v>302</v>
      </c>
      <c r="H64">
        <v>1625772802.25</v>
      </c>
      <c r="I64">
        <f>(J64)/1000</f>
        <v>0</v>
      </c>
      <c r="J64">
        <f>1000*CJ64*AH64*(CF64-CG64)/(100*BY64*(1000-AH64*CF64))</f>
        <v>0</v>
      </c>
      <c r="K64">
        <f>CJ64*AH64*(CE64-CD64*(1000-AH64*CG64)/(1000-AH64*CF64))/(100*BY64)</f>
        <v>0</v>
      </c>
      <c r="L64">
        <f>CD64 - IF(AH64&gt;1, K64*BY64*100.0/(AJ64*CR64), 0)</f>
        <v>0</v>
      </c>
      <c r="M64">
        <f>((S64-I64/2)*L64-K64)/(S64+I64/2)</f>
        <v>0</v>
      </c>
      <c r="N64">
        <f>M64*(CK64+CL64)/1000.0</f>
        <v>0</v>
      </c>
      <c r="O64">
        <f>(CD64 - IF(AH64&gt;1, K64*BY64*100.0/(AJ64*CR64), 0))*(CK64+CL64)/1000.0</f>
        <v>0</v>
      </c>
      <c r="P64">
        <f>2.0/((1/R64-1/Q64)+SIGN(R64)*SQRT((1/R64-1/Q64)*(1/R64-1/Q64) + 4*BZ64/((BZ64+1)*(BZ64+1))*(2*1/R64*1/Q64-1/Q64*1/Q64)))</f>
        <v>0</v>
      </c>
      <c r="Q64">
        <f>IF(LEFT(CA64,1)&lt;&gt;"0",IF(LEFT(CA64,1)="1",3.0,CB64),$D$5+$E$5*(CR64*CK64/($K$5*1000))+$F$5*(CR64*CK64/($K$5*1000))*MAX(MIN(BY64,$J$5),$I$5)*MAX(MIN(BY64,$J$5),$I$5)+$G$5*MAX(MIN(BY64,$J$5),$I$5)*(CR64*CK64/($K$5*1000))+$H$5*(CR64*CK64/($K$5*1000))*(CR64*CK64/($K$5*1000)))</f>
        <v>0</v>
      </c>
      <c r="R64">
        <f>I64*(1000-(1000*0.61365*exp(17.502*V64/(240.97+V64))/(CK64+CL64)+CF64)/2)/(1000*0.61365*exp(17.502*V64/(240.97+V64))/(CK64+CL64)-CF64)</f>
        <v>0</v>
      </c>
      <c r="S64">
        <f>1/((BZ64+1)/(P64/1.6)+1/(Q64/1.37)) + BZ64/((BZ64+1)/(P64/1.6) + BZ64/(Q64/1.37))</f>
        <v>0</v>
      </c>
      <c r="T64">
        <f>(BU64*BX64)</f>
        <v>0</v>
      </c>
      <c r="U64">
        <f>(CM64+(T64+2*0.95*5.67E-8*(((CM64+$B$7)+273)^4-(CM64+273)^4)-44100*I64)/(1.84*29.3*Q64+8*0.95*5.67E-8*(CM64+273)^3))</f>
        <v>0</v>
      </c>
      <c r="V64">
        <f>($C$7*CN64+$D$7*CO64+$E$7*U64)</f>
        <v>0</v>
      </c>
      <c r="W64">
        <f>0.61365*exp(17.502*V64/(240.97+V64))</f>
        <v>0</v>
      </c>
      <c r="X64">
        <f>(Y64/Z64*100)</f>
        <v>0</v>
      </c>
      <c r="Y64">
        <f>CF64*(CK64+CL64)/1000</f>
        <v>0</v>
      </c>
      <c r="Z64">
        <f>0.61365*exp(17.502*CM64/(240.97+CM64))</f>
        <v>0</v>
      </c>
      <c r="AA64">
        <f>(W64-CF64*(CK64+CL64)/1000)</f>
        <v>0</v>
      </c>
      <c r="AB64">
        <f>(-I64*44100)</f>
        <v>0</v>
      </c>
      <c r="AC64">
        <f>2*29.3*Q64*0.92*(CM64-V64)</f>
        <v>0</v>
      </c>
      <c r="AD64">
        <f>2*0.95*5.67E-8*(((CM64+$B$7)+273)^4-(V64+273)^4)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MAX(0,($B$13+$C$13*CR64)/(1+$D$13*CR64)*CK64/(CM64+273)*$E$13)</f>
        <v>0</v>
      </c>
      <c r="AK64" t="s">
        <v>303</v>
      </c>
      <c r="AL64" t="s">
        <v>303</v>
      </c>
      <c r="AM64">
        <v>0</v>
      </c>
      <c r="AN64">
        <v>0</v>
      </c>
      <c r="AO64">
        <f>1-AM64/AN64</f>
        <v>0</v>
      </c>
      <c r="AP64">
        <v>0</v>
      </c>
      <c r="AQ64" t="s">
        <v>303</v>
      </c>
      <c r="AR64" t="s">
        <v>303</v>
      </c>
      <c r="AS64">
        <v>0</v>
      </c>
      <c r="AT64">
        <v>0</v>
      </c>
      <c r="AU64">
        <f>1-AS64/AT64</f>
        <v>0</v>
      </c>
      <c r="AV64">
        <v>0.5</v>
      </c>
      <c r="AW64">
        <f>BV64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303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f>$B$11*CS64+$C$11*CT64+$F$11*CU64*(1-CX64)</f>
        <v>0</v>
      </c>
      <c r="BV64">
        <f>BU64*BW64</f>
        <v>0</v>
      </c>
      <c r="BW64">
        <f>($B$11*$D$9+$C$11*$D$9+$F$11*((DH64+CZ64)/MAX(DH64+CZ64+DI64, 0.1)*$I$9+DI64/MAX(DH64+CZ64+DI64, 0.1)*$J$9))/($B$11+$C$11+$F$11)</f>
        <v>0</v>
      </c>
      <c r="BX64">
        <f>($B$11*$K$9+$C$11*$K$9+$F$11*((DH64+CZ64)/MAX(DH64+CZ64+DI64, 0.1)*$P$9+DI64/MAX(DH64+CZ64+DI64, 0.1)*$Q$9))/($B$11+$C$11+$F$11)</f>
        <v>0</v>
      </c>
      <c r="BY64">
        <v>6</v>
      </c>
      <c r="BZ64">
        <v>0.5</v>
      </c>
      <c r="CA64" t="s">
        <v>304</v>
      </c>
      <c r="CB64">
        <v>2</v>
      </c>
      <c r="CC64">
        <v>1625772802.25</v>
      </c>
      <c r="CD64">
        <v>408.190333333333</v>
      </c>
      <c r="CE64">
        <v>419.981066666667</v>
      </c>
      <c r="CF64">
        <v>17.0930666666667</v>
      </c>
      <c r="CG64">
        <v>16.7118966666667</v>
      </c>
      <c r="CH64">
        <v>423.2779</v>
      </c>
      <c r="CI64">
        <v>18.8829466666667</v>
      </c>
      <c r="CJ64">
        <v>600.012966666667</v>
      </c>
      <c r="CK64">
        <v>100.8702</v>
      </c>
      <c r="CL64">
        <v>0.10004563</v>
      </c>
      <c r="CM64">
        <v>21.0093933333333</v>
      </c>
      <c r="CN64">
        <v>20.8267666666667</v>
      </c>
      <c r="CO64">
        <v>999.9</v>
      </c>
      <c r="CP64">
        <v>0</v>
      </c>
      <c r="CQ64">
        <v>0</v>
      </c>
      <c r="CR64">
        <v>9990.898</v>
      </c>
      <c r="CS64">
        <v>0</v>
      </c>
      <c r="CT64">
        <v>458.503033333333</v>
      </c>
      <c r="CU64">
        <v>1045.99766666667</v>
      </c>
      <c r="CV64">
        <v>0.9620099</v>
      </c>
      <c r="CW64">
        <v>0.03799011</v>
      </c>
      <c r="CX64">
        <v>0</v>
      </c>
      <c r="CY64">
        <v>1050.26633333333</v>
      </c>
      <c r="CZ64">
        <v>4.99912</v>
      </c>
      <c r="DA64">
        <v>18328.3266666667</v>
      </c>
      <c r="DB64">
        <v>6712.81433333333</v>
      </c>
      <c r="DC64">
        <v>38.054</v>
      </c>
      <c r="DD64">
        <v>40.458</v>
      </c>
      <c r="DE64">
        <v>39.9413333333333</v>
      </c>
      <c r="DF64">
        <v>40.1831333333333</v>
      </c>
      <c r="DG64">
        <v>39.7079333333333</v>
      </c>
      <c r="DH64">
        <v>1001.44766666667</v>
      </c>
      <c r="DI64">
        <v>39.55</v>
      </c>
      <c r="DJ64">
        <v>0</v>
      </c>
      <c r="DK64">
        <v>1625772812.6</v>
      </c>
      <c r="DL64">
        <v>0</v>
      </c>
      <c r="DM64">
        <v>1049.8812</v>
      </c>
      <c r="DN64">
        <v>-31.2346154219495</v>
      </c>
      <c r="DO64">
        <v>-842.130772714523</v>
      </c>
      <c r="DP64">
        <v>18309.876</v>
      </c>
      <c r="DQ64">
        <v>15</v>
      </c>
      <c r="DR64">
        <v>1625772697</v>
      </c>
      <c r="DS64" t="s">
        <v>415</v>
      </c>
      <c r="DT64">
        <v>1625772696.5</v>
      </c>
      <c r="DU64">
        <v>1625772697</v>
      </c>
      <c r="DV64">
        <v>10</v>
      </c>
      <c r="DW64">
        <v>-0.135</v>
      </c>
      <c r="DX64">
        <v>-0.01</v>
      </c>
      <c r="DY64">
        <v>-15.092</v>
      </c>
      <c r="DZ64">
        <v>-1.785</v>
      </c>
      <c r="EA64">
        <v>420</v>
      </c>
      <c r="EB64">
        <v>17</v>
      </c>
      <c r="EC64">
        <v>0.26</v>
      </c>
      <c r="ED64">
        <v>0.09</v>
      </c>
      <c r="EE64">
        <v>-11.7979926829268</v>
      </c>
      <c r="EF64">
        <v>0.108970034843201</v>
      </c>
      <c r="EG64">
        <v>0.0287589594967983</v>
      </c>
      <c r="EH64">
        <v>1</v>
      </c>
      <c r="EI64">
        <v>1051.74411764706</v>
      </c>
      <c r="EJ64">
        <v>-33.6115387504701</v>
      </c>
      <c r="EK64">
        <v>3.30547951282238</v>
      </c>
      <c r="EL64">
        <v>0</v>
      </c>
      <c r="EM64">
        <v>0.373846073170732</v>
      </c>
      <c r="EN64">
        <v>0.241071846689895</v>
      </c>
      <c r="EO64">
        <v>0.0279871972955146</v>
      </c>
      <c r="EP64">
        <v>0</v>
      </c>
      <c r="EQ64">
        <v>1</v>
      </c>
      <c r="ER64">
        <v>3</v>
      </c>
      <c r="ES64" t="s">
        <v>310</v>
      </c>
      <c r="ET64">
        <v>100</v>
      </c>
      <c r="EU64">
        <v>100</v>
      </c>
      <c r="EV64">
        <v>-15.087</v>
      </c>
      <c r="EW64">
        <v>-1.7905</v>
      </c>
      <c r="EX64">
        <v>-15.0922477885613</v>
      </c>
      <c r="EY64">
        <v>0.000485247639819423</v>
      </c>
      <c r="EZ64">
        <v>-1.36446825205216e-06</v>
      </c>
      <c r="FA64">
        <v>5.78542989185787e-10</v>
      </c>
      <c r="FB64">
        <v>-1.266700551918</v>
      </c>
      <c r="FC64">
        <v>-0.0508365997127688</v>
      </c>
      <c r="FD64">
        <v>0.00161886503163497</v>
      </c>
      <c r="FE64">
        <v>-2.08621555845513e-05</v>
      </c>
      <c r="FF64">
        <v>0</v>
      </c>
      <c r="FG64">
        <v>2096</v>
      </c>
      <c r="FH64">
        <v>2</v>
      </c>
      <c r="FI64">
        <v>28</v>
      </c>
      <c r="FJ64">
        <v>1.9</v>
      </c>
      <c r="FK64">
        <v>1.9</v>
      </c>
      <c r="FL64">
        <v>18</v>
      </c>
      <c r="FM64">
        <v>613.142</v>
      </c>
      <c r="FN64">
        <v>395.927</v>
      </c>
      <c r="FO64">
        <v>18.063</v>
      </c>
      <c r="FP64">
        <v>22.7063</v>
      </c>
      <c r="FQ64">
        <v>29.9999</v>
      </c>
      <c r="FR64">
        <v>22.7347</v>
      </c>
      <c r="FS64">
        <v>22.7277</v>
      </c>
      <c r="FT64">
        <v>21.6071</v>
      </c>
      <c r="FU64">
        <v>-30</v>
      </c>
      <c r="FV64">
        <v>-30</v>
      </c>
      <c r="FW64">
        <v>18.0182</v>
      </c>
      <c r="FX64">
        <v>420</v>
      </c>
      <c r="FY64">
        <v>8.18994</v>
      </c>
      <c r="FZ64">
        <v>102.03</v>
      </c>
      <c r="GA64">
        <v>96.3407</v>
      </c>
    </row>
    <row r="65" spans="1:183">
      <c r="A65">
        <v>49</v>
      </c>
      <c r="B65">
        <v>1625773017.5</v>
      </c>
      <c r="C65">
        <v>20630.5</v>
      </c>
      <c r="D65" t="s">
        <v>416</v>
      </c>
      <c r="E65" t="s">
        <v>417</v>
      </c>
      <c r="F65">
        <v>15</v>
      </c>
      <c r="G65" t="s">
        <v>309</v>
      </c>
      <c r="H65">
        <v>1625773009.5</v>
      </c>
      <c r="I65">
        <f>(J65)/1000</f>
        <v>0</v>
      </c>
      <c r="J65">
        <f>1000*CJ65*AH65*(CF65-CG65)/(100*BY65*(1000-AH65*CF65))</f>
        <v>0</v>
      </c>
      <c r="K65">
        <f>CJ65*AH65*(CE65-CD65*(1000-AH65*CG65)/(1000-AH65*CF65))/(100*BY65)</f>
        <v>0</v>
      </c>
      <c r="L65">
        <f>CD65 - IF(AH65&gt;1, K65*BY65*100.0/(AJ65*CR65), 0)</f>
        <v>0</v>
      </c>
      <c r="M65">
        <f>((S65-I65/2)*L65-K65)/(S65+I65/2)</f>
        <v>0</v>
      </c>
      <c r="N65">
        <f>M65*(CK65+CL65)/1000.0</f>
        <v>0</v>
      </c>
      <c r="O65">
        <f>(CD65 - IF(AH65&gt;1, K65*BY65*100.0/(AJ65*CR65), 0))*(CK65+CL65)/1000.0</f>
        <v>0</v>
      </c>
      <c r="P65">
        <f>2.0/((1/R65-1/Q65)+SIGN(R65)*SQRT((1/R65-1/Q65)*(1/R65-1/Q65) + 4*BZ65/((BZ65+1)*(BZ65+1))*(2*1/R65*1/Q65-1/Q65*1/Q65)))</f>
        <v>0</v>
      </c>
      <c r="Q65">
        <f>IF(LEFT(CA65,1)&lt;&gt;"0",IF(LEFT(CA65,1)="1",3.0,CB65),$D$5+$E$5*(CR65*CK65/($K$5*1000))+$F$5*(CR65*CK65/($K$5*1000))*MAX(MIN(BY65,$J$5),$I$5)*MAX(MIN(BY65,$J$5),$I$5)+$G$5*MAX(MIN(BY65,$J$5),$I$5)*(CR65*CK65/($K$5*1000))+$H$5*(CR65*CK65/($K$5*1000))*(CR65*CK65/($K$5*1000)))</f>
        <v>0</v>
      </c>
      <c r="R65">
        <f>I65*(1000-(1000*0.61365*exp(17.502*V65/(240.97+V65))/(CK65+CL65)+CF65)/2)/(1000*0.61365*exp(17.502*V65/(240.97+V65))/(CK65+CL65)-CF65)</f>
        <v>0</v>
      </c>
      <c r="S65">
        <f>1/((BZ65+1)/(P65/1.6)+1/(Q65/1.37)) + BZ65/((BZ65+1)/(P65/1.6) + BZ65/(Q65/1.37))</f>
        <v>0</v>
      </c>
      <c r="T65">
        <f>(BU65*BX65)</f>
        <v>0</v>
      </c>
      <c r="U65">
        <f>(CM65+(T65+2*0.95*5.67E-8*(((CM65+$B$7)+273)^4-(CM65+273)^4)-44100*I65)/(1.84*29.3*Q65+8*0.95*5.67E-8*(CM65+273)^3))</f>
        <v>0</v>
      </c>
      <c r="V65">
        <f>($C$7*CN65+$D$7*CO65+$E$7*U65)</f>
        <v>0</v>
      </c>
      <c r="W65">
        <f>0.61365*exp(17.502*V65/(240.97+V65))</f>
        <v>0</v>
      </c>
      <c r="X65">
        <f>(Y65/Z65*100)</f>
        <v>0</v>
      </c>
      <c r="Y65">
        <f>CF65*(CK65+CL65)/1000</f>
        <v>0</v>
      </c>
      <c r="Z65">
        <f>0.61365*exp(17.502*CM65/(240.97+CM65))</f>
        <v>0</v>
      </c>
      <c r="AA65">
        <f>(W65-CF65*(CK65+CL65)/1000)</f>
        <v>0</v>
      </c>
      <c r="AB65">
        <f>(-I65*44100)</f>
        <v>0</v>
      </c>
      <c r="AC65">
        <f>2*29.3*Q65*0.92*(CM65-V65)</f>
        <v>0</v>
      </c>
      <c r="AD65">
        <f>2*0.95*5.67E-8*(((CM65+$B$7)+273)^4-(V65+273)^4)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MAX(0,($B$13+$C$13*CR65)/(1+$D$13*CR65)*CK65/(CM65+273)*$E$13)</f>
        <v>0</v>
      </c>
      <c r="AK65" t="s">
        <v>303</v>
      </c>
      <c r="AL65" t="s">
        <v>303</v>
      </c>
      <c r="AM65">
        <v>0</v>
      </c>
      <c r="AN65">
        <v>0</v>
      </c>
      <c r="AO65">
        <f>1-AM65/AN65</f>
        <v>0</v>
      </c>
      <c r="AP65">
        <v>0</v>
      </c>
      <c r="AQ65" t="s">
        <v>303</v>
      </c>
      <c r="AR65" t="s">
        <v>303</v>
      </c>
      <c r="AS65">
        <v>0</v>
      </c>
      <c r="AT65">
        <v>0</v>
      </c>
      <c r="AU65">
        <f>1-AS65/AT65</f>
        <v>0</v>
      </c>
      <c r="AV65">
        <v>0.5</v>
      </c>
      <c r="AW65">
        <f>BV65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303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f>$B$11*CS65+$C$11*CT65+$F$11*CU65*(1-CX65)</f>
        <v>0</v>
      </c>
      <c r="BV65">
        <f>BU65*BW65</f>
        <v>0</v>
      </c>
      <c r="BW65">
        <f>($B$11*$D$9+$C$11*$D$9+$F$11*((DH65+CZ65)/MAX(DH65+CZ65+DI65, 0.1)*$I$9+DI65/MAX(DH65+CZ65+DI65, 0.1)*$J$9))/($B$11+$C$11+$F$11)</f>
        <v>0</v>
      </c>
      <c r="BX65">
        <f>($B$11*$K$9+$C$11*$K$9+$F$11*((DH65+CZ65)/MAX(DH65+CZ65+DI65, 0.1)*$P$9+DI65/MAX(DH65+CZ65+DI65, 0.1)*$Q$9))/($B$11+$C$11+$F$11)</f>
        <v>0</v>
      </c>
      <c r="BY65">
        <v>6</v>
      </c>
      <c r="BZ65">
        <v>0.5</v>
      </c>
      <c r="CA65" t="s">
        <v>304</v>
      </c>
      <c r="CB65">
        <v>2</v>
      </c>
      <c r="CC65">
        <v>1625773009.5</v>
      </c>
      <c r="CD65">
        <v>406.371258064516</v>
      </c>
      <c r="CE65">
        <v>419.982161290323</v>
      </c>
      <c r="CF65">
        <v>17.759064516129</v>
      </c>
      <c r="CG65">
        <v>16.9049548387097</v>
      </c>
      <c r="CH65">
        <v>421.458032258064</v>
      </c>
      <c r="CI65">
        <v>19.5568612903226</v>
      </c>
      <c r="CJ65">
        <v>600.008258064516</v>
      </c>
      <c r="CK65">
        <v>100.874387096774</v>
      </c>
      <c r="CL65">
        <v>0.0998172193548387</v>
      </c>
      <c r="CM65">
        <v>20.9202161290323</v>
      </c>
      <c r="CN65">
        <v>20.7630709677419</v>
      </c>
      <c r="CO65">
        <v>999.9</v>
      </c>
      <c r="CP65">
        <v>0</v>
      </c>
      <c r="CQ65">
        <v>0</v>
      </c>
      <c r="CR65">
        <v>10001.3335483871</v>
      </c>
      <c r="CS65">
        <v>0</v>
      </c>
      <c r="CT65">
        <v>1018.61064516129</v>
      </c>
      <c r="CU65">
        <v>1046.01161290323</v>
      </c>
      <c r="CV65">
        <v>0.962008161290323</v>
      </c>
      <c r="CW65">
        <v>0.037991864516129</v>
      </c>
      <c r="CX65">
        <v>0</v>
      </c>
      <c r="CY65">
        <v>1140.85516129032</v>
      </c>
      <c r="CZ65">
        <v>4.99912</v>
      </c>
      <c r="DA65">
        <v>17705.3419354839</v>
      </c>
      <c r="DB65">
        <v>6712.90161290323</v>
      </c>
      <c r="DC65">
        <v>38.3143548387097</v>
      </c>
      <c r="DD65">
        <v>40.675</v>
      </c>
      <c r="DE65">
        <v>40.0037419354839</v>
      </c>
      <c r="DF65">
        <v>40.1408387096774</v>
      </c>
      <c r="DG65">
        <v>39.8283225806451</v>
      </c>
      <c r="DH65">
        <v>1001.46161290323</v>
      </c>
      <c r="DI65">
        <v>39.5506451612903</v>
      </c>
      <c r="DJ65">
        <v>0</v>
      </c>
      <c r="DK65">
        <v>1625773019.6</v>
      </c>
      <c r="DL65">
        <v>0</v>
      </c>
      <c r="DM65">
        <v>1140.62346153846</v>
      </c>
      <c r="DN65">
        <v>-53.9682051437092</v>
      </c>
      <c r="DO65">
        <v>-474.752134173696</v>
      </c>
      <c r="DP65">
        <v>17700.75</v>
      </c>
      <c r="DQ65">
        <v>15</v>
      </c>
      <c r="DR65">
        <v>1625772697</v>
      </c>
      <c r="DS65" t="s">
        <v>415</v>
      </c>
      <c r="DT65">
        <v>1625772696.5</v>
      </c>
      <c r="DU65">
        <v>1625772697</v>
      </c>
      <c r="DV65">
        <v>10</v>
      </c>
      <c r="DW65">
        <v>-0.135</v>
      </c>
      <c r="DX65">
        <v>-0.01</v>
      </c>
      <c r="DY65">
        <v>-15.092</v>
      </c>
      <c r="DZ65">
        <v>-1.785</v>
      </c>
      <c r="EA65">
        <v>420</v>
      </c>
      <c r="EB65">
        <v>17</v>
      </c>
      <c r="EC65">
        <v>0.26</v>
      </c>
      <c r="ED65">
        <v>0.09</v>
      </c>
      <c r="EE65">
        <v>-13.6332926829268</v>
      </c>
      <c r="EF65">
        <v>0.439593031358887</v>
      </c>
      <c r="EG65">
        <v>0.0525714120135134</v>
      </c>
      <c r="EH65">
        <v>1</v>
      </c>
      <c r="EI65">
        <v>1143.56088235294</v>
      </c>
      <c r="EJ65">
        <v>-57.2802053336687</v>
      </c>
      <c r="EK65">
        <v>5.62789709323488</v>
      </c>
      <c r="EL65">
        <v>0</v>
      </c>
      <c r="EM65">
        <v>0.860495292682927</v>
      </c>
      <c r="EN65">
        <v>-0.17544650174216</v>
      </c>
      <c r="EO65">
        <v>0.02065342487425</v>
      </c>
      <c r="EP65">
        <v>0</v>
      </c>
      <c r="EQ65">
        <v>1</v>
      </c>
      <c r="ER65">
        <v>3</v>
      </c>
      <c r="ES65" t="s">
        <v>310</v>
      </c>
      <c r="ET65">
        <v>100</v>
      </c>
      <c r="EU65">
        <v>100</v>
      </c>
      <c r="EV65">
        <v>-15.087</v>
      </c>
      <c r="EW65">
        <v>-1.7973</v>
      </c>
      <c r="EX65">
        <v>-15.0922477885613</v>
      </c>
      <c r="EY65">
        <v>0.000485247639819423</v>
      </c>
      <c r="EZ65">
        <v>-1.36446825205216e-06</v>
      </c>
      <c r="FA65">
        <v>5.78542989185787e-10</v>
      </c>
      <c r="FB65">
        <v>-1.266700551918</v>
      </c>
      <c r="FC65">
        <v>-0.0508365997127688</v>
      </c>
      <c r="FD65">
        <v>0.00161886503163497</v>
      </c>
      <c r="FE65">
        <v>-2.08621555845513e-05</v>
      </c>
      <c r="FF65">
        <v>0</v>
      </c>
      <c r="FG65">
        <v>2096</v>
      </c>
      <c r="FH65">
        <v>2</v>
      </c>
      <c r="FI65">
        <v>28</v>
      </c>
      <c r="FJ65">
        <v>5.3</v>
      </c>
      <c r="FK65">
        <v>5.3</v>
      </c>
      <c r="FL65">
        <v>18</v>
      </c>
      <c r="FM65">
        <v>611.629</v>
      </c>
      <c r="FN65">
        <v>395.479</v>
      </c>
      <c r="FO65">
        <v>18.6971</v>
      </c>
      <c r="FP65">
        <v>22.7864</v>
      </c>
      <c r="FQ65">
        <v>29.9999</v>
      </c>
      <c r="FR65">
        <v>22.8052</v>
      </c>
      <c r="FS65">
        <v>22.7962</v>
      </c>
      <c r="FT65">
        <v>21.6226</v>
      </c>
      <c r="FU65">
        <v>-30</v>
      </c>
      <c r="FV65">
        <v>-30</v>
      </c>
      <c r="FW65">
        <v>18.6956</v>
      </c>
      <c r="FX65">
        <v>420</v>
      </c>
      <c r="FY65">
        <v>8.18994</v>
      </c>
      <c r="FZ65">
        <v>102.019</v>
      </c>
      <c r="GA65">
        <v>96.3538</v>
      </c>
    </row>
    <row r="66" spans="1:183">
      <c r="A66">
        <v>50</v>
      </c>
      <c r="B66">
        <v>1625773660</v>
      </c>
      <c r="C66">
        <v>21273</v>
      </c>
      <c r="D66" t="s">
        <v>418</v>
      </c>
      <c r="E66" t="s">
        <v>419</v>
      </c>
      <c r="F66">
        <v>15</v>
      </c>
      <c r="G66" t="s">
        <v>313</v>
      </c>
      <c r="H66">
        <v>1625773652.25</v>
      </c>
      <c r="I66">
        <f>(J66)/1000</f>
        <v>0</v>
      </c>
      <c r="J66">
        <f>1000*CJ66*AH66*(CF66-CG66)/(100*BY66*(1000-AH66*CF66))</f>
        <v>0</v>
      </c>
      <c r="K66">
        <f>CJ66*AH66*(CE66-CD66*(1000-AH66*CG66)/(1000-AH66*CF66))/(100*BY66)</f>
        <v>0</v>
      </c>
      <c r="L66">
        <f>CD66 - IF(AH66&gt;1, K66*BY66*100.0/(AJ66*CR66), 0)</f>
        <v>0</v>
      </c>
      <c r="M66">
        <f>((S66-I66/2)*L66-K66)/(S66+I66/2)</f>
        <v>0</v>
      </c>
      <c r="N66">
        <f>M66*(CK66+CL66)/1000.0</f>
        <v>0</v>
      </c>
      <c r="O66">
        <f>(CD66 - IF(AH66&gt;1, K66*BY66*100.0/(AJ66*CR66), 0))*(CK66+CL66)/1000.0</f>
        <v>0</v>
      </c>
      <c r="P66">
        <f>2.0/((1/R66-1/Q66)+SIGN(R66)*SQRT((1/R66-1/Q66)*(1/R66-1/Q66) + 4*BZ66/((BZ66+1)*(BZ66+1))*(2*1/R66*1/Q66-1/Q66*1/Q66)))</f>
        <v>0</v>
      </c>
      <c r="Q66">
        <f>IF(LEFT(CA66,1)&lt;&gt;"0",IF(LEFT(CA66,1)="1",3.0,CB66),$D$5+$E$5*(CR66*CK66/($K$5*1000))+$F$5*(CR66*CK66/($K$5*1000))*MAX(MIN(BY66,$J$5),$I$5)*MAX(MIN(BY66,$J$5),$I$5)+$G$5*MAX(MIN(BY66,$J$5),$I$5)*(CR66*CK66/($K$5*1000))+$H$5*(CR66*CK66/($K$5*1000))*(CR66*CK66/($K$5*1000)))</f>
        <v>0</v>
      </c>
      <c r="R66">
        <f>I66*(1000-(1000*0.61365*exp(17.502*V66/(240.97+V66))/(CK66+CL66)+CF66)/2)/(1000*0.61365*exp(17.502*V66/(240.97+V66))/(CK66+CL66)-CF66)</f>
        <v>0</v>
      </c>
      <c r="S66">
        <f>1/((BZ66+1)/(P66/1.6)+1/(Q66/1.37)) + BZ66/((BZ66+1)/(P66/1.6) + BZ66/(Q66/1.37))</f>
        <v>0</v>
      </c>
      <c r="T66">
        <f>(BU66*BX66)</f>
        <v>0</v>
      </c>
      <c r="U66">
        <f>(CM66+(T66+2*0.95*5.67E-8*(((CM66+$B$7)+273)^4-(CM66+273)^4)-44100*I66)/(1.84*29.3*Q66+8*0.95*5.67E-8*(CM66+273)^3))</f>
        <v>0</v>
      </c>
      <c r="V66">
        <f>($C$7*CN66+$D$7*CO66+$E$7*U66)</f>
        <v>0</v>
      </c>
      <c r="W66">
        <f>0.61365*exp(17.502*V66/(240.97+V66))</f>
        <v>0</v>
      </c>
      <c r="X66">
        <f>(Y66/Z66*100)</f>
        <v>0</v>
      </c>
      <c r="Y66">
        <f>CF66*(CK66+CL66)/1000</f>
        <v>0</v>
      </c>
      <c r="Z66">
        <f>0.61365*exp(17.502*CM66/(240.97+CM66))</f>
        <v>0</v>
      </c>
      <c r="AA66">
        <f>(W66-CF66*(CK66+CL66)/1000)</f>
        <v>0</v>
      </c>
      <c r="AB66">
        <f>(-I66*44100)</f>
        <v>0</v>
      </c>
      <c r="AC66">
        <f>2*29.3*Q66*0.92*(CM66-V66)</f>
        <v>0</v>
      </c>
      <c r="AD66">
        <f>2*0.95*5.67E-8*(((CM66+$B$7)+273)^4-(V66+273)^4)</f>
        <v>0</v>
      </c>
      <c r="AE66">
        <f>T66+AD66+AB66+AC66</f>
        <v>0</v>
      </c>
      <c r="AF66">
        <v>3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MAX(0,($B$13+$C$13*CR66)/(1+$D$13*CR66)*CK66/(CM66+273)*$E$13)</f>
        <v>0</v>
      </c>
      <c r="AK66" t="s">
        <v>303</v>
      </c>
      <c r="AL66" t="s">
        <v>303</v>
      </c>
      <c r="AM66">
        <v>0</v>
      </c>
      <c r="AN66">
        <v>0</v>
      </c>
      <c r="AO66">
        <f>1-AM66/AN66</f>
        <v>0</v>
      </c>
      <c r="AP66">
        <v>0</v>
      </c>
      <c r="AQ66" t="s">
        <v>303</v>
      </c>
      <c r="AR66" t="s">
        <v>303</v>
      </c>
      <c r="AS66">
        <v>0</v>
      </c>
      <c r="AT66">
        <v>0</v>
      </c>
      <c r="AU66">
        <f>1-AS66/AT66</f>
        <v>0</v>
      </c>
      <c r="AV66">
        <v>0.5</v>
      </c>
      <c r="AW66">
        <f>BV66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303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f>$B$11*CS66+$C$11*CT66+$F$11*CU66*(1-CX66)</f>
        <v>0</v>
      </c>
      <c r="BV66">
        <f>BU66*BW66</f>
        <v>0</v>
      </c>
      <c r="BW66">
        <f>($B$11*$D$9+$C$11*$D$9+$F$11*((DH66+CZ66)/MAX(DH66+CZ66+DI66, 0.1)*$I$9+DI66/MAX(DH66+CZ66+DI66, 0.1)*$J$9))/($B$11+$C$11+$F$11)</f>
        <v>0</v>
      </c>
      <c r="BX66">
        <f>($B$11*$K$9+$C$11*$K$9+$F$11*((DH66+CZ66)/MAX(DH66+CZ66+DI66, 0.1)*$P$9+DI66/MAX(DH66+CZ66+DI66, 0.1)*$Q$9))/($B$11+$C$11+$F$11)</f>
        <v>0</v>
      </c>
      <c r="BY66">
        <v>6</v>
      </c>
      <c r="BZ66">
        <v>0.5</v>
      </c>
      <c r="CA66" t="s">
        <v>304</v>
      </c>
      <c r="CB66">
        <v>2</v>
      </c>
      <c r="CC66">
        <v>1625773652.25</v>
      </c>
      <c r="CD66">
        <v>406.1615</v>
      </c>
      <c r="CE66">
        <v>420.005766666667</v>
      </c>
      <c r="CF66">
        <v>14.5010333333333</v>
      </c>
      <c r="CG66">
        <v>16.3238966666667</v>
      </c>
      <c r="CH66">
        <v>421.2483</v>
      </c>
      <c r="CI66">
        <v>16.2559566666667</v>
      </c>
      <c r="CJ66">
        <v>600.013033333333</v>
      </c>
      <c r="CK66">
        <v>100.8797</v>
      </c>
      <c r="CL66">
        <v>0.0999307033333333</v>
      </c>
      <c r="CM66">
        <v>19.30318</v>
      </c>
      <c r="CN66">
        <v>19.2155766666667</v>
      </c>
      <c r="CO66">
        <v>999.9</v>
      </c>
      <c r="CP66">
        <v>0</v>
      </c>
      <c r="CQ66">
        <v>0</v>
      </c>
      <c r="CR66">
        <v>10002.9793333333</v>
      </c>
      <c r="CS66">
        <v>0</v>
      </c>
      <c r="CT66">
        <v>880.839633333333</v>
      </c>
      <c r="CU66">
        <v>1045.98766666667</v>
      </c>
      <c r="CV66">
        <v>0.9619958</v>
      </c>
      <c r="CW66">
        <v>0.03800376</v>
      </c>
      <c r="CX66">
        <v>0</v>
      </c>
      <c r="CY66">
        <v>1523.671</v>
      </c>
      <c r="CZ66">
        <v>4.99912</v>
      </c>
      <c r="DA66">
        <v>24349.9866666667</v>
      </c>
      <c r="DB66">
        <v>6712.713</v>
      </c>
      <c r="DC66">
        <v>37.6623333333333</v>
      </c>
      <c r="DD66">
        <v>40.5558</v>
      </c>
      <c r="DE66">
        <v>39.5829</v>
      </c>
      <c r="DF66">
        <v>39.3518333333333</v>
      </c>
      <c r="DG66">
        <v>39.2893666666667</v>
      </c>
      <c r="DH66">
        <v>1001.42766666667</v>
      </c>
      <c r="DI66">
        <v>39.56</v>
      </c>
      <c r="DJ66">
        <v>0</v>
      </c>
      <c r="DK66">
        <v>1625773662.2</v>
      </c>
      <c r="DL66">
        <v>0</v>
      </c>
      <c r="DM66">
        <v>1523.4768</v>
      </c>
      <c r="DN66">
        <v>-27.6661538362534</v>
      </c>
      <c r="DO66">
        <v>-917.061536871473</v>
      </c>
      <c r="DP66">
        <v>24342.048</v>
      </c>
      <c r="DQ66">
        <v>15</v>
      </c>
      <c r="DR66">
        <v>1625772697</v>
      </c>
      <c r="DS66" t="s">
        <v>415</v>
      </c>
      <c r="DT66">
        <v>1625772696.5</v>
      </c>
      <c r="DU66">
        <v>1625772697</v>
      </c>
      <c r="DV66">
        <v>10</v>
      </c>
      <c r="DW66">
        <v>-0.135</v>
      </c>
      <c r="DX66">
        <v>-0.01</v>
      </c>
      <c r="DY66">
        <v>-15.092</v>
      </c>
      <c r="DZ66">
        <v>-1.785</v>
      </c>
      <c r="EA66">
        <v>420</v>
      </c>
      <c r="EB66">
        <v>17</v>
      </c>
      <c r="EC66">
        <v>0.26</v>
      </c>
      <c r="ED66">
        <v>0.09</v>
      </c>
      <c r="EE66">
        <v>-13.8640975609756</v>
      </c>
      <c r="EF66">
        <v>0.468298954703839</v>
      </c>
      <c r="EG66">
        <v>0.0564067998314201</v>
      </c>
      <c r="EH66">
        <v>1</v>
      </c>
      <c r="EI66">
        <v>1524.80515151515</v>
      </c>
      <c r="EJ66">
        <v>-27.1571314271284</v>
      </c>
      <c r="EK66">
        <v>2.59638574107106</v>
      </c>
      <c r="EL66">
        <v>0</v>
      </c>
      <c r="EM66">
        <v>-1.84020536585366</v>
      </c>
      <c r="EN66">
        <v>0.354468501742161</v>
      </c>
      <c r="EO66">
        <v>0.0352769293847604</v>
      </c>
      <c r="EP66">
        <v>0</v>
      </c>
      <c r="EQ66">
        <v>1</v>
      </c>
      <c r="ER66">
        <v>3</v>
      </c>
      <c r="ES66" t="s">
        <v>310</v>
      </c>
      <c r="ET66">
        <v>100</v>
      </c>
      <c r="EU66">
        <v>100</v>
      </c>
      <c r="EV66">
        <v>-15.087</v>
      </c>
      <c r="EW66">
        <v>-1.7553</v>
      </c>
      <c r="EX66">
        <v>-15.0922477885613</v>
      </c>
      <c r="EY66">
        <v>0.000485247639819423</v>
      </c>
      <c r="EZ66">
        <v>-1.36446825205216e-06</v>
      </c>
      <c r="FA66">
        <v>5.78542989185787e-10</v>
      </c>
      <c r="FB66">
        <v>-1.266700551918</v>
      </c>
      <c r="FC66">
        <v>-0.0508365997127688</v>
      </c>
      <c r="FD66">
        <v>0.00161886503163497</v>
      </c>
      <c r="FE66">
        <v>-2.08621555845513e-05</v>
      </c>
      <c r="FF66">
        <v>0</v>
      </c>
      <c r="FG66">
        <v>2096</v>
      </c>
      <c r="FH66">
        <v>2</v>
      </c>
      <c r="FI66">
        <v>28</v>
      </c>
      <c r="FJ66">
        <v>16.1</v>
      </c>
      <c r="FK66">
        <v>16.1</v>
      </c>
      <c r="FL66">
        <v>18</v>
      </c>
      <c r="FM66">
        <v>596.784</v>
      </c>
      <c r="FN66">
        <v>391.734</v>
      </c>
      <c r="FO66">
        <v>14.5511</v>
      </c>
      <c r="FP66">
        <v>22.6253</v>
      </c>
      <c r="FQ66">
        <v>30.0004</v>
      </c>
      <c r="FR66">
        <v>22.6985</v>
      </c>
      <c r="FS66">
        <v>22.6973</v>
      </c>
      <c r="FT66">
        <v>21.6511</v>
      </c>
      <c r="FU66">
        <v>-30</v>
      </c>
      <c r="FV66">
        <v>-30</v>
      </c>
      <c r="FW66">
        <v>14.5153</v>
      </c>
      <c r="FX66">
        <v>420</v>
      </c>
      <c r="FY66">
        <v>8.18994</v>
      </c>
      <c r="FZ66">
        <v>102.029</v>
      </c>
      <c r="GA66">
        <v>96.3672</v>
      </c>
    </row>
    <row r="67" spans="1:183">
      <c r="A67">
        <v>51</v>
      </c>
      <c r="B67">
        <v>1625773943.6</v>
      </c>
      <c r="C67">
        <v>21556.5999999046</v>
      </c>
      <c r="D67" t="s">
        <v>420</v>
      </c>
      <c r="E67" t="s">
        <v>421</v>
      </c>
      <c r="F67">
        <v>15</v>
      </c>
      <c r="G67" t="s">
        <v>27</v>
      </c>
      <c r="H67">
        <v>1625773935.85</v>
      </c>
      <c r="I67">
        <f>(J67)/1000</f>
        <v>0</v>
      </c>
      <c r="J67">
        <f>1000*CJ67*AH67*(CF67-CG67)/(100*BY67*(1000-AH67*CF67))</f>
        <v>0</v>
      </c>
      <c r="K67">
        <f>CJ67*AH67*(CE67-CD67*(1000-AH67*CG67)/(1000-AH67*CF67))/(100*BY67)</f>
        <v>0</v>
      </c>
      <c r="L67">
        <f>CD67 - IF(AH67&gt;1, K67*BY67*100.0/(AJ67*CR67), 0)</f>
        <v>0</v>
      </c>
      <c r="M67">
        <f>((S67-I67/2)*L67-K67)/(S67+I67/2)</f>
        <v>0</v>
      </c>
      <c r="N67">
        <f>M67*(CK67+CL67)/1000.0</f>
        <v>0</v>
      </c>
      <c r="O67">
        <f>(CD67 - IF(AH67&gt;1, K67*BY67*100.0/(AJ67*CR67), 0))*(CK67+CL67)/1000.0</f>
        <v>0</v>
      </c>
      <c r="P67">
        <f>2.0/((1/R67-1/Q67)+SIGN(R67)*SQRT((1/R67-1/Q67)*(1/R67-1/Q67) + 4*BZ67/((BZ67+1)*(BZ67+1))*(2*1/R67*1/Q67-1/Q67*1/Q67)))</f>
        <v>0</v>
      </c>
      <c r="Q67">
        <f>IF(LEFT(CA67,1)&lt;&gt;"0",IF(LEFT(CA67,1)="1",3.0,CB67),$D$5+$E$5*(CR67*CK67/($K$5*1000))+$F$5*(CR67*CK67/($K$5*1000))*MAX(MIN(BY67,$J$5),$I$5)*MAX(MIN(BY67,$J$5),$I$5)+$G$5*MAX(MIN(BY67,$J$5),$I$5)*(CR67*CK67/($K$5*1000))+$H$5*(CR67*CK67/($K$5*1000))*(CR67*CK67/($K$5*1000)))</f>
        <v>0</v>
      </c>
      <c r="R67">
        <f>I67*(1000-(1000*0.61365*exp(17.502*V67/(240.97+V67))/(CK67+CL67)+CF67)/2)/(1000*0.61365*exp(17.502*V67/(240.97+V67))/(CK67+CL67)-CF67)</f>
        <v>0</v>
      </c>
      <c r="S67">
        <f>1/((BZ67+1)/(P67/1.6)+1/(Q67/1.37)) + BZ67/((BZ67+1)/(P67/1.6) + BZ67/(Q67/1.37))</f>
        <v>0</v>
      </c>
      <c r="T67">
        <f>(BU67*BX67)</f>
        <v>0</v>
      </c>
      <c r="U67">
        <f>(CM67+(T67+2*0.95*5.67E-8*(((CM67+$B$7)+273)^4-(CM67+273)^4)-44100*I67)/(1.84*29.3*Q67+8*0.95*5.67E-8*(CM67+273)^3))</f>
        <v>0</v>
      </c>
      <c r="V67">
        <f>($C$7*CN67+$D$7*CO67+$E$7*U67)</f>
        <v>0</v>
      </c>
      <c r="W67">
        <f>0.61365*exp(17.502*V67/(240.97+V67))</f>
        <v>0</v>
      </c>
      <c r="X67">
        <f>(Y67/Z67*100)</f>
        <v>0</v>
      </c>
      <c r="Y67">
        <f>CF67*(CK67+CL67)/1000</f>
        <v>0</v>
      </c>
      <c r="Z67">
        <f>0.61365*exp(17.502*CM67/(240.97+CM67))</f>
        <v>0</v>
      </c>
      <c r="AA67">
        <f>(W67-CF67*(CK67+CL67)/1000)</f>
        <v>0</v>
      </c>
      <c r="AB67">
        <f>(-I67*44100)</f>
        <v>0</v>
      </c>
      <c r="AC67">
        <f>2*29.3*Q67*0.92*(CM67-V67)</f>
        <v>0</v>
      </c>
      <c r="AD67">
        <f>2*0.95*5.67E-8*(((CM67+$B$7)+273)^4-(V67+273)^4)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MAX(0,($B$13+$C$13*CR67)/(1+$D$13*CR67)*CK67/(CM67+273)*$E$13)</f>
        <v>0</v>
      </c>
      <c r="AK67" t="s">
        <v>303</v>
      </c>
      <c r="AL67" t="s">
        <v>303</v>
      </c>
      <c r="AM67">
        <v>0</v>
      </c>
      <c r="AN67">
        <v>0</v>
      </c>
      <c r="AO67">
        <f>1-AM67/AN67</f>
        <v>0</v>
      </c>
      <c r="AP67">
        <v>0</v>
      </c>
      <c r="AQ67" t="s">
        <v>303</v>
      </c>
      <c r="AR67" t="s">
        <v>303</v>
      </c>
      <c r="AS67">
        <v>0</v>
      </c>
      <c r="AT67">
        <v>0</v>
      </c>
      <c r="AU67">
        <f>1-AS67/AT67</f>
        <v>0</v>
      </c>
      <c r="AV67">
        <v>0.5</v>
      </c>
      <c r="AW67">
        <f>BV67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303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f>$B$11*CS67+$C$11*CT67+$F$11*CU67*(1-CX67)</f>
        <v>0</v>
      </c>
      <c r="BV67">
        <f>BU67*BW67</f>
        <v>0</v>
      </c>
      <c r="BW67">
        <f>($B$11*$D$9+$C$11*$D$9+$F$11*((DH67+CZ67)/MAX(DH67+CZ67+DI67, 0.1)*$I$9+DI67/MAX(DH67+CZ67+DI67, 0.1)*$J$9))/($B$11+$C$11+$F$11)</f>
        <v>0</v>
      </c>
      <c r="BX67">
        <f>($B$11*$K$9+$C$11*$K$9+$F$11*((DH67+CZ67)/MAX(DH67+CZ67+DI67, 0.1)*$P$9+DI67/MAX(DH67+CZ67+DI67, 0.1)*$Q$9))/($B$11+$C$11+$F$11)</f>
        <v>0</v>
      </c>
      <c r="BY67">
        <v>6</v>
      </c>
      <c r="BZ67">
        <v>0.5</v>
      </c>
      <c r="CA67" t="s">
        <v>304</v>
      </c>
      <c r="CB67">
        <v>2</v>
      </c>
      <c r="CC67">
        <v>1625773935.85</v>
      </c>
      <c r="CD67">
        <v>411.637466666667</v>
      </c>
      <c r="CE67">
        <v>419.9806</v>
      </c>
      <c r="CF67">
        <v>16.8662366666667</v>
      </c>
      <c r="CG67">
        <v>16.4038166666667</v>
      </c>
      <c r="CH67">
        <v>426.726133333333</v>
      </c>
      <c r="CI67">
        <v>18.6533333333333</v>
      </c>
      <c r="CJ67">
        <v>600.012333333333</v>
      </c>
      <c r="CK67">
        <v>100.878566666667</v>
      </c>
      <c r="CL67">
        <v>0.100102026666667</v>
      </c>
      <c r="CM67">
        <v>21.53545</v>
      </c>
      <c r="CN67">
        <v>21.0294533333333</v>
      </c>
      <c r="CO67">
        <v>999.9</v>
      </c>
      <c r="CP67">
        <v>0</v>
      </c>
      <c r="CQ67">
        <v>0</v>
      </c>
      <c r="CR67">
        <v>9994.037</v>
      </c>
      <c r="CS67">
        <v>0</v>
      </c>
      <c r="CT67">
        <v>330.471433333333</v>
      </c>
      <c r="CU67">
        <v>1046.009</v>
      </c>
      <c r="CV67">
        <v>0.962002166666667</v>
      </c>
      <c r="CW67">
        <v>0.03799793</v>
      </c>
      <c r="CX67">
        <v>0</v>
      </c>
      <c r="CY67">
        <v>1015.22033333333</v>
      </c>
      <c r="CZ67">
        <v>4.99912</v>
      </c>
      <c r="DA67">
        <v>16378.5966666667</v>
      </c>
      <c r="DB67">
        <v>6712.86833333333</v>
      </c>
      <c r="DC67">
        <v>37.4581333333333</v>
      </c>
      <c r="DD67">
        <v>40.2310333333333</v>
      </c>
      <c r="DE67">
        <v>39.3893</v>
      </c>
      <c r="DF67">
        <v>39.2143</v>
      </c>
      <c r="DG67">
        <v>39.2059333333333</v>
      </c>
      <c r="DH67">
        <v>1001.45333333333</v>
      </c>
      <c r="DI67">
        <v>39.5563333333333</v>
      </c>
      <c r="DJ67">
        <v>0</v>
      </c>
      <c r="DK67">
        <v>1625773946</v>
      </c>
      <c r="DL67">
        <v>0</v>
      </c>
      <c r="DM67">
        <v>1015.23884615385</v>
      </c>
      <c r="DN67">
        <v>2.8283760738432</v>
      </c>
      <c r="DO67">
        <v>178.321364877432</v>
      </c>
      <c r="DP67">
        <v>16376.5423076923</v>
      </c>
      <c r="DQ67">
        <v>15</v>
      </c>
      <c r="DR67">
        <v>1625772697</v>
      </c>
      <c r="DS67" t="s">
        <v>415</v>
      </c>
      <c r="DT67">
        <v>1625772696.5</v>
      </c>
      <c r="DU67">
        <v>1625772697</v>
      </c>
      <c r="DV67">
        <v>10</v>
      </c>
      <c r="DW67">
        <v>-0.135</v>
      </c>
      <c r="DX67">
        <v>-0.01</v>
      </c>
      <c r="DY67">
        <v>-15.092</v>
      </c>
      <c r="DZ67">
        <v>-1.785</v>
      </c>
      <c r="EA67">
        <v>420</v>
      </c>
      <c r="EB67">
        <v>17</v>
      </c>
      <c r="EC67">
        <v>0.26</v>
      </c>
      <c r="ED67">
        <v>0.09</v>
      </c>
      <c r="EE67">
        <v>-8.34714365853659</v>
      </c>
      <c r="EF67">
        <v>0.0728504529616762</v>
      </c>
      <c r="EG67">
        <v>0.0370740671152866</v>
      </c>
      <c r="EH67">
        <v>1</v>
      </c>
      <c r="EI67">
        <v>1015.60764705882</v>
      </c>
      <c r="EJ67">
        <v>-2.83871513102179</v>
      </c>
      <c r="EK67">
        <v>0.720731078279016</v>
      </c>
      <c r="EL67">
        <v>1</v>
      </c>
      <c r="EM67">
        <v>0.466700463414634</v>
      </c>
      <c r="EN67">
        <v>-0.0346742926829259</v>
      </c>
      <c r="EO67">
        <v>0.0137693544016742</v>
      </c>
      <c r="EP67">
        <v>1</v>
      </c>
      <c r="EQ67">
        <v>3</v>
      </c>
      <c r="ER67">
        <v>3</v>
      </c>
      <c r="ES67" t="s">
        <v>408</v>
      </c>
      <c r="ET67">
        <v>100</v>
      </c>
      <c r="EU67">
        <v>100</v>
      </c>
      <c r="EV67">
        <v>-15.089</v>
      </c>
      <c r="EW67">
        <v>-1.7873</v>
      </c>
      <c r="EX67">
        <v>-15.0922477885613</v>
      </c>
      <c r="EY67">
        <v>0.000485247639819423</v>
      </c>
      <c r="EZ67">
        <v>-1.36446825205216e-06</v>
      </c>
      <c r="FA67">
        <v>5.78542989185787e-10</v>
      </c>
      <c r="FB67">
        <v>-1.266700551918</v>
      </c>
      <c r="FC67">
        <v>-0.0508365997127688</v>
      </c>
      <c r="FD67">
        <v>0.00161886503163497</v>
      </c>
      <c r="FE67">
        <v>-2.08621555845513e-05</v>
      </c>
      <c r="FF67">
        <v>0</v>
      </c>
      <c r="FG67">
        <v>2096</v>
      </c>
      <c r="FH67">
        <v>2</v>
      </c>
      <c r="FI67">
        <v>28</v>
      </c>
      <c r="FJ67">
        <v>20.8</v>
      </c>
      <c r="FK67">
        <v>20.8</v>
      </c>
      <c r="FL67">
        <v>18</v>
      </c>
      <c r="FM67">
        <v>609.749</v>
      </c>
      <c r="FN67">
        <v>390.462</v>
      </c>
      <c r="FO67">
        <v>19.2905</v>
      </c>
      <c r="FP67">
        <v>22.7463</v>
      </c>
      <c r="FQ67">
        <v>29.9999</v>
      </c>
      <c r="FR67">
        <v>22.7594</v>
      </c>
      <c r="FS67">
        <v>22.7522</v>
      </c>
      <c r="FT67">
        <v>21.6651</v>
      </c>
      <c r="FU67">
        <v>-30</v>
      </c>
      <c r="FV67">
        <v>-30</v>
      </c>
      <c r="FW67">
        <v>19.2916</v>
      </c>
      <c r="FX67">
        <v>420</v>
      </c>
      <c r="FY67">
        <v>8.18994</v>
      </c>
      <c r="FZ67">
        <v>102.014</v>
      </c>
      <c r="GA67">
        <v>96.356</v>
      </c>
    </row>
    <row r="68" spans="1:183">
      <c r="A68">
        <v>52</v>
      </c>
      <c r="B68">
        <v>1625774445.1</v>
      </c>
      <c r="C68">
        <v>22058.0999999046</v>
      </c>
      <c r="D68" t="s">
        <v>422</v>
      </c>
      <c r="E68" t="s">
        <v>423</v>
      </c>
      <c r="F68">
        <v>15</v>
      </c>
      <c r="G68" t="s">
        <v>319</v>
      </c>
      <c r="H68">
        <v>1625774437.1</v>
      </c>
      <c r="I68">
        <f>(J68)/1000</f>
        <v>0</v>
      </c>
      <c r="J68">
        <f>1000*CJ68*AH68*(CF68-CG68)/(100*BY68*(1000-AH68*CF68))</f>
        <v>0</v>
      </c>
      <c r="K68">
        <f>CJ68*AH68*(CE68-CD68*(1000-AH68*CG68)/(1000-AH68*CF68))/(100*BY68)</f>
        <v>0</v>
      </c>
      <c r="L68">
        <f>CD68 - IF(AH68&gt;1, K68*BY68*100.0/(AJ68*CR68), 0)</f>
        <v>0</v>
      </c>
      <c r="M68">
        <f>((S68-I68/2)*L68-K68)/(S68+I68/2)</f>
        <v>0</v>
      </c>
      <c r="N68">
        <f>M68*(CK68+CL68)/1000.0</f>
        <v>0</v>
      </c>
      <c r="O68">
        <f>(CD68 - IF(AH68&gt;1, K68*BY68*100.0/(AJ68*CR68), 0))*(CK68+CL68)/1000.0</f>
        <v>0</v>
      </c>
      <c r="P68">
        <f>2.0/((1/R68-1/Q68)+SIGN(R68)*SQRT((1/R68-1/Q68)*(1/R68-1/Q68) + 4*BZ68/((BZ68+1)*(BZ68+1))*(2*1/R68*1/Q68-1/Q68*1/Q68)))</f>
        <v>0</v>
      </c>
      <c r="Q68">
        <f>IF(LEFT(CA68,1)&lt;&gt;"0",IF(LEFT(CA68,1)="1",3.0,CB68),$D$5+$E$5*(CR68*CK68/($K$5*1000))+$F$5*(CR68*CK68/($K$5*1000))*MAX(MIN(BY68,$J$5),$I$5)*MAX(MIN(BY68,$J$5),$I$5)+$G$5*MAX(MIN(BY68,$J$5),$I$5)*(CR68*CK68/($K$5*1000))+$H$5*(CR68*CK68/($K$5*1000))*(CR68*CK68/($K$5*1000)))</f>
        <v>0</v>
      </c>
      <c r="R68">
        <f>I68*(1000-(1000*0.61365*exp(17.502*V68/(240.97+V68))/(CK68+CL68)+CF68)/2)/(1000*0.61365*exp(17.502*V68/(240.97+V68))/(CK68+CL68)-CF68)</f>
        <v>0</v>
      </c>
      <c r="S68">
        <f>1/((BZ68+1)/(P68/1.6)+1/(Q68/1.37)) + BZ68/((BZ68+1)/(P68/1.6) + BZ68/(Q68/1.37))</f>
        <v>0</v>
      </c>
      <c r="T68">
        <f>(BU68*BX68)</f>
        <v>0</v>
      </c>
      <c r="U68">
        <f>(CM68+(T68+2*0.95*5.67E-8*(((CM68+$B$7)+273)^4-(CM68+273)^4)-44100*I68)/(1.84*29.3*Q68+8*0.95*5.67E-8*(CM68+273)^3))</f>
        <v>0</v>
      </c>
      <c r="V68">
        <f>($C$7*CN68+$D$7*CO68+$E$7*U68)</f>
        <v>0</v>
      </c>
      <c r="W68">
        <f>0.61365*exp(17.502*V68/(240.97+V68))</f>
        <v>0</v>
      </c>
      <c r="X68">
        <f>(Y68/Z68*100)</f>
        <v>0</v>
      </c>
      <c r="Y68">
        <f>CF68*(CK68+CL68)/1000</f>
        <v>0</v>
      </c>
      <c r="Z68">
        <f>0.61365*exp(17.502*CM68/(240.97+CM68))</f>
        <v>0</v>
      </c>
      <c r="AA68">
        <f>(W68-CF68*(CK68+CL68)/1000)</f>
        <v>0</v>
      </c>
      <c r="AB68">
        <f>(-I68*44100)</f>
        <v>0</v>
      </c>
      <c r="AC68">
        <f>2*29.3*Q68*0.92*(CM68-V68)</f>
        <v>0</v>
      </c>
      <c r="AD68">
        <f>2*0.95*5.67E-8*(((CM68+$B$7)+273)^4-(V68+273)^4)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MAX(0,($B$13+$C$13*CR68)/(1+$D$13*CR68)*CK68/(CM68+273)*$E$13)</f>
        <v>0</v>
      </c>
      <c r="AK68" t="s">
        <v>303</v>
      </c>
      <c r="AL68" t="s">
        <v>303</v>
      </c>
      <c r="AM68">
        <v>0</v>
      </c>
      <c r="AN68">
        <v>0</v>
      </c>
      <c r="AO68">
        <f>1-AM68/AN68</f>
        <v>0</v>
      </c>
      <c r="AP68">
        <v>0</v>
      </c>
      <c r="AQ68" t="s">
        <v>303</v>
      </c>
      <c r="AR68" t="s">
        <v>303</v>
      </c>
      <c r="AS68">
        <v>0</v>
      </c>
      <c r="AT68">
        <v>0</v>
      </c>
      <c r="AU68">
        <f>1-AS68/AT68</f>
        <v>0</v>
      </c>
      <c r="AV68">
        <v>0.5</v>
      </c>
      <c r="AW68">
        <f>BV68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303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f>$B$11*CS68+$C$11*CT68+$F$11*CU68*(1-CX68)</f>
        <v>0</v>
      </c>
      <c r="BV68">
        <f>BU68*BW68</f>
        <v>0</v>
      </c>
      <c r="BW68">
        <f>($B$11*$D$9+$C$11*$D$9+$F$11*((DH68+CZ68)/MAX(DH68+CZ68+DI68, 0.1)*$I$9+DI68/MAX(DH68+CZ68+DI68, 0.1)*$J$9))/($B$11+$C$11+$F$11)</f>
        <v>0</v>
      </c>
      <c r="BX68">
        <f>($B$11*$K$9+$C$11*$K$9+$F$11*((DH68+CZ68)/MAX(DH68+CZ68+DI68, 0.1)*$P$9+DI68/MAX(DH68+CZ68+DI68, 0.1)*$Q$9))/($B$11+$C$11+$F$11)</f>
        <v>0</v>
      </c>
      <c r="BY68">
        <v>6</v>
      </c>
      <c r="BZ68">
        <v>0.5</v>
      </c>
      <c r="CA68" t="s">
        <v>304</v>
      </c>
      <c r="CB68">
        <v>2</v>
      </c>
      <c r="CC68">
        <v>1625774437.1</v>
      </c>
      <c r="CD68">
        <v>406.372</v>
      </c>
      <c r="CE68">
        <v>419.99964516129</v>
      </c>
      <c r="CF68">
        <v>14.5241806451613</v>
      </c>
      <c r="CG68">
        <v>16.1581161290323</v>
      </c>
      <c r="CH68">
        <v>421.458774193548</v>
      </c>
      <c r="CI68">
        <v>16.2794483870968</v>
      </c>
      <c r="CJ68">
        <v>600.011064516129</v>
      </c>
      <c r="CK68">
        <v>100.879193548387</v>
      </c>
      <c r="CL68">
        <v>0.100044874193548</v>
      </c>
      <c r="CM68">
        <v>19.1744064516129</v>
      </c>
      <c r="CN68">
        <v>19.0232870967742</v>
      </c>
      <c r="CO68">
        <v>999.9</v>
      </c>
      <c r="CP68">
        <v>0</v>
      </c>
      <c r="CQ68">
        <v>0</v>
      </c>
      <c r="CR68">
        <v>9999.00193548387</v>
      </c>
      <c r="CS68">
        <v>0</v>
      </c>
      <c r="CT68">
        <v>280.995032258064</v>
      </c>
      <c r="CU68">
        <v>1045.97903225806</v>
      </c>
      <c r="CV68">
        <v>0.961991225806451</v>
      </c>
      <c r="CW68">
        <v>0.0380086064516129</v>
      </c>
      <c r="CX68">
        <v>0</v>
      </c>
      <c r="CY68">
        <v>1555.3364516129</v>
      </c>
      <c r="CZ68">
        <v>4.99912</v>
      </c>
      <c r="DA68">
        <v>22199.3483870968</v>
      </c>
      <c r="DB68">
        <v>6712.65741935484</v>
      </c>
      <c r="DC68">
        <v>37.2236451612903</v>
      </c>
      <c r="DD68">
        <v>39.516</v>
      </c>
      <c r="DE68">
        <v>39.0219032258064</v>
      </c>
      <c r="DF68">
        <v>39.3565483870968</v>
      </c>
      <c r="DG68">
        <v>38.6852258064516</v>
      </c>
      <c r="DH68">
        <v>1001.41</v>
      </c>
      <c r="DI68">
        <v>39.57</v>
      </c>
      <c r="DJ68">
        <v>0</v>
      </c>
      <c r="DK68">
        <v>1625774447.6</v>
      </c>
      <c r="DL68">
        <v>0</v>
      </c>
      <c r="DM68">
        <v>1554.90346153846</v>
      </c>
      <c r="DN68">
        <v>-34.158290599073</v>
      </c>
      <c r="DO68">
        <v>26.6974359295203</v>
      </c>
      <c r="DP68">
        <v>22200.0038461538</v>
      </c>
      <c r="DQ68">
        <v>15</v>
      </c>
      <c r="DR68">
        <v>1625772697</v>
      </c>
      <c r="DS68" t="s">
        <v>415</v>
      </c>
      <c r="DT68">
        <v>1625772696.5</v>
      </c>
      <c r="DU68">
        <v>1625772697</v>
      </c>
      <c r="DV68">
        <v>10</v>
      </c>
      <c r="DW68">
        <v>-0.135</v>
      </c>
      <c r="DX68">
        <v>-0.01</v>
      </c>
      <c r="DY68">
        <v>-15.092</v>
      </c>
      <c r="DZ68">
        <v>-1.785</v>
      </c>
      <c r="EA68">
        <v>420</v>
      </c>
      <c r="EB68">
        <v>17</v>
      </c>
      <c r="EC68">
        <v>0.26</v>
      </c>
      <c r="ED68">
        <v>0.09</v>
      </c>
      <c r="EE68">
        <v>-13.6467317073171</v>
      </c>
      <c r="EF68">
        <v>0.354236236933798</v>
      </c>
      <c r="EG68">
        <v>0.0429963721613381</v>
      </c>
      <c r="EH68">
        <v>1</v>
      </c>
      <c r="EI68">
        <v>1556.54852941176</v>
      </c>
      <c r="EJ68">
        <v>-33.2483012075293</v>
      </c>
      <c r="EK68">
        <v>3.26850670378144</v>
      </c>
      <c r="EL68">
        <v>0</v>
      </c>
      <c r="EM68">
        <v>-1.63170780487805</v>
      </c>
      <c r="EN68">
        <v>9.38675958145436e-05</v>
      </c>
      <c r="EO68">
        <v>0.00791187083182532</v>
      </c>
      <c r="EP68">
        <v>1</v>
      </c>
      <c r="EQ68">
        <v>2</v>
      </c>
      <c r="ER68">
        <v>3</v>
      </c>
      <c r="ES68" t="s">
        <v>314</v>
      </c>
      <c r="ET68">
        <v>100</v>
      </c>
      <c r="EU68">
        <v>100</v>
      </c>
      <c r="EV68">
        <v>-15.087</v>
      </c>
      <c r="EW68">
        <v>-1.7556</v>
      </c>
      <c r="EX68">
        <v>-15.0922477885613</v>
      </c>
      <c r="EY68">
        <v>0.000485247639819423</v>
      </c>
      <c r="EZ68">
        <v>-1.36446825205216e-06</v>
      </c>
      <c r="FA68">
        <v>5.78542989185787e-10</v>
      </c>
      <c r="FB68">
        <v>-1.266700551918</v>
      </c>
      <c r="FC68">
        <v>-0.0508365997127688</v>
      </c>
      <c r="FD68">
        <v>0.00161886503163497</v>
      </c>
      <c r="FE68">
        <v>-2.08621555845513e-05</v>
      </c>
      <c r="FF68">
        <v>0</v>
      </c>
      <c r="FG68">
        <v>2096</v>
      </c>
      <c r="FH68">
        <v>2</v>
      </c>
      <c r="FI68">
        <v>28</v>
      </c>
      <c r="FJ68">
        <v>29.1</v>
      </c>
      <c r="FK68">
        <v>29.1</v>
      </c>
      <c r="FL68">
        <v>18</v>
      </c>
      <c r="FM68">
        <v>607.776</v>
      </c>
      <c r="FN68">
        <v>390.001</v>
      </c>
      <c r="FO68">
        <v>14.6033</v>
      </c>
      <c r="FP68">
        <v>22.5933</v>
      </c>
      <c r="FQ68">
        <v>29.9999</v>
      </c>
      <c r="FR68">
        <v>22.6546</v>
      </c>
      <c r="FS68">
        <v>22.6499</v>
      </c>
      <c r="FT68">
        <v>21.6811</v>
      </c>
      <c r="FU68">
        <v>-30</v>
      </c>
      <c r="FV68">
        <v>-30</v>
      </c>
      <c r="FW68">
        <v>14.5724</v>
      </c>
      <c r="FX68">
        <v>420</v>
      </c>
      <c r="FY68">
        <v>8.18994</v>
      </c>
      <c r="FZ68">
        <v>102.035</v>
      </c>
      <c r="GA68">
        <v>96.35</v>
      </c>
    </row>
    <row r="69" spans="1:183">
      <c r="A69">
        <v>53</v>
      </c>
      <c r="B69">
        <v>1625775422.1</v>
      </c>
      <c r="C69">
        <v>23035.0999999046</v>
      </c>
      <c r="D69" t="s">
        <v>424</v>
      </c>
      <c r="E69" t="s">
        <v>425</v>
      </c>
      <c r="F69">
        <v>15</v>
      </c>
      <c r="G69" t="s">
        <v>322</v>
      </c>
      <c r="H69">
        <v>1625775414.1</v>
      </c>
      <c r="I69">
        <f>(J69)/1000</f>
        <v>0</v>
      </c>
      <c r="J69">
        <f>1000*CJ69*AH69*(CF69-CG69)/(100*BY69*(1000-AH69*CF69))</f>
        <v>0</v>
      </c>
      <c r="K69">
        <f>CJ69*AH69*(CE69-CD69*(1000-AH69*CG69)/(1000-AH69*CF69))/(100*BY69)</f>
        <v>0</v>
      </c>
      <c r="L69">
        <f>CD69 - IF(AH69&gt;1, K69*BY69*100.0/(AJ69*CR69), 0)</f>
        <v>0</v>
      </c>
      <c r="M69">
        <f>((S69-I69/2)*L69-K69)/(S69+I69/2)</f>
        <v>0</v>
      </c>
      <c r="N69">
        <f>M69*(CK69+CL69)/1000.0</f>
        <v>0</v>
      </c>
      <c r="O69">
        <f>(CD69 - IF(AH69&gt;1, K69*BY69*100.0/(AJ69*CR69), 0))*(CK69+CL69)/1000.0</f>
        <v>0</v>
      </c>
      <c r="P69">
        <f>2.0/((1/R69-1/Q69)+SIGN(R69)*SQRT((1/R69-1/Q69)*(1/R69-1/Q69) + 4*BZ69/((BZ69+1)*(BZ69+1))*(2*1/R69*1/Q69-1/Q69*1/Q69)))</f>
        <v>0</v>
      </c>
      <c r="Q69">
        <f>IF(LEFT(CA69,1)&lt;&gt;"0",IF(LEFT(CA69,1)="1",3.0,CB69),$D$5+$E$5*(CR69*CK69/($K$5*1000))+$F$5*(CR69*CK69/($K$5*1000))*MAX(MIN(BY69,$J$5),$I$5)*MAX(MIN(BY69,$J$5),$I$5)+$G$5*MAX(MIN(BY69,$J$5),$I$5)*(CR69*CK69/($K$5*1000))+$H$5*(CR69*CK69/($K$5*1000))*(CR69*CK69/($K$5*1000)))</f>
        <v>0</v>
      </c>
      <c r="R69">
        <f>I69*(1000-(1000*0.61365*exp(17.502*V69/(240.97+V69))/(CK69+CL69)+CF69)/2)/(1000*0.61365*exp(17.502*V69/(240.97+V69))/(CK69+CL69)-CF69)</f>
        <v>0</v>
      </c>
      <c r="S69">
        <f>1/((BZ69+1)/(P69/1.6)+1/(Q69/1.37)) + BZ69/((BZ69+1)/(P69/1.6) + BZ69/(Q69/1.37))</f>
        <v>0</v>
      </c>
      <c r="T69">
        <f>(BU69*BX69)</f>
        <v>0</v>
      </c>
      <c r="U69">
        <f>(CM69+(T69+2*0.95*5.67E-8*(((CM69+$B$7)+273)^4-(CM69+273)^4)-44100*I69)/(1.84*29.3*Q69+8*0.95*5.67E-8*(CM69+273)^3))</f>
        <v>0</v>
      </c>
      <c r="V69">
        <f>($C$7*CN69+$D$7*CO69+$E$7*U69)</f>
        <v>0</v>
      </c>
      <c r="W69">
        <f>0.61365*exp(17.502*V69/(240.97+V69))</f>
        <v>0</v>
      </c>
      <c r="X69">
        <f>(Y69/Z69*100)</f>
        <v>0</v>
      </c>
      <c r="Y69">
        <f>CF69*(CK69+CL69)/1000</f>
        <v>0</v>
      </c>
      <c r="Z69">
        <f>0.61365*exp(17.502*CM69/(240.97+CM69))</f>
        <v>0</v>
      </c>
      <c r="AA69">
        <f>(W69-CF69*(CK69+CL69)/1000)</f>
        <v>0</v>
      </c>
      <c r="AB69">
        <f>(-I69*44100)</f>
        <v>0</v>
      </c>
      <c r="AC69">
        <f>2*29.3*Q69*0.92*(CM69-V69)</f>
        <v>0</v>
      </c>
      <c r="AD69">
        <f>2*0.95*5.67E-8*(((CM69+$B$7)+273)^4-(V69+273)^4)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MAX(0,($B$13+$C$13*CR69)/(1+$D$13*CR69)*CK69/(CM69+273)*$E$13)</f>
        <v>0</v>
      </c>
      <c r="AK69" t="s">
        <v>303</v>
      </c>
      <c r="AL69" t="s">
        <v>303</v>
      </c>
      <c r="AM69">
        <v>0</v>
      </c>
      <c r="AN69">
        <v>0</v>
      </c>
      <c r="AO69">
        <f>1-AM69/AN69</f>
        <v>0</v>
      </c>
      <c r="AP69">
        <v>0</v>
      </c>
      <c r="AQ69" t="s">
        <v>303</v>
      </c>
      <c r="AR69" t="s">
        <v>303</v>
      </c>
      <c r="AS69">
        <v>0</v>
      </c>
      <c r="AT69">
        <v>0</v>
      </c>
      <c r="AU69">
        <f>1-AS69/AT69</f>
        <v>0</v>
      </c>
      <c r="AV69">
        <v>0.5</v>
      </c>
      <c r="AW69">
        <f>BV69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303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f>$B$11*CS69+$C$11*CT69+$F$11*CU69*(1-CX69)</f>
        <v>0</v>
      </c>
      <c r="BV69">
        <f>BU69*BW69</f>
        <v>0</v>
      </c>
      <c r="BW69">
        <f>($B$11*$D$9+$C$11*$D$9+$F$11*((DH69+CZ69)/MAX(DH69+CZ69+DI69, 0.1)*$I$9+DI69/MAX(DH69+CZ69+DI69, 0.1)*$J$9))/($B$11+$C$11+$F$11)</f>
        <v>0</v>
      </c>
      <c r="BX69">
        <f>($B$11*$K$9+$C$11*$K$9+$F$11*((DH69+CZ69)/MAX(DH69+CZ69+DI69, 0.1)*$P$9+DI69/MAX(DH69+CZ69+DI69, 0.1)*$Q$9))/($B$11+$C$11+$F$11)</f>
        <v>0</v>
      </c>
      <c r="BY69">
        <v>6</v>
      </c>
      <c r="BZ69">
        <v>0.5</v>
      </c>
      <c r="CA69" t="s">
        <v>304</v>
      </c>
      <c r="CB69">
        <v>2</v>
      </c>
      <c r="CC69">
        <v>1625775414.1</v>
      </c>
      <c r="CD69">
        <v>413.859419354839</v>
      </c>
      <c r="CE69">
        <v>419.984580645161</v>
      </c>
      <c r="CF69">
        <v>13.0866935483871</v>
      </c>
      <c r="CG69">
        <v>17.8642387096774</v>
      </c>
      <c r="CH69">
        <v>428.948967741935</v>
      </c>
      <c r="CI69">
        <v>14.8191258064516</v>
      </c>
      <c r="CJ69">
        <v>600.023032258065</v>
      </c>
      <c r="CK69">
        <v>100.871548387097</v>
      </c>
      <c r="CL69">
        <v>0.100076077419355</v>
      </c>
      <c r="CM69">
        <v>18.4773612903226</v>
      </c>
      <c r="CN69">
        <v>18.4862741935484</v>
      </c>
      <c r="CO69">
        <v>999.9</v>
      </c>
      <c r="CP69">
        <v>0</v>
      </c>
      <c r="CQ69">
        <v>0</v>
      </c>
      <c r="CR69">
        <v>10004.4509677419</v>
      </c>
      <c r="CS69">
        <v>0</v>
      </c>
      <c r="CT69">
        <v>409.85464516129</v>
      </c>
      <c r="CU69">
        <v>1045.99612903226</v>
      </c>
      <c r="CV69">
        <v>0.961996838709678</v>
      </c>
      <c r="CW69">
        <v>0.0380035741935484</v>
      </c>
      <c r="CX69">
        <v>0</v>
      </c>
      <c r="CY69">
        <v>1120.50516129032</v>
      </c>
      <c r="CZ69">
        <v>4.99912</v>
      </c>
      <c r="DA69">
        <v>18764.9935483871</v>
      </c>
      <c r="DB69">
        <v>6712.77516129032</v>
      </c>
      <c r="DC69">
        <v>37.9735161290322</v>
      </c>
      <c r="DD69">
        <v>40.288</v>
      </c>
      <c r="DE69">
        <v>39.7175483870968</v>
      </c>
      <c r="DF69">
        <v>40.4675161290323</v>
      </c>
      <c r="DG69">
        <v>39.5037096774193</v>
      </c>
      <c r="DH69">
        <v>1001.43612903226</v>
      </c>
      <c r="DI69">
        <v>39.56</v>
      </c>
      <c r="DJ69">
        <v>0</v>
      </c>
      <c r="DK69">
        <v>1625775424.5</v>
      </c>
      <c r="DL69">
        <v>0</v>
      </c>
      <c r="DM69">
        <v>1120.4996</v>
      </c>
      <c r="DN69">
        <v>-4.09461539154719</v>
      </c>
      <c r="DO69">
        <v>-47.1692289843462</v>
      </c>
      <c r="DP69">
        <v>18772.98</v>
      </c>
      <c r="DQ69">
        <v>15</v>
      </c>
      <c r="DR69">
        <v>1625772697</v>
      </c>
      <c r="DS69" t="s">
        <v>415</v>
      </c>
      <c r="DT69">
        <v>1625772696.5</v>
      </c>
      <c r="DU69">
        <v>1625772697</v>
      </c>
      <c r="DV69">
        <v>10</v>
      </c>
      <c r="DW69">
        <v>-0.135</v>
      </c>
      <c r="DX69">
        <v>-0.01</v>
      </c>
      <c r="DY69">
        <v>-15.092</v>
      </c>
      <c r="DZ69">
        <v>-1.785</v>
      </c>
      <c r="EA69">
        <v>420</v>
      </c>
      <c r="EB69">
        <v>17</v>
      </c>
      <c r="EC69">
        <v>0.26</v>
      </c>
      <c r="ED69">
        <v>0.09</v>
      </c>
      <c r="EE69">
        <v>-6.16954170731707</v>
      </c>
      <c r="EF69">
        <v>0.702746759581879</v>
      </c>
      <c r="EG69">
        <v>0.0877584204535365</v>
      </c>
      <c r="EH69">
        <v>0</v>
      </c>
      <c r="EI69">
        <v>1120.49382352941</v>
      </c>
      <c r="EJ69">
        <v>-1.08207945900403</v>
      </c>
      <c r="EK69">
        <v>0.324988820675437</v>
      </c>
      <c r="EL69">
        <v>1</v>
      </c>
      <c r="EM69">
        <v>-4.78637853658537</v>
      </c>
      <c r="EN69">
        <v>0.187348850174219</v>
      </c>
      <c r="EO69">
        <v>0.0189674702995875</v>
      </c>
      <c r="EP69">
        <v>0</v>
      </c>
      <c r="EQ69">
        <v>1</v>
      </c>
      <c r="ER69">
        <v>3</v>
      </c>
      <c r="ES69" t="s">
        <v>310</v>
      </c>
      <c r="ET69">
        <v>100</v>
      </c>
      <c r="EU69">
        <v>100</v>
      </c>
      <c r="EV69">
        <v>-15.09</v>
      </c>
      <c r="EW69">
        <v>-1.7334</v>
      </c>
      <c r="EX69">
        <v>-15.0922477885613</v>
      </c>
      <c r="EY69">
        <v>0.000485247639819423</v>
      </c>
      <c r="EZ69">
        <v>-1.36446825205216e-06</v>
      </c>
      <c r="FA69">
        <v>5.78542989185787e-10</v>
      </c>
      <c r="FB69">
        <v>-1.266700551918</v>
      </c>
      <c r="FC69">
        <v>-0.0508365997127688</v>
      </c>
      <c r="FD69">
        <v>0.00161886503163497</v>
      </c>
      <c r="FE69">
        <v>-2.08621555845513e-05</v>
      </c>
      <c r="FF69">
        <v>0</v>
      </c>
      <c r="FG69">
        <v>2096</v>
      </c>
      <c r="FH69">
        <v>2</v>
      </c>
      <c r="FI69">
        <v>28</v>
      </c>
      <c r="FJ69">
        <v>45.4</v>
      </c>
      <c r="FK69">
        <v>45.4</v>
      </c>
      <c r="FL69">
        <v>18</v>
      </c>
      <c r="FM69">
        <v>607.91</v>
      </c>
      <c r="FN69">
        <v>387.073</v>
      </c>
      <c r="FO69">
        <v>13.082</v>
      </c>
      <c r="FP69">
        <v>22.7924</v>
      </c>
      <c r="FQ69">
        <v>30.0002</v>
      </c>
      <c r="FR69">
        <v>22.7787</v>
      </c>
      <c r="FS69">
        <v>22.7761</v>
      </c>
      <c r="FT69">
        <v>21.6851</v>
      </c>
      <c r="FU69">
        <v>-30</v>
      </c>
      <c r="FV69">
        <v>-30</v>
      </c>
      <c r="FW69">
        <v>13.0815</v>
      </c>
      <c r="FX69">
        <v>420</v>
      </c>
      <c r="FY69">
        <v>8.18994</v>
      </c>
      <c r="FZ69">
        <v>102.007</v>
      </c>
      <c r="GA69">
        <v>96.2894</v>
      </c>
    </row>
    <row r="70" spans="1:183">
      <c r="A70">
        <v>54</v>
      </c>
      <c r="B70">
        <v>1625775698</v>
      </c>
      <c r="C70">
        <v>23311</v>
      </c>
      <c r="D70" t="s">
        <v>426</v>
      </c>
      <c r="E70" t="s">
        <v>427</v>
      </c>
      <c r="F70">
        <v>15</v>
      </c>
      <c r="G70" t="s">
        <v>302</v>
      </c>
      <c r="H70">
        <v>1625775690.25</v>
      </c>
      <c r="I70">
        <f>(J70)/1000</f>
        <v>0</v>
      </c>
      <c r="J70">
        <f>1000*CJ70*AH70*(CF70-CG70)/(100*BY70*(1000-AH70*CF70))</f>
        <v>0</v>
      </c>
      <c r="K70">
        <f>CJ70*AH70*(CE70-CD70*(1000-AH70*CG70)/(1000-AH70*CF70))/(100*BY70)</f>
        <v>0</v>
      </c>
      <c r="L70">
        <f>CD70 - IF(AH70&gt;1, K70*BY70*100.0/(AJ70*CR70), 0)</f>
        <v>0</v>
      </c>
      <c r="M70">
        <f>((S70-I70/2)*L70-K70)/(S70+I70/2)</f>
        <v>0</v>
      </c>
      <c r="N70">
        <f>M70*(CK70+CL70)/1000.0</f>
        <v>0</v>
      </c>
      <c r="O70">
        <f>(CD70 - IF(AH70&gt;1, K70*BY70*100.0/(AJ70*CR70), 0))*(CK70+CL70)/1000.0</f>
        <v>0</v>
      </c>
      <c r="P70">
        <f>2.0/((1/R70-1/Q70)+SIGN(R70)*SQRT((1/R70-1/Q70)*(1/R70-1/Q70) + 4*BZ70/((BZ70+1)*(BZ70+1))*(2*1/R70*1/Q70-1/Q70*1/Q70)))</f>
        <v>0</v>
      </c>
      <c r="Q70">
        <f>IF(LEFT(CA70,1)&lt;&gt;"0",IF(LEFT(CA70,1)="1",3.0,CB70),$D$5+$E$5*(CR70*CK70/($K$5*1000))+$F$5*(CR70*CK70/($K$5*1000))*MAX(MIN(BY70,$J$5),$I$5)*MAX(MIN(BY70,$J$5),$I$5)+$G$5*MAX(MIN(BY70,$J$5),$I$5)*(CR70*CK70/($K$5*1000))+$H$5*(CR70*CK70/($K$5*1000))*(CR70*CK70/($K$5*1000)))</f>
        <v>0</v>
      </c>
      <c r="R70">
        <f>I70*(1000-(1000*0.61365*exp(17.502*V70/(240.97+V70))/(CK70+CL70)+CF70)/2)/(1000*0.61365*exp(17.502*V70/(240.97+V70))/(CK70+CL70)-CF70)</f>
        <v>0</v>
      </c>
      <c r="S70">
        <f>1/((BZ70+1)/(P70/1.6)+1/(Q70/1.37)) + BZ70/((BZ70+1)/(P70/1.6) + BZ70/(Q70/1.37))</f>
        <v>0</v>
      </c>
      <c r="T70">
        <f>(BU70*BX70)</f>
        <v>0</v>
      </c>
      <c r="U70">
        <f>(CM70+(T70+2*0.95*5.67E-8*(((CM70+$B$7)+273)^4-(CM70+273)^4)-44100*I70)/(1.84*29.3*Q70+8*0.95*5.67E-8*(CM70+273)^3))</f>
        <v>0</v>
      </c>
      <c r="V70">
        <f>($C$7*CN70+$D$7*CO70+$E$7*U70)</f>
        <v>0</v>
      </c>
      <c r="W70">
        <f>0.61365*exp(17.502*V70/(240.97+V70))</f>
        <v>0</v>
      </c>
      <c r="X70">
        <f>(Y70/Z70*100)</f>
        <v>0</v>
      </c>
      <c r="Y70">
        <f>CF70*(CK70+CL70)/1000</f>
        <v>0</v>
      </c>
      <c r="Z70">
        <f>0.61365*exp(17.502*CM70/(240.97+CM70))</f>
        <v>0</v>
      </c>
      <c r="AA70">
        <f>(W70-CF70*(CK70+CL70)/1000)</f>
        <v>0</v>
      </c>
      <c r="AB70">
        <f>(-I70*44100)</f>
        <v>0</v>
      </c>
      <c r="AC70">
        <f>2*29.3*Q70*0.92*(CM70-V70)</f>
        <v>0</v>
      </c>
      <c r="AD70">
        <f>2*0.95*5.67E-8*(((CM70+$B$7)+273)^4-(V70+273)^4)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MAX(0,($B$13+$C$13*CR70)/(1+$D$13*CR70)*CK70/(CM70+273)*$E$13)</f>
        <v>0</v>
      </c>
      <c r="AK70" t="s">
        <v>303</v>
      </c>
      <c r="AL70" t="s">
        <v>303</v>
      </c>
      <c r="AM70">
        <v>0</v>
      </c>
      <c r="AN70">
        <v>0</v>
      </c>
      <c r="AO70">
        <f>1-AM70/AN70</f>
        <v>0</v>
      </c>
      <c r="AP70">
        <v>0</v>
      </c>
      <c r="AQ70" t="s">
        <v>303</v>
      </c>
      <c r="AR70" t="s">
        <v>303</v>
      </c>
      <c r="AS70">
        <v>0</v>
      </c>
      <c r="AT70">
        <v>0</v>
      </c>
      <c r="AU70">
        <f>1-AS70/AT70</f>
        <v>0</v>
      </c>
      <c r="AV70">
        <v>0.5</v>
      </c>
      <c r="AW70">
        <f>BV70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303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f>$B$11*CS70+$C$11*CT70+$F$11*CU70*(1-CX70)</f>
        <v>0</v>
      </c>
      <c r="BV70">
        <f>BU70*BW70</f>
        <v>0</v>
      </c>
      <c r="BW70">
        <f>($B$11*$D$9+$C$11*$D$9+$F$11*((DH70+CZ70)/MAX(DH70+CZ70+DI70, 0.1)*$I$9+DI70/MAX(DH70+CZ70+DI70, 0.1)*$J$9))/($B$11+$C$11+$F$11)</f>
        <v>0</v>
      </c>
      <c r="BX70">
        <f>($B$11*$K$9+$C$11*$K$9+$F$11*((DH70+CZ70)/MAX(DH70+CZ70+DI70, 0.1)*$P$9+DI70/MAX(DH70+CZ70+DI70, 0.1)*$Q$9))/($B$11+$C$11+$F$11)</f>
        <v>0</v>
      </c>
      <c r="BY70">
        <v>6</v>
      </c>
      <c r="BZ70">
        <v>0.5</v>
      </c>
      <c r="CA70" t="s">
        <v>304</v>
      </c>
      <c r="CB70">
        <v>2</v>
      </c>
      <c r="CC70">
        <v>1625775690.25</v>
      </c>
      <c r="CD70">
        <v>407.491333333333</v>
      </c>
      <c r="CE70">
        <v>419.994833333333</v>
      </c>
      <c r="CF70">
        <v>19.6154533333333</v>
      </c>
      <c r="CG70">
        <v>18.6264433333333</v>
      </c>
      <c r="CH70">
        <v>422.863333333333</v>
      </c>
      <c r="CI70">
        <v>21.4296066666667</v>
      </c>
      <c r="CJ70">
        <v>600.012233333333</v>
      </c>
      <c r="CK70">
        <v>100.875466666667</v>
      </c>
      <c r="CL70">
        <v>0.0999368666666667</v>
      </c>
      <c r="CM70">
        <v>25.2348266666667</v>
      </c>
      <c r="CN70">
        <v>24.7701533333333</v>
      </c>
      <c r="CO70">
        <v>999.9</v>
      </c>
      <c r="CP70">
        <v>0</v>
      </c>
      <c r="CQ70">
        <v>0</v>
      </c>
      <c r="CR70">
        <v>10001.9843333333</v>
      </c>
      <c r="CS70">
        <v>0</v>
      </c>
      <c r="CT70">
        <v>928.440833333333</v>
      </c>
      <c r="CU70">
        <v>1045.981</v>
      </c>
      <c r="CV70">
        <v>0.962001466666667</v>
      </c>
      <c r="CW70">
        <v>0.03799862</v>
      </c>
      <c r="CX70">
        <v>0</v>
      </c>
      <c r="CY70">
        <v>961.452066666667</v>
      </c>
      <c r="CZ70">
        <v>4.99912</v>
      </c>
      <c r="DA70">
        <v>18982.4766666667</v>
      </c>
      <c r="DB70">
        <v>6712.68833333334</v>
      </c>
      <c r="DC70">
        <v>38.0748</v>
      </c>
      <c r="DD70">
        <v>41.0914</v>
      </c>
      <c r="DE70">
        <v>40.004</v>
      </c>
      <c r="DF70">
        <v>40.4123333333333</v>
      </c>
      <c r="DG70">
        <v>40.2122</v>
      </c>
      <c r="DH70">
        <v>1001.426</v>
      </c>
      <c r="DI70">
        <v>39.5576666666667</v>
      </c>
      <c r="DJ70">
        <v>0</v>
      </c>
      <c r="DK70">
        <v>1625775700.5</v>
      </c>
      <c r="DL70">
        <v>0</v>
      </c>
      <c r="DM70">
        <v>961.34388</v>
      </c>
      <c r="DN70">
        <v>-13.1746153696738</v>
      </c>
      <c r="DO70">
        <v>-3344.83075759597</v>
      </c>
      <c r="DP70">
        <v>18936.212</v>
      </c>
      <c r="DQ70">
        <v>15</v>
      </c>
      <c r="DR70">
        <v>1625775586</v>
      </c>
      <c r="DS70" t="s">
        <v>428</v>
      </c>
      <c r="DT70">
        <v>1625775586</v>
      </c>
      <c r="DU70">
        <v>1625775584</v>
      </c>
      <c r="DV70">
        <v>11</v>
      </c>
      <c r="DW70">
        <v>-0.285</v>
      </c>
      <c r="DX70">
        <v>0.004</v>
      </c>
      <c r="DY70">
        <v>-15.377</v>
      </c>
      <c r="DZ70">
        <v>-1.802</v>
      </c>
      <c r="EA70">
        <v>420</v>
      </c>
      <c r="EB70">
        <v>18</v>
      </c>
      <c r="EC70">
        <v>0.47</v>
      </c>
      <c r="ED70">
        <v>0.22</v>
      </c>
      <c r="EE70">
        <v>-12.507195</v>
      </c>
      <c r="EF70">
        <v>0.0431954971857738</v>
      </c>
      <c r="EG70">
        <v>0.0321432726242987</v>
      </c>
      <c r="EH70">
        <v>1</v>
      </c>
      <c r="EI70">
        <v>962.128727272727</v>
      </c>
      <c r="EJ70">
        <v>-13.9178475827064</v>
      </c>
      <c r="EK70">
        <v>1.35059062888499</v>
      </c>
      <c r="EL70">
        <v>0</v>
      </c>
      <c r="EM70">
        <v>0.985004225</v>
      </c>
      <c r="EN70">
        <v>0.0679142476547822</v>
      </c>
      <c r="EO70">
        <v>0.0081371175193907</v>
      </c>
      <c r="EP70">
        <v>1</v>
      </c>
      <c r="EQ70">
        <v>2</v>
      </c>
      <c r="ER70">
        <v>3</v>
      </c>
      <c r="ES70" t="s">
        <v>314</v>
      </c>
      <c r="ET70">
        <v>100</v>
      </c>
      <c r="EU70">
        <v>100</v>
      </c>
      <c r="EV70">
        <v>-15.372</v>
      </c>
      <c r="EW70">
        <v>-1.814</v>
      </c>
      <c r="EX70">
        <v>-15.3769653852962</v>
      </c>
      <c r="EY70">
        <v>0.000485247639819423</v>
      </c>
      <c r="EZ70">
        <v>-1.36446825205216e-06</v>
      </c>
      <c r="FA70">
        <v>5.78542989185787e-10</v>
      </c>
      <c r="FB70">
        <v>-1.26287751784438</v>
      </c>
      <c r="FC70">
        <v>-0.0508365997127688</v>
      </c>
      <c r="FD70">
        <v>0.00161886503163497</v>
      </c>
      <c r="FE70">
        <v>-2.08621555845513e-05</v>
      </c>
      <c r="FF70">
        <v>0</v>
      </c>
      <c r="FG70">
        <v>2096</v>
      </c>
      <c r="FH70">
        <v>2</v>
      </c>
      <c r="FI70">
        <v>28</v>
      </c>
      <c r="FJ70">
        <v>1.9</v>
      </c>
      <c r="FK70">
        <v>1.9</v>
      </c>
      <c r="FL70">
        <v>18</v>
      </c>
      <c r="FM70">
        <v>614.025</v>
      </c>
      <c r="FN70">
        <v>383.917</v>
      </c>
      <c r="FO70">
        <v>26.4056</v>
      </c>
      <c r="FP70">
        <v>23.4626</v>
      </c>
      <c r="FQ70">
        <v>30.0007</v>
      </c>
      <c r="FR70">
        <v>23.2707</v>
      </c>
      <c r="FS70">
        <v>23.2616</v>
      </c>
      <c r="FT70">
        <v>21.7021</v>
      </c>
      <c r="FU70">
        <v>-30</v>
      </c>
      <c r="FV70">
        <v>-30</v>
      </c>
      <c r="FW70">
        <v>26.4089</v>
      </c>
      <c r="FX70">
        <v>420</v>
      </c>
      <c r="FY70">
        <v>8.18994</v>
      </c>
      <c r="FZ70">
        <v>101.922</v>
      </c>
      <c r="GA70">
        <v>96.1927</v>
      </c>
    </row>
    <row r="71" spans="1:183">
      <c r="A71">
        <v>55</v>
      </c>
      <c r="B71">
        <v>1625776163</v>
      </c>
      <c r="C71">
        <v>23776</v>
      </c>
      <c r="D71" t="s">
        <v>429</v>
      </c>
      <c r="E71" t="s">
        <v>430</v>
      </c>
      <c r="F71">
        <v>15</v>
      </c>
      <c r="G71" t="s">
        <v>309</v>
      </c>
      <c r="H71">
        <v>1625776155</v>
      </c>
      <c r="I71">
        <f>(J71)/1000</f>
        <v>0</v>
      </c>
      <c r="J71">
        <f>1000*CJ71*AH71*(CF71-CG71)/(100*BY71*(1000-AH71*CF71))</f>
        <v>0</v>
      </c>
      <c r="K71">
        <f>CJ71*AH71*(CE71-CD71*(1000-AH71*CG71)/(1000-AH71*CF71))/(100*BY71)</f>
        <v>0</v>
      </c>
      <c r="L71">
        <f>CD71 - IF(AH71&gt;1, K71*BY71*100.0/(AJ71*CR71), 0)</f>
        <v>0</v>
      </c>
      <c r="M71">
        <f>((S71-I71/2)*L71-K71)/(S71+I71/2)</f>
        <v>0</v>
      </c>
      <c r="N71">
        <f>M71*(CK71+CL71)/1000.0</f>
        <v>0</v>
      </c>
      <c r="O71">
        <f>(CD71 - IF(AH71&gt;1, K71*BY71*100.0/(AJ71*CR71), 0))*(CK71+CL71)/1000.0</f>
        <v>0</v>
      </c>
      <c r="P71">
        <f>2.0/((1/R71-1/Q71)+SIGN(R71)*SQRT((1/R71-1/Q71)*(1/R71-1/Q71) + 4*BZ71/((BZ71+1)*(BZ71+1))*(2*1/R71*1/Q71-1/Q71*1/Q71)))</f>
        <v>0</v>
      </c>
      <c r="Q71">
        <f>IF(LEFT(CA71,1)&lt;&gt;"0",IF(LEFT(CA71,1)="1",3.0,CB71),$D$5+$E$5*(CR71*CK71/($K$5*1000))+$F$5*(CR71*CK71/($K$5*1000))*MAX(MIN(BY71,$J$5),$I$5)*MAX(MIN(BY71,$J$5),$I$5)+$G$5*MAX(MIN(BY71,$J$5),$I$5)*(CR71*CK71/($K$5*1000))+$H$5*(CR71*CK71/($K$5*1000))*(CR71*CK71/($K$5*1000)))</f>
        <v>0</v>
      </c>
      <c r="R71">
        <f>I71*(1000-(1000*0.61365*exp(17.502*V71/(240.97+V71))/(CK71+CL71)+CF71)/2)/(1000*0.61365*exp(17.502*V71/(240.97+V71))/(CK71+CL71)-CF71)</f>
        <v>0</v>
      </c>
      <c r="S71">
        <f>1/((BZ71+1)/(P71/1.6)+1/(Q71/1.37)) + BZ71/((BZ71+1)/(P71/1.6) + BZ71/(Q71/1.37))</f>
        <v>0</v>
      </c>
      <c r="T71">
        <f>(BU71*BX71)</f>
        <v>0</v>
      </c>
      <c r="U71">
        <f>(CM71+(T71+2*0.95*5.67E-8*(((CM71+$B$7)+273)^4-(CM71+273)^4)-44100*I71)/(1.84*29.3*Q71+8*0.95*5.67E-8*(CM71+273)^3))</f>
        <v>0</v>
      </c>
      <c r="V71">
        <f>($C$7*CN71+$D$7*CO71+$E$7*U71)</f>
        <v>0</v>
      </c>
      <c r="W71">
        <f>0.61365*exp(17.502*V71/(240.97+V71))</f>
        <v>0</v>
      </c>
      <c r="X71">
        <f>(Y71/Z71*100)</f>
        <v>0</v>
      </c>
      <c r="Y71">
        <f>CF71*(CK71+CL71)/1000</f>
        <v>0</v>
      </c>
      <c r="Z71">
        <f>0.61365*exp(17.502*CM71/(240.97+CM71))</f>
        <v>0</v>
      </c>
      <c r="AA71">
        <f>(W71-CF71*(CK71+CL71)/1000)</f>
        <v>0</v>
      </c>
      <c r="AB71">
        <f>(-I71*44100)</f>
        <v>0</v>
      </c>
      <c r="AC71">
        <f>2*29.3*Q71*0.92*(CM71-V71)</f>
        <v>0</v>
      </c>
      <c r="AD71">
        <f>2*0.95*5.67E-8*(((CM71+$B$7)+273)^4-(V71+273)^4)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MAX(0,($B$13+$C$13*CR71)/(1+$D$13*CR71)*CK71/(CM71+273)*$E$13)</f>
        <v>0</v>
      </c>
      <c r="AK71" t="s">
        <v>303</v>
      </c>
      <c r="AL71" t="s">
        <v>303</v>
      </c>
      <c r="AM71">
        <v>0</v>
      </c>
      <c r="AN71">
        <v>0</v>
      </c>
      <c r="AO71">
        <f>1-AM71/AN71</f>
        <v>0</v>
      </c>
      <c r="AP71">
        <v>0</v>
      </c>
      <c r="AQ71" t="s">
        <v>303</v>
      </c>
      <c r="AR71" t="s">
        <v>303</v>
      </c>
      <c r="AS71">
        <v>0</v>
      </c>
      <c r="AT71">
        <v>0</v>
      </c>
      <c r="AU71">
        <f>1-AS71/AT71</f>
        <v>0</v>
      </c>
      <c r="AV71">
        <v>0.5</v>
      </c>
      <c r="AW71">
        <f>BV71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303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f>$B$11*CS71+$C$11*CT71+$F$11*CU71*(1-CX71)</f>
        <v>0</v>
      </c>
      <c r="BV71">
        <f>BU71*BW71</f>
        <v>0</v>
      </c>
      <c r="BW71">
        <f>($B$11*$D$9+$C$11*$D$9+$F$11*((DH71+CZ71)/MAX(DH71+CZ71+DI71, 0.1)*$I$9+DI71/MAX(DH71+CZ71+DI71, 0.1)*$J$9))/($B$11+$C$11+$F$11)</f>
        <v>0</v>
      </c>
      <c r="BX71">
        <f>($B$11*$K$9+$C$11*$K$9+$F$11*((DH71+CZ71)/MAX(DH71+CZ71+DI71, 0.1)*$P$9+DI71/MAX(DH71+CZ71+DI71, 0.1)*$Q$9))/($B$11+$C$11+$F$11)</f>
        <v>0</v>
      </c>
      <c r="BY71">
        <v>6</v>
      </c>
      <c r="BZ71">
        <v>0.5</v>
      </c>
      <c r="CA71" t="s">
        <v>304</v>
      </c>
      <c r="CB71">
        <v>2</v>
      </c>
      <c r="CC71">
        <v>1625776155</v>
      </c>
      <c r="CD71">
        <v>406.339967741935</v>
      </c>
      <c r="CE71">
        <v>420.018516129032</v>
      </c>
      <c r="CF71">
        <v>16.2343516129032</v>
      </c>
      <c r="CG71">
        <v>17.6399677419355</v>
      </c>
      <c r="CH71">
        <v>421.711516129032</v>
      </c>
      <c r="CI71">
        <v>18.0095709677419</v>
      </c>
      <c r="CJ71">
        <v>600.074322580645</v>
      </c>
      <c r="CK71">
        <v>100.869451612903</v>
      </c>
      <c r="CL71">
        <v>0.100771216129032</v>
      </c>
      <c r="CM71">
        <v>20.3422741935484</v>
      </c>
      <c r="CN71">
        <v>20.2056193548387</v>
      </c>
      <c r="CO71">
        <v>999.9</v>
      </c>
      <c r="CP71">
        <v>0</v>
      </c>
      <c r="CQ71">
        <v>0</v>
      </c>
      <c r="CR71">
        <v>9984.61806451613</v>
      </c>
      <c r="CS71">
        <v>0</v>
      </c>
      <c r="CT71">
        <v>1171.63967741935</v>
      </c>
      <c r="CU71">
        <v>1046.04419354839</v>
      </c>
      <c r="CV71">
        <v>0.961993870967742</v>
      </c>
      <c r="CW71">
        <v>0.0380060935483871</v>
      </c>
      <c r="CX71">
        <v>0</v>
      </c>
      <c r="CY71">
        <v>1045.30258064516</v>
      </c>
      <c r="CZ71">
        <v>4.99912</v>
      </c>
      <c r="DA71">
        <v>18012.4096774194</v>
      </c>
      <c r="DB71">
        <v>6713.08032258065</v>
      </c>
      <c r="DC71">
        <v>37.3747741935484</v>
      </c>
      <c r="DD71">
        <v>40.441064516129</v>
      </c>
      <c r="DE71">
        <v>39.4050322580645</v>
      </c>
      <c r="DF71">
        <v>39.0884193548387</v>
      </c>
      <c r="DG71">
        <v>39.167064516129</v>
      </c>
      <c r="DH71">
        <v>1001.47903225806</v>
      </c>
      <c r="DI71">
        <v>39.5667741935484</v>
      </c>
      <c r="DJ71">
        <v>0</v>
      </c>
      <c r="DK71">
        <v>1625776165.5</v>
      </c>
      <c r="DL71">
        <v>0</v>
      </c>
      <c r="DM71">
        <v>1045.17923076923</v>
      </c>
      <c r="DN71">
        <v>-17.0399999804894</v>
      </c>
      <c r="DO71">
        <v>-3837.38802954025</v>
      </c>
      <c r="DP71">
        <v>17972.5615384615</v>
      </c>
      <c r="DQ71">
        <v>15</v>
      </c>
      <c r="DR71">
        <v>1625775586</v>
      </c>
      <c r="DS71" t="s">
        <v>428</v>
      </c>
      <c r="DT71">
        <v>1625775586</v>
      </c>
      <c r="DU71">
        <v>1625775584</v>
      </c>
      <c r="DV71">
        <v>11</v>
      </c>
      <c r="DW71">
        <v>-0.285</v>
      </c>
      <c r="DX71">
        <v>0.004</v>
      </c>
      <c r="DY71">
        <v>-15.377</v>
      </c>
      <c r="DZ71">
        <v>-1.802</v>
      </c>
      <c r="EA71">
        <v>420</v>
      </c>
      <c r="EB71">
        <v>18</v>
      </c>
      <c r="EC71">
        <v>0.47</v>
      </c>
      <c r="ED71">
        <v>0.22</v>
      </c>
      <c r="EE71">
        <v>-13.700015</v>
      </c>
      <c r="EF71">
        <v>0.77898461538463</v>
      </c>
      <c r="EG71">
        <v>0.0915567134348978</v>
      </c>
      <c r="EH71">
        <v>0</v>
      </c>
      <c r="EI71">
        <v>1046.25363636364</v>
      </c>
      <c r="EJ71">
        <v>-21.7208114705788</v>
      </c>
      <c r="EK71">
        <v>2.21068866026335</v>
      </c>
      <c r="EL71">
        <v>0</v>
      </c>
      <c r="EM71">
        <v>-1.44633125</v>
      </c>
      <c r="EN71">
        <v>0.358720637898686</v>
      </c>
      <c r="EO71">
        <v>0.117634016916611</v>
      </c>
      <c r="EP71">
        <v>0</v>
      </c>
      <c r="EQ71">
        <v>0</v>
      </c>
      <c r="ER71">
        <v>3</v>
      </c>
      <c r="ES71" t="s">
        <v>306</v>
      </c>
      <c r="ET71">
        <v>100</v>
      </c>
      <c r="EU71">
        <v>100</v>
      </c>
      <c r="EV71">
        <v>-15.372</v>
      </c>
      <c r="EW71">
        <v>-1.7726</v>
      </c>
      <c r="EX71">
        <v>-15.3769653852962</v>
      </c>
      <c r="EY71">
        <v>0.000485247639819423</v>
      </c>
      <c r="EZ71">
        <v>-1.36446825205216e-06</v>
      </c>
      <c r="FA71">
        <v>5.78542989185787e-10</v>
      </c>
      <c r="FB71">
        <v>-1.26287751784438</v>
      </c>
      <c r="FC71">
        <v>-0.0508365997127688</v>
      </c>
      <c r="FD71">
        <v>0.00161886503163497</v>
      </c>
      <c r="FE71">
        <v>-2.08621555845513e-05</v>
      </c>
      <c r="FF71">
        <v>0</v>
      </c>
      <c r="FG71">
        <v>2096</v>
      </c>
      <c r="FH71">
        <v>2</v>
      </c>
      <c r="FI71">
        <v>28</v>
      </c>
      <c r="FJ71">
        <v>9.6</v>
      </c>
      <c r="FK71">
        <v>9.7</v>
      </c>
      <c r="FL71">
        <v>18</v>
      </c>
      <c r="FM71">
        <v>607.193</v>
      </c>
      <c r="FN71">
        <v>382.694</v>
      </c>
      <c r="FO71">
        <v>15.843</v>
      </c>
      <c r="FP71">
        <v>23.555</v>
      </c>
      <c r="FQ71">
        <v>30.0023</v>
      </c>
      <c r="FR71">
        <v>23.4014</v>
      </c>
      <c r="FS71">
        <v>23.389</v>
      </c>
      <c r="FT71">
        <v>21.7267</v>
      </c>
      <c r="FU71">
        <v>-30</v>
      </c>
      <c r="FV71">
        <v>-30</v>
      </c>
      <c r="FW71">
        <v>15.7077</v>
      </c>
      <c r="FX71">
        <v>420</v>
      </c>
      <c r="FY71">
        <v>8.18994</v>
      </c>
      <c r="FZ71">
        <v>101.933</v>
      </c>
      <c r="GA71">
        <v>96.2252</v>
      </c>
    </row>
    <row r="72" spans="1:183">
      <c r="A72">
        <v>56</v>
      </c>
      <c r="B72">
        <v>1625778970.5</v>
      </c>
      <c r="C72">
        <v>26583.5</v>
      </c>
      <c r="D72" t="s">
        <v>431</v>
      </c>
      <c r="E72" t="s">
        <v>432</v>
      </c>
      <c r="F72">
        <v>15</v>
      </c>
      <c r="G72" t="s">
        <v>313</v>
      </c>
      <c r="H72">
        <v>1625778962.5</v>
      </c>
      <c r="I72">
        <f>(J72)/1000</f>
        <v>0</v>
      </c>
      <c r="J72">
        <f>1000*CJ72*AH72*(CF72-CG72)/(100*BY72*(1000-AH72*CF72))</f>
        <v>0</v>
      </c>
      <c r="K72">
        <f>CJ72*AH72*(CE72-CD72*(1000-AH72*CG72)/(1000-AH72*CF72))/(100*BY72)</f>
        <v>0</v>
      </c>
      <c r="L72">
        <f>CD72 - IF(AH72&gt;1, K72*BY72*100.0/(AJ72*CR72), 0)</f>
        <v>0</v>
      </c>
      <c r="M72">
        <f>((S72-I72/2)*L72-K72)/(S72+I72/2)</f>
        <v>0</v>
      </c>
      <c r="N72">
        <f>M72*(CK72+CL72)/1000.0</f>
        <v>0</v>
      </c>
      <c r="O72">
        <f>(CD72 - IF(AH72&gt;1, K72*BY72*100.0/(AJ72*CR72), 0))*(CK72+CL72)/1000.0</f>
        <v>0</v>
      </c>
      <c r="P72">
        <f>2.0/((1/R72-1/Q72)+SIGN(R72)*SQRT((1/R72-1/Q72)*(1/R72-1/Q72) + 4*BZ72/((BZ72+1)*(BZ72+1))*(2*1/R72*1/Q72-1/Q72*1/Q72)))</f>
        <v>0</v>
      </c>
      <c r="Q72">
        <f>IF(LEFT(CA72,1)&lt;&gt;"0",IF(LEFT(CA72,1)="1",3.0,CB72),$D$5+$E$5*(CR72*CK72/($K$5*1000))+$F$5*(CR72*CK72/($K$5*1000))*MAX(MIN(BY72,$J$5),$I$5)*MAX(MIN(BY72,$J$5),$I$5)+$G$5*MAX(MIN(BY72,$J$5),$I$5)*(CR72*CK72/($K$5*1000))+$H$5*(CR72*CK72/($K$5*1000))*(CR72*CK72/($K$5*1000)))</f>
        <v>0</v>
      </c>
      <c r="R72">
        <f>I72*(1000-(1000*0.61365*exp(17.502*V72/(240.97+V72))/(CK72+CL72)+CF72)/2)/(1000*0.61365*exp(17.502*V72/(240.97+V72))/(CK72+CL72)-CF72)</f>
        <v>0</v>
      </c>
      <c r="S72">
        <f>1/((BZ72+1)/(P72/1.6)+1/(Q72/1.37)) + BZ72/((BZ72+1)/(P72/1.6) + BZ72/(Q72/1.37))</f>
        <v>0</v>
      </c>
      <c r="T72">
        <f>(BU72*BX72)</f>
        <v>0</v>
      </c>
      <c r="U72">
        <f>(CM72+(T72+2*0.95*5.67E-8*(((CM72+$B$7)+273)^4-(CM72+273)^4)-44100*I72)/(1.84*29.3*Q72+8*0.95*5.67E-8*(CM72+273)^3))</f>
        <v>0</v>
      </c>
      <c r="V72">
        <f>($C$7*CN72+$D$7*CO72+$E$7*U72)</f>
        <v>0</v>
      </c>
      <c r="W72">
        <f>0.61365*exp(17.502*V72/(240.97+V72))</f>
        <v>0</v>
      </c>
      <c r="X72">
        <f>(Y72/Z72*100)</f>
        <v>0</v>
      </c>
      <c r="Y72">
        <f>CF72*(CK72+CL72)/1000</f>
        <v>0</v>
      </c>
      <c r="Z72">
        <f>0.61365*exp(17.502*CM72/(240.97+CM72))</f>
        <v>0</v>
      </c>
      <c r="AA72">
        <f>(W72-CF72*(CK72+CL72)/1000)</f>
        <v>0</v>
      </c>
      <c r="AB72">
        <f>(-I72*44100)</f>
        <v>0</v>
      </c>
      <c r="AC72">
        <f>2*29.3*Q72*0.92*(CM72-V72)</f>
        <v>0</v>
      </c>
      <c r="AD72">
        <f>2*0.95*5.67E-8*(((CM72+$B$7)+273)^4-(V72+273)^4)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MAX(0,($B$13+$C$13*CR72)/(1+$D$13*CR72)*CK72/(CM72+273)*$E$13)</f>
        <v>0</v>
      </c>
      <c r="AK72" t="s">
        <v>303</v>
      </c>
      <c r="AL72" t="s">
        <v>303</v>
      </c>
      <c r="AM72">
        <v>0</v>
      </c>
      <c r="AN72">
        <v>0</v>
      </c>
      <c r="AO72">
        <f>1-AM72/AN72</f>
        <v>0</v>
      </c>
      <c r="AP72">
        <v>0</v>
      </c>
      <c r="AQ72" t="s">
        <v>303</v>
      </c>
      <c r="AR72" t="s">
        <v>303</v>
      </c>
      <c r="AS72">
        <v>0</v>
      </c>
      <c r="AT72">
        <v>0</v>
      </c>
      <c r="AU72">
        <f>1-AS72/AT72</f>
        <v>0</v>
      </c>
      <c r="AV72">
        <v>0.5</v>
      </c>
      <c r="AW72">
        <f>BV72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303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>$B$11*CS72+$C$11*CT72+$F$11*CU72*(1-CX72)</f>
        <v>0</v>
      </c>
      <c r="BV72">
        <f>BU72*BW72</f>
        <v>0</v>
      </c>
      <c r="BW72">
        <f>($B$11*$D$9+$C$11*$D$9+$F$11*((DH72+CZ72)/MAX(DH72+CZ72+DI72, 0.1)*$I$9+DI72/MAX(DH72+CZ72+DI72, 0.1)*$J$9))/($B$11+$C$11+$F$11)</f>
        <v>0</v>
      </c>
      <c r="BX72">
        <f>($B$11*$K$9+$C$11*$K$9+$F$11*((DH72+CZ72)/MAX(DH72+CZ72+DI72, 0.1)*$P$9+DI72/MAX(DH72+CZ72+DI72, 0.1)*$Q$9))/($B$11+$C$11+$F$11)</f>
        <v>0</v>
      </c>
      <c r="BY72">
        <v>6</v>
      </c>
      <c r="BZ72">
        <v>0.5</v>
      </c>
      <c r="CA72" t="s">
        <v>304</v>
      </c>
      <c r="CB72">
        <v>2</v>
      </c>
      <c r="CC72">
        <v>1625778962.5</v>
      </c>
      <c r="CD72">
        <v>407.963387096774</v>
      </c>
      <c r="CE72">
        <v>420.027032258064</v>
      </c>
      <c r="CF72">
        <v>15.8555741935484</v>
      </c>
      <c r="CG72">
        <v>15.7443838709677</v>
      </c>
      <c r="CH72">
        <v>423.335774193548</v>
      </c>
      <c r="CI72">
        <v>17.6257838709677</v>
      </c>
      <c r="CJ72">
        <v>600.02564516129</v>
      </c>
      <c r="CK72">
        <v>100.852580645161</v>
      </c>
      <c r="CL72">
        <v>0.0998140806451613</v>
      </c>
      <c r="CM72">
        <v>20.1604161290323</v>
      </c>
      <c r="CN72">
        <v>19.9809774193548</v>
      </c>
      <c r="CO72">
        <v>999.9</v>
      </c>
      <c r="CP72">
        <v>0</v>
      </c>
      <c r="CQ72">
        <v>0</v>
      </c>
      <c r="CR72">
        <v>10007.5612903226</v>
      </c>
      <c r="CS72">
        <v>0</v>
      </c>
      <c r="CT72">
        <v>510.276225806452</v>
      </c>
      <c r="CU72">
        <v>1046.0264516129</v>
      </c>
      <c r="CV72">
        <v>0.962006032258064</v>
      </c>
      <c r="CW72">
        <v>0.0379940129032258</v>
      </c>
      <c r="CX72">
        <v>0</v>
      </c>
      <c r="CY72">
        <v>1560.36677419355</v>
      </c>
      <c r="CZ72">
        <v>4.99912</v>
      </c>
      <c r="DA72">
        <v>23044.2290322581</v>
      </c>
      <c r="DB72">
        <v>6712.99258064516</v>
      </c>
      <c r="DC72">
        <v>38.7458064516129</v>
      </c>
      <c r="DD72">
        <v>41.008</v>
      </c>
      <c r="DE72">
        <v>40.3666451612903</v>
      </c>
      <c r="DF72">
        <v>40.9917741935484</v>
      </c>
      <c r="DG72">
        <v>40.296</v>
      </c>
      <c r="DH72">
        <v>1001.47483870968</v>
      </c>
      <c r="DI72">
        <v>39.5516129032258</v>
      </c>
      <c r="DJ72">
        <v>0</v>
      </c>
      <c r="DK72">
        <v>1625778972.9</v>
      </c>
      <c r="DL72">
        <v>0</v>
      </c>
      <c r="DM72">
        <v>1559.912</v>
      </c>
      <c r="DN72">
        <v>-42.6192307110946</v>
      </c>
      <c r="DO72">
        <v>1007.64615191728</v>
      </c>
      <c r="DP72">
        <v>23064.004</v>
      </c>
      <c r="DQ72">
        <v>15</v>
      </c>
      <c r="DR72">
        <v>1625775586</v>
      </c>
      <c r="DS72" t="s">
        <v>428</v>
      </c>
      <c r="DT72">
        <v>1625775586</v>
      </c>
      <c r="DU72">
        <v>1625775584</v>
      </c>
      <c r="DV72">
        <v>11</v>
      </c>
      <c r="DW72">
        <v>-0.285</v>
      </c>
      <c r="DX72">
        <v>0.004</v>
      </c>
      <c r="DY72">
        <v>-15.377</v>
      </c>
      <c r="DZ72">
        <v>-1.802</v>
      </c>
      <c r="EA72">
        <v>420</v>
      </c>
      <c r="EB72">
        <v>18</v>
      </c>
      <c r="EC72">
        <v>0.47</v>
      </c>
      <c r="ED72">
        <v>0.22</v>
      </c>
      <c r="EE72">
        <v>-12.0604575</v>
      </c>
      <c r="EF72">
        <v>-0.0811621013133066</v>
      </c>
      <c r="EG72">
        <v>0.0274352682463649</v>
      </c>
      <c r="EH72">
        <v>1</v>
      </c>
      <c r="EI72">
        <v>1562.54628571429</v>
      </c>
      <c r="EJ72">
        <v>-43.7814481409012</v>
      </c>
      <c r="EK72">
        <v>4.41575431880915</v>
      </c>
      <c r="EL72">
        <v>0</v>
      </c>
      <c r="EM72">
        <v>0.1077271925</v>
      </c>
      <c r="EN72">
        <v>0.056527210131332</v>
      </c>
      <c r="EO72">
        <v>0.00659146681260657</v>
      </c>
      <c r="EP72">
        <v>1</v>
      </c>
      <c r="EQ72">
        <v>2</v>
      </c>
      <c r="ER72">
        <v>3</v>
      </c>
      <c r="ES72" t="s">
        <v>314</v>
      </c>
      <c r="ET72">
        <v>100</v>
      </c>
      <c r="EU72">
        <v>100</v>
      </c>
      <c r="EV72">
        <v>-15.372</v>
      </c>
      <c r="EW72">
        <v>-1.7702</v>
      </c>
      <c r="EX72">
        <v>-15.3769653852962</v>
      </c>
      <c r="EY72">
        <v>0.000485247639819423</v>
      </c>
      <c r="EZ72">
        <v>-1.36446825205216e-06</v>
      </c>
      <c r="FA72">
        <v>5.78542989185787e-10</v>
      </c>
      <c r="FB72">
        <v>-1.26287751784438</v>
      </c>
      <c r="FC72">
        <v>-0.0508365997127688</v>
      </c>
      <c r="FD72">
        <v>0.00161886503163497</v>
      </c>
      <c r="FE72">
        <v>-2.08621555845513e-05</v>
      </c>
      <c r="FF72">
        <v>0</v>
      </c>
      <c r="FG72">
        <v>2096</v>
      </c>
      <c r="FH72">
        <v>2</v>
      </c>
      <c r="FI72">
        <v>28</v>
      </c>
      <c r="FJ72">
        <v>56.4</v>
      </c>
      <c r="FK72">
        <v>56.4</v>
      </c>
      <c r="FL72">
        <v>18</v>
      </c>
      <c r="FM72">
        <v>603.247</v>
      </c>
      <c r="FN72">
        <v>386.289</v>
      </c>
      <c r="FO72">
        <v>15.7984</v>
      </c>
      <c r="FP72">
        <v>22.9946</v>
      </c>
      <c r="FQ72">
        <v>30</v>
      </c>
      <c r="FR72">
        <v>23.077</v>
      </c>
      <c r="FS72">
        <v>23.0712</v>
      </c>
      <c r="FT72">
        <v>21.727</v>
      </c>
      <c r="FU72">
        <v>-30</v>
      </c>
      <c r="FV72">
        <v>-30</v>
      </c>
      <c r="FW72">
        <v>15.8249</v>
      </c>
      <c r="FX72">
        <v>420</v>
      </c>
      <c r="FY72">
        <v>8.18994</v>
      </c>
      <c r="FZ72">
        <v>101.965</v>
      </c>
      <c r="GA72">
        <v>96.2545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2021-07-08T14:34:58Z</dcterms:created>
  <dcterms:modified xsi:type="dcterms:W3CDTF">2021-07-08T14:34:58Z</dcterms:modified>
</cp:coreProperties>
</file>