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<sst xmlns="http://schemas.openxmlformats.org/spreadsheetml/2006/main" count="708" uniqueCount="321">
  <si>
    <t>File opened</t>
  </si>
  <si>
    <t>2021-07-07 10:44:30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</si>
  <si>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</si>
  <si>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</si>
  <si>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</si>
  <si>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</si>
  <si>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</si>
  <si>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</si>
  <si>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</si>
  <si>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</si>
  <si>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</si>
  <si>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</si>
  <si>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</si>
  <si>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{"h2obspan2": "0", "co2aspan2": "-0.0257965", "co2bspan2b": "0.32636", "h2oazero": "1.00241", "co2bspan2": "-0.0261668", "chamberpressurezero": "2.55175", "h2obspanconc2": "0", "h2oaspan2a": "0.0689952", "flowbzero": "0.31521", "co2aspan2b": "0.327046", "tbzero": "0.0863571", "h2obspanconc1": "12.21", "co2bspan2a": "0.328844", "co2aspan1": "1.00108", "tazero": "-0.00228119", "h2obspan1": "1.00029", "co2azero": "0.990305", "oxygen": "21", "flowmeterzero": "1.0032", "h2oaspan1": "1.00294", "co2bspanconc2": "296.7", "co2bzero": "0.957759", "co2bspan1": "1.00105", "ssb_ref": "37595.2", "co2aspan2a": "0.329491", "co2bspanconc1": "2500", "h2oaspanconc1": "12.21", "co2aspanconc2": "296.7", "h2obspan2b": "0.0691233", "ssa_ref": "35974.6", "h2obspan2a": "0.0691036", "h2obzero": "0.996793", "flowazero": "0.306", "h2oaspanconc2": "0", "co2aspanconc1": "2500", "h2oaspan2": "0", "h2oaspan2b": "0.069198"}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</si>
  <si>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</si>
  <si>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</si>
  <si>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</si>
  <si>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</si>
  <si>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</si>
  <si>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</si>
  <si>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</si>
  <si>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</si>
  <si>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</si>
  <si>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10:44:30</t>
  </si>
  <si>
    <t>Stability Definition:	ΔH2O (Meas2): Slp&lt;0.1 Per=20	ΔCO2 (Meas2): Slp&lt;0.5 Per=20	F (FlrLS): Slp&lt;10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</si>
  <si>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</si>
  <si>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</si>
  <si>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</si>
  <si>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</si>
  <si>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</si>
  <si>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</si>
  <si>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</si>
  <si>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</si>
  <si>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</si>
  <si>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</si>
  <si>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</si>
  <si>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</si>
  <si>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</si>
  <si>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</si>
  <si>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</si>
  <si>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</si>
  <si>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</si>
  <si>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</si>
  <si>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</si>
  <si>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</si>
  <si>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</si>
  <si>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</si>
  <si>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</si>
  <si>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</si>
  <si>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</si>
  <si>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</si>
  <si>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</si>
  <si>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</si>
  <si>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</si>
  <si>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</si>
  <si>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</si>
  <si>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</si>
  <si>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</si>
  <si>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</si>
  <si>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</si>
  <si>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</si>
  <si>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</si>
  <si>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</si>
  <si>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</si>
  <si>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</si>
  <si>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</si>
  <si>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</si>
  <si>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</si>
  <si>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</si>
  <si>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</si>
  <si>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</si>
  <si>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</si>
  <si>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</si>
  <si>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</si>
  <si>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</si>
  <si>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</si>
  <si>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</si>
  <si>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2.44853 83.5722 384.121 628.094 870.23 1053.49 1228.35 1323.15</t>
  </si>
  <si>
    <t>Fs_true</t>
  </si>
  <si>
    <t>-0.254642 102.564 401.961 600.985 801.762 1000.31 1201.4 1401.05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</si>
  <si>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</si>
  <si>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</si>
  <si>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</si>
  <si>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</si>
  <si>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</si>
  <si>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</si>
  <si>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</si>
  <si>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</si>
  <si>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</si>
  <si>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</si>
  <si>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</si>
  <si>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</si>
  <si>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</si>
  <si>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</si>
  <si>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</si>
  <si>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</si>
  <si>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</si>
  <si>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</si>
  <si>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</si>
  <si>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</si>
  <si>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</si>
  <si>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</si>
  <si>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</si>
  <si>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</si>
  <si>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</si>
  <si>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</si>
  <si>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</si>
  <si>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</si>
  <si>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</si>
  <si>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</si>
  <si>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</si>
  <si>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</si>
  <si>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</si>
  <si>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</si>
  <si>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</si>
  <si>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</si>
  <si>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</si>
  <si>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</si>
  <si>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</si>
  <si>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</si>
  <si>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</si>
  <si>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</si>
  <si>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</si>
  <si>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</si>
  <si>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</si>
  <si>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</si>
  <si>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</si>
  <si>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</si>
  <si>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</si>
  <si>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</si>
  <si>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</si>
  <si>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</si>
  <si>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</si>
  <si>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</si>
  <si>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</si>
  <si>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</si>
  <si>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</si>
  <si>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</si>
  <si>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</si>
  <si>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</si>
  <si>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</si>
  <si>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</si>
  <si>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</si>
  <si>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</si>
  <si>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</si>
  <si>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</si>
  <si>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</si>
  <si>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</si>
  <si>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</si>
  <si>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</si>
  <si>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</si>
  <si>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</si>
  <si>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</si>
  <si>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</si>
  <si>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</si>
  <si>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</si>
  <si>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</si>
  <si>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</si>
  <si>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</si>
  <si>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</si>
  <si>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</si>
  <si>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</si>
  <si>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</si>
  <si>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</si>
  <si>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</si>
  <si>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</si>
  <si>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</si>
  <si>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</si>
  <si>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</si>
  <si>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</si>
  <si>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</si>
  <si>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</si>
  <si>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</si>
  <si>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</si>
  <si>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</si>
  <si>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</si>
  <si>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</si>
  <si>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</si>
  <si>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</si>
  <si>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</si>
  <si>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</si>
  <si>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</si>
  <si>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</si>
  <si>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</si>
  <si>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</si>
  <si>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</si>
  <si>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</si>
  <si>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</si>
  <si>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</si>
  <si>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</si>
  <si>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</si>
  <si>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</si>
  <si>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</si>
  <si>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</si>
  <si>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</si>
  <si>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</si>
  <si>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</si>
  <si>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</si>
  <si>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</si>
  <si>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</si>
  <si>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</si>
  <si>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</si>
  <si>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</si>
  <si>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</si>
  <si>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</si>
  <si>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</si>
  <si>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</si>
  <si>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</si>
  <si>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</si>
  <si>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</si>
  <si>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</si>
  <si>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</si>
  <si>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</si>
  <si>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</si>
  <si>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</si>
  <si>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</si>
  <si>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</si>
  <si>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</si>
  <si>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</si>
  <si>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</si>
  <si>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</si>
  <si>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</si>
  <si>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</si>
  <si>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</si>
  <si>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</si>
  <si>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</si>
  <si>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</si>
  <si>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</si>
  <si>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</si>
  <si>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</si>
  <si>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</si>
  <si>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</si>
  <si>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</si>
  <si>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</si>
  <si>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</si>
  <si>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</si>
  <si>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</si>
  <si>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</si>
  <si>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</si>
  <si>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</si>
  <si>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</si>
  <si>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</si>
  <si>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</si>
  <si>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</si>
  <si>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</si>
  <si>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</si>
  <si>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</si>
  <si>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</si>
  <si>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</si>
  <si>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</si>
  <si>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</si>
  <si>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</si>
  <si>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</si>
  <si>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</si>
  <si>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</si>
  <si>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</si>
  <si>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</si>
  <si>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</si>
  <si>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</si>
  <si>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</si>
  <si>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</si>
  <si>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</si>
  <si>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</si>
  <si>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</si>
  <si>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</si>
  <si>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</si>
  <si>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</si>
  <si>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</si>
  <si>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</si>
  <si>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</si>
  <si>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</si>
  <si>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</si>
  <si>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</si>
  <si>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</si>
  <si>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</si>
  <si>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</si>
  <si>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</si>
  <si>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</si>
  <si>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</si>
  <si>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</si>
  <si>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</si>
  <si>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</si>
  <si>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</si>
  <si>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</si>
  <si>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</si>
  <si>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</si>
  <si>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</si>
  <si>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</si>
  <si>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</si>
  <si>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</si>
  <si>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20210707 11:29:24</t>
  </si>
  <si>
    <t>11:29:24</t>
  </si>
  <si>
    <t>-</t>
  </si>
  <si>
    <t>0: Broadleaf</t>
  </si>
  <si>
    <t>11:29:52</t>
  </si>
  <si>
    <t>3/3</t>
  </si>
  <si>
    <t>20210707 11:40:16</t>
  </si>
  <si>
    <t>11:40:16</t>
  </si>
  <si>
    <t>11:40:45</t>
  </si>
  <si>
    <t>20210707 11:51:43</t>
  </si>
  <si>
    <t>11:51:43</t>
  </si>
  <si>
    <t>11:52:15</t>
  </si>
  <si>
    <t>20210707 12:04:38</t>
  </si>
  <si>
    <t>12:04:38</t>
  </si>
  <si>
    <t>12:05:06</t>
  </si>
  <si>
    <t>20210707 12:15:40</t>
  </si>
  <si>
    <t>12:15:40</t>
  </si>
  <si>
    <t>12:16:08</t>
  </si>
  <si>
    <t>2/3</t>
  </si>
  <si>
    <t>20210707 12:28:01</t>
  </si>
  <si>
    <t>12:28:01</t>
  </si>
  <si>
    <t>12:28:29</t>
  </si>
  <si>
    <t>20210707 12:39:46</t>
  </si>
  <si>
    <t>12:39:46</t>
  </si>
  <si>
    <t>12:40:13</t>
  </si>
  <si>
    <t>20210707 12:51:19</t>
  </si>
  <si>
    <t>12:51:19</t>
  </si>
  <si>
    <t>12:51:46</t>
  </si>
  <si>
    <t>20210707 13:02:22</t>
  </si>
  <si>
    <t>13:02:22</t>
  </si>
  <si>
    <t>13:02:49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</si>
</sst>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5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28</v>
      </c>
    </row>
    <row r="3" spans="1:176">
      <c r="B3" t="s">
        <v>27</v>
      </c>
      <c r="C3">
        <v>21</v>
      </c>
    </row>
    <row r="4" spans="1:176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6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6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6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86</v>
      </c>
      <c r="BO14" t="s">
        <v>86</v>
      </c>
      <c r="BP14" t="s">
        <v>86</v>
      </c>
      <c r="BQ14" t="s">
        <v>86</v>
      </c>
      <c r="BR14" t="s">
        <v>87</v>
      </c>
      <c r="BS14" t="s">
        <v>87</v>
      </c>
      <c r="BT14" t="s">
        <v>87</v>
      </c>
      <c r="BU14" t="s">
        <v>87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</row>
    <row r="15" spans="1:17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126</v>
      </c>
      <c r="AG15" t="s">
        <v>84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103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96</v>
      </c>
      <c r="DL15" t="s">
        <v>99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</row>
    <row r="16" spans="1:176">
      <c r="B16" t="s">
        <v>267</v>
      </c>
      <c r="C16" t="s">
        <v>267</v>
      </c>
      <c r="F16" t="s">
        <v>267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271</v>
      </c>
      <c r="O16" t="s">
        <v>174</v>
      </c>
      <c r="P16" t="s">
        <v>174</v>
      </c>
      <c r="Q16" t="s">
        <v>268</v>
      </c>
      <c r="R16" t="s">
        <v>268</v>
      </c>
      <c r="S16" t="s">
        <v>268</v>
      </c>
      <c r="T16" t="s">
        <v>268</v>
      </c>
      <c r="U16" t="s">
        <v>272</v>
      </c>
      <c r="V16" t="s">
        <v>273</v>
      </c>
      <c r="W16" t="s">
        <v>273</v>
      </c>
      <c r="X16" t="s">
        <v>274</v>
      </c>
      <c r="Y16" t="s">
        <v>275</v>
      </c>
      <c r="Z16" t="s">
        <v>274</v>
      </c>
      <c r="AA16" t="s">
        <v>274</v>
      </c>
      <c r="AB16" t="s">
        <v>274</v>
      </c>
      <c r="AC16" t="s">
        <v>272</v>
      </c>
      <c r="AD16" t="s">
        <v>272</v>
      </c>
      <c r="AE16" t="s">
        <v>272</v>
      </c>
      <c r="AF16" t="s">
        <v>272</v>
      </c>
      <c r="AG16" t="s">
        <v>276</v>
      </c>
      <c r="AH16" t="s">
        <v>275</v>
      </c>
      <c r="AJ16" t="s">
        <v>275</v>
      </c>
      <c r="AK16" t="s">
        <v>276</v>
      </c>
      <c r="AQ16" t="s">
        <v>270</v>
      </c>
      <c r="AX16" t="s">
        <v>270</v>
      </c>
      <c r="AY16" t="s">
        <v>270</v>
      </c>
      <c r="AZ16" t="s">
        <v>270</v>
      </c>
      <c r="BA16" t="s">
        <v>277</v>
      </c>
      <c r="BN16" t="s">
        <v>270</v>
      </c>
      <c r="BO16" t="s">
        <v>270</v>
      </c>
      <c r="BQ16" t="s">
        <v>278</v>
      </c>
      <c r="BR16" t="s">
        <v>279</v>
      </c>
      <c r="BU16" t="s">
        <v>268</v>
      </c>
      <c r="BV16" t="s">
        <v>267</v>
      </c>
      <c r="BW16" t="s">
        <v>271</v>
      </c>
      <c r="BX16" t="s">
        <v>271</v>
      </c>
      <c r="BY16" t="s">
        <v>280</v>
      </c>
      <c r="BZ16" t="s">
        <v>280</v>
      </c>
      <c r="CA16" t="s">
        <v>271</v>
      </c>
      <c r="CB16" t="s">
        <v>280</v>
      </c>
      <c r="CC16" t="s">
        <v>276</v>
      </c>
      <c r="CD16" t="s">
        <v>274</v>
      </c>
      <c r="CE16" t="s">
        <v>274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281</v>
      </c>
      <c r="CL16" t="s">
        <v>270</v>
      </c>
      <c r="CM16" t="s">
        <v>270</v>
      </c>
      <c r="CN16" t="s">
        <v>270</v>
      </c>
      <c r="CS16" t="s">
        <v>270</v>
      </c>
      <c r="CV16" t="s">
        <v>273</v>
      </c>
      <c r="CW16" t="s">
        <v>273</v>
      </c>
      <c r="CX16" t="s">
        <v>273</v>
      </c>
      <c r="CY16" t="s">
        <v>273</v>
      </c>
      <c r="CZ16" t="s">
        <v>273</v>
      </c>
      <c r="DA16" t="s">
        <v>270</v>
      </c>
      <c r="DB16" t="s">
        <v>270</v>
      </c>
      <c r="DC16" t="s">
        <v>270</v>
      </c>
      <c r="DD16" t="s">
        <v>267</v>
      </c>
      <c r="DG16" t="s">
        <v>282</v>
      </c>
      <c r="DH16" t="s">
        <v>282</v>
      </c>
      <c r="DJ16" t="s">
        <v>267</v>
      </c>
      <c r="DK16" t="s">
        <v>283</v>
      </c>
      <c r="DM16" t="s">
        <v>267</v>
      </c>
      <c r="DN16" t="s">
        <v>267</v>
      </c>
      <c r="DP16" t="s">
        <v>284</v>
      </c>
      <c r="DQ16" t="s">
        <v>285</v>
      </c>
      <c r="DR16" t="s">
        <v>284</v>
      </c>
      <c r="DS16" t="s">
        <v>285</v>
      </c>
      <c r="DT16" t="s">
        <v>284</v>
      </c>
      <c r="DU16" t="s">
        <v>285</v>
      </c>
      <c r="DV16" t="s">
        <v>275</v>
      </c>
      <c r="DW16" t="s">
        <v>275</v>
      </c>
      <c r="DX16" t="s">
        <v>271</v>
      </c>
      <c r="DY16" t="s">
        <v>286</v>
      </c>
      <c r="DZ16" t="s">
        <v>271</v>
      </c>
      <c r="EC16" t="s">
        <v>287</v>
      </c>
      <c r="EF16" t="s">
        <v>280</v>
      </c>
      <c r="EG16" t="s">
        <v>288</v>
      </c>
      <c r="EH16" t="s">
        <v>280</v>
      </c>
      <c r="EM16" t="s">
        <v>275</v>
      </c>
      <c r="EN16" t="s">
        <v>275</v>
      </c>
      <c r="EO16" t="s">
        <v>284</v>
      </c>
      <c r="EP16" t="s">
        <v>285</v>
      </c>
      <c r="EQ16" t="s">
        <v>285</v>
      </c>
      <c r="EU16" t="s">
        <v>285</v>
      </c>
      <c r="EY16" t="s">
        <v>271</v>
      </c>
      <c r="EZ16" t="s">
        <v>271</v>
      </c>
      <c r="FA16" t="s">
        <v>280</v>
      </c>
      <c r="FB16" t="s">
        <v>280</v>
      </c>
      <c r="FC16" t="s">
        <v>289</v>
      </c>
      <c r="FD16" t="s">
        <v>289</v>
      </c>
      <c r="FF16" t="s">
        <v>276</v>
      </c>
      <c r="FG16" t="s">
        <v>276</v>
      </c>
      <c r="FH16" t="s">
        <v>273</v>
      </c>
      <c r="FI16" t="s">
        <v>273</v>
      </c>
      <c r="FJ16" t="s">
        <v>273</v>
      </c>
      <c r="FK16" t="s">
        <v>273</v>
      </c>
      <c r="FL16" t="s">
        <v>273</v>
      </c>
      <c r="FM16" t="s">
        <v>275</v>
      </c>
      <c r="FN16" t="s">
        <v>275</v>
      </c>
      <c r="FO16" t="s">
        <v>275</v>
      </c>
      <c r="FP16" t="s">
        <v>273</v>
      </c>
      <c r="FQ16" t="s">
        <v>271</v>
      </c>
      <c r="FR16" t="s">
        <v>280</v>
      </c>
      <c r="FS16" t="s">
        <v>275</v>
      </c>
      <c r="FT16" t="s">
        <v>275</v>
      </c>
    </row>
    <row r="17" spans="1:176">
      <c r="A17">
        <v>1</v>
      </c>
      <c r="B17">
        <v>1625675364.6</v>
      </c>
      <c r="C17">
        <v>0</v>
      </c>
      <c r="D17" t="s">
        <v>290</v>
      </c>
      <c r="E17" t="s">
        <v>291</v>
      </c>
      <c r="F17">
        <v>15</v>
      </c>
      <c r="I17">
        <v>1625675356.6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292</v>
      </c>
      <c r="AM17" t="s">
        <v>292</v>
      </c>
      <c r="AN17">
        <v>0</v>
      </c>
      <c r="AO17">
        <v>0</v>
      </c>
      <c r="AP17">
        <f>1-AN17/AO17</f>
        <v>0</v>
      </c>
      <c r="AQ17">
        <v>0</v>
      </c>
      <c r="AR17" t="s">
        <v>292</v>
      </c>
      <c r="AS17" t="s">
        <v>292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292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293</v>
      </c>
      <c r="BU17">
        <v>2</v>
      </c>
      <c r="BV17">
        <v>1625675356.6</v>
      </c>
      <c r="BW17">
        <v>407.585516129032</v>
      </c>
      <c r="BX17">
        <v>420.028</v>
      </c>
      <c r="BY17">
        <v>6.93446774193548</v>
      </c>
      <c r="BZ17">
        <v>5.33677096774194</v>
      </c>
      <c r="CA17">
        <v>405.566516129032</v>
      </c>
      <c r="CB17">
        <v>7.01146774193548</v>
      </c>
      <c r="CC17">
        <v>600.012258064516</v>
      </c>
      <c r="CD17">
        <v>100.467193548387</v>
      </c>
      <c r="CE17">
        <v>0.0998374838709677</v>
      </c>
      <c r="CF17">
        <v>17.2905064516129</v>
      </c>
      <c r="CG17">
        <v>17.291464516129</v>
      </c>
      <c r="CH17">
        <v>999.9</v>
      </c>
      <c r="CI17">
        <v>0</v>
      </c>
      <c r="CJ17">
        <v>0</v>
      </c>
      <c r="CK17">
        <v>10003.9116129032</v>
      </c>
      <c r="CL17">
        <v>0</v>
      </c>
      <c r="CM17">
        <v>0.221023</v>
      </c>
      <c r="CN17">
        <v>1045.98129032258</v>
      </c>
      <c r="CO17">
        <v>0.962003935483871</v>
      </c>
      <c r="CP17">
        <v>0.0379962</v>
      </c>
      <c r="CQ17">
        <v>0</v>
      </c>
      <c r="CR17">
        <v>1306.57032258064</v>
      </c>
      <c r="CS17">
        <v>4.99999</v>
      </c>
      <c r="CT17">
        <v>13637.6161290323</v>
      </c>
      <c r="CU17">
        <v>9072.03870967742</v>
      </c>
      <c r="CV17">
        <v>40.125</v>
      </c>
      <c r="CW17">
        <v>43.312</v>
      </c>
      <c r="CX17">
        <v>41.8</v>
      </c>
      <c r="CY17">
        <v>42.433</v>
      </c>
      <c r="CZ17">
        <v>42.125</v>
      </c>
      <c r="DA17">
        <v>1001.42967741935</v>
      </c>
      <c r="DB17">
        <v>39.5516129032258</v>
      </c>
      <c r="DC17">
        <v>0</v>
      </c>
      <c r="DD17">
        <v>1625675368.2</v>
      </c>
      <c r="DE17">
        <v>0</v>
      </c>
      <c r="DF17">
        <v>1306.5392</v>
      </c>
      <c r="DG17">
        <v>-2.19076923223417</v>
      </c>
      <c r="DH17">
        <v>-30.2538459881881</v>
      </c>
      <c r="DI17">
        <v>13637.668</v>
      </c>
      <c r="DJ17">
        <v>15</v>
      </c>
      <c r="DK17">
        <v>1625675392.6</v>
      </c>
      <c r="DL17" t="s">
        <v>294</v>
      </c>
      <c r="DM17">
        <v>1625675386.6</v>
      </c>
      <c r="DN17">
        <v>1625675392.6</v>
      </c>
      <c r="DO17">
        <v>2</v>
      </c>
      <c r="DP17">
        <v>0.048</v>
      </c>
      <c r="DQ17">
        <v>0.002</v>
      </c>
      <c r="DR17">
        <v>2.019</v>
      </c>
      <c r="DS17">
        <v>-0.077</v>
      </c>
      <c r="DT17">
        <v>420</v>
      </c>
      <c r="DU17">
        <v>5</v>
      </c>
      <c r="DV17">
        <v>0.06</v>
      </c>
      <c r="DW17">
        <v>0.05</v>
      </c>
      <c r="DX17">
        <v>-12.501035</v>
      </c>
      <c r="DY17">
        <v>-0.269144465290803</v>
      </c>
      <c r="DZ17">
        <v>0.0353665346761596</v>
      </c>
      <c r="EA17">
        <v>1</v>
      </c>
      <c r="EB17">
        <v>1306.73028571429</v>
      </c>
      <c r="EC17">
        <v>-2.92109589041049</v>
      </c>
      <c r="ED17">
        <v>0.352334951952456</v>
      </c>
      <c r="EE17">
        <v>1</v>
      </c>
      <c r="EF17">
        <v>1.6015625</v>
      </c>
      <c r="EG17">
        <v>-0.0224381988743009</v>
      </c>
      <c r="EH17">
        <v>0.00228563421176706</v>
      </c>
      <c r="EI17">
        <v>1</v>
      </c>
      <c r="EJ17">
        <v>3</v>
      </c>
      <c r="EK17">
        <v>3</v>
      </c>
      <c r="EL17" t="s">
        <v>295</v>
      </c>
      <c r="EM17">
        <v>100</v>
      </c>
      <c r="EN17">
        <v>100</v>
      </c>
      <c r="EO17">
        <v>2.019</v>
      </c>
      <c r="EP17">
        <v>-0.077</v>
      </c>
      <c r="EQ17">
        <v>1.18058702964663</v>
      </c>
      <c r="ER17">
        <v>0.00225868272383977</v>
      </c>
      <c r="ES17">
        <v>-9.96746185667655e-07</v>
      </c>
      <c r="ET17">
        <v>2.83711317370827e-10</v>
      </c>
      <c r="EU17">
        <v>-0.0805892555278821</v>
      </c>
      <c r="EV17">
        <v>-0.00217948432402501</v>
      </c>
      <c r="EW17">
        <v>0.000453263451741206</v>
      </c>
      <c r="EX17">
        <v>-1.16319206543697e-06</v>
      </c>
      <c r="EY17">
        <v>-2</v>
      </c>
      <c r="EZ17">
        <v>2196</v>
      </c>
      <c r="FA17">
        <v>1</v>
      </c>
      <c r="FB17">
        <v>25</v>
      </c>
      <c r="FC17">
        <v>14.7</v>
      </c>
      <c r="FD17">
        <v>14.5</v>
      </c>
      <c r="FE17">
        <v>18</v>
      </c>
      <c r="FF17">
        <v>637.371</v>
      </c>
      <c r="FG17">
        <v>314.193</v>
      </c>
      <c r="FH17">
        <v>8.85428</v>
      </c>
      <c r="FI17">
        <v>27.2692</v>
      </c>
      <c r="FJ17">
        <v>30.0001</v>
      </c>
      <c r="FK17">
        <v>27.0072</v>
      </c>
      <c r="FL17">
        <v>27.0043</v>
      </c>
      <c r="FM17">
        <v>19.7899</v>
      </c>
      <c r="FN17">
        <v>67.5211</v>
      </c>
      <c r="FO17">
        <v>0</v>
      </c>
      <c r="FP17">
        <v>8.87</v>
      </c>
      <c r="FQ17">
        <v>420</v>
      </c>
      <c r="FR17">
        <v>5.34221</v>
      </c>
      <c r="FS17">
        <v>101.269</v>
      </c>
      <c r="FT17">
        <v>101.891</v>
      </c>
    </row>
    <row r="18" spans="1:176">
      <c r="A18">
        <v>2</v>
      </c>
      <c r="B18">
        <v>1625676016.5</v>
      </c>
      <c r="C18">
        <v>651.900000095367</v>
      </c>
      <c r="D18" t="s">
        <v>296</v>
      </c>
      <c r="E18" t="s">
        <v>297</v>
      </c>
      <c r="F18">
        <v>15</v>
      </c>
      <c r="I18">
        <v>1625676008.75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0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292</v>
      </c>
      <c r="AM18" t="s">
        <v>292</v>
      </c>
      <c r="AN18">
        <v>0</v>
      </c>
      <c r="AO18">
        <v>0</v>
      </c>
      <c r="AP18">
        <f>1-AN18/AO18</f>
        <v>0</v>
      </c>
      <c r="AQ18">
        <v>0</v>
      </c>
      <c r="AR18" t="s">
        <v>292</v>
      </c>
      <c r="AS18" t="s">
        <v>292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292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293</v>
      </c>
      <c r="BU18">
        <v>2</v>
      </c>
      <c r="BV18">
        <v>1625676008.75</v>
      </c>
      <c r="BW18">
        <v>407.338066666667</v>
      </c>
      <c r="BX18">
        <v>419.9695</v>
      </c>
      <c r="BY18">
        <v>8.07839033333333</v>
      </c>
      <c r="BZ18">
        <v>6.42688866666667</v>
      </c>
      <c r="CA18">
        <v>405.289066666667</v>
      </c>
      <c r="CB18">
        <v>8.14539033333334</v>
      </c>
      <c r="CC18">
        <v>600.013366666667</v>
      </c>
      <c r="CD18">
        <v>100.480066666667</v>
      </c>
      <c r="CE18">
        <v>0.1004214</v>
      </c>
      <c r="CF18">
        <v>19.8963033333333</v>
      </c>
      <c r="CG18">
        <v>19.62548</v>
      </c>
      <c r="CH18">
        <v>999.9</v>
      </c>
      <c r="CI18">
        <v>0</v>
      </c>
      <c r="CJ18">
        <v>0</v>
      </c>
      <c r="CK18">
        <v>9987.58433333333</v>
      </c>
      <c r="CL18">
        <v>0</v>
      </c>
      <c r="CM18">
        <v>0.221023</v>
      </c>
      <c r="CN18">
        <v>1045.985</v>
      </c>
      <c r="CO18">
        <v>0.9620075</v>
      </c>
      <c r="CP18">
        <v>0.0379927633333333</v>
      </c>
      <c r="CQ18">
        <v>0</v>
      </c>
      <c r="CR18">
        <v>1182.951</v>
      </c>
      <c r="CS18">
        <v>4.99999</v>
      </c>
      <c r="CT18">
        <v>12347.3666666667</v>
      </c>
      <c r="CU18">
        <v>9072.07166666667</v>
      </c>
      <c r="CV18">
        <v>39.8435</v>
      </c>
      <c r="CW18">
        <v>42.937</v>
      </c>
      <c r="CX18">
        <v>41.437</v>
      </c>
      <c r="CY18">
        <v>42.1353333333333</v>
      </c>
      <c r="CZ18">
        <v>42</v>
      </c>
      <c r="DA18">
        <v>1001.43866666667</v>
      </c>
      <c r="DB18">
        <v>39.546</v>
      </c>
      <c r="DC18">
        <v>0</v>
      </c>
      <c r="DD18">
        <v>1625676020.4</v>
      </c>
      <c r="DE18">
        <v>0</v>
      </c>
      <c r="DF18">
        <v>1182.95884615385</v>
      </c>
      <c r="DG18">
        <v>-6.90358972499091</v>
      </c>
      <c r="DH18">
        <v>-58.1846152520246</v>
      </c>
      <c r="DI18">
        <v>12347.35</v>
      </c>
      <c r="DJ18">
        <v>15</v>
      </c>
      <c r="DK18">
        <v>1625676045.5</v>
      </c>
      <c r="DL18" t="s">
        <v>298</v>
      </c>
      <c r="DM18">
        <v>1625676045.5</v>
      </c>
      <c r="DN18">
        <v>1625676044.5</v>
      </c>
      <c r="DO18">
        <v>3</v>
      </c>
      <c r="DP18">
        <v>0.029</v>
      </c>
      <c r="DQ18">
        <v>0.007</v>
      </c>
      <c r="DR18">
        <v>2.049</v>
      </c>
      <c r="DS18">
        <v>-0.067</v>
      </c>
      <c r="DT18">
        <v>420</v>
      </c>
      <c r="DU18">
        <v>6</v>
      </c>
      <c r="DV18">
        <v>0.22</v>
      </c>
      <c r="DW18">
        <v>0.05</v>
      </c>
      <c r="DX18">
        <v>-12.6813902439024</v>
      </c>
      <c r="DY18">
        <v>0.0766578397212087</v>
      </c>
      <c r="DZ18">
        <v>0.0512438351075119</v>
      </c>
      <c r="EA18">
        <v>1</v>
      </c>
      <c r="EB18">
        <v>1183.31575757576</v>
      </c>
      <c r="EC18">
        <v>-6.7622688627644</v>
      </c>
      <c r="ED18">
        <v>0.689470724994484</v>
      </c>
      <c r="EE18">
        <v>1</v>
      </c>
      <c r="EF18">
        <v>1.65970902439024</v>
      </c>
      <c r="EG18">
        <v>-0.0699949128919817</v>
      </c>
      <c r="EH18">
        <v>0.0157268673023507</v>
      </c>
      <c r="EI18">
        <v>1</v>
      </c>
      <c r="EJ18">
        <v>3</v>
      </c>
      <c r="EK18">
        <v>3</v>
      </c>
      <c r="EL18" t="s">
        <v>295</v>
      </c>
      <c r="EM18">
        <v>100</v>
      </c>
      <c r="EN18">
        <v>100</v>
      </c>
      <c r="EO18">
        <v>2.049</v>
      </c>
      <c r="EP18">
        <v>-0.067</v>
      </c>
      <c r="EQ18">
        <v>1.22867723476845</v>
      </c>
      <c r="ER18">
        <v>0.00225868272383977</v>
      </c>
      <c r="ES18">
        <v>-9.96746185667655e-07</v>
      </c>
      <c r="ET18">
        <v>2.83711317370827e-10</v>
      </c>
      <c r="EU18">
        <v>-0.0784861597690705</v>
      </c>
      <c r="EV18">
        <v>-0.00217948432402501</v>
      </c>
      <c r="EW18">
        <v>0.000453263451741206</v>
      </c>
      <c r="EX18">
        <v>-1.16319206543697e-06</v>
      </c>
      <c r="EY18">
        <v>-2</v>
      </c>
      <c r="EZ18">
        <v>2196</v>
      </c>
      <c r="FA18">
        <v>1</v>
      </c>
      <c r="FB18">
        <v>25</v>
      </c>
      <c r="FC18">
        <v>10.5</v>
      </c>
      <c r="FD18">
        <v>10.4</v>
      </c>
      <c r="FE18">
        <v>18</v>
      </c>
      <c r="FF18">
        <v>639.058</v>
      </c>
      <c r="FG18">
        <v>316.073</v>
      </c>
      <c r="FH18">
        <v>13.9996</v>
      </c>
      <c r="FI18">
        <v>26.7707</v>
      </c>
      <c r="FJ18">
        <v>29.9999</v>
      </c>
      <c r="FK18">
        <v>26.7817</v>
      </c>
      <c r="FL18">
        <v>26.8113</v>
      </c>
      <c r="FM18">
        <v>19.796</v>
      </c>
      <c r="FN18">
        <v>60.8836</v>
      </c>
      <c r="FO18">
        <v>0</v>
      </c>
      <c r="FP18">
        <v>14</v>
      </c>
      <c r="FQ18">
        <v>420</v>
      </c>
      <c r="FR18">
        <v>6.43163</v>
      </c>
      <c r="FS18">
        <v>101.315</v>
      </c>
      <c r="FT18">
        <v>101.941</v>
      </c>
    </row>
    <row r="19" spans="1:176">
      <c r="A19">
        <v>3</v>
      </c>
      <c r="B19">
        <v>1625676703.5</v>
      </c>
      <c r="C19">
        <v>1338.90000009537</v>
      </c>
      <c r="D19" t="s">
        <v>299</v>
      </c>
      <c r="E19" t="s">
        <v>300</v>
      </c>
      <c r="F19">
        <v>15</v>
      </c>
      <c r="I19">
        <v>1625676695.5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292</v>
      </c>
      <c r="AM19" t="s">
        <v>292</v>
      </c>
      <c r="AN19">
        <v>0</v>
      </c>
      <c r="AO19">
        <v>0</v>
      </c>
      <c r="AP19">
        <f>1-AN19/AO19</f>
        <v>0</v>
      </c>
      <c r="AQ19">
        <v>0</v>
      </c>
      <c r="AR19" t="s">
        <v>292</v>
      </c>
      <c r="AS19" t="s">
        <v>292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292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293</v>
      </c>
      <c r="BU19">
        <v>2</v>
      </c>
      <c r="BV19">
        <v>1625676695.5</v>
      </c>
      <c r="BW19">
        <v>407.394129032258</v>
      </c>
      <c r="BX19">
        <v>420.001806451613</v>
      </c>
      <c r="BY19">
        <v>9.81849580645162</v>
      </c>
      <c r="BZ19">
        <v>7.9187735483871</v>
      </c>
      <c r="CA19">
        <v>405.377129032258</v>
      </c>
      <c r="CB19">
        <v>9.88049580645162</v>
      </c>
      <c r="CC19">
        <v>600.014032258064</v>
      </c>
      <c r="CD19">
        <v>100.488225806452</v>
      </c>
      <c r="CE19">
        <v>0.100076190322581</v>
      </c>
      <c r="CF19">
        <v>23.1352129032258</v>
      </c>
      <c r="CG19">
        <v>22.8385193548387</v>
      </c>
      <c r="CH19">
        <v>999.9</v>
      </c>
      <c r="CI19">
        <v>0</v>
      </c>
      <c r="CJ19">
        <v>0</v>
      </c>
      <c r="CK19">
        <v>9998.71161290323</v>
      </c>
      <c r="CL19">
        <v>0</v>
      </c>
      <c r="CM19">
        <v>0.221023</v>
      </c>
      <c r="CN19">
        <v>1045.97774193548</v>
      </c>
      <c r="CO19">
        <v>0.961990161290322</v>
      </c>
      <c r="CP19">
        <v>0.0380096258064516</v>
      </c>
      <c r="CQ19">
        <v>0</v>
      </c>
      <c r="CR19">
        <v>1083.10129032258</v>
      </c>
      <c r="CS19">
        <v>4.99999</v>
      </c>
      <c r="CT19">
        <v>11326.2258064516</v>
      </c>
      <c r="CU19">
        <v>9071.95548387097</v>
      </c>
      <c r="CV19">
        <v>40.312</v>
      </c>
      <c r="CW19">
        <v>43.191064516129</v>
      </c>
      <c r="CX19">
        <v>41.792</v>
      </c>
      <c r="CY19">
        <v>42.562</v>
      </c>
      <c r="CZ19">
        <v>42.671</v>
      </c>
      <c r="DA19">
        <v>1001.40774193548</v>
      </c>
      <c r="DB19">
        <v>39.57</v>
      </c>
      <c r="DC19">
        <v>0</v>
      </c>
      <c r="DD19">
        <v>1625676707.4</v>
      </c>
      <c r="DE19">
        <v>0</v>
      </c>
      <c r="DF19">
        <v>1083.0664</v>
      </c>
      <c r="DG19">
        <v>-3.75384615911768</v>
      </c>
      <c r="DH19">
        <v>-43.4923074810949</v>
      </c>
      <c r="DI19">
        <v>11325.94</v>
      </c>
      <c r="DJ19">
        <v>15</v>
      </c>
      <c r="DK19">
        <v>1625676735.5</v>
      </c>
      <c r="DL19" t="s">
        <v>301</v>
      </c>
      <c r="DM19">
        <v>1625676725.5</v>
      </c>
      <c r="DN19">
        <v>1625676735.5</v>
      </c>
      <c r="DO19">
        <v>4</v>
      </c>
      <c r="DP19">
        <v>-0.031</v>
      </c>
      <c r="DQ19">
        <v>-0.001</v>
      </c>
      <c r="DR19">
        <v>2.017</v>
      </c>
      <c r="DS19">
        <v>-0.062</v>
      </c>
      <c r="DT19">
        <v>420</v>
      </c>
      <c r="DU19">
        <v>8</v>
      </c>
      <c r="DV19">
        <v>0.1</v>
      </c>
      <c r="DW19">
        <v>0.05</v>
      </c>
      <c r="DX19">
        <v>-12.5950170731707</v>
      </c>
      <c r="DY19">
        <v>0.283346341463407</v>
      </c>
      <c r="DZ19">
        <v>0.0718417057433676</v>
      </c>
      <c r="EA19">
        <v>1</v>
      </c>
      <c r="EB19">
        <v>1083.20696969697</v>
      </c>
      <c r="EC19">
        <v>-2.89982042144684</v>
      </c>
      <c r="ED19">
        <v>0.326408229698749</v>
      </c>
      <c r="EE19">
        <v>1</v>
      </c>
      <c r="EF19">
        <v>1.91120317073171</v>
      </c>
      <c r="EG19">
        <v>-0.000291010452958577</v>
      </c>
      <c r="EH19">
        <v>0.00106971261019568</v>
      </c>
      <c r="EI19">
        <v>1</v>
      </c>
      <c r="EJ19">
        <v>3</v>
      </c>
      <c r="EK19">
        <v>3</v>
      </c>
      <c r="EL19" t="s">
        <v>295</v>
      </c>
      <c r="EM19">
        <v>100</v>
      </c>
      <c r="EN19">
        <v>100</v>
      </c>
      <c r="EO19">
        <v>2.017</v>
      </c>
      <c r="EP19">
        <v>-0.062</v>
      </c>
      <c r="EQ19">
        <v>1.25783278491535</v>
      </c>
      <c r="ER19">
        <v>0.00225868272383977</v>
      </c>
      <c r="ES19">
        <v>-9.96746185667655e-07</v>
      </c>
      <c r="ET19">
        <v>2.83711317370827e-10</v>
      </c>
      <c r="EU19">
        <v>-0.0719738437650859</v>
      </c>
      <c r="EV19">
        <v>-0.00217948432402501</v>
      </c>
      <c r="EW19">
        <v>0.000453263451741206</v>
      </c>
      <c r="EX19">
        <v>-1.16319206543697e-06</v>
      </c>
      <c r="EY19">
        <v>-2</v>
      </c>
      <c r="EZ19">
        <v>2196</v>
      </c>
      <c r="FA19">
        <v>1</v>
      </c>
      <c r="FB19">
        <v>25</v>
      </c>
      <c r="FC19">
        <v>11</v>
      </c>
      <c r="FD19">
        <v>11</v>
      </c>
      <c r="FE19">
        <v>18</v>
      </c>
      <c r="FF19">
        <v>639.268</v>
      </c>
      <c r="FG19">
        <v>318.483</v>
      </c>
      <c r="FH19">
        <v>19.0009</v>
      </c>
      <c r="FI19">
        <v>26.5428</v>
      </c>
      <c r="FJ19">
        <v>30</v>
      </c>
      <c r="FK19">
        <v>26.5383</v>
      </c>
      <c r="FL19">
        <v>26.5688</v>
      </c>
      <c r="FM19">
        <v>19.8499</v>
      </c>
      <c r="FN19">
        <v>53.8614</v>
      </c>
      <c r="FO19">
        <v>0</v>
      </c>
      <c r="FP19">
        <v>19</v>
      </c>
      <c r="FQ19">
        <v>420</v>
      </c>
      <c r="FR19">
        <v>7.93139</v>
      </c>
      <c r="FS19">
        <v>101.352</v>
      </c>
      <c r="FT19">
        <v>101.974</v>
      </c>
    </row>
    <row r="20" spans="1:176">
      <c r="A20">
        <v>4</v>
      </c>
      <c r="B20">
        <v>1625677478.1</v>
      </c>
      <c r="C20">
        <v>2113.5</v>
      </c>
      <c r="D20" t="s">
        <v>302</v>
      </c>
      <c r="E20" t="s">
        <v>303</v>
      </c>
      <c r="F20">
        <v>15</v>
      </c>
      <c r="I20">
        <v>1625677470.1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292</v>
      </c>
      <c r="AM20" t="s">
        <v>292</v>
      </c>
      <c r="AN20">
        <v>0</v>
      </c>
      <c r="AO20">
        <v>0</v>
      </c>
      <c r="AP20">
        <f>1-AN20/AO20</f>
        <v>0</v>
      </c>
      <c r="AQ20">
        <v>0</v>
      </c>
      <c r="AR20" t="s">
        <v>292</v>
      </c>
      <c r="AS20" t="s">
        <v>292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292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293</v>
      </c>
      <c r="BU20">
        <v>2</v>
      </c>
      <c r="BV20">
        <v>1625677470.1</v>
      </c>
      <c r="BW20">
        <v>406.356806451613</v>
      </c>
      <c r="BX20">
        <v>419.954451612903</v>
      </c>
      <c r="BY20">
        <v>12.1198225806452</v>
      </c>
      <c r="BZ20">
        <v>9.60558387096774</v>
      </c>
      <c r="CA20">
        <v>404.409806451613</v>
      </c>
      <c r="CB20">
        <v>12.1738225806452</v>
      </c>
      <c r="CC20">
        <v>600.011612903226</v>
      </c>
      <c r="CD20">
        <v>100.507225806452</v>
      </c>
      <c r="CE20">
        <v>0.100235341935484</v>
      </c>
      <c r="CF20">
        <v>26.5743516129032</v>
      </c>
      <c r="CG20">
        <v>26.0217774193548</v>
      </c>
      <c r="CH20">
        <v>999.9</v>
      </c>
      <c r="CI20">
        <v>0</v>
      </c>
      <c r="CJ20">
        <v>0</v>
      </c>
      <c r="CK20">
        <v>9978.40161290323</v>
      </c>
      <c r="CL20">
        <v>0</v>
      </c>
      <c r="CM20">
        <v>0.221023</v>
      </c>
      <c r="CN20">
        <v>1046.01064516129</v>
      </c>
      <c r="CO20">
        <v>0.962003806451613</v>
      </c>
      <c r="CP20">
        <v>0.0379958290322581</v>
      </c>
      <c r="CQ20">
        <v>0</v>
      </c>
      <c r="CR20">
        <v>1033.63225806452</v>
      </c>
      <c r="CS20">
        <v>4.99999</v>
      </c>
      <c r="CT20">
        <v>10843.3774193548</v>
      </c>
      <c r="CU20">
        <v>9072.29</v>
      </c>
      <c r="CV20">
        <v>41.2235806451613</v>
      </c>
      <c r="CW20">
        <v>43.945129032258</v>
      </c>
      <c r="CX20">
        <v>42.633</v>
      </c>
      <c r="CY20">
        <v>43.375</v>
      </c>
      <c r="CZ20">
        <v>43.75</v>
      </c>
      <c r="DA20">
        <v>1001.46032258065</v>
      </c>
      <c r="DB20">
        <v>39.5503225806452</v>
      </c>
      <c r="DC20">
        <v>0</v>
      </c>
      <c r="DD20">
        <v>1625677482</v>
      </c>
      <c r="DE20">
        <v>0</v>
      </c>
      <c r="DF20">
        <v>1033.62576923077</v>
      </c>
      <c r="DG20">
        <v>1.03623932641271</v>
      </c>
      <c r="DH20">
        <v>-1.08034187952177</v>
      </c>
      <c r="DI20">
        <v>10843.2307692308</v>
      </c>
      <c r="DJ20">
        <v>15</v>
      </c>
      <c r="DK20">
        <v>1625677506.1</v>
      </c>
      <c r="DL20" t="s">
        <v>304</v>
      </c>
      <c r="DM20">
        <v>1625677506.1</v>
      </c>
      <c r="DN20">
        <v>1625677505.6</v>
      </c>
      <c r="DO20">
        <v>5</v>
      </c>
      <c r="DP20">
        <v>-0.071</v>
      </c>
      <c r="DQ20">
        <v>-0.002</v>
      </c>
      <c r="DR20">
        <v>1.947</v>
      </c>
      <c r="DS20">
        <v>-0.054</v>
      </c>
      <c r="DT20">
        <v>420</v>
      </c>
      <c r="DU20">
        <v>10</v>
      </c>
      <c r="DV20">
        <v>0.1</v>
      </c>
      <c r="DW20">
        <v>0.04</v>
      </c>
      <c r="DX20">
        <v>-13.5609780487805</v>
      </c>
      <c r="DY20">
        <v>-0.0382473867595789</v>
      </c>
      <c r="DZ20">
        <v>0.0460240367326505</v>
      </c>
      <c r="EA20">
        <v>1</v>
      </c>
      <c r="EB20">
        <v>1033.55647058824</v>
      </c>
      <c r="EC20">
        <v>1.08816568047363</v>
      </c>
      <c r="ED20">
        <v>0.219275308458683</v>
      </c>
      <c r="EE20">
        <v>1</v>
      </c>
      <c r="EF20">
        <v>2.5317643902439</v>
      </c>
      <c r="EG20">
        <v>0.054146341463419</v>
      </c>
      <c r="EH20">
        <v>0.0055990600468905</v>
      </c>
      <c r="EI20">
        <v>1</v>
      </c>
      <c r="EJ20">
        <v>3</v>
      </c>
      <c r="EK20">
        <v>3</v>
      </c>
      <c r="EL20" t="s">
        <v>295</v>
      </c>
      <c r="EM20">
        <v>100</v>
      </c>
      <c r="EN20">
        <v>100</v>
      </c>
      <c r="EO20">
        <v>1.947</v>
      </c>
      <c r="EP20">
        <v>-0.054</v>
      </c>
      <c r="EQ20">
        <v>1.22646473854363</v>
      </c>
      <c r="ER20">
        <v>0.00225868272383977</v>
      </c>
      <c r="ES20">
        <v>-9.96746185667655e-07</v>
      </c>
      <c r="ET20">
        <v>2.83711317370827e-10</v>
      </c>
      <c r="EU20">
        <v>-0.0730926221745037</v>
      </c>
      <c r="EV20">
        <v>-0.00217948432402501</v>
      </c>
      <c r="EW20">
        <v>0.000453263451741206</v>
      </c>
      <c r="EX20">
        <v>-1.16319206543697e-06</v>
      </c>
      <c r="EY20">
        <v>-2</v>
      </c>
      <c r="EZ20">
        <v>2196</v>
      </c>
      <c r="FA20">
        <v>1</v>
      </c>
      <c r="FB20">
        <v>25</v>
      </c>
      <c r="FC20">
        <v>12.5</v>
      </c>
      <c r="FD20">
        <v>12.4</v>
      </c>
      <c r="FE20">
        <v>18</v>
      </c>
      <c r="FF20">
        <v>639.488</v>
      </c>
      <c r="FG20">
        <v>321.245</v>
      </c>
      <c r="FH20">
        <v>24.0014</v>
      </c>
      <c r="FI20">
        <v>26.694</v>
      </c>
      <c r="FJ20">
        <v>30.0001</v>
      </c>
      <c r="FK20">
        <v>26.6124</v>
      </c>
      <c r="FL20">
        <v>26.6359</v>
      </c>
      <c r="FM20">
        <v>19.9073</v>
      </c>
      <c r="FN20">
        <v>45.8596</v>
      </c>
      <c r="FO20">
        <v>0</v>
      </c>
      <c r="FP20">
        <v>24</v>
      </c>
      <c r="FQ20">
        <v>420</v>
      </c>
      <c r="FR20">
        <v>9.63227</v>
      </c>
      <c r="FS20">
        <v>101.336</v>
      </c>
      <c r="FT20">
        <v>101.96</v>
      </c>
    </row>
    <row r="21" spans="1:176">
      <c r="A21">
        <v>5</v>
      </c>
      <c r="B21">
        <v>1625678140.1</v>
      </c>
      <c r="C21">
        <v>2775.5</v>
      </c>
      <c r="D21" t="s">
        <v>305</v>
      </c>
      <c r="E21" t="s">
        <v>306</v>
      </c>
      <c r="F21">
        <v>15</v>
      </c>
      <c r="I21">
        <v>1625678132.1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292</v>
      </c>
      <c r="AM21" t="s">
        <v>292</v>
      </c>
      <c r="AN21">
        <v>0</v>
      </c>
      <c r="AO21">
        <v>0</v>
      </c>
      <c r="AP21">
        <f>1-AN21/AO21</f>
        <v>0</v>
      </c>
      <c r="AQ21">
        <v>0</v>
      </c>
      <c r="AR21" t="s">
        <v>292</v>
      </c>
      <c r="AS21" t="s">
        <v>292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292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293</v>
      </c>
      <c r="BU21">
        <v>2</v>
      </c>
      <c r="BV21">
        <v>1625678132.1</v>
      </c>
      <c r="BW21">
        <v>404.976580645161</v>
      </c>
      <c r="BX21">
        <v>420.013032258065</v>
      </c>
      <c r="BY21">
        <v>14.6284387096774</v>
      </c>
      <c r="BZ21">
        <v>11.0874516129032</v>
      </c>
      <c r="CA21">
        <v>402.998580645161</v>
      </c>
      <c r="CB21">
        <v>14.6764387096774</v>
      </c>
      <c r="CC21">
        <v>600.027419354839</v>
      </c>
      <c r="CD21">
        <v>100.531258064516</v>
      </c>
      <c r="CE21">
        <v>0.0999311193548387</v>
      </c>
      <c r="CF21">
        <v>29.8240903225806</v>
      </c>
      <c r="CG21">
        <v>28.9898387096774</v>
      </c>
      <c r="CH21">
        <v>999.9</v>
      </c>
      <c r="CI21">
        <v>0</v>
      </c>
      <c r="CJ21">
        <v>0</v>
      </c>
      <c r="CK21">
        <v>10004.7364516129</v>
      </c>
      <c r="CL21">
        <v>0</v>
      </c>
      <c r="CM21">
        <v>0.221023</v>
      </c>
      <c r="CN21">
        <v>1045.99483870968</v>
      </c>
      <c r="CO21">
        <v>0.962008806451613</v>
      </c>
      <c r="CP21">
        <v>0.037991364516129</v>
      </c>
      <c r="CQ21">
        <v>0</v>
      </c>
      <c r="CR21">
        <v>1015.28548387097</v>
      </c>
      <c r="CS21">
        <v>4.99999</v>
      </c>
      <c r="CT21">
        <v>10676.564516129</v>
      </c>
      <c r="CU21">
        <v>9072.16516129032</v>
      </c>
      <c r="CV21">
        <v>42.0924838709677</v>
      </c>
      <c r="CW21">
        <v>44.625</v>
      </c>
      <c r="CX21">
        <v>43.4654516129032</v>
      </c>
      <c r="CY21">
        <v>44.125</v>
      </c>
      <c r="CZ21">
        <v>44.812</v>
      </c>
      <c r="DA21">
        <v>1001.44870967742</v>
      </c>
      <c r="DB21">
        <v>39.5461290322581</v>
      </c>
      <c r="DC21">
        <v>0</v>
      </c>
      <c r="DD21">
        <v>1625678143.9</v>
      </c>
      <c r="DE21">
        <v>0</v>
      </c>
      <c r="DF21">
        <v>1015.29230769231</v>
      </c>
      <c r="DG21">
        <v>-0.505982908073096</v>
      </c>
      <c r="DH21">
        <v>11.3982905749987</v>
      </c>
      <c r="DI21">
        <v>10676.5923076923</v>
      </c>
      <c r="DJ21">
        <v>15</v>
      </c>
      <c r="DK21">
        <v>1625678168.1</v>
      </c>
      <c r="DL21" t="s">
        <v>307</v>
      </c>
      <c r="DM21">
        <v>1625678160.6</v>
      </c>
      <c r="DN21">
        <v>1625678168.1</v>
      </c>
      <c r="DO21">
        <v>6</v>
      </c>
      <c r="DP21">
        <v>0.032</v>
      </c>
      <c r="DQ21">
        <v>-0.003</v>
      </c>
      <c r="DR21">
        <v>1.978</v>
      </c>
      <c r="DS21">
        <v>-0.048</v>
      </c>
      <c r="DT21">
        <v>420</v>
      </c>
      <c r="DU21">
        <v>11</v>
      </c>
      <c r="DV21">
        <v>0.14</v>
      </c>
      <c r="DW21">
        <v>0.02</v>
      </c>
      <c r="DX21">
        <v>-15.0872414634146</v>
      </c>
      <c r="DY21">
        <v>-0.193712195121974</v>
      </c>
      <c r="DZ21">
        <v>0.0377740650195649</v>
      </c>
      <c r="EA21">
        <v>1</v>
      </c>
      <c r="EB21">
        <v>1015.29971428571</v>
      </c>
      <c r="EC21">
        <v>-0.394050880626599</v>
      </c>
      <c r="ED21">
        <v>0.214375980987821</v>
      </c>
      <c r="EE21">
        <v>1</v>
      </c>
      <c r="EF21">
        <v>3.57253756097561</v>
      </c>
      <c r="EG21">
        <v>0.114297909407666</v>
      </c>
      <c r="EH21">
        <v>0.0123393988825578</v>
      </c>
      <c r="EI21">
        <v>0</v>
      </c>
      <c r="EJ21">
        <v>2</v>
      </c>
      <c r="EK21">
        <v>3</v>
      </c>
      <c r="EL21" t="s">
        <v>308</v>
      </c>
      <c r="EM21">
        <v>100</v>
      </c>
      <c r="EN21">
        <v>100</v>
      </c>
      <c r="EO21">
        <v>1.978</v>
      </c>
      <c r="EP21">
        <v>-0.048</v>
      </c>
      <c r="EQ21">
        <v>1.1557505170091</v>
      </c>
      <c r="ER21">
        <v>0.00225868272383977</v>
      </c>
      <c r="ES21">
        <v>-9.96746185667655e-07</v>
      </c>
      <c r="ET21">
        <v>2.83711317370827e-10</v>
      </c>
      <c r="EU21">
        <v>-0.0746403444374043</v>
      </c>
      <c r="EV21">
        <v>-0.00217948432402501</v>
      </c>
      <c r="EW21">
        <v>0.000453263451741206</v>
      </c>
      <c r="EX21">
        <v>-1.16319206543697e-06</v>
      </c>
      <c r="EY21">
        <v>-2</v>
      </c>
      <c r="EZ21">
        <v>2196</v>
      </c>
      <c r="FA21">
        <v>1</v>
      </c>
      <c r="FB21">
        <v>25</v>
      </c>
      <c r="FC21">
        <v>10.6</v>
      </c>
      <c r="FD21">
        <v>10.6</v>
      </c>
      <c r="FE21">
        <v>18</v>
      </c>
      <c r="FF21">
        <v>640.987</v>
      </c>
      <c r="FG21">
        <v>323.165</v>
      </c>
      <c r="FH21">
        <v>29.0001</v>
      </c>
      <c r="FI21">
        <v>26.9435</v>
      </c>
      <c r="FJ21">
        <v>30.0003</v>
      </c>
      <c r="FK21">
        <v>26.8184</v>
      </c>
      <c r="FL21">
        <v>26.8362</v>
      </c>
      <c r="FM21">
        <v>19.9511</v>
      </c>
      <c r="FN21">
        <v>39.0338</v>
      </c>
      <c r="FO21">
        <v>0</v>
      </c>
      <c r="FP21">
        <v>29</v>
      </c>
      <c r="FQ21">
        <v>420</v>
      </c>
      <c r="FR21">
        <v>11.0094</v>
      </c>
      <c r="FS21">
        <v>101.306</v>
      </c>
      <c r="FT21">
        <v>101.924</v>
      </c>
    </row>
    <row r="22" spans="1:176">
      <c r="A22">
        <v>6</v>
      </c>
      <c r="B22">
        <v>1625678881</v>
      </c>
      <c r="C22">
        <v>3516.40000009537</v>
      </c>
      <c r="D22" t="s">
        <v>309</v>
      </c>
      <c r="E22" t="s">
        <v>310</v>
      </c>
      <c r="F22">
        <v>15</v>
      </c>
      <c r="I22">
        <v>1625678873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292</v>
      </c>
      <c r="AM22" t="s">
        <v>292</v>
      </c>
      <c r="AN22">
        <v>0</v>
      </c>
      <c r="AO22">
        <v>0</v>
      </c>
      <c r="AP22">
        <f>1-AN22/AO22</f>
        <v>0</v>
      </c>
      <c r="AQ22">
        <v>0</v>
      </c>
      <c r="AR22" t="s">
        <v>292</v>
      </c>
      <c r="AS22" t="s">
        <v>292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292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293</v>
      </c>
      <c r="BU22">
        <v>2</v>
      </c>
      <c r="BV22">
        <v>1625678873</v>
      </c>
      <c r="BW22">
        <v>405.758580645161</v>
      </c>
      <c r="BX22">
        <v>420.00664516129</v>
      </c>
      <c r="BY22">
        <v>17.579235483871</v>
      </c>
      <c r="BZ22">
        <v>13.7181129032258</v>
      </c>
      <c r="CA22">
        <v>403.825580645161</v>
      </c>
      <c r="CB22">
        <v>17.604235483871</v>
      </c>
      <c r="CC22">
        <v>600.045193548387</v>
      </c>
      <c r="CD22">
        <v>100.528032258065</v>
      </c>
      <c r="CE22">
        <v>0.100141396774194</v>
      </c>
      <c r="CF22">
        <v>33.1643387096774</v>
      </c>
      <c r="CG22">
        <v>32.152164516129</v>
      </c>
      <c r="CH22">
        <v>999.9</v>
      </c>
      <c r="CI22">
        <v>0</v>
      </c>
      <c r="CJ22">
        <v>0</v>
      </c>
      <c r="CK22">
        <v>10022.4861290323</v>
      </c>
      <c r="CL22">
        <v>0</v>
      </c>
      <c r="CM22">
        <v>0.221023</v>
      </c>
      <c r="CN22">
        <v>1045.99580645161</v>
      </c>
      <c r="CO22">
        <v>0.961995838709677</v>
      </c>
      <c r="CP22">
        <v>0.0380040741935484</v>
      </c>
      <c r="CQ22">
        <v>0</v>
      </c>
      <c r="CR22">
        <v>970.859193548387</v>
      </c>
      <c r="CS22">
        <v>4.99999</v>
      </c>
      <c r="CT22">
        <v>10241.3935483871</v>
      </c>
      <c r="CU22">
        <v>9072.13161290322</v>
      </c>
      <c r="CV22">
        <v>42.8607096774193</v>
      </c>
      <c r="CW22">
        <v>45.245935483871</v>
      </c>
      <c r="CX22">
        <v>44.171064516129</v>
      </c>
      <c r="CY22">
        <v>44.75</v>
      </c>
      <c r="CZ22">
        <v>45.7418709677419</v>
      </c>
      <c r="DA22">
        <v>1001.43580645161</v>
      </c>
      <c r="DB22">
        <v>39.56</v>
      </c>
      <c r="DC22">
        <v>0</v>
      </c>
      <c r="DD22">
        <v>1625678884.9</v>
      </c>
      <c r="DE22">
        <v>0</v>
      </c>
      <c r="DF22">
        <v>970.82852</v>
      </c>
      <c r="DG22">
        <v>-1.94607691513241</v>
      </c>
      <c r="DH22">
        <v>-25.6307692147483</v>
      </c>
      <c r="DI22">
        <v>10241.076</v>
      </c>
      <c r="DJ22">
        <v>15</v>
      </c>
      <c r="DK22">
        <v>1625678909</v>
      </c>
      <c r="DL22" t="s">
        <v>311</v>
      </c>
      <c r="DM22">
        <v>1625678901</v>
      </c>
      <c r="DN22">
        <v>1625678909</v>
      </c>
      <c r="DO22">
        <v>7</v>
      </c>
      <c r="DP22">
        <v>-0.045</v>
      </c>
      <c r="DQ22">
        <v>0</v>
      </c>
      <c r="DR22">
        <v>1.933</v>
      </c>
      <c r="DS22">
        <v>-0.025</v>
      </c>
      <c r="DT22">
        <v>420</v>
      </c>
      <c r="DU22">
        <v>14</v>
      </c>
      <c r="DV22">
        <v>0.14</v>
      </c>
      <c r="DW22">
        <v>0.02</v>
      </c>
      <c r="DX22">
        <v>-14.22802</v>
      </c>
      <c r="DY22">
        <v>0.131921200750503</v>
      </c>
      <c r="DZ22">
        <v>0.0311863688171611</v>
      </c>
      <c r="EA22">
        <v>1</v>
      </c>
      <c r="EB22">
        <v>970.974857142857</v>
      </c>
      <c r="EC22">
        <v>-2.1337221135037</v>
      </c>
      <c r="ED22">
        <v>0.321412342447449</v>
      </c>
      <c r="EE22">
        <v>1</v>
      </c>
      <c r="EF22">
        <v>3.90570925</v>
      </c>
      <c r="EG22">
        <v>-0.0325770731707393</v>
      </c>
      <c r="EH22">
        <v>0.00334839468066412</v>
      </c>
      <c r="EI22">
        <v>1</v>
      </c>
      <c r="EJ22">
        <v>3</v>
      </c>
      <c r="EK22">
        <v>3</v>
      </c>
      <c r="EL22" t="s">
        <v>295</v>
      </c>
      <c r="EM22">
        <v>100</v>
      </c>
      <c r="EN22">
        <v>100</v>
      </c>
      <c r="EO22">
        <v>1.933</v>
      </c>
      <c r="EP22">
        <v>-0.025</v>
      </c>
      <c r="EQ22">
        <v>1.18747673415664</v>
      </c>
      <c r="ER22">
        <v>0.00225868272383977</v>
      </c>
      <c r="ES22">
        <v>-9.96746185667655e-07</v>
      </c>
      <c r="ET22">
        <v>2.83711317370827e-10</v>
      </c>
      <c r="EU22">
        <v>-0.0777784047996796</v>
      </c>
      <c r="EV22">
        <v>-0.00217948432402501</v>
      </c>
      <c r="EW22">
        <v>0.000453263451741206</v>
      </c>
      <c r="EX22">
        <v>-1.16319206543697e-06</v>
      </c>
      <c r="EY22">
        <v>-2</v>
      </c>
      <c r="EZ22">
        <v>2196</v>
      </c>
      <c r="FA22">
        <v>1</v>
      </c>
      <c r="FB22">
        <v>25</v>
      </c>
      <c r="FC22">
        <v>12</v>
      </c>
      <c r="FD22">
        <v>11.9</v>
      </c>
      <c r="FE22">
        <v>18</v>
      </c>
      <c r="FF22">
        <v>641.617</v>
      </c>
      <c r="FG22">
        <v>326.971</v>
      </c>
      <c r="FH22">
        <v>34.0004</v>
      </c>
      <c r="FI22">
        <v>27.3267</v>
      </c>
      <c r="FJ22">
        <v>30.0001</v>
      </c>
      <c r="FK22">
        <v>27.1254</v>
      </c>
      <c r="FL22">
        <v>27.1337</v>
      </c>
      <c r="FM22">
        <v>20.0244</v>
      </c>
      <c r="FN22">
        <v>23.702</v>
      </c>
      <c r="FO22">
        <v>0</v>
      </c>
      <c r="FP22">
        <v>34</v>
      </c>
      <c r="FQ22">
        <v>420</v>
      </c>
      <c r="FR22">
        <v>13.773</v>
      </c>
      <c r="FS22">
        <v>101.259</v>
      </c>
      <c r="FT22">
        <v>101.874</v>
      </c>
    </row>
    <row r="23" spans="1:176">
      <c r="A23">
        <v>7</v>
      </c>
      <c r="B23">
        <v>1625679586.5</v>
      </c>
      <c r="C23">
        <v>4221.90000009537</v>
      </c>
      <c r="D23" t="s">
        <v>312</v>
      </c>
      <c r="E23" t="s">
        <v>313</v>
      </c>
      <c r="F23">
        <v>15</v>
      </c>
      <c r="I23">
        <v>1625679578.75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292</v>
      </c>
      <c r="AM23" t="s">
        <v>292</v>
      </c>
      <c r="AN23">
        <v>0</v>
      </c>
      <c r="AO23">
        <v>0</v>
      </c>
      <c r="AP23">
        <f>1-AN23/AO23</f>
        <v>0</v>
      </c>
      <c r="AQ23">
        <v>0</v>
      </c>
      <c r="AR23" t="s">
        <v>292</v>
      </c>
      <c r="AS23" t="s">
        <v>292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292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293</v>
      </c>
      <c r="BU23">
        <v>2</v>
      </c>
      <c r="BV23">
        <v>1625679578.75</v>
      </c>
      <c r="BW23">
        <v>409.0674</v>
      </c>
      <c r="BX23">
        <v>419.996966666667</v>
      </c>
      <c r="BY23">
        <v>21.2937866666667</v>
      </c>
      <c r="BZ23">
        <v>18.1526633333333</v>
      </c>
      <c r="CA23">
        <v>407.2214</v>
      </c>
      <c r="CB23">
        <v>21.2637866666667</v>
      </c>
      <c r="CC23">
        <v>600.023333333333</v>
      </c>
      <c r="CD23">
        <v>100.533866666667</v>
      </c>
      <c r="CE23">
        <v>0.0999615333333333</v>
      </c>
      <c r="CF23">
        <v>36.5676733333333</v>
      </c>
      <c r="CG23">
        <v>35.5361533333333</v>
      </c>
      <c r="CH23">
        <v>999.9</v>
      </c>
      <c r="CI23">
        <v>0</v>
      </c>
      <c r="CJ23">
        <v>0</v>
      </c>
      <c r="CK23">
        <v>9998.064</v>
      </c>
      <c r="CL23">
        <v>0</v>
      </c>
      <c r="CM23">
        <v>0.221023</v>
      </c>
      <c r="CN23">
        <v>1045.99533333333</v>
      </c>
      <c r="CO23">
        <v>0.9620096</v>
      </c>
      <c r="CP23">
        <v>0.03799006</v>
      </c>
      <c r="CQ23">
        <v>0</v>
      </c>
      <c r="CR23">
        <v>899.9124</v>
      </c>
      <c r="CS23">
        <v>4.99999</v>
      </c>
      <c r="CT23">
        <v>9515.75833333334</v>
      </c>
      <c r="CU23">
        <v>9072.16433333334</v>
      </c>
      <c r="CV23">
        <v>43.6601333333333</v>
      </c>
      <c r="CW23">
        <v>45.8687</v>
      </c>
      <c r="CX23">
        <v>44.8791333333333</v>
      </c>
      <c r="CY23">
        <v>45.4958</v>
      </c>
      <c r="CZ23">
        <v>46.75</v>
      </c>
      <c r="DA23">
        <v>1001.44433333333</v>
      </c>
      <c r="DB23">
        <v>39.551</v>
      </c>
      <c r="DC23">
        <v>0</v>
      </c>
      <c r="DD23">
        <v>1625679590.5</v>
      </c>
      <c r="DE23">
        <v>0</v>
      </c>
      <c r="DF23">
        <v>899.85832</v>
      </c>
      <c r="DG23">
        <v>-4.15392306038418</v>
      </c>
      <c r="DH23">
        <v>-49.5161536588521</v>
      </c>
      <c r="DI23">
        <v>9515.5416</v>
      </c>
      <c r="DJ23">
        <v>15</v>
      </c>
      <c r="DK23">
        <v>1625679613.5</v>
      </c>
      <c r="DL23" t="s">
        <v>314</v>
      </c>
      <c r="DM23">
        <v>1625679608.5</v>
      </c>
      <c r="DN23">
        <v>1625679613.5</v>
      </c>
      <c r="DO23">
        <v>8</v>
      </c>
      <c r="DP23">
        <v>-0.087</v>
      </c>
      <c r="DQ23">
        <v>0.005</v>
      </c>
      <c r="DR23">
        <v>1.846</v>
      </c>
      <c r="DS23">
        <v>0.03</v>
      </c>
      <c r="DT23">
        <v>420</v>
      </c>
      <c r="DU23">
        <v>18</v>
      </c>
      <c r="DV23">
        <v>0.11</v>
      </c>
      <c r="DW23">
        <v>0.03</v>
      </c>
      <c r="DX23">
        <v>-10.87541</v>
      </c>
      <c r="DY23">
        <v>0.372504315197004</v>
      </c>
      <c r="DZ23">
        <v>0.0515153462572075</v>
      </c>
      <c r="EA23">
        <v>1</v>
      </c>
      <c r="EB23">
        <v>900.113121212121</v>
      </c>
      <c r="EC23">
        <v>-4.74931591795376</v>
      </c>
      <c r="ED23">
        <v>0.492129495004182</v>
      </c>
      <c r="EE23">
        <v>1</v>
      </c>
      <c r="EF23">
        <v>3.182704</v>
      </c>
      <c r="EG23">
        <v>0.0064460037523386</v>
      </c>
      <c r="EH23">
        <v>0.00832898457196311</v>
      </c>
      <c r="EI23">
        <v>1</v>
      </c>
      <c r="EJ23">
        <v>3</v>
      </c>
      <c r="EK23">
        <v>3</v>
      </c>
      <c r="EL23" t="s">
        <v>295</v>
      </c>
      <c r="EM23">
        <v>100</v>
      </c>
      <c r="EN23">
        <v>100</v>
      </c>
      <c r="EO23">
        <v>1.846</v>
      </c>
      <c r="EP23">
        <v>0.03</v>
      </c>
      <c r="EQ23">
        <v>1.14261491944709</v>
      </c>
      <c r="ER23">
        <v>0.00225868272383977</v>
      </c>
      <c r="ES23">
        <v>-9.96746185667655e-07</v>
      </c>
      <c r="ET23">
        <v>2.83711317370827e-10</v>
      </c>
      <c r="EU23">
        <v>-0.0776707373330356</v>
      </c>
      <c r="EV23">
        <v>-0.00217948432402501</v>
      </c>
      <c r="EW23">
        <v>0.000453263451741206</v>
      </c>
      <c r="EX23">
        <v>-1.16319206543697e-06</v>
      </c>
      <c r="EY23">
        <v>-2</v>
      </c>
      <c r="EZ23">
        <v>2196</v>
      </c>
      <c r="FA23">
        <v>1</v>
      </c>
      <c r="FB23">
        <v>25</v>
      </c>
      <c r="FC23">
        <v>11.4</v>
      </c>
      <c r="FD23">
        <v>11.3</v>
      </c>
      <c r="FE23">
        <v>18</v>
      </c>
      <c r="FF23">
        <v>642.492</v>
      </c>
      <c r="FG23">
        <v>330.423</v>
      </c>
      <c r="FH23">
        <v>39.0001</v>
      </c>
      <c r="FI23">
        <v>27.7429</v>
      </c>
      <c r="FJ23">
        <v>30.0003</v>
      </c>
      <c r="FK23">
        <v>27.4594</v>
      </c>
      <c r="FL23">
        <v>27.4584</v>
      </c>
      <c r="FM23">
        <v>20.0458</v>
      </c>
      <c r="FN23">
        <v>17.7416</v>
      </c>
      <c r="FO23">
        <v>37.5598</v>
      </c>
      <c r="FP23">
        <v>39</v>
      </c>
      <c r="FQ23">
        <v>420</v>
      </c>
      <c r="FR23">
        <v>18.0603</v>
      </c>
      <c r="FS23">
        <v>101.209</v>
      </c>
      <c r="FT23">
        <v>101.817</v>
      </c>
    </row>
    <row r="24" spans="1:176">
      <c r="A24">
        <v>8</v>
      </c>
      <c r="B24">
        <v>1625680279</v>
      </c>
      <c r="C24">
        <v>4914.40000009537</v>
      </c>
      <c r="D24" t="s">
        <v>315</v>
      </c>
      <c r="E24" t="s">
        <v>316</v>
      </c>
      <c r="F24">
        <v>15</v>
      </c>
      <c r="I24">
        <v>1625680271.25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292</v>
      </c>
      <c r="AM24" t="s">
        <v>292</v>
      </c>
      <c r="AN24">
        <v>0</v>
      </c>
      <c r="AO24">
        <v>0</v>
      </c>
      <c r="AP24">
        <f>1-AN24/AO24</f>
        <v>0</v>
      </c>
      <c r="AQ24">
        <v>0</v>
      </c>
      <c r="AR24" t="s">
        <v>292</v>
      </c>
      <c r="AS24" t="s">
        <v>292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292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293</v>
      </c>
      <c r="BU24">
        <v>2</v>
      </c>
      <c r="BV24">
        <v>1625680271.25</v>
      </c>
      <c r="BW24">
        <v>414.053666666667</v>
      </c>
      <c r="BX24">
        <v>420.0069</v>
      </c>
      <c r="BY24">
        <v>25.5432266666667</v>
      </c>
      <c r="BZ24">
        <v>23.6498433333333</v>
      </c>
      <c r="CA24">
        <v>412.393666666667</v>
      </c>
      <c r="CB24">
        <v>25.4362266666667</v>
      </c>
      <c r="CC24">
        <v>600.0197</v>
      </c>
      <c r="CD24">
        <v>100.529933333333</v>
      </c>
      <c r="CE24">
        <v>0.100095526666667</v>
      </c>
      <c r="CF24">
        <v>39.9054833333333</v>
      </c>
      <c r="CG24">
        <v>38.8998366666667</v>
      </c>
      <c r="CH24">
        <v>999.9</v>
      </c>
      <c r="CI24">
        <v>0</v>
      </c>
      <c r="CJ24">
        <v>0</v>
      </c>
      <c r="CK24">
        <v>9997.457</v>
      </c>
      <c r="CL24">
        <v>0</v>
      </c>
      <c r="CM24">
        <v>0.221023</v>
      </c>
      <c r="CN24">
        <v>1046.003</v>
      </c>
      <c r="CO24">
        <v>0.9619969</v>
      </c>
      <c r="CP24">
        <v>0.03800309</v>
      </c>
      <c r="CQ24">
        <v>0</v>
      </c>
      <c r="CR24">
        <v>833.971066666667</v>
      </c>
      <c r="CS24">
        <v>4.99999</v>
      </c>
      <c r="CT24">
        <v>8832.126</v>
      </c>
      <c r="CU24">
        <v>9072.185</v>
      </c>
      <c r="CV24">
        <v>44.5</v>
      </c>
      <c r="CW24">
        <v>46.5</v>
      </c>
      <c r="CX24">
        <v>45.5537333333333</v>
      </c>
      <c r="CY24">
        <v>46.2541333333333</v>
      </c>
      <c r="CZ24">
        <v>47.7830666666666</v>
      </c>
      <c r="DA24">
        <v>1001.443</v>
      </c>
      <c r="DB24">
        <v>39.56</v>
      </c>
      <c r="DC24">
        <v>0</v>
      </c>
      <c r="DD24">
        <v>1625680282.9</v>
      </c>
      <c r="DE24">
        <v>0</v>
      </c>
      <c r="DF24">
        <v>833.96552</v>
      </c>
      <c r="DG24">
        <v>-2.28376921971538</v>
      </c>
      <c r="DH24">
        <v>-16.2638461602136</v>
      </c>
      <c r="DI24">
        <v>8831.8804</v>
      </c>
      <c r="DJ24">
        <v>15</v>
      </c>
      <c r="DK24">
        <v>1625680306</v>
      </c>
      <c r="DL24" t="s">
        <v>317</v>
      </c>
      <c r="DM24">
        <v>1625680306</v>
      </c>
      <c r="DN24">
        <v>1625680304</v>
      </c>
      <c r="DO24">
        <v>9</v>
      </c>
      <c r="DP24">
        <v>-0.187</v>
      </c>
      <c r="DQ24">
        <v>-0.005</v>
      </c>
      <c r="DR24">
        <v>1.66</v>
      </c>
      <c r="DS24">
        <v>0.107</v>
      </c>
      <c r="DT24">
        <v>420</v>
      </c>
      <c r="DU24">
        <v>24</v>
      </c>
      <c r="DV24">
        <v>0.25</v>
      </c>
      <c r="DW24">
        <v>0.02</v>
      </c>
      <c r="DX24">
        <v>-5.7801675</v>
      </c>
      <c r="DY24">
        <v>0.081748592870547</v>
      </c>
      <c r="DZ24">
        <v>0.0328421561982461</v>
      </c>
      <c r="EA24">
        <v>1</v>
      </c>
      <c r="EB24">
        <v>834.084714285714</v>
      </c>
      <c r="EC24">
        <v>-2.02140117416865</v>
      </c>
      <c r="ED24">
        <v>0.28666681221321</v>
      </c>
      <c r="EE24">
        <v>1</v>
      </c>
      <c r="EF24">
        <v>1.93353675</v>
      </c>
      <c r="EG24">
        <v>-0.0214046904315243</v>
      </c>
      <c r="EH24">
        <v>0.00594760850573572</v>
      </c>
      <c r="EI24">
        <v>1</v>
      </c>
      <c r="EJ24">
        <v>3</v>
      </c>
      <c r="EK24">
        <v>3</v>
      </c>
      <c r="EL24" t="s">
        <v>295</v>
      </c>
      <c r="EM24">
        <v>100</v>
      </c>
      <c r="EN24">
        <v>100</v>
      </c>
      <c r="EO24">
        <v>1.66</v>
      </c>
      <c r="EP24">
        <v>0.107</v>
      </c>
      <c r="EQ24">
        <v>1.05542459862555</v>
      </c>
      <c r="ER24">
        <v>0.00225868272383977</v>
      </c>
      <c r="ES24">
        <v>-9.96746185667655e-07</v>
      </c>
      <c r="ET24">
        <v>2.83711317370827e-10</v>
      </c>
      <c r="EU24">
        <v>-0.0727846868944908</v>
      </c>
      <c r="EV24">
        <v>-0.00217948432402501</v>
      </c>
      <c r="EW24">
        <v>0.000453263451741206</v>
      </c>
      <c r="EX24">
        <v>-1.16319206543697e-06</v>
      </c>
      <c r="EY24">
        <v>-2</v>
      </c>
      <c r="EZ24">
        <v>2196</v>
      </c>
      <c r="FA24">
        <v>1</v>
      </c>
      <c r="FB24">
        <v>25</v>
      </c>
      <c r="FC24">
        <v>11.2</v>
      </c>
      <c r="FD24">
        <v>11.1</v>
      </c>
      <c r="FE24">
        <v>18</v>
      </c>
      <c r="FF24">
        <v>641.929</v>
      </c>
      <c r="FG24">
        <v>334.03</v>
      </c>
      <c r="FH24">
        <v>44.0001</v>
      </c>
      <c r="FI24">
        <v>28.2351</v>
      </c>
      <c r="FJ24">
        <v>30.0002</v>
      </c>
      <c r="FK24">
        <v>27.8579</v>
      </c>
      <c r="FL24">
        <v>27.8457</v>
      </c>
      <c r="FM24">
        <v>20.0922</v>
      </c>
      <c r="FN24">
        <v>22.1417</v>
      </c>
      <c r="FO24">
        <v>86.6629</v>
      </c>
      <c r="FP24">
        <v>44</v>
      </c>
      <c r="FQ24">
        <v>420</v>
      </c>
      <c r="FR24">
        <v>23.562</v>
      </c>
      <c r="FS24">
        <v>101.151</v>
      </c>
      <c r="FT24">
        <v>101.742</v>
      </c>
    </row>
    <row r="25" spans="1:176">
      <c r="A25">
        <v>9</v>
      </c>
      <c r="B25">
        <v>1625680942.6</v>
      </c>
      <c r="C25">
        <v>5578</v>
      </c>
      <c r="D25" t="s">
        <v>318</v>
      </c>
      <c r="E25" t="s">
        <v>319</v>
      </c>
      <c r="F25">
        <v>15</v>
      </c>
      <c r="I25">
        <v>1625680934.85</v>
      </c>
      <c r="J25">
        <f>(K25)/1000</f>
        <v>0</v>
      </c>
      <c r="K25">
        <f>1000*CC25*AI25*(BY25-BZ25)/(100*BR25*(1000-AI25*BY25))</f>
        <v>0</v>
      </c>
      <c r="L25">
        <f>CC25*AI25*(BX25-BW25*(1000-AI25*BZ25)/(1000-AI25*BY25))/(100*BR25)</f>
        <v>0</v>
      </c>
      <c r="M25">
        <f>BW25 - IF(AI25&gt;1, L25*BR25*100.0/(AK25*CK25), 0)</f>
        <v>0</v>
      </c>
      <c r="N25">
        <f>((T25-J25/2)*M25-L25)/(T25+J25/2)</f>
        <v>0</v>
      </c>
      <c r="O25">
        <f>N25*(CD25+CE25)/1000.0</f>
        <v>0</v>
      </c>
      <c r="P25">
        <f>(BW25 - IF(AI25&gt;1, L25*BR25*100.0/(AK25*CK25), 0))*(CD25+CE25)/1000.0</f>
        <v>0</v>
      </c>
      <c r="Q25">
        <f>2.0/((1/S25-1/R25)+SIGN(S25)*SQRT((1/S25-1/R25)*(1/S25-1/R25) + 4*BS25/((BS25+1)*(BS25+1))*(2*1/S25*1/R25-1/R25*1/R25)))</f>
        <v>0</v>
      </c>
      <c r="R25">
        <f>IF(LEFT(BT25,1)&lt;&gt;"0",IF(LEFT(BT25,1)="1",3.0,BU25),$D$5+$E$5*(CK25*CD25/($K$5*1000))+$F$5*(CK25*CD25/($K$5*1000))*MAX(MIN(BR25,$J$5),$I$5)*MAX(MIN(BR25,$J$5),$I$5)+$G$5*MAX(MIN(BR25,$J$5),$I$5)*(CK25*CD25/($K$5*1000))+$H$5*(CK25*CD25/($K$5*1000))*(CK25*CD25/($K$5*1000)))</f>
        <v>0</v>
      </c>
      <c r="S25">
        <f>J25*(1000-(1000*0.61365*exp(17.502*W25/(240.97+W25))/(CD25+CE25)+BY25)/2)/(1000*0.61365*exp(17.502*W25/(240.97+W25))/(CD25+CE25)-BY25)</f>
        <v>0</v>
      </c>
      <c r="T25">
        <f>1/((BS25+1)/(Q25/1.6)+1/(R25/1.37)) + BS25/((BS25+1)/(Q25/1.6) + BS25/(R25/1.37))</f>
        <v>0</v>
      </c>
      <c r="U25">
        <f>(BN25*BQ25)</f>
        <v>0</v>
      </c>
      <c r="V25">
        <f>(CF25+(U25+2*0.95*5.67E-8*(((CF25+$B$7)+273)^4-(CF25+273)^4)-44100*J25)/(1.84*29.3*R25+8*0.95*5.67E-8*(CF25+273)^3))</f>
        <v>0</v>
      </c>
      <c r="W25">
        <f>($C$7*CG25+$D$7*CH25+$E$7*V25)</f>
        <v>0</v>
      </c>
      <c r="X25">
        <f>0.61365*exp(17.502*W25/(240.97+W25))</f>
        <v>0</v>
      </c>
      <c r="Y25">
        <f>(Z25/AA25*100)</f>
        <v>0</v>
      </c>
      <c r="Z25">
        <f>BY25*(CD25+CE25)/1000</f>
        <v>0</v>
      </c>
      <c r="AA25">
        <f>0.61365*exp(17.502*CF25/(240.97+CF25))</f>
        <v>0</v>
      </c>
      <c r="AB25">
        <f>(X25-BY25*(CD25+CE25)/1000)</f>
        <v>0</v>
      </c>
      <c r="AC25">
        <f>(-J25*44100)</f>
        <v>0</v>
      </c>
      <c r="AD25">
        <f>2*29.3*R25*0.92*(CF25-W25)</f>
        <v>0</v>
      </c>
      <c r="AE25">
        <f>2*0.95*5.67E-8*(((CF25+$B$7)+273)^4-(W25+273)^4)</f>
        <v>0</v>
      </c>
      <c r="AF25">
        <f>U25+AE25+AC25+AD25</f>
        <v>0</v>
      </c>
      <c r="AG25">
        <v>0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MAX(0,($B$13+$C$13*CK25)/(1+$D$13*CK25)*CD25/(CF25+273)*$E$13)</f>
        <v>0</v>
      </c>
      <c r="AL25" t="s">
        <v>292</v>
      </c>
      <c r="AM25" t="s">
        <v>292</v>
      </c>
      <c r="AN25">
        <v>0</v>
      </c>
      <c r="AO25">
        <v>0</v>
      </c>
      <c r="AP25">
        <f>1-AN25/AO25</f>
        <v>0</v>
      </c>
      <c r="AQ25">
        <v>0</v>
      </c>
      <c r="AR25" t="s">
        <v>292</v>
      </c>
      <c r="AS25" t="s">
        <v>292</v>
      </c>
      <c r="AT25">
        <v>0</v>
      </c>
      <c r="AU25">
        <v>0</v>
      </c>
      <c r="AV25">
        <f>1-AT25/AU25</f>
        <v>0</v>
      </c>
      <c r="AW25">
        <v>0.5</v>
      </c>
      <c r="AX25">
        <f>BO25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292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BN25">
        <f>$B$11*CL25+$C$11*CM25+$F$11*CN25*(1-CQ25)</f>
        <v>0</v>
      </c>
      <c r="BO25">
        <f>BN25*BP25</f>
        <v>0</v>
      </c>
      <c r="BP25">
        <f>($B$11*$D$9+$C$11*$D$9+$F$11*((DA25+CS25)/MAX(DA25+CS25+DB25, 0.1)*$I$9+DB25/MAX(DA25+CS25+DB25, 0.1)*$J$9))/($B$11+$C$11+$F$11)</f>
        <v>0</v>
      </c>
      <c r="BQ25">
        <f>($B$11*$K$9+$C$11*$K$9+$F$11*((DA25+CS25)/MAX(DA25+CS25+DB25, 0.1)*$P$9+DB25/MAX(DA25+CS25+DB25, 0.1)*$Q$9))/($B$11+$C$11+$F$11)</f>
        <v>0</v>
      </c>
      <c r="BR25">
        <v>6</v>
      </c>
      <c r="BS25">
        <v>0.5</v>
      </c>
      <c r="BT25" t="s">
        <v>293</v>
      </c>
      <c r="BU25">
        <v>2</v>
      </c>
      <c r="BV25">
        <v>1625680934.85</v>
      </c>
      <c r="BW25">
        <v>416.886466666667</v>
      </c>
      <c r="BX25">
        <v>420.014966666667</v>
      </c>
      <c r="BY25">
        <v>29.8877966666667</v>
      </c>
      <c r="BZ25">
        <v>28.4035</v>
      </c>
      <c r="CA25">
        <v>415.277466666667</v>
      </c>
      <c r="CB25">
        <v>29.7027966666667</v>
      </c>
      <c r="CC25">
        <v>600.019033333333</v>
      </c>
      <c r="CD25">
        <v>100.546466666667</v>
      </c>
      <c r="CE25">
        <v>0.100104696666667</v>
      </c>
      <c r="CF25">
        <v>43.14566</v>
      </c>
      <c r="CG25">
        <v>42.05973</v>
      </c>
      <c r="CH25">
        <v>999.9</v>
      </c>
      <c r="CI25">
        <v>0</v>
      </c>
      <c r="CJ25">
        <v>0</v>
      </c>
      <c r="CK25">
        <v>9999.09766666667</v>
      </c>
      <c r="CL25">
        <v>0</v>
      </c>
      <c r="CM25">
        <v>0.221023</v>
      </c>
      <c r="CN25">
        <v>1046.009</v>
      </c>
      <c r="CO25">
        <v>0.9620098</v>
      </c>
      <c r="CP25">
        <v>0.0379900466666667</v>
      </c>
      <c r="CQ25">
        <v>0</v>
      </c>
      <c r="CR25">
        <v>816.045133333333</v>
      </c>
      <c r="CS25">
        <v>4.99999</v>
      </c>
      <c r="CT25">
        <v>8648.27166666667</v>
      </c>
      <c r="CU25">
        <v>9072.293</v>
      </c>
      <c r="CV25">
        <v>45.3414</v>
      </c>
      <c r="CW25">
        <v>47.187</v>
      </c>
      <c r="CX25">
        <v>46.3477</v>
      </c>
      <c r="CY25">
        <v>46.937</v>
      </c>
      <c r="CZ25">
        <v>48.7996</v>
      </c>
      <c r="DA25">
        <v>1001.458</v>
      </c>
      <c r="DB25">
        <v>39.551</v>
      </c>
      <c r="DC25">
        <v>0</v>
      </c>
      <c r="DD25">
        <v>1625680946.5</v>
      </c>
      <c r="DE25">
        <v>0</v>
      </c>
      <c r="DF25">
        <v>816.04104</v>
      </c>
      <c r="DG25">
        <v>1.53538462416051</v>
      </c>
      <c r="DH25">
        <v>14.5246153369854</v>
      </c>
      <c r="DI25">
        <v>8648.4672</v>
      </c>
      <c r="DJ25">
        <v>15</v>
      </c>
      <c r="DK25">
        <v>1625680969.6</v>
      </c>
      <c r="DL25" t="s">
        <v>320</v>
      </c>
      <c r="DM25">
        <v>1625680960.6</v>
      </c>
      <c r="DN25">
        <v>1625680969.6</v>
      </c>
      <c r="DO25">
        <v>10</v>
      </c>
      <c r="DP25">
        <v>-0.051</v>
      </c>
      <c r="DQ25">
        <v>0.056</v>
      </c>
      <c r="DR25">
        <v>1.609</v>
      </c>
      <c r="DS25">
        <v>0.185</v>
      </c>
      <c r="DT25">
        <v>420</v>
      </c>
      <c r="DU25">
        <v>28</v>
      </c>
      <c r="DV25">
        <v>0.13</v>
      </c>
      <c r="DW25">
        <v>0.08</v>
      </c>
      <c r="DX25">
        <v>-3.07135675</v>
      </c>
      <c r="DY25">
        <v>-0.050319962476546</v>
      </c>
      <c r="DZ25">
        <v>0.041360704139769</v>
      </c>
      <c r="EA25">
        <v>1</v>
      </c>
      <c r="EB25">
        <v>815.952742857143</v>
      </c>
      <c r="EC25">
        <v>1.47888845401314</v>
      </c>
      <c r="ED25">
        <v>0.232484265870939</v>
      </c>
      <c r="EE25">
        <v>1</v>
      </c>
      <c r="EF25">
        <v>1.42724975</v>
      </c>
      <c r="EG25">
        <v>0.00217879924952672</v>
      </c>
      <c r="EH25">
        <v>0.00332962872367175</v>
      </c>
      <c r="EI25">
        <v>1</v>
      </c>
      <c r="EJ25">
        <v>3</v>
      </c>
      <c r="EK25">
        <v>3</v>
      </c>
      <c r="EL25" t="s">
        <v>295</v>
      </c>
      <c r="EM25">
        <v>100</v>
      </c>
      <c r="EN25">
        <v>100</v>
      </c>
      <c r="EO25">
        <v>1.609</v>
      </c>
      <c r="EP25">
        <v>0.185</v>
      </c>
      <c r="EQ25">
        <v>0.868568410358271</v>
      </c>
      <c r="ER25">
        <v>0.00225868272383977</v>
      </c>
      <c r="ES25">
        <v>-9.96746185667655e-07</v>
      </c>
      <c r="ET25">
        <v>2.83711317370827e-10</v>
      </c>
      <c r="EU25">
        <v>0.128920849227518</v>
      </c>
      <c r="EV25">
        <v>0</v>
      </c>
      <c r="EW25">
        <v>0</v>
      </c>
      <c r="EX25">
        <v>0</v>
      </c>
      <c r="EY25">
        <v>-2</v>
      </c>
      <c r="EZ25">
        <v>2196</v>
      </c>
      <c r="FA25">
        <v>1</v>
      </c>
      <c r="FB25">
        <v>25</v>
      </c>
      <c r="FC25">
        <v>10.6</v>
      </c>
      <c r="FD25">
        <v>10.6</v>
      </c>
      <c r="FE25">
        <v>18</v>
      </c>
      <c r="FF25">
        <v>642.316</v>
      </c>
      <c r="FG25">
        <v>336.908</v>
      </c>
      <c r="FH25">
        <v>49.0002</v>
      </c>
      <c r="FI25">
        <v>28.7394</v>
      </c>
      <c r="FJ25">
        <v>30.0004</v>
      </c>
      <c r="FK25">
        <v>28.2747</v>
      </c>
      <c r="FL25">
        <v>28.2508</v>
      </c>
      <c r="FM25">
        <v>20.1419</v>
      </c>
      <c r="FN25">
        <v>0</v>
      </c>
      <c r="FO25">
        <v>100</v>
      </c>
      <c r="FP25">
        <v>49</v>
      </c>
      <c r="FQ25">
        <v>420</v>
      </c>
      <c r="FR25">
        <v>28.613</v>
      </c>
      <c r="FS25">
        <v>101.085</v>
      </c>
      <c r="FT25">
        <v>101.662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2021-07-07T13:03:24Z</dcterms:created>
  <dcterms:modified xsi:type="dcterms:W3CDTF">2021-07-07T13:03:24Z</dcterms:modified>
</cp:coreProperties>
</file>