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<sst xmlns="http://schemas.openxmlformats.org/spreadsheetml/2006/main" count="1773" uniqueCount="461">
  <si>
    <t>File opened</t>
  </si>
  <si>
    <t>2021-05-03 13:37:49</t>
  </si>
  <si>
    <t>Console s/n</t>
  </si>
  <si>
    <t>68C-812019</t>
  </si>
  <si>
    <t>Console ver</t>
  </si>
  <si>
    <t>Bluestem v.1.4.02</t>
  </si>
  <si>
    <t>Scripts ver</t>
  </si>
  <si>
    <t>2020.02  1.4.02, Jan 2020</t>
  </si>
  <si>
    <t>Head s/n</t>
  </si>
  <si>
    <t>68H-712009</t>
  </si>
  <si>
    <t>Head ver</t>
  </si>
  <si>
    <t>1.4.0</t>
  </si>
  <si>
    <t>Head cal</t>
  </si>
  <si>
    <t>{"h2oaspan1": "1.00803", "flowazero": "0.273", "h2obspan2": "0", "ssb_ref": "32930.3", "co2aspan2a": "0.316838", "h2oaspan2a": "0.0699583", "co2aspanconc1": "2486", "co2bzero": "0.91356", "co2aspan1": "1.0013", "flowbzero": "0.35182", "co2aspanconc2": "305.4", "ssa_ref": "32011.3", "h2oaspan2b": "0.0705203", "h2oaspanconc2": "0", "co2aspan2b": "0.314238", "co2bspan2": "-0.0310871", "co2azero": "0.922313", "co2bspan1": "1.00151", "co2aspan2": "-0.0300219", "h2obspan2a": "0.0707583", "co2bspan2b": "0.315813", "tazero": "0.0341759", "chamberpressurezero": "2.70353", "h2oaspanconc1": "12.13", "oxygen": "21", "h2obspanconc2": "0", "co2bspanconc2": "305.4", "co2bspanconc1": "2486", "h2obspan2b": "0.070949", "h2obspanconc1": "12.14", "h2obzero": "1.06088", "flowmeterzero": "0.997844", "tbzero": "0.143333", "h2oazero": "1.06526", "h2oaspan2": "0", "co2bspan2a": "0.318485", "h2obspan1": "1.00269"}</t>
  </si>
  <si>
    <t>Chamber type</t>
  </si>
  <si>
    <t>6800-01A</t>
  </si>
  <si>
    <t>Chamber s/n</t>
  </si>
  <si>
    <t>MPF-831789</t>
  </si>
  <si>
    <t>Chamber rev</t>
  </si>
  <si>
    <t>0</t>
  </si>
  <si>
    <t>Chamber cal</t>
  </si>
  <si>
    <t>Fluorometer</t>
  </si>
  <si>
    <t>Flr. Version</t>
  </si>
  <si>
    <t>13:37:49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</si>
  <si>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</si>
  <si>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</si>
  <si>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</si>
  <si>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</si>
  <si>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</si>
  <si>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</si>
  <si>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</si>
  <si>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</si>
  <si>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</si>
  <si>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</si>
  <si>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</si>
  <si>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</si>
  <si>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</si>
  <si>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</si>
  <si>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</si>
  <si>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</si>
  <si>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</si>
  <si>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</si>
  <si>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</si>
  <si>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</si>
  <si>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</si>
  <si>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</si>
  <si>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</si>
  <si>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</si>
  <si>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</si>
  <si>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</si>
  <si>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</si>
  <si>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</si>
  <si>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</si>
  <si>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</si>
  <si>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</si>
  <si>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</si>
  <si>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</si>
  <si>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</si>
  <si>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</si>
  <si>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</si>
  <si>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</si>
  <si>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</si>
  <si>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</si>
  <si>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</si>
  <si>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</si>
  <si>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</si>
  <si>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</si>
  <si>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</si>
  <si>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</si>
  <si>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</si>
  <si>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</si>
  <si>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</si>
  <si>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</si>
  <si>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</si>
  <si>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</si>
  <si>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</si>
  <si>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</si>
  <si>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4.22232 83.4444 382.497 629.403 876.432 1056.13 1194.46 1248.28</t>
  </si>
  <si>
    <t>Fs_true</t>
  </si>
  <si>
    <t>0.00334219 104.742 402.164 601.296 800.745 1002.15 1201.65 1400.29</t>
  </si>
  <si>
    <t>leak_wt</t>
  </si>
  <si>
    <t>Sys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</si>
  <si>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</si>
  <si>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</si>
  <si>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</si>
  <si>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</si>
  <si>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</si>
  <si>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</si>
  <si>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</si>
  <si>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</si>
  <si>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</si>
  <si>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</si>
  <si>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</si>
  <si>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</si>
  <si>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</si>
  <si>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</si>
  <si>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</si>
  <si>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</si>
  <si>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</si>
  <si>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</si>
  <si>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</si>
  <si>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</si>
  <si>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</si>
  <si>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</si>
  <si>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</si>
  <si>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</si>
  <si>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</si>
  <si>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</si>
  <si>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</si>
  <si>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</si>
  <si>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</si>
  <si>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</si>
  <si>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</si>
  <si>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</si>
  <si>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</si>
  <si>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</si>
  <si>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</si>
  <si>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</si>
  <si>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</si>
  <si>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</si>
  <si>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</si>
  <si>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</si>
  <si>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</si>
  <si>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</si>
  <si>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</si>
  <si>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</si>
  <si>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</si>
  <si>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</si>
  <si>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</si>
  <si>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</si>
  <si>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</si>
  <si>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</si>
  <si>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</si>
  <si>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</si>
  <si>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</si>
  <si>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</si>
  <si>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</si>
  <si>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</si>
  <si>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</si>
  <si>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</si>
  <si>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</si>
  <si>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</si>
  <si>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</si>
  <si>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</si>
  <si>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</si>
  <si>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</si>
  <si>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</si>
  <si>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</si>
  <si>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</si>
  <si>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</si>
  <si>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</si>
  <si>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</si>
  <si>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</si>
  <si>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</si>
  <si>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</si>
  <si>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</si>
  <si>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</si>
  <si>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</si>
  <si>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</si>
  <si>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</si>
  <si>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</si>
  <si>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</si>
  <si>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</si>
  <si>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</si>
  <si>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</si>
  <si>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</si>
  <si>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</si>
  <si>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</si>
  <si>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</si>
  <si>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</si>
  <si>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</si>
  <si>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</si>
  <si>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</si>
  <si>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</si>
  <si>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</si>
  <si>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</si>
  <si>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</si>
  <si>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</si>
  <si>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</si>
  <si>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</si>
  <si>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</si>
  <si>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</si>
  <si>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</si>
  <si>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</si>
  <si>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</si>
  <si>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</si>
  <si>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</si>
  <si>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</si>
  <si>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</si>
  <si>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</si>
  <si>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</si>
  <si>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</si>
  <si>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</si>
  <si>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</si>
  <si>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</si>
  <si>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</si>
  <si>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</si>
  <si>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</si>
  <si>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</si>
  <si>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</si>
  <si>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</si>
  <si>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</si>
  <si>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</si>
  <si>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</si>
  <si>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</si>
  <si>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</si>
  <si>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</si>
  <si>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</si>
  <si>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</si>
  <si>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</si>
  <si>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</si>
  <si>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</si>
  <si>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</si>
  <si>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</si>
  <si>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</si>
  <si>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</si>
  <si>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</si>
  <si>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</si>
  <si>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</si>
  <si>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</si>
  <si>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</si>
  <si>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</si>
  <si>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</si>
  <si>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</si>
  <si>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</si>
  <si>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</si>
  <si>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</si>
  <si>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</si>
  <si>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</si>
  <si>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</si>
  <si>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</si>
  <si>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</si>
  <si>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</si>
  <si>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</si>
  <si>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</si>
  <si>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</si>
  <si>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</si>
  <si>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</si>
  <si>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</si>
  <si>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</si>
  <si>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</si>
  <si>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</si>
  <si>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</si>
  <si>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</si>
  <si>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</si>
  <si>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</si>
  <si>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</si>
  <si>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</si>
  <si>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</si>
  <si>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</si>
  <si>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</si>
  <si>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</si>
  <si>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</si>
  <si>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</si>
  <si>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</si>
  <si>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</si>
  <si>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</si>
  <si>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</si>
  <si>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</si>
  <si>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</si>
  <si>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</si>
  <si>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</si>
  <si>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</si>
  <si>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</si>
  <si>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</si>
  <si>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</si>
  <si>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</si>
  <si>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</si>
  <si>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</si>
  <si>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</si>
  <si>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</si>
  <si>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</si>
  <si>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</si>
  <si>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</si>
  <si>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</si>
  <si>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</si>
  <si>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</si>
  <si>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</si>
  <si>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</si>
  <si>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</si>
  <si>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</si>
  <si>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</si>
  <si>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</si>
  <si>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</si>
  <si>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</si>
  <si>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</si>
  <si>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</si>
  <si>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</si>
  <si>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</si>
  <si>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</si>
  <si>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</si>
  <si>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20210503 13:41:04</t>
  </si>
  <si>
    <t>13:41:04</t>
  </si>
  <si>
    <t>-</t>
  </si>
  <si>
    <t>0: Broadleaf</t>
  </si>
  <si>
    <t>13:40:15</t>
  </si>
  <si>
    <t>1/3</t>
  </si>
  <si>
    <t>20210503 13:41:34</t>
  </si>
  <si>
    <t>13:41:34</t>
  </si>
  <si>
    <t>0/3</t>
  </si>
  <si>
    <t>20210503 13:42:04</t>
  </si>
  <si>
    <t>13:42:04</t>
  </si>
  <si>
    <t>20210503 13:42:34</t>
  </si>
  <si>
    <t>13:42:34</t>
  </si>
  <si>
    <t>20210503 13:43:04</t>
  </si>
  <si>
    <t>13:43:04</t>
  </si>
  <si>
    <t>20210503 13:43:34</t>
  </si>
  <si>
    <t>13:43:34</t>
  </si>
  <si>
    <t>20210503 13:44:04</t>
  </si>
  <si>
    <t>13:44:04</t>
  </si>
  <si>
    <t>20210503 13:44:34</t>
  </si>
  <si>
    <t>13:44:34</t>
  </si>
  <si>
    <t>20210503 13:45:04</t>
  </si>
  <si>
    <t>13:45:04</t>
  </si>
  <si>
    <t>20210503 13:45:34</t>
  </si>
  <si>
    <t>13:45:34</t>
  </si>
  <si>
    <t>20210503 13:46:04</t>
  </si>
  <si>
    <t>13:46:04</t>
  </si>
  <si>
    <t>20210503 13:46:34</t>
  </si>
  <si>
    <t>13:46:34</t>
  </si>
  <si>
    <t>20210503 13:47:04</t>
  </si>
  <si>
    <t>13:47:04</t>
  </si>
  <si>
    <t>20210503 13:47:34</t>
  </si>
  <si>
    <t>13:47:34</t>
  </si>
  <si>
    <t>20210503 13:48:04</t>
  </si>
  <si>
    <t>13:48:04</t>
  </si>
  <si>
    <t>20210503 13:48:34</t>
  </si>
  <si>
    <t>13:48:34</t>
  </si>
  <si>
    <t>20210503 13:49:04</t>
  </si>
  <si>
    <t>13:49:04</t>
  </si>
  <si>
    <t>20210503 13:49:34</t>
  </si>
  <si>
    <t>13:49:34</t>
  </si>
  <si>
    <t>2/3</t>
  </si>
  <si>
    <t>20210503 13:50:04</t>
  </si>
  <si>
    <t>13:50:04</t>
  </si>
  <si>
    <t>3/3</t>
  </si>
  <si>
    <t>20210503 13:50:34</t>
  </si>
  <si>
    <t>13:50:34</t>
  </si>
  <si>
    <t>20210503 13:51:05</t>
  </si>
  <si>
    <t>13:51:05</t>
  </si>
  <si>
    <t>20210503 13:51:35</t>
  </si>
  <si>
    <t>13:51:35</t>
  </si>
  <si>
    <t>20210503 13:52:05</t>
  </si>
  <si>
    <t>13:52:05</t>
  </si>
  <si>
    <t>20210503 13:52:35</t>
  </si>
  <si>
    <t>13:52:35</t>
  </si>
  <si>
    <t>20210503 13:53:05</t>
  </si>
  <si>
    <t>13:53:05</t>
  </si>
  <si>
    <t>20210503 13:53:35</t>
  </si>
  <si>
    <t>13:53:35</t>
  </si>
  <si>
    <t>20210503 13:54:05</t>
  </si>
  <si>
    <t>13:54:05</t>
  </si>
  <si>
    <t>20210503 13:54:35</t>
  </si>
  <si>
    <t>13:54:35</t>
  </si>
  <si>
    <t>20210503 13:55:05</t>
  </si>
  <si>
    <t>13:55:05</t>
  </si>
  <si>
    <t>20210503 13:55:35</t>
  </si>
  <si>
    <t>13:55:35</t>
  </si>
  <si>
    <t>20210503 13:56:05</t>
  </si>
  <si>
    <t>13:56:05</t>
  </si>
  <si>
    <t>20210503 13:56:35</t>
  </si>
  <si>
    <t>13:56:35</t>
  </si>
  <si>
    <t>20210503 13:57:05</t>
  </si>
  <si>
    <t>13:57:05</t>
  </si>
  <si>
    <t>20210503 13:57:35</t>
  </si>
  <si>
    <t>13:57:35</t>
  </si>
  <si>
    <t>20210503 13:58:05</t>
  </si>
  <si>
    <t>13:58:05</t>
  </si>
  <si>
    <t>20210503 13:58:35</t>
  </si>
  <si>
    <t>13:58:35</t>
  </si>
  <si>
    <t>20210503 13:59:05</t>
  </si>
  <si>
    <t>13:59:05</t>
  </si>
  <si>
    <t>20210503 13:59:35</t>
  </si>
  <si>
    <t>13:59:35</t>
  </si>
  <si>
    <t>20210503 14:00:05</t>
  </si>
  <si>
    <t>14:00:05</t>
  </si>
  <si>
    <t>20210503 14:00:35</t>
  </si>
  <si>
    <t>14:00:35</t>
  </si>
  <si>
    <t>20210503 14:01:05</t>
  </si>
  <si>
    <t>14:01:05</t>
  </si>
  <si>
    <t>20210503 14:01:35</t>
  </si>
  <si>
    <t>14:01:35</t>
  </si>
  <si>
    <t>20210503 14:02:05</t>
  </si>
  <si>
    <t>14:02:05</t>
  </si>
  <si>
    <t>20210503 14:02:35</t>
  </si>
  <si>
    <t>14:02:35</t>
  </si>
  <si>
    <t>20210503 14:03:05</t>
  </si>
  <si>
    <t>14:03:05</t>
  </si>
  <si>
    <t>20210503 14:03:35</t>
  </si>
  <si>
    <t>14:03:35</t>
  </si>
  <si>
    <t>20210503 14:04:05</t>
  </si>
  <si>
    <t>14:04:05</t>
  </si>
  <si>
    <t>20210503 14:04:35</t>
  </si>
  <si>
    <t>14:04:35</t>
  </si>
  <si>
    <t>20210503 14:05:05</t>
  </si>
  <si>
    <t>14:05:05</t>
  </si>
  <si>
    <t>20210503 14:05:35</t>
  </si>
  <si>
    <t>14:05:35</t>
  </si>
  <si>
    <t>20210503 14:06:05</t>
  </si>
  <si>
    <t>14:06:05</t>
  </si>
  <si>
    <t>20210503 14:06:35</t>
  </si>
  <si>
    <t>14:06:35</t>
  </si>
  <si>
    <t>20210503 14:07:05</t>
  </si>
  <si>
    <t>14:07:05</t>
  </si>
  <si>
    <t>20210503 14:07:35</t>
  </si>
  <si>
    <t>14:07:35</t>
  </si>
  <si>
    <t>20210503 14:08:05</t>
  </si>
  <si>
    <t>14:08:05</t>
  </si>
  <si>
    <t>20210503 14:08:35</t>
  </si>
  <si>
    <t>14:08:35</t>
  </si>
  <si>
    <t>20210503 14:09:05</t>
  </si>
  <si>
    <t>14:09:05</t>
  </si>
  <si>
    <t>20210503 14:09:35</t>
  </si>
  <si>
    <t>14:09:35</t>
  </si>
  <si>
    <t>20210503 14:10:05</t>
  </si>
  <si>
    <t>14:10:05</t>
  </si>
  <si>
    <t>20210503 14:10:35</t>
  </si>
  <si>
    <t>14:10:35</t>
  </si>
  <si>
    <t>20210503 14:11:05</t>
  </si>
  <si>
    <t>14:11:05</t>
  </si>
  <si>
    <t>20210503 14:11:35</t>
  </si>
  <si>
    <t>14:11:35</t>
  </si>
  <si>
    <t>20210503 14:12:05</t>
  </si>
  <si>
    <t>14:12:05</t>
  </si>
  <si>
    <t>20210503 14:12:35</t>
  </si>
  <si>
    <t>14:12:35</t>
  </si>
  <si>
    <t>20210503 14:13:05</t>
  </si>
  <si>
    <t>14:13:05</t>
  </si>
  <si>
    <t>20210503 14:13:35</t>
  </si>
  <si>
    <t>14:13:35</t>
  </si>
  <si>
    <t>20210503 14:14:05</t>
  </si>
  <si>
    <t>14:14:05</t>
  </si>
  <si>
    <t>20210503 14:14:35</t>
  </si>
  <si>
    <t>14:14:35</t>
  </si>
  <si>
    <t>20210503 14:15:05</t>
  </si>
  <si>
    <t>14:15:05</t>
  </si>
  <si>
    <t>20210503 14:15:35</t>
  </si>
  <si>
    <t>14:15:35</t>
  </si>
  <si>
    <t>20210503 14:16:05</t>
  </si>
  <si>
    <t>14:16:05</t>
  </si>
  <si>
    <t>20210503 14:16:35</t>
  </si>
  <si>
    <t>14:16:35</t>
  </si>
  <si>
    <t>20210503 14:17:05</t>
  </si>
  <si>
    <t>14:17:05</t>
  </si>
  <si>
    <t>20210503 14:17:35</t>
  </si>
  <si>
    <t>14:17:35</t>
  </si>
  <si>
    <t>20210503 14:18:05</t>
  </si>
  <si>
    <t>14:18:05</t>
  </si>
  <si>
    <t>20210503 14:18:35</t>
  </si>
  <si>
    <t>14:18:35</t>
  </si>
  <si>
    <t>20210503 14:19:05</t>
  </si>
  <si>
    <t>14:19:05</t>
  </si>
  <si>
    <t>20210503 14:19:35</t>
  </si>
  <si>
    <t>14:19:35</t>
  </si>
  <si>
    <t>20210503 14:20:05</t>
  </si>
  <si>
    <t>14:20:05</t>
  </si>
  <si>
    <t>20210503 14:20:35</t>
  </si>
  <si>
    <t>14:20:35</t>
  </si>
  <si>
    <t>20210503 14:23:28</t>
  </si>
  <si>
    <t>14:23:28</t>
  </si>
  <si>
    <t>14:22:40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</si>
</sst>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T97"/>
  <sheetViews>
    <sheetView tabSelected="1" workbookViewId="0"/>
  </sheetViews>
  <sheetFormatPr defaultRowHeight="15"/>
  <sheetData>
    <row r="2" spans="1:176">
      <c r="A2" t="s">
        <v>25</v>
      </c>
      <c r="B2" t="s">
        <v>26</v>
      </c>
      <c r="C2" t="s">
        <v>28</v>
      </c>
    </row>
    <row r="3" spans="1:176">
      <c r="B3" t="s">
        <v>27</v>
      </c>
      <c r="C3">
        <v>21</v>
      </c>
    </row>
    <row r="4" spans="1:176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6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6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6">
      <c r="B7">
        <v>0</v>
      </c>
      <c r="C7">
        <v>1</v>
      </c>
      <c r="D7">
        <v>0</v>
      </c>
      <c r="E7">
        <v>0</v>
      </c>
    </row>
    <row r="8" spans="1:176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6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6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6">
      <c r="B11">
        <v>0</v>
      </c>
      <c r="C11">
        <v>0</v>
      </c>
      <c r="D11">
        <v>0</v>
      </c>
      <c r="E11">
        <v>0</v>
      </c>
      <c r="F11">
        <v>1</v>
      </c>
    </row>
    <row r="12" spans="1:176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6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6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84</v>
      </c>
      <c r="AI14" t="s">
        <v>84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86</v>
      </c>
      <c r="BO14" t="s">
        <v>86</v>
      </c>
      <c r="BP14" t="s">
        <v>86</v>
      </c>
      <c r="BQ14" t="s">
        <v>86</v>
      </c>
      <c r="BR14" t="s">
        <v>87</v>
      </c>
      <c r="BS14" t="s">
        <v>87</v>
      </c>
      <c r="BT14" t="s">
        <v>87</v>
      </c>
      <c r="BU14" t="s">
        <v>87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</row>
    <row r="15" spans="1:176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83</v>
      </c>
      <c r="AD15" t="s">
        <v>123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100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96</v>
      </c>
      <c r="DL15" t="s">
        <v>99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</row>
    <row r="16" spans="1:176">
      <c r="B16" t="s">
        <v>267</v>
      </c>
      <c r="C16" t="s">
        <v>267</v>
      </c>
      <c r="F16" t="s">
        <v>267</v>
      </c>
      <c r="G16" t="s">
        <v>268</v>
      </c>
      <c r="H16" t="s">
        <v>269</v>
      </c>
      <c r="I16" t="s">
        <v>270</v>
      </c>
      <c r="J16" t="s">
        <v>270</v>
      </c>
      <c r="K16" t="s">
        <v>174</v>
      </c>
      <c r="L16" t="s">
        <v>174</v>
      </c>
      <c r="M16" t="s">
        <v>268</v>
      </c>
      <c r="N16" t="s">
        <v>268</v>
      </c>
      <c r="O16" t="s">
        <v>268</v>
      </c>
      <c r="P16" t="s">
        <v>268</v>
      </c>
      <c r="Q16" t="s">
        <v>271</v>
      </c>
      <c r="R16" t="s">
        <v>272</v>
      </c>
      <c r="S16" t="s">
        <v>272</v>
      </c>
      <c r="T16" t="s">
        <v>273</v>
      </c>
      <c r="U16" t="s">
        <v>274</v>
      </c>
      <c r="V16" t="s">
        <v>273</v>
      </c>
      <c r="W16" t="s">
        <v>273</v>
      </c>
      <c r="X16" t="s">
        <v>273</v>
      </c>
      <c r="Y16" t="s">
        <v>271</v>
      </c>
      <c r="Z16" t="s">
        <v>271</v>
      </c>
      <c r="AA16" t="s">
        <v>271</v>
      </c>
      <c r="AB16" t="s">
        <v>271</v>
      </c>
      <c r="AC16" t="s">
        <v>275</v>
      </c>
      <c r="AD16" t="s">
        <v>274</v>
      </c>
      <c r="AF16" t="s">
        <v>274</v>
      </c>
      <c r="AG16" t="s">
        <v>275</v>
      </c>
      <c r="AM16" t="s">
        <v>269</v>
      </c>
      <c r="AS16" t="s">
        <v>269</v>
      </c>
      <c r="AT16" t="s">
        <v>269</v>
      </c>
      <c r="AU16" t="s">
        <v>269</v>
      </c>
      <c r="AW16" t="s">
        <v>276</v>
      </c>
      <c r="BG16" t="s">
        <v>277</v>
      </c>
      <c r="BH16" t="s">
        <v>277</v>
      </c>
      <c r="BI16" t="s">
        <v>277</v>
      </c>
      <c r="BJ16" t="s">
        <v>269</v>
      </c>
      <c r="BL16" t="s">
        <v>278</v>
      </c>
      <c r="BN16" t="s">
        <v>269</v>
      </c>
      <c r="BO16" t="s">
        <v>269</v>
      </c>
      <c r="BQ16" t="s">
        <v>279</v>
      </c>
      <c r="BR16" t="s">
        <v>280</v>
      </c>
      <c r="BU16" t="s">
        <v>268</v>
      </c>
      <c r="BV16" t="s">
        <v>267</v>
      </c>
      <c r="BW16" t="s">
        <v>270</v>
      </c>
      <c r="BX16" t="s">
        <v>270</v>
      </c>
      <c r="BY16" t="s">
        <v>281</v>
      </c>
      <c r="BZ16" t="s">
        <v>281</v>
      </c>
      <c r="CA16" t="s">
        <v>270</v>
      </c>
      <c r="CB16" t="s">
        <v>281</v>
      </c>
      <c r="CC16" t="s">
        <v>275</v>
      </c>
      <c r="CD16" t="s">
        <v>273</v>
      </c>
      <c r="CE16" t="s">
        <v>273</v>
      </c>
      <c r="CF16" t="s">
        <v>272</v>
      </c>
      <c r="CG16" t="s">
        <v>272</v>
      </c>
      <c r="CH16" t="s">
        <v>272</v>
      </c>
      <c r="CI16" t="s">
        <v>272</v>
      </c>
      <c r="CJ16" t="s">
        <v>272</v>
      </c>
      <c r="CK16" t="s">
        <v>282</v>
      </c>
      <c r="CL16" t="s">
        <v>269</v>
      </c>
      <c r="CM16" t="s">
        <v>269</v>
      </c>
      <c r="CN16" t="s">
        <v>269</v>
      </c>
      <c r="CS16" t="s">
        <v>269</v>
      </c>
      <c r="CV16" t="s">
        <v>272</v>
      </c>
      <c r="CW16" t="s">
        <v>272</v>
      </c>
      <c r="CX16" t="s">
        <v>272</v>
      </c>
      <c r="CY16" t="s">
        <v>272</v>
      </c>
      <c r="CZ16" t="s">
        <v>272</v>
      </c>
      <c r="DA16" t="s">
        <v>269</v>
      </c>
      <c r="DB16" t="s">
        <v>269</v>
      </c>
      <c r="DC16" t="s">
        <v>269</v>
      </c>
      <c r="DD16" t="s">
        <v>267</v>
      </c>
      <c r="DG16" t="s">
        <v>283</v>
      </c>
      <c r="DH16" t="s">
        <v>283</v>
      </c>
      <c r="DJ16" t="s">
        <v>267</v>
      </c>
      <c r="DK16" t="s">
        <v>284</v>
      </c>
      <c r="DM16" t="s">
        <v>267</v>
      </c>
      <c r="DN16" t="s">
        <v>267</v>
      </c>
      <c r="DP16" t="s">
        <v>285</v>
      </c>
      <c r="DQ16" t="s">
        <v>286</v>
      </c>
      <c r="DR16" t="s">
        <v>285</v>
      </c>
      <c r="DS16" t="s">
        <v>286</v>
      </c>
      <c r="DT16" t="s">
        <v>285</v>
      </c>
      <c r="DU16" t="s">
        <v>286</v>
      </c>
      <c r="DV16" t="s">
        <v>274</v>
      </c>
      <c r="DW16" t="s">
        <v>274</v>
      </c>
      <c r="DX16" t="s">
        <v>270</v>
      </c>
      <c r="DY16" t="s">
        <v>287</v>
      </c>
      <c r="DZ16" t="s">
        <v>270</v>
      </c>
      <c r="EC16" t="s">
        <v>288</v>
      </c>
      <c r="EF16" t="s">
        <v>281</v>
      </c>
      <c r="EG16" t="s">
        <v>289</v>
      </c>
      <c r="EH16" t="s">
        <v>281</v>
      </c>
      <c r="EM16" t="s">
        <v>274</v>
      </c>
      <c r="EN16" t="s">
        <v>274</v>
      </c>
      <c r="EO16" t="s">
        <v>285</v>
      </c>
      <c r="EP16" t="s">
        <v>286</v>
      </c>
      <c r="EQ16" t="s">
        <v>286</v>
      </c>
      <c r="EU16" t="s">
        <v>286</v>
      </c>
      <c r="EY16" t="s">
        <v>270</v>
      </c>
      <c r="EZ16" t="s">
        <v>270</v>
      </c>
      <c r="FA16" t="s">
        <v>281</v>
      </c>
      <c r="FB16" t="s">
        <v>281</v>
      </c>
      <c r="FC16" t="s">
        <v>290</v>
      </c>
      <c r="FD16" t="s">
        <v>290</v>
      </c>
      <c r="FF16" t="s">
        <v>275</v>
      </c>
      <c r="FG16" t="s">
        <v>275</v>
      </c>
      <c r="FH16" t="s">
        <v>272</v>
      </c>
      <c r="FI16" t="s">
        <v>272</v>
      </c>
      <c r="FJ16" t="s">
        <v>272</v>
      </c>
      <c r="FK16" t="s">
        <v>272</v>
      </c>
      <c r="FL16" t="s">
        <v>272</v>
      </c>
      <c r="FM16" t="s">
        <v>274</v>
      </c>
      <c r="FN16" t="s">
        <v>274</v>
      </c>
      <c r="FO16" t="s">
        <v>274</v>
      </c>
      <c r="FP16" t="s">
        <v>272</v>
      </c>
      <c r="FQ16" t="s">
        <v>270</v>
      </c>
      <c r="FR16" t="s">
        <v>281</v>
      </c>
      <c r="FS16" t="s">
        <v>274</v>
      </c>
      <c r="FT16" t="s">
        <v>274</v>
      </c>
    </row>
    <row r="17" spans="1:176">
      <c r="A17">
        <v>1</v>
      </c>
      <c r="B17">
        <v>1620074464.6</v>
      </c>
      <c r="C17">
        <v>0</v>
      </c>
      <c r="D17" t="s">
        <v>291</v>
      </c>
      <c r="E17" t="s">
        <v>292</v>
      </c>
      <c r="F17">
        <v>1620074463.6</v>
      </c>
      <c r="G17">
        <f>CC17*AE17*(BY17-BZ17)/(100*BR17*(1000-AE17*BY17))</f>
        <v>0</v>
      </c>
      <c r="H17">
        <f>CC17*AE17*(BX17-BW17*(1000-AE17*BZ17)/(1000-AE17*BY17))/(100*BR17)</f>
        <v>0</v>
      </c>
      <c r="I17">
        <f>BW17 - IF(AE17&gt;1, H17*BR17*100.0/(AG17*CK17), 0)</f>
        <v>0</v>
      </c>
      <c r="J17">
        <f>((P17-G17/2)*I17-H17)/(P17+G17/2)</f>
        <v>0</v>
      </c>
      <c r="K17">
        <f>J17*(CD17+CE17)/1000.0</f>
        <v>0</v>
      </c>
      <c r="L17">
        <f>(BW17 - IF(AE17&gt;1, H17*BR17*100.0/(AG17*CK17), 0))*(CD17+CE17)/1000.0</f>
        <v>0</v>
      </c>
      <c r="M17">
        <f>2.0/((1/O17-1/N17)+SIGN(O17)*SQRT((1/O17-1/N17)*(1/O17-1/N17) + 4*BS17/((BS17+1)*(BS17+1))*(2*1/O17*1/N17-1/N17*1/N17)))</f>
        <v>0</v>
      </c>
      <c r="N17">
        <f>IF(LEFT(BT17,1)&lt;&gt;"0",IF(LEFT(BT17,1)="1",3.0,BU17),$D$5+$E$5*(CK17*CD17/($K$5*1000))+$F$5*(CK17*CD17/($K$5*1000))*MAX(MIN(BR17,$J$5),$I$5)*MAX(MIN(BR17,$J$5),$I$5)+$G$5*MAX(MIN(BR17,$J$5),$I$5)*(CK17*CD17/($K$5*1000))+$H$5*(CK17*CD17/($K$5*1000))*(CK17*CD17/($K$5*1000)))</f>
        <v>0</v>
      </c>
      <c r="O17">
        <f>G17*(1000-(1000*0.61365*exp(17.502*S17/(240.97+S17))/(CD17+CE17)+BY17)/2)/(1000*0.61365*exp(17.502*S17/(240.97+S17))/(CD17+CE17)-BY17)</f>
        <v>0</v>
      </c>
      <c r="P17">
        <f>1/((BS17+1)/(M17/1.6)+1/(N17/1.37)) + BS17/((BS17+1)/(M17/1.6) + BS17/(N17/1.37))</f>
        <v>0</v>
      </c>
      <c r="Q17">
        <f>(BO17*BQ17)</f>
        <v>0</v>
      </c>
      <c r="R17">
        <f>(CF17+(Q17+2*0.95*5.67E-8*(((CF17+$B$7)+273)^4-(CF17+273)^4)-44100*G17)/(1.84*29.3*N17+8*0.95*5.67E-8*(CF17+273)^3))</f>
        <v>0</v>
      </c>
      <c r="S17">
        <f>($C$7*CG17+$D$7*CH17+$E$7*R17)</f>
        <v>0</v>
      </c>
      <c r="T17">
        <f>0.61365*exp(17.502*S17/(240.97+S17))</f>
        <v>0</v>
      </c>
      <c r="U17">
        <f>(V17/W17*100)</f>
        <v>0</v>
      </c>
      <c r="V17">
        <f>BY17*(CD17+CE17)/1000</f>
        <v>0</v>
      </c>
      <c r="W17">
        <f>0.61365*exp(17.502*CF17/(240.97+CF17))</f>
        <v>0</v>
      </c>
      <c r="X17">
        <f>(T17-BY17*(CD17+CE17)/1000)</f>
        <v>0</v>
      </c>
      <c r="Y17">
        <f>(-G17*44100)</f>
        <v>0</v>
      </c>
      <c r="Z17">
        <f>2*29.3*N17*0.92*(CF17-S17)</f>
        <v>0</v>
      </c>
      <c r="AA17">
        <f>2*0.95*5.67E-8*(((CF17+$B$7)+273)^4-(S17+273)^4)</f>
        <v>0</v>
      </c>
      <c r="AB17">
        <f>Q17+AA17+Y17+Z17</f>
        <v>0</v>
      </c>
      <c r="AC17">
        <v>0</v>
      </c>
      <c r="AD17">
        <v>0</v>
      </c>
      <c r="AE17">
        <f>IF(AC17*$H$13&gt;=AG17,1.0,(AG17/(AG17-AC17*$H$13)))</f>
        <v>0</v>
      </c>
      <c r="AF17">
        <f>(AE17-1)*100</f>
        <v>0</v>
      </c>
      <c r="AG17">
        <f>MAX(0,($B$13+$C$13*CK17)/(1+$D$13*CK17)*CD17/(CF17+273)*$E$13)</f>
        <v>0</v>
      </c>
      <c r="AH17" t="s">
        <v>293</v>
      </c>
      <c r="AI17">
        <v>0</v>
      </c>
      <c r="AJ17">
        <v>0</v>
      </c>
      <c r="AK17">
        <f>AJ17-AI17</f>
        <v>0</v>
      </c>
      <c r="AL17">
        <f>AK17/AJ17</f>
        <v>0</v>
      </c>
      <c r="AM17">
        <v>0</v>
      </c>
      <c r="AN17" t="s">
        <v>293</v>
      </c>
      <c r="AO17">
        <v>0</v>
      </c>
      <c r="AP17">
        <v>0</v>
      </c>
      <c r="AQ17">
        <f>1-AO17/AP17</f>
        <v>0</v>
      </c>
      <c r="AR17">
        <v>0.5</v>
      </c>
      <c r="AS17">
        <f>BO17</f>
        <v>0</v>
      </c>
      <c r="AT17">
        <f>H17</f>
        <v>0</v>
      </c>
      <c r="AU17">
        <f>AQ17*AR17*AS17</f>
        <v>0</v>
      </c>
      <c r="AV17">
        <f>BA17/AP17</f>
        <v>0</v>
      </c>
      <c r="AW17">
        <f>(AT17-AM17)/AS17</f>
        <v>0</v>
      </c>
      <c r="AX17">
        <f>(AJ17-AP17)/AP17</f>
        <v>0</v>
      </c>
      <c r="AY17" t="s">
        <v>293</v>
      </c>
      <c r="AZ17">
        <v>0</v>
      </c>
      <c r="BA17">
        <f>AP17-AZ17</f>
        <v>0</v>
      </c>
      <c r="BB17">
        <f>(AP17-AO17)/(AP17-AZ17)</f>
        <v>0</v>
      </c>
      <c r="BC17">
        <f>(AJ17-AP17)/(AJ17-AZ17)</f>
        <v>0</v>
      </c>
      <c r="BD17">
        <f>(AP17-AO17)/(AP17-AI17)</f>
        <v>0</v>
      </c>
      <c r="BE17">
        <f>(AJ17-AP17)/(AJ17-AI17)</f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f>$B$11*CL17+$C$11*CM17+$F$11*CN17*(1-CQ17)</f>
        <v>0</v>
      </c>
      <c r="BO17">
        <f>BN17*BP17</f>
        <v>0</v>
      </c>
      <c r="BP17">
        <f>($B$11*$D$9+$C$11*$D$9+$F$11*((DA17+CS17)/MAX(DA17+CS17+DB17, 0.1)*$I$9+DB17/MAX(DA17+CS17+DB17, 0.1)*$J$9))/($B$11+$C$11+$F$11)</f>
        <v>0</v>
      </c>
      <c r="BQ17">
        <f>($B$11*$K$9+$C$11*$K$9+$F$11*((DA17+CS17)/MAX(DA17+CS17+DB17, 0.1)*$P$9+DB17/MAX(DA17+CS17+DB17, 0.1)*$Q$9))/($B$11+$C$11+$F$11)</f>
        <v>0</v>
      </c>
      <c r="BR17">
        <v>6</v>
      </c>
      <c r="BS17">
        <v>0.5</v>
      </c>
      <c r="BT17" t="s">
        <v>294</v>
      </c>
      <c r="BU17">
        <v>2</v>
      </c>
      <c r="BV17">
        <v>1620074463.6</v>
      </c>
      <c r="BW17">
        <v>409.729666666667</v>
      </c>
      <c r="BX17">
        <v>420.049666666667</v>
      </c>
      <c r="BY17">
        <v>3.16039666666667</v>
      </c>
      <c r="BZ17">
        <v>0.795676</v>
      </c>
      <c r="CA17">
        <v>411.006333333333</v>
      </c>
      <c r="CB17">
        <v>3.27508666666667</v>
      </c>
      <c r="CC17">
        <v>700.029666666667</v>
      </c>
      <c r="CD17">
        <v>101.076</v>
      </c>
      <c r="CE17">
        <v>0.1000336</v>
      </c>
      <c r="CF17">
        <v>14.8188666666667</v>
      </c>
      <c r="CG17">
        <v>14.4176666666667</v>
      </c>
      <c r="CH17">
        <v>999.9</v>
      </c>
      <c r="CI17">
        <v>0</v>
      </c>
      <c r="CJ17">
        <v>0</v>
      </c>
      <c r="CK17">
        <v>9986.46</v>
      </c>
      <c r="CL17">
        <v>0</v>
      </c>
      <c r="CM17">
        <v>2.31593</v>
      </c>
      <c r="CN17">
        <v>599.954</v>
      </c>
      <c r="CO17">
        <v>0.932997</v>
      </c>
      <c r="CP17">
        <v>0.0670026</v>
      </c>
      <c r="CQ17">
        <v>0</v>
      </c>
      <c r="CR17">
        <v>1244.72</v>
      </c>
      <c r="CS17">
        <v>4.99912</v>
      </c>
      <c r="CT17">
        <v>7257.41333333333</v>
      </c>
      <c r="CU17">
        <v>3805.26333333333</v>
      </c>
      <c r="CV17">
        <v>34.4583333333333</v>
      </c>
      <c r="CW17">
        <v>38.479</v>
      </c>
      <c r="CX17">
        <v>36.812</v>
      </c>
      <c r="CY17">
        <v>38.125</v>
      </c>
      <c r="CZ17">
        <v>36.1666666666667</v>
      </c>
      <c r="DA17">
        <v>555.09</v>
      </c>
      <c r="DB17">
        <v>39.86</v>
      </c>
      <c r="DC17">
        <v>0</v>
      </c>
      <c r="DD17">
        <v>1620074464.7</v>
      </c>
      <c r="DE17">
        <v>0</v>
      </c>
      <c r="DF17">
        <v>1245.7748</v>
      </c>
      <c r="DG17">
        <v>-11.7315384519425</v>
      </c>
      <c r="DH17">
        <v>-76.4215383823101</v>
      </c>
      <c r="DI17">
        <v>7266.1696</v>
      </c>
      <c r="DJ17">
        <v>15</v>
      </c>
      <c r="DK17">
        <v>1620074415.1</v>
      </c>
      <c r="DL17" t="s">
        <v>295</v>
      </c>
      <c r="DM17">
        <v>1620074410.1</v>
      </c>
      <c r="DN17">
        <v>1620074415.1</v>
      </c>
      <c r="DO17">
        <v>3</v>
      </c>
      <c r="DP17">
        <v>-0.047</v>
      </c>
      <c r="DQ17">
        <v>0.064</v>
      </c>
      <c r="DR17">
        <v>-1.276</v>
      </c>
      <c r="DS17">
        <v>-0.115</v>
      </c>
      <c r="DT17">
        <v>420</v>
      </c>
      <c r="DU17">
        <v>1</v>
      </c>
      <c r="DV17">
        <v>0.23</v>
      </c>
      <c r="DW17">
        <v>0.04</v>
      </c>
      <c r="DX17">
        <v>-10.2298</v>
      </c>
      <c r="DY17">
        <v>-0.348656445993045</v>
      </c>
      <c r="DZ17">
        <v>0.0466799638430693</v>
      </c>
      <c r="EA17">
        <v>1</v>
      </c>
      <c r="EB17">
        <v>1246.52970588235</v>
      </c>
      <c r="EC17">
        <v>-13.8249768801531</v>
      </c>
      <c r="ED17">
        <v>1.38288378418206</v>
      </c>
      <c r="EE17">
        <v>0</v>
      </c>
      <c r="EF17">
        <v>2.33578780487805</v>
      </c>
      <c r="EG17">
        <v>0.169017491289196</v>
      </c>
      <c r="EH17">
        <v>0.01669047830091</v>
      </c>
      <c r="EI17">
        <v>0</v>
      </c>
      <c r="EJ17">
        <v>1</v>
      </c>
      <c r="EK17">
        <v>3</v>
      </c>
      <c r="EL17" t="s">
        <v>296</v>
      </c>
      <c r="EM17">
        <v>100</v>
      </c>
      <c r="EN17">
        <v>100</v>
      </c>
      <c r="EO17">
        <v>-1.277</v>
      </c>
      <c r="EP17">
        <v>-0.1147</v>
      </c>
      <c r="EQ17">
        <v>-1.27634999999998</v>
      </c>
      <c r="ER17">
        <v>0</v>
      </c>
      <c r="ES17">
        <v>0</v>
      </c>
      <c r="ET17">
        <v>0</v>
      </c>
      <c r="EU17">
        <v>-0.11468485</v>
      </c>
      <c r="EV17">
        <v>0</v>
      </c>
      <c r="EW17">
        <v>0</v>
      </c>
      <c r="EX17">
        <v>0</v>
      </c>
      <c r="EY17">
        <v>-1</v>
      </c>
      <c r="EZ17">
        <v>-1</v>
      </c>
      <c r="FA17">
        <v>-1</v>
      </c>
      <c r="FB17">
        <v>-1</v>
      </c>
      <c r="FC17">
        <v>0.9</v>
      </c>
      <c r="FD17">
        <v>0.8</v>
      </c>
      <c r="FE17">
        <v>2</v>
      </c>
      <c r="FF17">
        <v>777.448</v>
      </c>
      <c r="FG17">
        <v>690.329</v>
      </c>
      <c r="FH17">
        <v>9.32365</v>
      </c>
      <c r="FI17">
        <v>24.9488</v>
      </c>
      <c r="FJ17">
        <v>30.0013</v>
      </c>
      <c r="FK17">
        <v>25.0192</v>
      </c>
      <c r="FL17">
        <v>24.9944</v>
      </c>
      <c r="FM17">
        <v>26.2439</v>
      </c>
      <c r="FN17">
        <v>100</v>
      </c>
      <c r="FO17">
        <v>0</v>
      </c>
      <c r="FP17">
        <v>9.34</v>
      </c>
      <c r="FQ17">
        <v>420</v>
      </c>
      <c r="FR17">
        <v>0.407963</v>
      </c>
      <c r="FS17">
        <v>101.994</v>
      </c>
      <c r="FT17">
        <v>100.494</v>
      </c>
    </row>
    <row r="18" spans="1:176">
      <c r="A18">
        <v>2</v>
      </c>
      <c r="B18">
        <v>1620074494.6</v>
      </c>
      <c r="C18">
        <v>30</v>
      </c>
      <c r="D18" t="s">
        <v>297</v>
      </c>
      <c r="E18" t="s">
        <v>298</v>
      </c>
      <c r="F18">
        <v>1620074493.6</v>
      </c>
      <c r="G18">
        <f>CC18*AE18*(BY18-BZ18)/(100*BR18*(1000-AE18*BY18))</f>
        <v>0</v>
      </c>
      <c r="H18">
        <f>CC18*AE18*(BX18-BW18*(1000-AE18*BZ18)/(1000-AE18*BY18))/(100*BR18)</f>
        <v>0</v>
      </c>
      <c r="I18">
        <f>BW18 - IF(AE18&gt;1, H18*BR18*100.0/(AG18*CK18), 0)</f>
        <v>0</v>
      </c>
      <c r="J18">
        <f>((P18-G18/2)*I18-H18)/(P18+G18/2)</f>
        <v>0</v>
      </c>
      <c r="K18">
        <f>J18*(CD18+CE18)/1000.0</f>
        <v>0</v>
      </c>
      <c r="L18">
        <f>(BW18 - IF(AE18&gt;1, H18*BR18*100.0/(AG18*CK18), 0))*(CD18+CE18)/1000.0</f>
        <v>0</v>
      </c>
      <c r="M18">
        <f>2.0/((1/O18-1/N18)+SIGN(O18)*SQRT((1/O18-1/N18)*(1/O18-1/N18) + 4*BS18/((BS18+1)*(BS18+1))*(2*1/O18*1/N18-1/N18*1/N18)))</f>
        <v>0</v>
      </c>
      <c r="N18">
        <f>IF(LEFT(BT18,1)&lt;&gt;"0",IF(LEFT(BT18,1)="1",3.0,BU18),$D$5+$E$5*(CK18*CD18/($K$5*1000))+$F$5*(CK18*CD18/($K$5*1000))*MAX(MIN(BR18,$J$5),$I$5)*MAX(MIN(BR18,$J$5),$I$5)+$G$5*MAX(MIN(BR18,$J$5),$I$5)*(CK18*CD18/($K$5*1000))+$H$5*(CK18*CD18/($K$5*1000))*(CK18*CD18/($K$5*1000)))</f>
        <v>0</v>
      </c>
      <c r="O18">
        <f>G18*(1000-(1000*0.61365*exp(17.502*S18/(240.97+S18))/(CD18+CE18)+BY18)/2)/(1000*0.61365*exp(17.502*S18/(240.97+S18))/(CD18+CE18)-BY18)</f>
        <v>0</v>
      </c>
      <c r="P18">
        <f>1/((BS18+1)/(M18/1.6)+1/(N18/1.37)) + BS18/((BS18+1)/(M18/1.6) + BS18/(N18/1.37))</f>
        <v>0</v>
      </c>
      <c r="Q18">
        <f>(BO18*BQ18)</f>
        <v>0</v>
      </c>
      <c r="R18">
        <f>(CF18+(Q18+2*0.95*5.67E-8*(((CF18+$B$7)+273)^4-(CF18+273)^4)-44100*G18)/(1.84*29.3*N18+8*0.95*5.67E-8*(CF18+273)^3))</f>
        <v>0</v>
      </c>
      <c r="S18">
        <f>($C$7*CG18+$D$7*CH18+$E$7*R18)</f>
        <v>0</v>
      </c>
      <c r="T18">
        <f>0.61365*exp(17.502*S18/(240.97+S18))</f>
        <v>0</v>
      </c>
      <c r="U18">
        <f>(V18/W18*100)</f>
        <v>0</v>
      </c>
      <c r="V18">
        <f>BY18*(CD18+CE18)/1000</f>
        <v>0</v>
      </c>
      <c r="W18">
        <f>0.61365*exp(17.502*CF18/(240.97+CF18))</f>
        <v>0</v>
      </c>
      <c r="X18">
        <f>(T18-BY18*(CD18+CE18)/1000)</f>
        <v>0</v>
      </c>
      <c r="Y18">
        <f>(-G18*44100)</f>
        <v>0</v>
      </c>
      <c r="Z18">
        <f>2*29.3*N18*0.92*(CF18-S18)</f>
        <v>0</v>
      </c>
      <c r="AA18">
        <f>2*0.95*5.67E-8*(((CF18+$B$7)+273)^4-(S18+273)^4)</f>
        <v>0</v>
      </c>
      <c r="AB18">
        <f>Q18+AA18+Y18+Z18</f>
        <v>0</v>
      </c>
      <c r="AC18">
        <v>0</v>
      </c>
      <c r="AD18">
        <v>0</v>
      </c>
      <c r="AE18">
        <f>IF(AC18*$H$13&gt;=AG18,1.0,(AG18/(AG18-AC18*$H$13)))</f>
        <v>0</v>
      </c>
      <c r="AF18">
        <f>(AE18-1)*100</f>
        <v>0</v>
      </c>
      <c r="AG18">
        <f>MAX(0,($B$13+$C$13*CK18)/(1+$D$13*CK18)*CD18/(CF18+273)*$E$13)</f>
        <v>0</v>
      </c>
      <c r="AH18" t="s">
        <v>293</v>
      </c>
      <c r="AI18">
        <v>0</v>
      </c>
      <c r="AJ18">
        <v>0</v>
      </c>
      <c r="AK18">
        <f>AJ18-AI18</f>
        <v>0</v>
      </c>
      <c r="AL18">
        <f>AK18/AJ18</f>
        <v>0</v>
      </c>
      <c r="AM18">
        <v>0</v>
      </c>
      <c r="AN18" t="s">
        <v>293</v>
      </c>
      <c r="AO18">
        <v>0</v>
      </c>
      <c r="AP18">
        <v>0</v>
      </c>
      <c r="AQ18">
        <f>1-AO18/AP18</f>
        <v>0</v>
      </c>
      <c r="AR18">
        <v>0.5</v>
      </c>
      <c r="AS18">
        <f>BO18</f>
        <v>0</v>
      </c>
      <c r="AT18">
        <f>H18</f>
        <v>0</v>
      </c>
      <c r="AU18">
        <f>AQ18*AR18*AS18</f>
        <v>0</v>
      </c>
      <c r="AV18">
        <f>BA18/AP18</f>
        <v>0</v>
      </c>
      <c r="AW18">
        <f>(AT18-AM18)/AS18</f>
        <v>0</v>
      </c>
      <c r="AX18">
        <f>(AJ18-AP18)/AP18</f>
        <v>0</v>
      </c>
      <c r="AY18" t="s">
        <v>293</v>
      </c>
      <c r="AZ18">
        <v>0</v>
      </c>
      <c r="BA18">
        <f>AP18-AZ18</f>
        <v>0</v>
      </c>
      <c r="BB18">
        <f>(AP18-AO18)/(AP18-AZ18)</f>
        <v>0</v>
      </c>
      <c r="BC18">
        <f>(AJ18-AP18)/(AJ18-AZ18)</f>
        <v>0</v>
      </c>
      <c r="BD18">
        <f>(AP18-AO18)/(AP18-AI18)</f>
        <v>0</v>
      </c>
      <c r="BE18">
        <f>(AJ18-AP18)/(AJ18-AI18)</f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f>$B$11*CL18+$C$11*CM18+$F$11*CN18*(1-CQ18)</f>
        <v>0</v>
      </c>
      <c r="BO18">
        <f>BN18*BP18</f>
        <v>0</v>
      </c>
      <c r="BP18">
        <f>($B$11*$D$9+$C$11*$D$9+$F$11*((DA18+CS18)/MAX(DA18+CS18+DB18, 0.1)*$I$9+DB18/MAX(DA18+CS18+DB18, 0.1)*$J$9))/($B$11+$C$11+$F$11)</f>
        <v>0</v>
      </c>
      <c r="BQ18">
        <f>($B$11*$K$9+$C$11*$K$9+$F$11*((DA18+CS18)/MAX(DA18+CS18+DB18, 0.1)*$P$9+DB18/MAX(DA18+CS18+DB18, 0.1)*$Q$9))/($B$11+$C$11+$F$11)</f>
        <v>0</v>
      </c>
      <c r="BR18">
        <v>6</v>
      </c>
      <c r="BS18">
        <v>0.5</v>
      </c>
      <c r="BT18" t="s">
        <v>294</v>
      </c>
      <c r="BU18">
        <v>2</v>
      </c>
      <c r="BV18">
        <v>1620074493.6</v>
      </c>
      <c r="BW18">
        <v>409.599333333333</v>
      </c>
      <c r="BX18">
        <v>419.967</v>
      </c>
      <c r="BY18">
        <v>3.24618333333333</v>
      </c>
      <c r="BZ18">
        <v>0.795592333333333</v>
      </c>
      <c r="CA18">
        <v>410.875666666667</v>
      </c>
      <c r="CB18">
        <v>3.36087333333333</v>
      </c>
      <c r="CC18">
        <v>700.015666666667</v>
      </c>
      <c r="CD18">
        <v>101.077666666667</v>
      </c>
      <c r="CE18">
        <v>0.0993541666666667</v>
      </c>
      <c r="CF18">
        <v>14.9606666666667</v>
      </c>
      <c r="CG18">
        <v>14.5476</v>
      </c>
      <c r="CH18">
        <v>999.9</v>
      </c>
      <c r="CI18">
        <v>0</v>
      </c>
      <c r="CJ18">
        <v>0</v>
      </c>
      <c r="CK18">
        <v>10031.8333333333</v>
      </c>
      <c r="CL18">
        <v>0</v>
      </c>
      <c r="CM18">
        <v>2.37107</v>
      </c>
      <c r="CN18">
        <v>599.965666666667</v>
      </c>
      <c r="CO18">
        <v>0.932997</v>
      </c>
      <c r="CP18">
        <v>0.0670026</v>
      </c>
      <c r="CQ18">
        <v>0</v>
      </c>
      <c r="CR18">
        <v>1238.84666666667</v>
      </c>
      <c r="CS18">
        <v>4.99912</v>
      </c>
      <c r="CT18">
        <v>7226.61666666667</v>
      </c>
      <c r="CU18">
        <v>3805.33333333333</v>
      </c>
      <c r="CV18">
        <v>34.5416666666667</v>
      </c>
      <c r="CW18">
        <v>38.4163333333333</v>
      </c>
      <c r="CX18">
        <v>36.7916666666667</v>
      </c>
      <c r="CY18">
        <v>38.0416666666667</v>
      </c>
      <c r="CZ18">
        <v>36.1246666666667</v>
      </c>
      <c r="DA18">
        <v>555.1</v>
      </c>
      <c r="DB18">
        <v>39.86</v>
      </c>
      <c r="DC18">
        <v>0</v>
      </c>
      <c r="DD18">
        <v>1620074494.7</v>
      </c>
      <c r="DE18">
        <v>0</v>
      </c>
      <c r="DF18">
        <v>1240.1408</v>
      </c>
      <c r="DG18">
        <v>-11.3176923051855</v>
      </c>
      <c r="DH18">
        <v>-61.5276924078406</v>
      </c>
      <c r="DI18">
        <v>7233.49</v>
      </c>
      <c r="DJ18">
        <v>15</v>
      </c>
      <c r="DK18">
        <v>1620074415.1</v>
      </c>
      <c r="DL18" t="s">
        <v>295</v>
      </c>
      <c r="DM18">
        <v>1620074410.1</v>
      </c>
      <c r="DN18">
        <v>1620074415.1</v>
      </c>
      <c r="DO18">
        <v>3</v>
      </c>
      <c r="DP18">
        <v>-0.047</v>
      </c>
      <c r="DQ18">
        <v>0.064</v>
      </c>
      <c r="DR18">
        <v>-1.276</v>
      </c>
      <c r="DS18">
        <v>-0.115</v>
      </c>
      <c r="DT18">
        <v>420</v>
      </c>
      <c r="DU18">
        <v>1</v>
      </c>
      <c r="DV18">
        <v>0.23</v>
      </c>
      <c r="DW18">
        <v>0.04</v>
      </c>
      <c r="DX18">
        <v>-10.4969536585366</v>
      </c>
      <c r="DY18">
        <v>1.81635261324042</v>
      </c>
      <c r="DZ18">
        <v>0.282392377166483</v>
      </c>
      <c r="EA18">
        <v>0</v>
      </c>
      <c r="EB18">
        <v>1240.85787878788</v>
      </c>
      <c r="EC18">
        <v>-11.4581666152261</v>
      </c>
      <c r="ED18">
        <v>1.1037065858877</v>
      </c>
      <c r="EE18">
        <v>0</v>
      </c>
      <c r="EF18">
        <v>2.42051634146341</v>
      </c>
      <c r="EG18">
        <v>0.175978745644604</v>
      </c>
      <c r="EH18">
        <v>0.0173713215802477</v>
      </c>
      <c r="EI18">
        <v>0</v>
      </c>
      <c r="EJ18">
        <v>0</v>
      </c>
      <c r="EK18">
        <v>3</v>
      </c>
      <c r="EL18" t="s">
        <v>299</v>
      </c>
      <c r="EM18">
        <v>100</v>
      </c>
      <c r="EN18">
        <v>100</v>
      </c>
      <c r="EO18">
        <v>-1.276</v>
      </c>
      <c r="EP18">
        <v>-0.1147</v>
      </c>
      <c r="EQ18">
        <v>-1.27634999999998</v>
      </c>
      <c r="ER18">
        <v>0</v>
      </c>
      <c r="ES18">
        <v>0</v>
      </c>
      <c r="ET18">
        <v>0</v>
      </c>
      <c r="EU18">
        <v>-0.11468485</v>
      </c>
      <c r="EV18">
        <v>0</v>
      </c>
      <c r="EW18">
        <v>0</v>
      </c>
      <c r="EX18">
        <v>0</v>
      </c>
      <c r="EY18">
        <v>-1</v>
      </c>
      <c r="EZ18">
        <v>-1</v>
      </c>
      <c r="FA18">
        <v>-1</v>
      </c>
      <c r="FB18">
        <v>-1</v>
      </c>
      <c r="FC18">
        <v>1.4</v>
      </c>
      <c r="FD18">
        <v>1.3</v>
      </c>
      <c r="FE18">
        <v>2</v>
      </c>
      <c r="FF18">
        <v>777.886</v>
      </c>
      <c r="FG18">
        <v>690.383</v>
      </c>
      <c r="FH18">
        <v>9.79398</v>
      </c>
      <c r="FI18">
        <v>24.9273</v>
      </c>
      <c r="FJ18">
        <v>29.9995</v>
      </c>
      <c r="FK18">
        <v>25.0061</v>
      </c>
      <c r="FL18">
        <v>24.9829</v>
      </c>
      <c r="FM18">
        <v>26.2427</v>
      </c>
      <c r="FN18">
        <v>100</v>
      </c>
      <c r="FO18">
        <v>0</v>
      </c>
      <c r="FP18">
        <v>9.85</v>
      </c>
      <c r="FQ18">
        <v>420</v>
      </c>
      <c r="FR18">
        <v>0.407963</v>
      </c>
      <c r="FS18">
        <v>101.994</v>
      </c>
      <c r="FT18">
        <v>100.492</v>
      </c>
    </row>
    <row r="19" spans="1:176">
      <c r="A19">
        <v>3</v>
      </c>
      <c r="B19">
        <v>1620074524.6</v>
      </c>
      <c r="C19">
        <v>60</v>
      </c>
      <c r="D19" t="s">
        <v>300</v>
      </c>
      <c r="E19" t="s">
        <v>301</v>
      </c>
      <c r="F19">
        <v>1620074523.6</v>
      </c>
      <c r="G19">
        <f>CC19*AE19*(BY19-BZ19)/(100*BR19*(1000-AE19*BY19))</f>
        <v>0</v>
      </c>
      <c r="H19">
        <f>CC19*AE19*(BX19-BW19*(1000-AE19*BZ19)/(1000-AE19*BY19))/(100*BR19)</f>
        <v>0</v>
      </c>
      <c r="I19">
        <f>BW19 - IF(AE19&gt;1, H19*BR19*100.0/(AG19*CK19), 0)</f>
        <v>0</v>
      </c>
      <c r="J19">
        <f>((P19-G19/2)*I19-H19)/(P19+G19/2)</f>
        <v>0</v>
      </c>
      <c r="K19">
        <f>J19*(CD19+CE19)/1000.0</f>
        <v>0</v>
      </c>
      <c r="L19">
        <f>(BW19 - IF(AE19&gt;1, H19*BR19*100.0/(AG19*CK19), 0))*(CD19+CE19)/1000.0</f>
        <v>0</v>
      </c>
      <c r="M19">
        <f>2.0/((1/O19-1/N19)+SIGN(O19)*SQRT((1/O19-1/N19)*(1/O19-1/N19) + 4*BS19/((BS19+1)*(BS19+1))*(2*1/O19*1/N19-1/N19*1/N19)))</f>
        <v>0</v>
      </c>
      <c r="N19">
        <f>IF(LEFT(BT19,1)&lt;&gt;"0",IF(LEFT(BT19,1)="1",3.0,BU19),$D$5+$E$5*(CK19*CD19/($K$5*1000))+$F$5*(CK19*CD19/($K$5*1000))*MAX(MIN(BR19,$J$5),$I$5)*MAX(MIN(BR19,$J$5),$I$5)+$G$5*MAX(MIN(BR19,$J$5),$I$5)*(CK19*CD19/($K$5*1000))+$H$5*(CK19*CD19/($K$5*1000))*(CK19*CD19/($K$5*1000)))</f>
        <v>0</v>
      </c>
      <c r="O19">
        <f>G19*(1000-(1000*0.61365*exp(17.502*S19/(240.97+S19))/(CD19+CE19)+BY19)/2)/(1000*0.61365*exp(17.502*S19/(240.97+S19))/(CD19+CE19)-BY19)</f>
        <v>0</v>
      </c>
      <c r="P19">
        <f>1/((BS19+1)/(M19/1.6)+1/(N19/1.37)) + BS19/((BS19+1)/(M19/1.6) + BS19/(N19/1.37))</f>
        <v>0</v>
      </c>
      <c r="Q19">
        <f>(BO19*BQ19)</f>
        <v>0</v>
      </c>
      <c r="R19">
        <f>(CF19+(Q19+2*0.95*5.67E-8*(((CF19+$B$7)+273)^4-(CF19+273)^4)-44100*G19)/(1.84*29.3*N19+8*0.95*5.67E-8*(CF19+273)^3))</f>
        <v>0</v>
      </c>
      <c r="S19">
        <f>($C$7*CG19+$D$7*CH19+$E$7*R19)</f>
        <v>0</v>
      </c>
      <c r="T19">
        <f>0.61365*exp(17.502*S19/(240.97+S19))</f>
        <v>0</v>
      </c>
      <c r="U19">
        <f>(V19/W19*100)</f>
        <v>0</v>
      </c>
      <c r="V19">
        <f>BY19*(CD19+CE19)/1000</f>
        <v>0</v>
      </c>
      <c r="W19">
        <f>0.61365*exp(17.502*CF19/(240.97+CF19))</f>
        <v>0</v>
      </c>
      <c r="X19">
        <f>(T19-BY19*(CD19+CE19)/1000)</f>
        <v>0</v>
      </c>
      <c r="Y19">
        <f>(-G19*44100)</f>
        <v>0</v>
      </c>
      <c r="Z19">
        <f>2*29.3*N19*0.92*(CF19-S19)</f>
        <v>0</v>
      </c>
      <c r="AA19">
        <f>2*0.95*5.67E-8*(((CF19+$B$7)+273)^4-(S19+273)^4)</f>
        <v>0</v>
      </c>
      <c r="AB19">
        <f>Q19+AA19+Y19+Z19</f>
        <v>0</v>
      </c>
      <c r="AC19">
        <v>0</v>
      </c>
      <c r="AD19">
        <v>0</v>
      </c>
      <c r="AE19">
        <f>IF(AC19*$H$13&gt;=AG19,1.0,(AG19/(AG19-AC19*$H$13)))</f>
        <v>0</v>
      </c>
      <c r="AF19">
        <f>(AE19-1)*100</f>
        <v>0</v>
      </c>
      <c r="AG19">
        <f>MAX(0,($B$13+$C$13*CK19)/(1+$D$13*CK19)*CD19/(CF19+273)*$E$13)</f>
        <v>0</v>
      </c>
      <c r="AH19" t="s">
        <v>293</v>
      </c>
      <c r="AI19">
        <v>0</v>
      </c>
      <c r="AJ19">
        <v>0</v>
      </c>
      <c r="AK19">
        <f>AJ19-AI19</f>
        <v>0</v>
      </c>
      <c r="AL19">
        <f>AK19/AJ19</f>
        <v>0</v>
      </c>
      <c r="AM19">
        <v>0</v>
      </c>
      <c r="AN19" t="s">
        <v>293</v>
      </c>
      <c r="AO19">
        <v>0</v>
      </c>
      <c r="AP19">
        <v>0</v>
      </c>
      <c r="AQ19">
        <f>1-AO19/AP19</f>
        <v>0</v>
      </c>
      <c r="AR19">
        <v>0.5</v>
      </c>
      <c r="AS19">
        <f>BO19</f>
        <v>0</v>
      </c>
      <c r="AT19">
        <f>H19</f>
        <v>0</v>
      </c>
      <c r="AU19">
        <f>AQ19*AR19*AS19</f>
        <v>0</v>
      </c>
      <c r="AV19">
        <f>BA19/AP19</f>
        <v>0</v>
      </c>
      <c r="AW19">
        <f>(AT19-AM19)/AS19</f>
        <v>0</v>
      </c>
      <c r="AX19">
        <f>(AJ19-AP19)/AP19</f>
        <v>0</v>
      </c>
      <c r="AY19" t="s">
        <v>293</v>
      </c>
      <c r="AZ19">
        <v>0</v>
      </c>
      <c r="BA19">
        <f>AP19-AZ19</f>
        <v>0</v>
      </c>
      <c r="BB19">
        <f>(AP19-AO19)/(AP19-AZ19)</f>
        <v>0</v>
      </c>
      <c r="BC19">
        <f>(AJ19-AP19)/(AJ19-AZ19)</f>
        <v>0</v>
      </c>
      <c r="BD19">
        <f>(AP19-AO19)/(AP19-AI19)</f>
        <v>0</v>
      </c>
      <c r="BE19">
        <f>(AJ19-AP19)/(AJ19-AI19)</f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f>$B$11*CL19+$C$11*CM19+$F$11*CN19*(1-CQ19)</f>
        <v>0</v>
      </c>
      <c r="BO19">
        <f>BN19*BP19</f>
        <v>0</v>
      </c>
      <c r="BP19">
        <f>($B$11*$D$9+$C$11*$D$9+$F$11*((DA19+CS19)/MAX(DA19+CS19+DB19, 0.1)*$I$9+DB19/MAX(DA19+CS19+DB19, 0.1)*$J$9))/($B$11+$C$11+$F$11)</f>
        <v>0</v>
      </c>
      <c r="BQ19">
        <f>($B$11*$K$9+$C$11*$K$9+$F$11*((DA19+CS19)/MAX(DA19+CS19+DB19, 0.1)*$P$9+DB19/MAX(DA19+CS19+DB19, 0.1)*$Q$9))/($B$11+$C$11+$F$11)</f>
        <v>0</v>
      </c>
      <c r="BR19">
        <v>6</v>
      </c>
      <c r="BS19">
        <v>0.5</v>
      </c>
      <c r="BT19" t="s">
        <v>294</v>
      </c>
      <c r="BU19">
        <v>2</v>
      </c>
      <c r="BV19">
        <v>1620074523.6</v>
      </c>
      <c r="BW19">
        <v>409.493666666667</v>
      </c>
      <c r="BX19">
        <v>419.991</v>
      </c>
      <c r="BY19">
        <v>3.33801666666667</v>
      </c>
      <c r="BZ19">
        <v>0.796310333333333</v>
      </c>
      <c r="CA19">
        <v>410.77</v>
      </c>
      <c r="CB19">
        <v>3.45270333333333</v>
      </c>
      <c r="CC19">
        <v>700.023666666667</v>
      </c>
      <c r="CD19">
        <v>101.078333333333</v>
      </c>
      <c r="CE19">
        <v>0.100101666666667</v>
      </c>
      <c r="CF19">
        <v>15.1268666666667</v>
      </c>
      <c r="CG19">
        <v>14.7071</v>
      </c>
      <c r="CH19">
        <v>999.9</v>
      </c>
      <c r="CI19">
        <v>0</v>
      </c>
      <c r="CJ19">
        <v>0</v>
      </c>
      <c r="CK19">
        <v>9994.99333333333</v>
      </c>
      <c r="CL19">
        <v>0</v>
      </c>
      <c r="CM19">
        <v>2.37015</v>
      </c>
      <c r="CN19">
        <v>599.985333333333</v>
      </c>
      <c r="CO19">
        <v>0.932997</v>
      </c>
      <c r="CP19">
        <v>0.0670026</v>
      </c>
      <c r="CQ19">
        <v>0</v>
      </c>
      <c r="CR19">
        <v>1233.34666666667</v>
      </c>
      <c r="CS19">
        <v>4.99912</v>
      </c>
      <c r="CT19">
        <v>7193.77333333333</v>
      </c>
      <c r="CU19">
        <v>3805.46</v>
      </c>
      <c r="CV19">
        <v>34.4163333333333</v>
      </c>
      <c r="CW19">
        <v>38.4583333333333</v>
      </c>
      <c r="CX19">
        <v>36.729</v>
      </c>
      <c r="CY19">
        <v>37.979</v>
      </c>
      <c r="CZ19">
        <v>36.229</v>
      </c>
      <c r="DA19">
        <v>555.116666666667</v>
      </c>
      <c r="DB19">
        <v>39.87</v>
      </c>
      <c r="DC19">
        <v>0</v>
      </c>
      <c r="DD19">
        <v>1620074524.7</v>
      </c>
      <c r="DE19">
        <v>0</v>
      </c>
      <c r="DF19">
        <v>1234.6804</v>
      </c>
      <c r="DG19">
        <v>-11.7507692260602</v>
      </c>
      <c r="DH19">
        <v>-67.4246153574763</v>
      </c>
      <c r="DI19">
        <v>7201.0284</v>
      </c>
      <c r="DJ19">
        <v>15</v>
      </c>
      <c r="DK19">
        <v>1620074415.1</v>
      </c>
      <c r="DL19" t="s">
        <v>295</v>
      </c>
      <c r="DM19">
        <v>1620074410.1</v>
      </c>
      <c r="DN19">
        <v>1620074415.1</v>
      </c>
      <c r="DO19">
        <v>3</v>
      </c>
      <c r="DP19">
        <v>-0.047</v>
      </c>
      <c r="DQ19">
        <v>0.064</v>
      </c>
      <c r="DR19">
        <v>-1.276</v>
      </c>
      <c r="DS19">
        <v>-0.115</v>
      </c>
      <c r="DT19">
        <v>420</v>
      </c>
      <c r="DU19">
        <v>1</v>
      </c>
      <c r="DV19">
        <v>0.23</v>
      </c>
      <c r="DW19">
        <v>0.04</v>
      </c>
      <c r="DX19">
        <v>-10.4757195121951</v>
      </c>
      <c r="DY19">
        <v>-0.211356794425089</v>
      </c>
      <c r="DZ19">
        <v>0.03557481446406</v>
      </c>
      <c r="EA19">
        <v>1</v>
      </c>
      <c r="EB19">
        <v>1235.37696969697</v>
      </c>
      <c r="EC19">
        <v>-11.1362899525916</v>
      </c>
      <c r="ED19">
        <v>1.08260204179557</v>
      </c>
      <c r="EE19">
        <v>0</v>
      </c>
      <c r="EF19">
        <v>2.51157682926829</v>
      </c>
      <c r="EG19">
        <v>0.187671010452957</v>
      </c>
      <c r="EH19">
        <v>0.0185164454839771</v>
      </c>
      <c r="EI19">
        <v>0</v>
      </c>
      <c r="EJ19">
        <v>1</v>
      </c>
      <c r="EK19">
        <v>3</v>
      </c>
      <c r="EL19" t="s">
        <v>296</v>
      </c>
      <c r="EM19">
        <v>100</v>
      </c>
      <c r="EN19">
        <v>100</v>
      </c>
      <c r="EO19">
        <v>-1.277</v>
      </c>
      <c r="EP19">
        <v>-0.1147</v>
      </c>
      <c r="EQ19">
        <v>-1.27634999999998</v>
      </c>
      <c r="ER19">
        <v>0</v>
      </c>
      <c r="ES19">
        <v>0</v>
      </c>
      <c r="ET19">
        <v>0</v>
      </c>
      <c r="EU19">
        <v>-0.11468485</v>
      </c>
      <c r="EV19">
        <v>0</v>
      </c>
      <c r="EW19">
        <v>0</v>
      </c>
      <c r="EX19">
        <v>0</v>
      </c>
      <c r="EY19">
        <v>-1</v>
      </c>
      <c r="EZ19">
        <v>-1</v>
      </c>
      <c r="FA19">
        <v>-1</v>
      </c>
      <c r="FB19">
        <v>-1</v>
      </c>
      <c r="FC19">
        <v>1.9</v>
      </c>
      <c r="FD19">
        <v>1.8</v>
      </c>
      <c r="FE19">
        <v>2</v>
      </c>
      <c r="FF19">
        <v>778.262</v>
      </c>
      <c r="FG19">
        <v>690.729</v>
      </c>
      <c r="FH19">
        <v>10.2922</v>
      </c>
      <c r="FI19">
        <v>24.9022</v>
      </c>
      <c r="FJ19">
        <v>29.9996</v>
      </c>
      <c r="FK19">
        <v>24.9914</v>
      </c>
      <c r="FL19">
        <v>24.9694</v>
      </c>
      <c r="FM19">
        <v>26.2414</v>
      </c>
      <c r="FN19">
        <v>100</v>
      </c>
      <c r="FO19">
        <v>0</v>
      </c>
      <c r="FP19">
        <v>10.35</v>
      </c>
      <c r="FQ19">
        <v>420</v>
      </c>
      <c r="FR19">
        <v>0.407963</v>
      </c>
      <c r="FS19">
        <v>101.998</v>
      </c>
      <c r="FT19">
        <v>100.494</v>
      </c>
    </row>
    <row r="20" spans="1:176">
      <c r="A20">
        <v>4</v>
      </c>
      <c r="B20">
        <v>1620074554.6</v>
      </c>
      <c r="C20">
        <v>90</v>
      </c>
      <c r="D20" t="s">
        <v>302</v>
      </c>
      <c r="E20" t="s">
        <v>303</v>
      </c>
      <c r="F20">
        <v>1620074553.6</v>
      </c>
      <c r="G20">
        <f>CC20*AE20*(BY20-BZ20)/(100*BR20*(1000-AE20*BY20))</f>
        <v>0</v>
      </c>
      <c r="H20">
        <f>CC20*AE20*(BX20-BW20*(1000-AE20*BZ20)/(1000-AE20*BY20))/(100*BR20)</f>
        <v>0</v>
      </c>
      <c r="I20">
        <f>BW20 - IF(AE20&gt;1, H20*BR20*100.0/(AG20*CK20), 0)</f>
        <v>0</v>
      </c>
      <c r="J20">
        <f>((P20-G20/2)*I20-H20)/(P20+G20/2)</f>
        <v>0</v>
      </c>
      <c r="K20">
        <f>J20*(CD20+CE20)/1000.0</f>
        <v>0</v>
      </c>
      <c r="L20">
        <f>(BW20 - IF(AE20&gt;1, H20*BR20*100.0/(AG20*CK20), 0))*(CD20+CE20)/1000.0</f>
        <v>0</v>
      </c>
      <c r="M20">
        <f>2.0/((1/O20-1/N20)+SIGN(O20)*SQRT((1/O20-1/N20)*(1/O20-1/N20) + 4*BS20/((BS20+1)*(BS20+1))*(2*1/O20*1/N20-1/N20*1/N20)))</f>
        <v>0</v>
      </c>
      <c r="N20">
        <f>IF(LEFT(BT20,1)&lt;&gt;"0",IF(LEFT(BT20,1)="1",3.0,BU20),$D$5+$E$5*(CK20*CD20/($K$5*1000))+$F$5*(CK20*CD20/($K$5*1000))*MAX(MIN(BR20,$J$5),$I$5)*MAX(MIN(BR20,$J$5),$I$5)+$G$5*MAX(MIN(BR20,$J$5),$I$5)*(CK20*CD20/($K$5*1000))+$H$5*(CK20*CD20/($K$5*1000))*(CK20*CD20/($K$5*1000)))</f>
        <v>0</v>
      </c>
      <c r="O20">
        <f>G20*(1000-(1000*0.61365*exp(17.502*S20/(240.97+S20))/(CD20+CE20)+BY20)/2)/(1000*0.61365*exp(17.502*S20/(240.97+S20))/(CD20+CE20)-BY20)</f>
        <v>0</v>
      </c>
      <c r="P20">
        <f>1/((BS20+1)/(M20/1.6)+1/(N20/1.37)) + BS20/((BS20+1)/(M20/1.6) + BS20/(N20/1.37))</f>
        <v>0</v>
      </c>
      <c r="Q20">
        <f>(BO20*BQ20)</f>
        <v>0</v>
      </c>
      <c r="R20">
        <f>(CF20+(Q20+2*0.95*5.67E-8*(((CF20+$B$7)+273)^4-(CF20+273)^4)-44100*G20)/(1.84*29.3*N20+8*0.95*5.67E-8*(CF20+273)^3))</f>
        <v>0</v>
      </c>
      <c r="S20">
        <f>($C$7*CG20+$D$7*CH20+$E$7*R20)</f>
        <v>0</v>
      </c>
      <c r="T20">
        <f>0.61365*exp(17.502*S20/(240.97+S20))</f>
        <v>0</v>
      </c>
      <c r="U20">
        <f>(V20/W20*100)</f>
        <v>0</v>
      </c>
      <c r="V20">
        <f>BY20*(CD20+CE20)/1000</f>
        <v>0</v>
      </c>
      <c r="W20">
        <f>0.61365*exp(17.502*CF20/(240.97+CF20))</f>
        <v>0</v>
      </c>
      <c r="X20">
        <f>(T20-BY20*(CD20+CE20)/1000)</f>
        <v>0</v>
      </c>
      <c r="Y20">
        <f>(-G20*44100)</f>
        <v>0</v>
      </c>
      <c r="Z20">
        <f>2*29.3*N20*0.92*(CF20-S20)</f>
        <v>0</v>
      </c>
      <c r="AA20">
        <f>2*0.95*5.67E-8*(((CF20+$B$7)+273)^4-(S20+273)^4)</f>
        <v>0</v>
      </c>
      <c r="AB20">
        <f>Q20+AA20+Y20+Z20</f>
        <v>0</v>
      </c>
      <c r="AC20">
        <v>0</v>
      </c>
      <c r="AD20">
        <v>0</v>
      </c>
      <c r="AE20">
        <f>IF(AC20*$H$13&gt;=AG20,1.0,(AG20/(AG20-AC20*$H$13)))</f>
        <v>0</v>
      </c>
      <c r="AF20">
        <f>(AE20-1)*100</f>
        <v>0</v>
      </c>
      <c r="AG20">
        <f>MAX(0,($B$13+$C$13*CK20)/(1+$D$13*CK20)*CD20/(CF20+273)*$E$13)</f>
        <v>0</v>
      </c>
      <c r="AH20" t="s">
        <v>293</v>
      </c>
      <c r="AI20">
        <v>0</v>
      </c>
      <c r="AJ20">
        <v>0</v>
      </c>
      <c r="AK20">
        <f>AJ20-AI20</f>
        <v>0</v>
      </c>
      <c r="AL20">
        <f>AK20/AJ20</f>
        <v>0</v>
      </c>
      <c r="AM20">
        <v>0</v>
      </c>
      <c r="AN20" t="s">
        <v>293</v>
      </c>
      <c r="AO20">
        <v>0</v>
      </c>
      <c r="AP20">
        <v>0</v>
      </c>
      <c r="AQ20">
        <f>1-AO20/AP20</f>
        <v>0</v>
      </c>
      <c r="AR20">
        <v>0.5</v>
      </c>
      <c r="AS20">
        <f>BO20</f>
        <v>0</v>
      </c>
      <c r="AT20">
        <f>H20</f>
        <v>0</v>
      </c>
      <c r="AU20">
        <f>AQ20*AR20*AS20</f>
        <v>0</v>
      </c>
      <c r="AV20">
        <f>BA20/AP20</f>
        <v>0</v>
      </c>
      <c r="AW20">
        <f>(AT20-AM20)/AS20</f>
        <v>0</v>
      </c>
      <c r="AX20">
        <f>(AJ20-AP20)/AP20</f>
        <v>0</v>
      </c>
      <c r="AY20" t="s">
        <v>293</v>
      </c>
      <c r="AZ20">
        <v>0</v>
      </c>
      <c r="BA20">
        <f>AP20-AZ20</f>
        <v>0</v>
      </c>
      <c r="BB20">
        <f>(AP20-AO20)/(AP20-AZ20)</f>
        <v>0</v>
      </c>
      <c r="BC20">
        <f>(AJ20-AP20)/(AJ20-AZ20)</f>
        <v>0</v>
      </c>
      <c r="BD20">
        <f>(AP20-AO20)/(AP20-AI20)</f>
        <v>0</v>
      </c>
      <c r="BE20">
        <f>(AJ20-AP20)/(AJ20-AI20)</f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f>$B$11*CL20+$C$11*CM20+$F$11*CN20*(1-CQ20)</f>
        <v>0</v>
      </c>
      <c r="BO20">
        <f>BN20*BP20</f>
        <v>0</v>
      </c>
      <c r="BP20">
        <f>($B$11*$D$9+$C$11*$D$9+$F$11*((DA20+CS20)/MAX(DA20+CS20+DB20, 0.1)*$I$9+DB20/MAX(DA20+CS20+DB20, 0.1)*$J$9))/($B$11+$C$11+$F$11)</f>
        <v>0</v>
      </c>
      <c r="BQ20">
        <f>($B$11*$K$9+$C$11*$K$9+$F$11*((DA20+CS20)/MAX(DA20+CS20+DB20, 0.1)*$P$9+DB20/MAX(DA20+CS20+DB20, 0.1)*$Q$9))/($B$11+$C$11+$F$11)</f>
        <v>0</v>
      </c>
      <c r="BR20">
        <v>6</v>
      </c>
      <c r="BS20">
        <v>0.5</v>
      </c>
      <c r="BT20" t="s">
        <v>294</v>
      </c>
      <c r="BU20">
        <v>2</v>
      </c>
      <c r="BV20">
        <v>1620074553.6</v>
      </c>
      <c r="BW20">
        <v>409.370333333333</v>
      </c>
      <c r="BX20">
        <v>420.033333333333</v>
      </c>
      <c r="BY20">
        <v>3.43839666666667</v>
      </c>
      <c r="BZ20">
        <v>0.794492</v>
      </c>
      <c r="CA20">
        <v>410.647</v>
      </c>
      <c r="CB20">
        <v>3.55308666666667</v>
      </c>
      <c r="CC20">
        <v>700.017</v>
      </c>
      <c r="CD20">
        <v>101.078</v>
      </c>
      <c r="CE20">
        <v>0.100053666666667</v>
      </c>
      <c r="CF20">
        <v>15.3131</v>
      </c>
      <c r="CG20">
        <v>14.8730333333333</v>
      </c>
      <c r="CH20">
        <v>999.9</v>
      </c>
      <c r="CI20">
        <v>0</v>
      </c>
      <c r="CJ20">
        <v>0</v>
      </c>
      <c r="CK20">
        <v>10002.9</v>
      </c>
      <c r="CL20">
        <v>0</v>
      </c>
      <c r="CM20">
        <v>2.32098</v>
      </c>
      <c r="CN20">
        <v>599.998333333333</v>
      </c>
      <c r="CO20">
        <v>0.932997</v>
      </c>
      <c r="CP20">
        <v>0.0670026</v>
      </c>
      <c r="CQ20">
        <v>0</v>
      </c>
      <c r="CR20">
        <v>1227.42666666667</v>
      </c>
      <c r="CS20">
        <v>4.99912</v>
      </c>
      <c r="CT20">
        <v>7159.34</v>
      </c>
      <c r="CU20">
        <v>3805.54666666667</v>
      </c>
      <c r="CV20">
        <v>34.3953333333333</v>
      </c>
      <c r="CW20">
        <v>38.375</v>
      </c>
      <c r="CX20">
        <v>36.7083333333333</v>
      </c>
      <c r="CY20">
        <v>37.9163333333333</v>
      </c>
      <c r="CZ20">
        <v>36.208</v>
      </c>
      <c r="DA20">
        <v>555.13</v>
      </c>
      <c r="DB20">
        <v>39.87</v>
      </c>
      <c r="DC20">
        <v>0</v>
      </c>
      <c r="DD20">
        <v>1620074554.7</v>
      </c>
      <c r="DE20">
        <v>0</v>
      </c>
      <c r="DF20">
        <v>1228.582</v>
      </c>
      <c r="DG20">
        <v>-11.5630769203871</v>
      </c>
      <c r="DH20">
        <v>-71.249230775156</v>
      </c>
      <c r="DI20">
        <v>7166.3616</v>
      </c>
      <c r="DJ20">
        <v>15</v>
      </c>
      <c r="DK20">
        <v>1620074415.1</v>
      </c>
      <c r="DL20" t="s">
        <v>295</v>
      </c>
      <c r="DM20">
        <v>1620074410.1</v>
      </c>
      <c r="DN20">
        <v>1620074415.1</v>
      </c>
      <c r="DO20">
        <v>3</v>
      </c>
      <c r="DP20">
        <v>-0.047</v>
      </c>
      <c r="DQ20">
        <v>0.064</v>
      </c>
      <c r="DR20">
        <v>-1.276</v>
      </c>
      <c r="DS20">
        <v>-0.115</v>
      </c>
      <c r="DT20">
        <v>420</v>
      </c>
      <c r="DU20">
        <v>1</v>
      </c>
      <c r="DV20">
        <v>0.23</v>
      </c>
      <c r="DW20">
        <v>0.04</v>
      </c>
      <c r="DX20">
        <v>-10.5932878048781</v>
      </c>
      <c r="DY20">
        <v>-0.393068989547036</v>
      </c>
      <c r="DZ20">
        <v>0.0500440303455889</v>
      </c>
      <c r="EA20">
        <v>1</v>
      </c>
      <c r="EB20">
        <v>1229.31636363636</v>
      </c>
      <c r="EC20">
        <v>-12.2518907474016</v>
      </c>
      <c r="ED20">
        <v>1.18258017392845</v>
      </c>
      <c r="EE20">
        <v>0</v>
      </c>
      <c r="EF20">
        <v>2.60928317073171</v>
      </c>
      <c r="EG20">
        <v>0.198746132404184</v>
      </c>
      <c r="EH20">
        <v>0.0196124462024507</v>
      </c>
      <c r="EI20">
        <v>0</v>
      </c>
      <c r="EJ20">
        <v>1</v>
      </c>
      <c r="EK20">
        <v>3</v>
      </c>
      <c r="EL20" t="s">
        <v>296</v>
      </c>
      <c r="EM20">
        <v>100</v>
      </c>
      <c r="EN20">
        <v>100</v>
      </c>
      <c r="EO20">
        <v>-1.276</v>
      </c>
      <c r="EP20">
        <v>-0.1147</v>
      </c>
      <c r="EQ20">
        <v>-1.27634999999998</v>
      </c>
      <c r="ER20">
        <v>0</v>
      </c>
      <c r="ES20">
        <v>0</v>
      </c>
      <c r="ET20">
        <v>0</v>
      </c>
      <c r="EU20">
        <v>-0.11468485</v>
      </c>
      <c r="EV20">
        <v>0</v>
      </c>
      <c r="EW20">
        <v>0</v>
      </c>
      <c r="EX20">
        <v>0</v>
      </c>
      <c r="EY20">
        <v>-1</v>
      </c>
      <c r="EZ20">
        <v>-1</v>
      </c>
      <c r="FA20">
        <v>-1</v>
      </c>
      <c r="FB20">
        <v>-1</v>
      </c>
      <c r="FC20">
        <v>2.4</v>
      </c>
      <c r="FD20">
        <v>2.3</v>
      </c>
      <c r="FE20">
        <v>2</v>
      </c>
      <c r="FF20">
        <v>778.19</v>
      </c>
      <c r="FG20">
        <v>690.813</v>
      </c>
      <c r="FH20">
        <v>10.7948</v>
      </c>
      <c r="FI20">
        <v>24.8729</v>
      </c>
      <c r="FJ20">
        <v>29.9995</v>
      </c>
      <c r="FK20">
        <v>24.9746</v>
      </c>
      <c r="FL20">
        <v>24.9532</v>
      </c>
      <c r="FM20">
        <v>26.2416</v>
      </c>
      <c r="FN20">
        <v>100</v>
      </c>
      <c r="FO20">
        <v>0</v>
      </c>
      <c r="FP20">
        <v>10.86</v>
      </c>
      <c r="FQ20">
        <v>420</v>
      </c>
      <c r="FR20">
        <v>0.407963</v>
      </c>
      <c r="FS20">
        <v>102.002</v>
      </c>
      <c r="FT20">
        <v>100.497</v>
      </c>
    </row>
    <row r="21" spans="1:176">
      <c r="A21">
        <v>5</v>
      </c>
      <c r="B21">
        <v>1620074584.6</v>
      </c>
      <c r="C21">
        <v>120</v>
      </c>
      <c r="D21" t="s">
        <v>304</v>
      </c>
      <c r="E21" t="s">
        <v>305</v>
      </c>
      <c r="F21">
        <v>1620074583.6</v>
      </c>
      <c r="G21">
        <f>CC21*AE21*(BY21-BZ21)/(100*BR21*(1000-AE21*BY21))</f>
        <v>0</v>
      </c>
      <c r="H21">
        <f>CC21*AE21*(BX21-BW21*(1000-AE21*BZ21)/(1000-AE21*BY21))/(100*BR21)</f>
        <v>0</v>
      </c>
      <c r="I21">
        <f>BW21 - IF(AE21&gt;1, H21*BR21*100.0/(AG21*CK21), 0)</f>
        <v>0</v>
      </c>
      <c r="J21">
        <f>((P21-G21/2)*I21-H21)/(P21+G21/2)</f>
        <v>0</v>
      </c>
      <c r="K21">
        <f>J21*(CD21+CE21)/1000.0</f>
        <v>0</v>
      </c>
      <c r="L21">
        <f>(BW21 - IF(AE21&gt;1, H21*BR21*100.0/(AG21*CK21), 0))*(CD21+CE21)/1000.0</f>
        <v>0</v>
      </c>
      <c r="M21">
        <f>2.0/((1/O21-1/N21)+SIGN(O21)*SQRT((1/O21-1/N21)*(1/O21-1/N21) + 4*BS21/((BS21+1)*(BS21+1))*(2*1/O21*1/N21-1/N21*1/N21)))</f>
        <v>0</v>
      </c>
      <c r="N21">
        <f>IF(LEFT(BT21,1)&lt;&gt;"0",IF(LEFT(BT21,1)="1",3.0,BU21),$D$5+$E$5*(CK21*CD21/($K$5*1000))+$F$5*(CK21*CD21/($K$5*1000))*MAX(MIN(BR21,$J$5),$I$5)*MAX(MIN(BR21,$J$5),$I$5)+$G$5*MAX(MIN(BR21,$J$5),$I$5)*(CK21*CD21/($K$5*1000))+$H$5*(CK21*CD21/($K$5*1000))*(CK21*CD21/($K$5*1000)))</f>
        <v>0</v>
      </c>
      <c r="O21">
        <f>G21*(1000-(1000*0.61365*exp(17.502*S21/(240.97+S21))/(CD21+CE21)+BY21)/2)/(1000*0.61365*exp(17.502*S21/(240.97+S21))/(CD21+CE21)-BY21)</f>
        <v>0</v>
      </c>
      <c r="P21">
        <f>1/((BS21+1)/(M21/1.6)+1/(N21/1.37)) + BS21/((BS21+1)/(M21/1.6) + BS21/(N21/1.37))</f>
        <v>0</v>
      </c>
      <c r="Q21">
        <f>(BO21*BQ21)</f>
        <v>0</v>
      </c>
      <c r="R21">
        <f>(CF21+(Q21+2*0.95*5.67E-8*(((CF21+$B$7)+273)^4-(CF21+273)^4)-44100*G21)/(1.84*29.3*N21+8*0.95*5.67E-8*(CF21+273)^3))</f>
        <v>0</v>
      </c>
      <c r="S21">
        <f>($C$7*CG21+$D$7*CH21+$E$7*R21)</f>
        <v>0</v>
      </c>
      <c r="T21">
        <f>0.61365*exp(17.502*S21/(240.97+S21))</f>
        <v>0</v>
      </c>
      <c r="U21">
        <f>(V21/W21*100)</f>
        <v>0</v>
      </c>
      <c r="V21">
        <f>BY21*(CD21+CE21)/1000</f>
        <v>0</v>
      </c>
      <c r="W21">
        <f>0.61365*exp(17.502*CF21/(240.97+CF21))</f>
        <v>0</v>
      </c>
      <c r="X21">
        <f>(T21-BY21*(CD21+CE21)/1000)</f>
        <v>0</v>
      </c>
      <c r="Y21">
        <f>(-G21*44100)</f>
        <v>0</v>
      </c>
      <c r="Z21">
        <f>2*29.3*N21*0.92*(CF21-S21)</f>
        <v>0</v>
      </c>
      <c r="AA21">
        <f>2*0.95*5.67E-8*(((CF21+$B$7)+273)^4-(S21+273)^4)</f>
        <v>0</v>
      </c>
      <c r="AB21">
        <f>Q21+AA21+Y21+Z21</f>
        <v>0</v>
      </c>
      <c r="AC21">
        <v>0</v>
      </c>
      <c r="AD21">
        <v>0</v>
      </c>
      <c r="AE21">
        <f>IF(AC21*$H$13&gt;=AG21,1.0,(AG21/(AG21-AC21*$H$13)))</f>
        <v>0</v>
      </c>
      <c r="AF21">
        <f>(AE21-1)*100</f>
        <v>0</v>
      </c>
      <c r="AG21">
        <f>MAX(0,($B$13+$C$13*CK21)/(1+$D$13*CK21)*CD21/(CF21+273)*$E$13)</f>
        <v>0</v>
      </c>
      <c r="AH21" t="s">
        <v>293</v>
      </c>
      <c r="AI21">
        <v>0</v>
      </c>
      <c r="AJ21">
        <v>0</v>
      </c>
      <c r="AK21">
        <f>AJ21-AI21</f>
        <v>0</v>
      </c>
      <c r="AL21">
        <f>AK21/AJ21</f>
        <v>0</v>
      </c>
      <c r="AM21">
        <v>0</v>
      </c>
      <c r="AN21" t="s">
        <v>293</v>
      </c>
      <c r="AO21">
        <v>0</v>
      </c>
      <c r="AP21">
        <v>0</v>
      </c>
      <c r="AQ21">
        <f>1-AO21/AP21</f>
        <v>0</v>
      </c>
      <c r="AR21">
        <v>0.5</v>
      </c>
      <c r="AS21">
        <f>BO21</f>
        <v>0</v>
      </c>
      <c r="AT21">
        <f>H21</f>
        <v>0</v>
      </c>
      <c r="AU21">
        <f>AQ21*AR21*AS21</f>
        <v>0</v>
      </c>
      <c r="AV21">
        <f>BA21/AP21</f>
        <v>0</v>
      </c>
      <c r="AW21">
        <f>(AT21-AM21)/AS21</f>
        <v>0</v>
      </c>
      <c r="AX21">
        <f>(AJ21-AP21)/AP21</f>
        <v>0</v>
      </c>
      <c r="AY21" t="s">
        <v>293</v>
      </c>
      <c r="AZ21">
        <v>0</v>
      </c>
      <c r="BA21">
        <f>AP21-AZ21</f>
        <v>0</v>
      </c>
      <c r="BB21">
        <f>(AP21-AO21)/(AP21-AZ21)</f>
        <v>0</v>
      </c>
      <c r="BC21">
        <f>(AJ21-AP21)/(AJ21-AZ21)</f>
        <v>0</v>
      </c>
      <c r="BD21">
        <f>(AP21-AO21)/(AP21-AI21)</f>
        <v>0</v>
      </c>
      <c r="BE21">
        <f>(AJ21-AP21)/(AJ21-AI21)</f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f>$B$11*CL21+$C$11*CM21+$F$11*CN21*(1-CQ21)</f>
        <v>0</v>
      </c>
      <c r="BO21">
        <f>BN21*BP21</f>
        <v>0</v>
      </c>
      <c r="BP21">
        <f>($B$11*$D$9+$C$11*$D$9+$F$11*((DA21+CS21)/MAX(DA21+CS21+DB21, 0.1)*$I$9+DB21/MAX(DA21+CS21+DB21, 0.1)*$J$9))/($B$11+$C$11+$F$11)</f>
        <v>0</v>
      </c>
      <c r="BQ21">
        <f>($B$11*$K$9+$C$11*$K$9+$F$11*((DA21+CS21)/MAX(DA21+CS21+DB21, 0.1)*$P$9+DB21/MAX(DA21+CS21+DB21, 0.1)*$Q$9))/($B$11+$C$11+$F$11)</f>
        <v>0</v>
      </c>
      <c r="BR21">
        <v>6</v>
      </c>
      <c r="BS21">
        <v>0.5</v>
      </c>
      <c r="BT21" t="s">
        <v>294</v>
      </c>
      <c r="BU21">
        <v>2</v>
      </c>
      <c r="BV21">
        <v>1620074583.6</v>
      </c>
      <c r="BW21">
        <v>409.199333333333</v>
      </c>
      <c r="BX21">
        <v>419.979666666667</v>
      </c>
      <c r="BY21">
        <v>3.54135</v>
      </c>
      <c r="BZ21">
        <v>0.794822666666667</v>
      </c>
      <c r="CA21">
        <v>410.475666666667</v>
      </c>
      <c r="CB21">
        <v>3.65603</v>
      </c>
      <c r="CC21">
        <v>700.011</v>
      </c>
      <c r="CD21">
        <v>101.076</v>
      </c>
      <c r="CE21">
        <v>0.0997710666666667</v>
      </c>
      <c r="CF21">
        <v>15.5228666666667</v>
      </c>
      <c r="CG21">
        <v>15.0562333333333</v>
      </c>
      <c r="CH21">
        <v>999.9</v>
      </c>
      <c r="CI21">
        <v>0</v>
      </c>
      <c r="CJ21">
        <v>0</v>
      </c>
      <c r="CK21">
        <v>10045.6</v>
      </c>
      <c r="CL21">
        <v>0</v>
      </c>
      <c r="CM21">
        <v>2.31593</v>
      </c>
      <c r="CN21">
        <v>600.001</v>
      </c>
      <c r="CO21">
        <v>0.932997</v>
      </c>
      <c r="CP21">
        <v>0.0670026</v>
      </c>
      <c r="CQ21">
        <v>0</v>
      </c>
      <c r="CR21">
        <v>1221.25666666667</v>
      </c>
      <c r="CS21">
        <v>4.99912</v>
      </c>
      <c r="CT21">
        <v>7122.81</v>
      </c>
      <c r="CU21">
        <v>3805.56333333333</v>
      </c>
      <c r="CV21">
        <v>34.4166666666667</v>
      </c>
      <c r="CW21">
        <v>38.312</v>
      </c>
      <c r="CX21">
        <v>36.5416666666667</v>
      </c>
      <c r="CY21">
        <v>37.812</v>
      </c>
      <c r="CZ21">
        <v>36.0833333333333</v>
      </c>
      <c r="DA21">
        <v>555.133333333333</v>
      </c>
      <c r="DB21">
        <v>39.87</v>
      </c>
      <c r="DC21">
        <v>0</v>
      </c>
      <c r="DD21">
        <v>1620074584.7</v>
      </c>
      <c r="DE21">
        <v>0</v>
      </c>
      <c r="DF21">
        <v>1222.4156</v>
      </c>
      <c r="DG21">
        <v>-12.7076922933225</v>
      </c>
      <c r="DH21">
        <v>-74.7476923199797</v>
      </c>
      <c r="DI21">
        <v>7130.3996</v>
      </c>
      <c r="DJ21">
        <v>15</v>
      </c>
      <c r="DK21">
        <v>1620074415.1</v>
      </c>
      <c r="DL21" t="s">
        <v>295</v>
      </c>
      <c r="DM21">
        <v>1620074410.1</v>
      </c>
      <c r="DN21">
        <v>1620074415.1</v>
      </c>
      <c r="DO21">
        <v>3</v>
      </c>
      <c r="DP21">
        <v>-0.047</v>
      </c>
      <c r="DQ21">
        <v>0.064</v>
      </c>
      <c r="DR21">
        <v>-1.276</v>
      </c>
      <c r="DS21">
        <v>-0.115</v>
      </c>
      <c r="DT21">
        <v>420</v>
      </c>
      <c r="DU21">
        <v>1</v>
      </c>
      <c r="DV21">
        <v>0.23</v>
      </c>
      <c r="DW21">
        <v>0.04</v>
      </c>
      <c r="DX21">
        <v>-10.7374780487805</v>
      </c>
      <c r="DY21">
        <v>-0.380703135888511</v>
      </c>
      <c r="DZ21">
        <v>0.0441969787743248</v>
      </c>
      <c r="EA21">
        <v>1</v>
      </c>
      <c r="EB21">
        <v>1223.12818181818</v>
      </c>
      <c r="EC21">
        <v>-12.3016709242395</v>
      </c>
      <c r="ED21">
        <v>1.19264527619111</v>
      </c>
      <c r="EE21">
        <v>0</v>
      </c>
      <c r="EF21">
        <v>2.71093341463415</v>
      </c>
      <c r="EG21">
        <v>0.20759540069687</v>
      </c>
      <c r="EH21">
        <v>0.0204743270069875</v>
      </c>
      <c r="EI21">
        <v>0</v>
      </c>
      <c r="EJ21">
        <v>1</v>
      </c>
      <c r="EK21">
        <v>3</v>
      </c>
      <c r="EL21" t="s">
        <v>296</v>
      </c>
      <c r="EM21">
        <v>100</v>
      </c>
      <c r="EN21">
        <v>100</v>
      </c>
      <c r="EO21">
        <v>-1.276</v>
      </c>
      <c r="EP21">
        <v>-0.1147</v>
      </c>
      <c r="EQ21">
        <v>-1.27634999999998</v>
      </c>
      <c r="ER21">
        <v>0</v>
      </c>
      <c r="ES21">
        <v>0</v>
      </c>
      <c r="ET21">
        <v>0</v>
      </c>
      <c r="EU21">
        <v>-0.11468485</v>
      </c>
      <c r="EV21">
        <v>0</v>
      </c>
      <c r="EW21">
        <v>0</v>
      </c>
      <c r="EX21">
        <v>0</v>
      </c>
      <c r="EY21">
        <v>-1</v>
      </c>
      <c r="EZ21">
        <v>-1</v>
      </c>
      <c r="FA21">
        <v>-1</v>
      </c>
      <c r="FB21">
        <v>-1</v>
      </c>
      <c r="FC21">
        <v>2.9</v>
      </c>
      <c r="FD21">
        <v>2.8</v>
      </c>
      <c r="FE21">
        <v>2</v>
      </c>
      <c r="FF21">
        <v>778.382</v>
      </c>
      <c r="FG21">
        <v>691.039</v>
      </c>
      <c r="FH21">
        <v>11.2911</v>
      </c>
      <c r="FI21">
        <v>24.8407</v>
      </c>
      <c r="FJ21">
        <v>29.9994</v>
      </c>
      <c r="FK21">
        <v>24.9558</v>
      </c>
      <c r="FL21">
        <v>24.9357</v>
      </c>
      <c r="FM21">
        <v>26.24</v>
      </c>
      <c r="FN21">
        <v>100</v>
      </c>
      <c r="FO21">
        <v>0</v>
      </c>
      <c r="FP21">
        <v>11.36</v>
      </c>
      <c r="FQ21">
        <v>420</v>
      </c>
      <c r="FR21">
        <v>0.407963</v>
      </c>
      <c r="FS21">
        <v>102.001</v>
      </c>
      <c r="FT21">
        <v>100.502</v>
      </c>
    </row>
    <row r="22" spans="1:176">
      <c r="A22">
        <v>6</v>
      </c>
      <c r="B22">
        <v>1620074614.6</v>
      </c>
      <c r="C22">
        <v>150</v>
      </c>
      <c r="D22" t="s">
        <v>306</v>
      </c>
      <c r="E22" t="s">
        <v>307</v>
      </c>
      <c r="F22">
        <v>1620074613.6</v>
      </c>
      <c r="G22">
        <f>CC22*AE22*(BY22-BZ22)/(100*BR22*(1000-AE22*BY22))</f>
        <v>0</v>
      </c>
      <c r="H22">
        <f>CC22*AE22*(BX22-BW22*(1000-AE22*BZ22)/(1000-AE22*BY22))/(100*BR22)</f>
        <v>0</v>
      </c>
      <c r="I22">
        <f>BW22 - IF(AE22&gt;1, H22*BR22*100.0/(AG22*CK22), 0)</f>
        <v>0</v>
      </c>
      <c r="J22">
        <f>((P22-G22/2)*I22-H22)/(P22+G22/2)</f>
        <v>0</v>
      </c>
      <c r="K22">
        <f>J22*(CD22+CE22)/1000.0</f>
        <v>0</v>
      </c>
      <c r="L22">
        <f>(BW22 - IF(AE22&gt;1, H22*BR22*100.0/(AG22*CK22), 0))*(CD22+CE22)/1000.0</f>
        <v>0</v>
      </c>
      <c r="M22">
        <f>2.0/((1/O22-1/N22)+SIGN(O22)*SQRT((1/O22-1/N22)*(1/O22-1/N22) + 4*BS22/((BS22+1)*(BS22+1))*(2*1/O22*1/N22-1/N22*1/N22)))</f>
        <v>0</v>
      </c>
      <c r="N22">
        <f>IF(LEFT(BT22,1)&lt;&gt;"0",IF(LEFT(BT22,1)="1",3.0,BU22),$D$5+$E$5*(CK22*CD22/($K$5*1000))+$F$5*(CK22*CD22/($K$5*1000))*MAX(MIN(BR22,$J$5),$I$5)*MAX(MIN(BR22,$J$5),$I$5)+$G$5*MAX(MIN(BR22,$J$5),$I$5)*(CK22*CD22/($K$5*1000))+$H$5*(CK22*CD22/($K$5*1000))*(CK22*CD22/($K$5*1000)))</f>
        <v>0</v>
      </c>
      <c r="O22">
        <f>G22*(1000-(1000*0.61365*exp(17.502*S22/(240.97+S22))/(CD22+CE22)+BY22)/2)/(1000*0.61365*exp(17.502*S22/(240.97+S22))/(CD22+CE22)-BY22)</f>
        <v>0</v>
      </c>
      <c r="P22">
        <f>1/((BS22+1)/(M22/1.6)+1/(N22/1.37)) + BS22/((BS22+1)/(M22/1.6) + BS22/(N22/1.37))</f>
        <v>0</v>
      </c>
      <c r="Q22">
        <f>(BO22*BQ22)</f>
        <v>0</v>
      </c>
      <c r="R22">
        <f>(CF22+(Q22+2*0.95*5.67E-8*(((CF22+$B$7)+273)^4-(CF22+273)^4)-44100*G22)/(1.84*29.3*N22+8*0.95*5.67E-8*(CF22+273)^3))</f>
        <v>0</v>
      </c>
      <c r="S22">
        <f>($C$7*CG22+$D$7*CH22+$E$7*R22)</f>
        <v>0</v>
      </c>
      <c r="T22">
        <f>0.61365*exp(17.502*S22/(240.97+S22))</f>
        <v>0</v>
      </c>
      <c r="U22">
        <f>(V22/W22*100)</f>
        <v>0</v>
      </c>
      <c r="V22">
        <f>BY22*(CD22+CE22)/1000</f>
        <v>0</v>
      </c>
      <c r="W22">
        <f>0.61365*exp(17.502*CF22/(240.97+CF22))</f>
        <v>0</v>
      </c>
      <c r="X22">
        <f>(T22-BY22*(CD22+CE22)/1000)</f>
        <v>0</v>
      </c>
      <c r="Y22">
        <f>(-G22*44100)</f>
        <v>0</v>
      </c>
      <c r="Z22">
        <f>2*29.3*N22*0.92*(CF22-S22)</f>
        <v>0</v>
      </c>
      <c r="AA22">
        <f>2*0.95*5.67E-8*(((CF22+$B$7)+273)^4-(S22+273)^4)</f>
        <v>0</v>
      </c>
      <c r="AB22">
        <f>Q22+AA22+Y22+Z22</f>
        <v>0</v>
      </c>
      <c r="AC22">
        <v>0</v>
      </c>
      <c r="AD22">
        <v>0</v>
      </c>
      <c r="AE22">
        <f>IF(AC22*$H$13&gt;=AG22,1.0,(AG22/(AG22-AC22*$H$13)))</f>
        <v>0</v>
      </c>
      <c r="AF22">
        <f>(AE22-1)*100</f>
        <v>0</v>
      </c>
      <c r="AG22">
        <f>MAX(0,($B$13+$C$13*CK22)/(1+$D$13*CK22)*CD22/(CF22+273)*$E$13)</f>
        <v>0</v>
      </c>
      <c r="AH22" t="s">
        <v>293</v>
      </c>
      <c r="AI22">
        <v>0</v>
      </c>
      <c r="AJ22">
        <v>0</v>
      </c>
      <c r="AK22">
        <f>AJ22-AI22</f>
        <v>0</v>
      </c>
      <c r="AL22">
        <f>AK22/AJ22</f>
        <v>0</v>
      </c>
      <c r="AM22">
        <v>0</v>
      </c>
      <c r="AN22" t="s">
        <v>293</v>
      </c>
      <c r="AO22">
        <v>0</v>
      </c>
      <c r="AP22">
        <v>0</v>
      </c>
      <c r="AQ22">
        <f>1-AO22/AP22</f>
        <v>0</v>
      </c>
      <c r="AR22">
        <v>0.5</v>
      </c>
      <c r="AS22">
        <f>BO22</f>
        <v>0</v>
      </c>
      <c r="AT22">
        <f>H22</f>
        <v>0</v>
      </c>
      <c r="AU22">
        <f>AQ22*AR22*AS22</f>
        <v>0</v>
      </c>
      <c r="AV22">
        <f>BA22/AP22</f>
        <v>0</v>
      </c>
      <c r="AW22">
        <f>(AT22-AM22)/AS22</f>
        <v>0</v>
      </c>
      <c r="AX22">
        <f>(AJ22-AP22)/AP22</f>
        <v>0</v>
      </c>
      <c r="AY22" t="s">
        <v>293</v>
      </c>
      <c r="AZ22">
        <v>0</v>
      </c>
      <c r="BA22">
        <f>AP22-AZ22</f>
        <v>0</v>
      </c>
      <c r="BB22">
        <f>(AP22-AO22)/(AP22-AZ22)</f>
        <v>0</v>
      </c>
      <c r="BC22">
        <f>(AJ22-AP22)/(AJ22-AZ22)</f>
        <v>0</v>
      </c>
      <c r="BD22">
        <f>(AP22-AO22)/(AP22-AI22)</f>
        <v>0</v>
      </c>
      <c r="BE22">
        <f>(AJ22-AP22)/(AJ22-AI22)</f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f>$B$11*CL22+$C$11*CM22+$F$11*CN22*(1-CQ22)</f>
        <v>0</v>
      </c>
      <c r="BO22">
        <f>BN22*BP22</f>
        <v>0</v>
      </c>
      <c r="BP22">
        <f>($B$11*$D$9+$C$11*$D$9+$F$11*((DA22+CS22)/MAX(DA22+CS22+DB22, 0.1)*$I$9+DB22/MAX(DA22+CS22+DB22, 0.1)*$J$9))/($B$11+$C$11+$F$11)</f>
        <v>0</v>
      </c>
      <c r="BQ22">
        <f>($B$11*$K$9+$C$11*$K$9+$F$11*((DA22+CS22)/MAX(DA22+CS22+DB22, 0.1)*$P$9+DB22/MAX(DA22+CS22+DB22, 0.1)*$Q$9))/($B$11+$C$11+$F$11)</f>
        <v>0</v>
      </c>
      <c r="BR22">
        <v>6</v>
      </c>
      <c r="BS22">
        <v>0.5</v>
      </c>
      <c r="BT22" t="s">
        <v>294</v>
      </c>
      <c r="BU22">
        <v>2</v>
      </c>
      <c r="BV22">
        <v>1620074613.6</v>
      </c>
      <c r="BW22">
        <v>409.008666666667</v>
      </c>
      <c r="BX22">
        <v>420.004333333333</v>
      </c>
      <c r="BY22">
        <v>3.64842666666667</v>
      </c>
      <c r="BZ22">
        <v>0.793877</v>
      </c>
      <c r="CA22">
        <v>410.284666666667</v>
      </c>
      <c r="CB22">
        <v>3.76311666666667</v>
      </c>
      <c r="CC22">
        <v>700.013</v>
      </c>
      <c r="CD22">
        <v>101.077666666667</v>
      </c>
      <c r="CE22">
        <v>0.100144666666667</v>
      </c>
      <c r="CF22">
        <v>15.7362333333333</v>
      </c>
      <c r="CG22">
        <v>15.2561666666667</v>
      </c>
      <c r="CH22">
        <v>999.9</v>
      </c>
      <c r="CI22">
        <v>0</v>
      </c>
      <c r="CJ22">
        <v>0</v>
      </c>
      <c r="CK22">
        <v>10002.1</v>
      </c>
      <c r="CL22">
        <v>0</v>
      </c>
      <c r="CM22">
        <v>2.30719666666667</v>
      </c>
      <c r="CN22">
        <v>600.018</v>
      </c>
      <c r="CO22">
        <v>0.932997</v>
      </c>
      <c r="CP22">
        <v>0.0670026</v>
      </c>
      <c r="CQ22">
        <v>0</v>
      </c>
      <c r="CR22">
        <v>1214.43</v>
      </c>
      <c r="CS22">
        <v>4.99912</v>
      </c>
      <c r="CT22">
        <v>7084.74666666667</v>
      </c>
      <c r="CU22">
        <v>3805.67333333333</v>
      </c>
      <c r="CV22">
        <v>34.3746666666667</v>
      </c>
      <c r="CW22">
        <v>38.312</v>
      </c>
      <c r="CX22">
        <v>36.4996666666667</v>
      </c>
      <c r="CY22">
        <v>37.8953333333333</v>
      </c>
      <c r="CZ22">
        <v>36.0416666666667</v>
      </c>
      <c r="DA22">
        <v>555.15</v>
      </c>
      <c r="DB22">
        <v>39.87</v>
      </c>
      <c r="DC22">
        <v>0</v>
      </c>
      <c r="DD22">
        <v>1620074614.7</v>
      </c>
      <c r="DE22">
        <v>0</v>
      </c>
      <c r="DF22">
        <v>1215.8232</v>
      </c>
      <c r="DG22">
        <v>-13.6769230753909</v>
      </c>
      <c r="DH22">
        <v>-76.9953846096891</v>
      </c>
      <c r="DI22">
        <v>7091.9396</v>
      </c>
      <c r="DJ22">
        <v>15</v>
      </c>
      <c r="DK22">
        <v>1620074415.1</v>
      </c>
      <c r="DL22" t="s">
        <v>295</v>
      </c>
      <c r="DM22">
        <v>1620074410.1</v>
      </c>
      <c r="DN22">
        <v>1620074415.1</v>
      </c>
      <c r="DO22">
        <v>3</v>
      </c>
      <c r="DP22">
        <v>-0.047</v>
      </c>
      <c r="DQ22">
        <v>0.064</v>
      </c>
      <c r="DR22">
        <v>-1.276</v>
      </c>
      <c r="DS22">
        <v>-0.115</v>
      </c>
      <c r="DT22">
        <v>420</v>
      </c>
      <c r="DU22">
        <v>1</v>
      </c>
      <c r="DV22">
        <v>0.23</v>
      </c>
      <c r="DW22">
        <v>0.04</v>
      </c>
      <c r="DX22">
        <v>-10.9334073170732</v>
      </c>
      <c r="DY22">
        <v>-0.299640418118452</v>
      </c>
      <c r="DZ22">
        <v>0.0363238307198972</v>
      </c>
      <c r="EA22">
        <v>1</v>
      </c>
      <c r="EB22">
        <v>1216.6296969697</v>
      </c>
      <c r="EC22">
        <v>-13.1921568627441</v>
      </c>
      <c r="ED22">
        <v>1.27630025167084</v>
      </c>
      <c r="EE22">
        <v>0</v>
      </c>
      <c r="EF22">
        <v>2.81846804878049</v>
      </c>
      <c r="EG22">
        <v>0.219470801393724</v>
      </c>
      <c r="EH22">
        <v>0.0216510321073776</v>
      </c>
      <c r="EI22">
        <v>0</v>
      </c>
      <c r="EJ22">
        <v>1</v>
      </c>
      <c r="EK22">
        <v>3</v>
      </c>
      <c r="EL22" t="s">
        <v>296</v>
      </c>
      <c r="EM22">
        <v>100</v>
      </c>
      <c r="EN22">
        <v>100</v>
      </c>
      <c r="EO22">
        <v>-1.276</v>
      </c>
      <c r="EP22">
        <v>-0.1147</v>
      </c>
      <c r="EQ22">
        <v>-1.27634999999998</v>
      </c>
      <c r="ER22">
        <v>0</v>
      </c>
      <c r="ES22">
        <v>0</v>
      </c>
      <c r="ET22">
        <v>0</v>
      </c>
      <c r="EU22">
        <v>-0.11468485</v>
      </c>
      <c r="EV22">
        <v>0</v>
      </c>
      <c r="EW22">
        <v>0</v>
      </c>
      <c r="EX22">
        <v>0</v>
      </c>
      <c r="EY22">
        <v>-1</v>
      </c>
      <c r="EZ22">
        <v>-1</v>
      </c>
      <c r="FA22">
        <v>-1</v>
      </c>
      <c r="FB22">
        <v>-1</v>
      </c>
      <c r="FC22">
        <v>3.4</v>
      </c>
      <c r="FD22">
        <v>3.3</v>
      </c>
      <c r="FE22">
        <v>2</v>
      </c>
      <c r="FF22">
        <v>778.454</v>
      </c>
      <c r="FG22">
        <v>691.506</v>
      </c>
      <c r="FH22">
        <v>11.7959</v>
      </c>
      <c r="FI22">
        <v>24.8059</v>
      </c>
      <c r="FJ22">
        <v>29.9995</v>
      </c>
      <c r="FK22">
        <v>24.9344</v>
      </c>
      <c r="FL22">
        <v>24.9158</v>
      </c>
      <c r="FM22">
        <v>26.2402</v>
      </c>
      <c r="FN22">
        <v>100</v>
      </c>
      <c r="FO22">
        <v>0</v>
      </c>
      <c r="FP22">
        <v>11.86</v>
      </c>
      <c r="FQ22">
        <v>420</v>
      </c>
      <c r="FR22">
        <v>0.407963</v>
      </c>
      <c r="FS22">
        <v>102.006</v>
      </c>
      <c r="FT22">
        <v>100.503</v>
      </c>
    </row>
    <row r="23" spans="1:176">
      <c r="A23">
        <v>7</v>
      </c>
      <c r="B23">
        <v>1620074644.6</v>
      </c>
      <c r="C23">
        <v>180</v>
      </c>
      <c r="D23" t="s">
        <v>308</v>
      </c>
      <c r="E23" t="s">
        <v>309</v>
      </c>
      <c r="F23">
        <v>1620074643.6</v>
      </c>
      <c r="G23">
        <f>CC23*AE23*(BY23-BZ23)/(100*BR23*(1000-AE23*BY23))</f>
        <v>0</v>
      </c>
      <c r="H23">
        <f>CC23*AE23*(BX23-BW23*(1000-AE23*BZ23)/(1000-AE23*BY23))/(100*BR23)</f>
        <v>0</v>
      </c>
      <c r="I23">
        <f>BW23 - IF(AE23&gt;1, H23*BR23*100.0/(AG23*CK23), 0)</f>
        <v>0</v>
      </c>
      <c r="J23">
        <f>((P23-G23/2)*I23-H23)/(P23+G23/2)</f>
        <v>0</v>
      </c>
      <c r="K23">
        <f>J23*(CD23+CE23)/1000.0</f>
        <v>0</v>
      </c>
      <c r="L23">
        <f>(BW23 - IF(AE23&gt;1, H23*BR23*100.0/(AG23*CK23), 0))*(CD23+CE23)/1000.0</f>
        <v>0</v>
      </c>
      <c r="M23">
        <f>2.0/((1/O23-1/N23)+SIGN(O23)*SQRT((1/O23-1/N23)*(1/O23-1/N23) + 4*BS23/((BS23+1)*(BS23+1))*(2*1/O23*1/N23-1/N23*1/N23)))</f>
        <v>0</v>
      </c>
      <c r="N23">
        <f>IF(LEFT(BT23,1)&lt;&gt;"0",IF(LEFT(BT23,1)="1",3.0,BU23),$D$5+$E$5*(CK23*CD23/($K$5*1000))+$F$5*(CK23*CD23/($K$5*1000))*MAX(MIN(BR23,$J$5),$I$5)*MAX(MIN(BR23,$J$5),$I$5)+$G$5*MAX(MIN(BR23,$J$5),$I$5)*(CK23*CD23/($K$5*1000))+$H$5*(CK23*CD23/($K$5*1000))*(CK23*CD23/($K$5*1000)))</f>
        <v>0</v>
      </c>
      <c r="O23">
        <f>G23*(1000-(1000*0.61365*exp(17.502*S23/(240.97+S23))/(CD23+CE23)+BY23)/2)/(1000*0.61365*exp(17.502*S23/(240.97+S23))/(CD23+CE23)-BY23)</f>
        <v>0</v>
      </c>
      <c r="P23">
        <f>1/((BS23+1)/(M23/1.6)+1/(N23/1.37)) + BS23/((BS23+1)/(M23/1.6) + BS23/(N23/1.37))</f>
        <v>0</v>
      </c>
      <c r="Q23">
        <f>(BO23*BQ23)</f>
        <v>0</v>
      </c>
      <c r="R23">
        <f>(CF23+(Q23+2*0.95*5.67E-8*(((CF23+$B$7)+273)^4-(CF23+273)^4)-44100*G23)/(1.84*29.3*N23+8*0.95*5.67E-8*(CF23+273)^3))</f>
        <v>0</v>
      </c>
      <c r="S23">
        <f>($C$7*CG23+$D$7*CH23+$E$7*R23)</f>
        <v>0</v>
      </c>
      <c r="T23">
        <f>0.61365*exp(17.502*S23/(240.97+S23))</f>
        <v>0</v>
      </c>
      <c r="U23">
        <f>(V23/W23*100)</f>
        <v>0</v>
      </c>
      <c r="V23">
        <f>BY23*(CD23+CE23)/1000</f>
        <v>0</v>
      </c>
      <c r="W23">
        <f>0.61365*exp(17.502*CF23/(240.97+CF23))</f>
        <v>0</v>
      </c>
      <c r="X23">
        <f>(T23-BY23*(CD23+CE23)/1000)</f>
        <v>0</v>
      </c>
      <c r="Y23">
        <f>(-G23*44100)</f>
        <v>0</v>
      </c>
      <c r="Z23">
        <f>2*29.3*N23*0.92*(CF23-S23)</f>
        <v>0</v>
      </c>
      <c r="AA23">
        <f>2*0.95*5.67E-8*(((CF23+$B$7)+273)^4-(S23+273)^4)</f>
        <v>0</v>
      </c>
      <c r="AB23">
        <f>Q23+AA23+Y23+Z23</f>
        <v>0</v>
      </c>
      <c r="AC23">
        <v>0</v>
      </c>
      <c r="AD23">
        <v>0</v>
      </c>
      <c r="AE23">
        <f>IF(AC23*$H$13&gt;=AG23,1.0,(AG23/(AG23-AC23*$H$13)))</f>
        <v>0</v>
      </c>
      <c r="AF23">
        <f>(AE23-1)*100</f>
        <v>0</v>
      </c>
      <c r="AG23">
        <f>MAX(0,($B$13+$C$13*CK23)/(1+$D$13*CK23)*CD23/(CF23+273)*$E$13)</f>
        <v>0</v>
      </c>
      <c r="AH23" t="s">
        <v>293</v>
      </c>
      <c r="AI23">
        <v>0</v>
      </c>
      <c r="AJ23">
        <v>0</v>
      </c>
      <c r="AK23">
        <f>AJ23-AI23</f>
        <v>0</v>
      </c>
      <c r="AL23">
        <f>AK23/AJ23</f>
        <v>0</v>
      </c>
      <c r="AM23">
        <v>0</v>
      </c>
      <c r="AN23" t="s">
        <v>293</v>
      </c>
      <c r="AO23">
        <v>0</v>
      </c>
      <c r="AP23">
        <v>0</v>
      </c>
      <c r="AQ23">
        <f>1-AO23/AP23</f>
        <v>0</v>
      </c>
      <c r="AR23">
        <v>0.5</v>
      </c>
      <c r="AS23">
        <f>BO23</f>
        <v>0</v>
      </c>
      <c r="AT23">
        <f>H23</f>
        <v>0</v>
      </c>
      <c r="AU23">
        <f>AQ23*AR23*AS23</f>
        <v>0</v>
      </c>
      <c r="AV23">
        <f>BA23/AP23</f>
        <v>0</v>
      </c>
      <c r="AW23">
        <f>(AT23-AM23)/AS23</f>
        <v>0</v>
      </c>
      <c r="AX23">
        <f>(AJ23-AP23)/AP23</f>
        <v>0</v>
      </c>
      <c r="AY23" t="s">
        <v>293</v>
      </c>
      <c r="AZ23">
        <v>0</v>
      </c>
      <c r="BA23">
        <f>AP23-AZ23</f>
        <v>0</v>
      </c>
      <c r="BB23">
        <f>(AP23-AO23)/(AP23-AZ23)</f>
        <v>0</v>
      </c>
      <c r="BC23">
        <f>(AJ23-AP23)/(AJ23-AZ23)</f>
        <v>0</v>
      </c>
      <c r="BD23">
        <f>(AP23-AO23)/(AP23-AI23)</f>
        <v>0</v>
      </c>
      <c r="BE23">
        <f>(AJ23-AP23)/(AJ23-AI23)</f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f>$B$11*CL23+$C$11*CM23+$F$11*CN23*(1-CQ23)</f>
        <v>0</v>
      </c>
      <c r="BO23">
        <f>BN23*BP23</f>
        <v>0</v>
      </c>
      <c r="BP23">
        <f>($B$11*$D$9+$C$11*$D$9+$F$11*((DA23+CS23)/MAX(DA23+CS23+DB23, 0.1)*$I$9+DB23/MAX(DA23+CS23+DB23, 0.1)*$J$9))/($B$11+$C$11+$F$11)</f>
        <v>0</v>
      </c>
      <c r="BQ23">
        <f>($B$11*$K$9+$C$11*$K$9+$F$11*((DA23+CS23)/MAX(DA23+CS23+DB23, 0.1)*$P$9+DB23/MAX(DA23+CS23+DB23, 0.1)*$Q$9))/($B$11+$C$11+$F$11)</f>
        <v>0</v>
      </c>
      <c r="BR23">
        <v>6</v>
      </c>
      <c r="BS23">
        <v>0.5</v>
      </c>
      <c r="BT23" t="s">
        <v>294</v>
      </c>
      <c r="BU23">
        <v>2</v>
      </c>
      <c r="BV23">
        <v>1620074643.6</v>
      </c>
      <c r="BW23">
        <v>408.806333333333</v>
      </c>
      <c r="BX23">
        <v>420.007333333333</v>
      </c>
      <c r="BY23">
        <v>3.75819</v>
      </c>
      <c r="BZ23">
        <v>0.793866333333333</v>
      </c>
      <c r="CA23">
        <v>410.082666666667</v>
      </c>
      <c r="CB23">
        <v>3.87287</v>
      </c>
      <c r="CC23">
        <v>699.952</v>
      </c>
      <c r="CD23">
        <v>101.077</v>
      </c>
      <c r="CE23">
        <v>0.100392666666667</v>
      </c>
      <c r="CF23">
        <v>15.9734333333333</v>
      </c>
      <c r="CG23">
        <v>15.4696666666667</v>
      </c>
      <c r="CH23">
        <v>999.9</v>
      </c>
      <c r="CI23">
        <v>0</v>
      </c>
      <c r="CJ23">
        <v>0</v>
      </c>
      <c r="CK23">
        <v>9962.5</v>
      </c>
      <c r="CL23">
        <v>0</v>
      </c>
      <c r="CM23">
        <v>2.31593</v>
      </c>
      <c r="CN23">
        <v>600.009666666667</v>
      </c>
      <c r="CO23">
        <v>0.932997</v>
      </c>
      <c r="CP23">
        <v>0.0670026</v>
      </c>
      <c r="CQ23">
        <v>0</v>
      </c>
      <c r="CR23">
        <v>1207.69333333333</v>
      </c>
      <c r="CS23">
        <v>4.99912</v>
      </c>
      <c r="CT23">
        <v>7045.7</v>
      </c>
      <c r="CU23">
        <v>3805.62</v>
      </c>
      <c r="CV23">
        <v>34.3536666666667</v>
      </c>
      <c r="CW23">
        <v>38.2913333333333</v>
      </c>
      <c r="CX23">
        <v>36.729</v>
      </c>
      <c r="CY23">
        <v>37.8536666666667</v>
      </c>
      <c r="CZ23">
        <v>35.9786666666667</v>
      </c>
      <c r="DA23">
        <v>555.143333333333</v>
      </c>
      <c r="DB23">
        <v>39.87</v>
      </c>
      <c r="DC23">
        <v>0</v>
      </c>
      <c r="DD23">
        <v>1620074644.7</v>
      </c>
      <c r="DE23">
        <v>0</v>
      </c>
      <c r="DF23">
        <v>1209.078</v>
      </c>
      <c r="DG23">
        <v>-13.8207692244115</v>
      </c>
      <c r="DH23">
        <v>-76.842307692002</v>
      </c>
      <c r="DI23">
        <v>7053.6464</v>
      </c>
      <c r="DJ23">
        <v>15</v>
      </c>
      <c r="DK23">
        <v>1620074415.1</v>
      </c>
      <c r="DL23" t="s">
        <v>295</v>
      </c>
      <c r="DM23">
        <v>1620074410.1</v>
      </c>
      <c r="DN23">
        <v>1620074415.1</v>
      </c>
      <c r="DO23">
        <v>3</v>
      </c>
      <c r="DP23">
        <v>-0.047</v>
      </c>
      <c r="DQ23">
        <v>0.064</v>
      </c>
      <c r="DR23">
        <v>-1.276</v>
      </c>
      <c r="DS23">
        <v>-0.115</v>
      </c>
      <c r="DT23">
        <v>420</v>
      </c>
      <c r="DU23">
        <v>1</v>
      </c>
      <c r="DV23">
        <v>0.23</v>
      </c>
      <c r="DW23">
        <v>0.04</v>
      </c>
      <c r="DX23">
        <v>-11.1126195121951</v>
      </c>
      <c r="DY23">
        <v>-0.305512891986081</v>
      </c>
      <c r="DZ23">
        <v>0.0448086784903854</v>
      </c>
      <c r="EA23">
        <v>1</v>
      </c>
      <c r="EB23">
        <v>1209.86424242424</v>
      </c>
      <c r="EC23">
        <v>-13.1002011060862</v>
      </c>
      <c r="ED23">
        <v>1.2659360659404</v>
      </c>
      <c r="EE23">
        <v>0</v>
      </c>
      <c r="EF23">
        <v>2.92789585365854</v>
      </c>
      <c r="EG23">
        <v>0.222201951219516</v>
      </c>
      <c r="EH23">
        <v>0.0219208836807378</v>
      </c>
      <c r="EI23">
        <v>0</v>
      </c>
      <c r="EJ23">
        <v>1</v>
      </c>
      <c r="EK23">
        <v>3</v>
      </c>
      <c r="EL23" t="s">
        <v>296</v>
      </c>
      <c r="EM23">
        <v>100</v>
      </c>
      <c r="EN23">
        <v>100</v>
      </c>
      <c r="EO23">
        <v>-1.276</v>
      </c>
      <c r="EP23">
        <v>-0.1147</v>
      </c>
      <c r="EQ23">
        <v>-1.27634999999998</v>
      </c>
      <c r="ER23">
        <v>0</v>
      </c>
      <c r="ES23">
        <v>0</v>
      </c>
      <c r="ET23">
        <v>0</v>
      </c>
      <c r="EU23">
        <v>-0.11468485</v>
      </c>
      <c r="EV23">
        <v>0</v>
      </c>
      <c r="EW23">
        <v>0</v>
      </c>
      <c r="EX23">
        <v>0</v>
      </c>
      <c r="EY23">
        <v>-1</v>
      </c>
      <c r="EZ23">
        <v>-1</v>
      </c>
      <c r="FA23">
        <v>-1</v>
      </c>
      <c r="FB23">
        <v>-1</v>
      </c>
      <c r="FC23">
        <v>3.9</v>
      </c>
      <c r="FD23">
        <v>3.8</v>
      </c>
      <c r="FE23">
        <v>2</v>
      </c>
      <c r="FF23">
        <v>778.543</v>
      </c>
      <c r="FG23">
        <v>692.057</v>
      </c>
      <c r="FH23">
        <v>12.2972</v>
      </c>
      <c r="FI23">
        <v>24.7687</v>
      </c>
      <c r="FJ23">
        <v>29.9995</v>
      </c>
      <c r="FK23">
        <v>24.9113</v>
      </c>
      <c r="FL23">
        <v>24.8935</v>
      </c>
      <c r="FM23">
        <v>26.237</v>
      </c>
      <c r="FN23">
        <v>100</v>
      </c>
      <c r="FO23">
        <v>0</v>
      </c>
      <c r="FP23">
        <v>12.33</v>
      </c>
      <c r="FQ23">
        <v>420</v>
      </c>
      <c r="FR23">
        <v>0.407963</v>
      </c>
      <c r="FS23">
        <v>102.008</v>
      </c>
      <c r="FT23">
        <v>100.511</v>
      </c>
    </row>
    <row r="24" spans="1:176">
      <c r="A24">
        <v>8</v>
      </c>
      <c r="B24">
        <v>1620074674.6</v>
      </c>
      <c r="C24">
        <v>210</v>
      </c>
      <c r="D24" t="s">
        <v>310</v>
      </c>
      <c r="E24" t="s">
        <v>311</v>
      </c>
      <c r="F24">
        <v>1620074673.6</v>
      </c>
      <c r="G24">
        <f>CC24*AE24*(BY24-BZ24)/(100*BR24*(1000-AE24*BY24))</f>
        <v>0</v>
      </c>
      <c r="H24">
        <f>CC24*AE24*(BX24-BW24*(1000-AE24*BZ24)/(1000-AE24*BY24))/(100*BR24)</f>
        <v>0</v>
      </c>
      <c r="I24">
        <f>BW24 - IF(AE24&gt;1, H24*BR24*100.0/(AG24*CK24), 0)</f>
        <v>0</v>
      </c>
      <c r="J24">
        <f>((P24-G24/2)*I24-H24)/(P24+G24/2)</f>
        <v>0</v>
      </c>
      <c r="K24">
        <f>J24*(CD24+CE24)/1000.0</f>
        <v>0</v>
      </c>
      <c r="L24">
        <f>(BW24 - IF(AE24&gt;1, H24*BR24*100.0/(AG24*CK24), 0))*(CD24+CE24)/1000.0</f>
        <v>0</v>
      </c>
      <c r="M24">
        <f>2.0/((1/O24-1/N24)+SIGN(O24)*SQRT((1/O24-1/N24)*(1/O24-1/N24) + 4*BS24/((BS24+1)*(BS24+1))*(2*1/O24*1/N24-1/N24*1/N24)))</f>
        <v>0</v>
      </c>
      <c r="N24">
        <f>IF(LEFT(BT24,1)&lt;&gt;"0",IF(LEFT(BT24,1)="1",3.0,BU24),$D$5+$E$5*(CK24*CD24/($K$5*1000))+$F$5*(CK24*CD24/($K$5*1000))*MAX(MIN(BR24,$J$5),$I$5)*MAX(MIN(BR24,$J$5),$I$5)+$G$5*MAX(MIN(BR24,$J$5),$I$5)*(CK24*CD24/($K$5*1000))+$H$5*(CK24*CD24/($K$5*1000))*(CK24*CD24/($K$5*1000)))</f>
        <v>0</v>
      </c>
      <c r="O24">
        <f>G24*(1000-(1000*0.61365*exp(17.502*S24/(240.97+S24))/(CD24+CE24)+BY24)/2)/(1000*0.61365*exp(17.502*S24/(240.97+S24))/(CD24+CE24)-BY24)</f>
        <v>0</v>
      </c>
      <c r="P24">
        <f>1/((BS24+1)/(M24/1.6)+1/(N24/1.37)) + BS24/((BS24+1)/(M24/1.6) + BS24/(N24/1.37))</f>
        <v>0</v>
      </c>
      <c r="Q24">
        <f>(BO24*BQ24)</f>
        <v>0</v>
      </c>
      <c r="R24">
        <f>(CF24+(Q24+2*0.95*5.67E-8*(((CF24+$B$7)+273)^4-(CF24+273)^4)-44100*G24)/(1.84*29.3*N24+8*0.95*5.67E-8*(CF24+273)^3))</f>
        <v>0</v>
      </c>
      <c r="S24">
        <f>($C$7*CG24+$D$7*CH24+$E$7*R24)</f>
        <v>0</v>
      </c>
      <c r="T24">
        <f>0.61365*exp(17.502*S24/(240.97+S24))</f>
        <v>0</v>
      </c>
      <c r="U24">
        <f>(V24/W24*100)</f>
        <v>0</v>
      </c>
      <c r="V24">
        <f>BY24*(CD24+CE24)/1000</f>
        <v>0</v>
      </c>
      <c r="W24">
        <f>0.61365*exp(17.502*CF24/(240.97+CF24))</f>
        <v>0</v>
      </c>
      <c r="X24">
        <f>(T24-BY24*(CD24+CE24)/1000)</f>
        <v>0</v>
      </c>
      <c r="Y24">
        <f>(-G24*44100)</f>
        <v>0</v>
      </c>
      <c r="Z24">
        <f>2*29.3*N24*0.92*(CF24-S24)</f>
        <v>0</v>
      </c>
      <c r="AA24">
        <f>2*0.95*5.67E-8*(((CF24+$B$7)+273)^4-(S24+273)^4)</f>
        <v>0</v>
      </c>
      <c r="AB24">
        <f>Q24+AA24+Y24+Z24</f>
        <v>0</v>
      </c>
      <c r="AC24">
        <v>0</v>
      </c>
      <c r="AD24">
        <v>0</v>
      </c>
      <c r="AE24">
        <f>IF(AC24*$H$13&gt;=AG24,1.0,(AG24/(AG24-AC24*$H$13)))</f>
        <v>0</v>
      </c>
      <c r="AF24">
        <f>(AE24-1)*100</f>
        <v>0</v>
      </c>
      <c r="AG24">
        <f>MAX(0,($B$13+$C$13*CK24)/(1+$D$13*CK24)*CD24/(CF24+273)*$E$13)</f>
        <v>0</v>
      </c>
      <c r="AH24" t="s">
        <v>293</v>
      </c>
      <c r="AI24">
        <v>0</v>
      </c>
      <c r="AJ24">
        <v>0</v>
      </c>
      <c r="AK24">
        <f>AJ24-AI24</f>
        <v>0</v>
      </c>
      <c r="AL24">
        <f>AK24/AJ24</f>
        <v>0</v>
      </c>
      <c r="AM24">
        <v>0</v>
      </c>
      <c r="AN24" t="s">
        <v>293</v>
      </c>
      <c r="AO24">
        <v>0</v>
      </c>
      <c r="AP24">
        <v>0</v>
      </c>
      <c r="AQ24">
        <f>1-AO24/AP24</f>
        <v>0</v>
      </c>
      <c r="AR24">
        <v>0.5</v>
      </c>
      <c r="AS24">
        <f>BO24</f>
        <v>0</v>
      </c>
      <c r="AT24">
        <f>H24</f>
        <v>0</v>
      </c>
      <c r="AU24">
        <f>AQ24*AR24*AS24</f>
        <v>0</v>
      </c>
      <c r="AV24">
        <f>BA24/AP24</f>
        <v>0</v>
      </c>
      <c r="AW24">
        <f>(AT24-AM24)/AS24</f>
        <v>0</v>
      </c>
      <c r="AX24">
        <f>(AJ24-AP24)/AP24</f>
        <v>0</v>
      </c>
      <c r="AY24" t="s">
        <v>293</v>
      </c>
      <c r="AZ24">
        <v>0</v>
      </c>
      <c r="BA24">
        <f>AP24-AZ24</f>
        <v>0</v>
      </c>
      <c r="BB24">
        <f>(AP24-AO24)/(AP24-AZ24)</f>
        <v>0</v>
      </c>
      <c r="BC24">
        <f>(AJ24-AP24)/(AJ24-AZ24)</f>
        <v>0</v>
      </c>
      <c r="BD24">
        <f>(AP24-AO24)/(AP24-AI24)</f>
        <v>0</v>
      </c>
      <c r="BE24">
        <f>(AJ24-AP24)/(AJ24-AI24)</f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f>$B$11*CL24+$C$11*CM24+$F$11*CN24*(1-CQ24)</f>
        <v>0</v>
      </c>
      <c r="BO24">
        <f>BN24*BP24</f>
        <v>0</v>
      </c>
      <c r="BP24">
        <f>($B$11*$D$9+$C$11*$D$9+$F$11*((DA24+CS24)/MAX(DA24+CS24+DB24, 0.1)*$I$9+DB24/MAX(DA24+CS24+DB24, 0.1)*$J$9))/($B$11+$C$11+$F$11)</f>
        <v>0</v>
      </c>
      <c r="BQ24">
        <f>($B$11*$K$9+$C$11*$K$9+$F$11*((DA24+CS24)/MAX(DA24+CS24+DB24, 0.1)*$P$9+DB24/MAX(DA24+CS24+DB24, 0.1)*$Q$9))/($B$11+$C$11+$F$11)</f>
        <v>0</v>
      </c>
      <c r="BR24">
        <v>6</v>
      </c>
      <c r="BS24">
        <v>0.5</v>
      </c>
      <c r="BT24" t="s">
        <v>294</v>
      </c>
      <c r="BU24">
        <v>2</v>
      </c>
      <c r="BV24">
        <v>1620074673.6</v>
      </c>
      <c r="BW24">
        <v>408.623666666667</v>
      </c>
      <c r="BX24">
        <v>419.985333333333</v>
      </c>
      <c r="BY24">
        <v>3.86769</v>
      </c>
      <c r="BZ24">
        <v>0.793527333333333</v>
      </c>
      <c r="CA24">
        <v>409.9</v>
      </c>
      <c r="CB24">
        <v>3.98237333333333</v>
      </c>
      <c r="CC24">
        <v>700.018333333333</v>
      </c>
      <c r="CD24">
        <v>101.077</v>
      </c>
      <c r="CE24">
        <v>0.0998991</v>
      </c>
      <c r="CF24">
        <v>16.2135</v>
      </c>
      <c r="CG24">
        <v>15.6851</v>
      </c>
      <c r="CH24">
        <v>999.9</v>
      </c>
      <c r="CI24">
        <v>0</v>
      </c>
      <c r="CJ24">
        <v>0</v>
      </c>
      <c r="CK24">
        <v>10031.9</v>
      </c>
      <c r="CL24">
        <v>0</v>
      </c>
      <c r="CM24">
        <v>2.31593</v>
      </c>
      <c r="CN24">
        <v>600.023</v>
      </c>
      <c r="CO24">
        <v>0.932997</v>
      </c>
      <c r="CP24">
        <v>0.0670026</v>
      </c>
      <c r="CQ24">
        <v>0</v>
      </c>
      <c r="CR24">
        <v>1200.70666666667</v>
      </c>
      <c r="CS24">
        <v>4.99912</v>
      </c>
      <c r="CT24">
        <v>7005.31</v>
      </c>
      <c r="CU24">
        <v>3805.7</v>
      </c>
      <c r="CV24">
        <v>34.2703333333333</v>
      </c>
      <c r="CW24">
        <v>38.2706666666667</v>
      </c>
      <c r="CX24">
        <v>36.333</v>
      </c>
      <c r="CY24">
        <v>37.8333333333333</v>
      </c>
      <c r="CZ24">
        <v>35.8956666666667</v>
      </c>
      <c r="DA24">
        <v>555.156666666667</v>
      </c>
      <c r="DB24">
        <v>39.87</v>
      </c>
      <c r="DC24">
        <v>0</v>
      </c>
      <c r="DD24">
        <v>1620074674.7</v>
      </c>
      <c r="DE24">
        <v>0</v>
      </c>
      <c r="DF24">
        <v>1202.0656</v>
      </c>
      <c r="DG24">
        <v>-13.8030769238076</v>
      </c>
      <c r="DH24">
        <v>-82.3746154054686</v>
      </c>
      <c r="DI24">
        <v>7013.4052</v>
      </c>
      <c r="DJ24">
        <v>15</v>
      </c>
      <c r="DK24">
        <v>1620074415.1</v>
      </c>
      <c r="DL24" t="s">
        <v>295</v>
      </c>
      <c r="DM24">
        <v>1620074410.1</v>
      </c>
      <c r="DN24">
        <v>1620074415.1</v>
      </c>
      <c r="DO24">
        <v>3</v>
      </c>
      <c r="DP24">
        <v>-0.047</v>
      </c>
      <c r="DQ24">
        <v>0.064</v>
      </c>
      <c r="DR24">
        <v>-1.276</v>
      </c>
      <c r="DS24">
        <v>-0.115</v>
      </c>
      <c r="DT24">
        <v>420</v>
      </c>
      <c r="DU24">
        <v>1</v>
      </c>
      <c r="DV24">
        <v>0.23</v>
      </c>
      <c r="DW24">
        <v>0.04</v>
      </c>
      <c r="DX24">
        <v>-11.3283902439024</v>
      </c>
      <c r="DY24">
        <v>-0.381714982578404</v>
      </c>
      <c r="DZ24">
        <v>0.0441449375871646</v>
      </c>
      <c r="EA24">
        <v>1</v>
      </c>
      <c r="EB24">
        <v>1202.89575757576</v>
      </c>
      <c r="EC24">
        <v>-13.7219085832932</v>
      </c>
      <c r="ED24">
        <v>1.32274056711706</v>
      </c>
      <c r="EE24">
        <v>0</v>
      </c>
      <c r="EF24">
        <v>3.03767756097561</v>
      </c>
      <c r="EG24">
        <v>0.216704529616727</v>
      </c>
      <c r="EH24">
        <v>0.0213838338505685</v>
      </c>
      <c r="EI24">
        <v>0</v>
      </c>
      <c r="EJ24">
        <v>1</v>
      </c>
      <c r="EK24">
        <v>3</v>
      </c>
      <c r="EL24" t="s">
        <v>296</v>
      </c>
      <c r="EM24">
        <v>100</v>
      </c>
      <c r="EN24">
        <v>100</v>
      </c>
      <c r="EO24">
        <v>-1.276</v>
      </c>
      <c r="EP24">
        <v>-0.1147</v>
      </c>
      <c r="EQ24">
        <v>-1.27634999999998</v>
      </c>
      <c r="ER24">
        <v>0</v>
      </c>
      <c r="ES24">
        <v>0</v>
      </c>
      <c r="ET24">
        <v>0</v>
      </c>
      <c r="EU24">
        <v>-0.11468485</v>
      </c>
      <c r="EV24">
        <v>0</v>
      </c>
      <c r="EW24">
        <v>0</v>
      </c>
      <c r="EX24">
        <v>0</v>
      </c>
      <c r="EY24">
        <v>-1</v>
      </c>
      <c r="EZ24">
        <v>-1</v>
      </c>
      <c r="FA24">
        <v>-1</v>
      </c>
      <c r="FB24">
        <v>-1</v>
      </c>
      <c r="FC24">
        <v>4.4</v>
      </c>
      <c r="FD24">
        <v>4.3</v>
      </c>
      <c r="FE24">
        <v>2</v>
      </c>
      <c r="FF24">
        <v>778.736</v>
      </c>
      <c r="FG24">
        <v>692.111</v>
      </c>
      <c r="FH24">
        <v>12.7997</v>
      </c>
      <c r="FI24">
        <v>24.7302</v>
      </c>
      <c r="FJ24">
        <v>29.9995</v>
      </c>
      <c r="FK24">
        <v>24.8853</v>
      </c>
      <c r="FL24">
        <v>24.87</v>
      </c>
      <c r="FM24">
        <v>26.2379</v>
      </c>
      <c r="FN24">
        <v>100</v>
      </c>
      <c r="FO24">
        <v>0</v>
      </c>
      <c r="FP24">
        <v>12.84</v>
      </c>
      <c r="FQ24">
        <v>420</v>
      </c>
      <c r="FR24">
        <v>0.407963</v>
      </c>
      <c r="FS24">
        <v>102.014</v>
      </c>
      <c r="FT24">
        <v>100.516</v>
      </c>
    </row>
    <row r="25" spans="1:176">
      <c r="A25">
        <v>9</v>
      </c>
      <c r="B25">
        <v>1620074704.6</v>
      </c>
      <c r="C25">
        <v>240</v>
      </c>
      <c r="D25" t="s">
        <v>312</v>
      </c>
      <c r="E25" t="s">
        <v>313</v>
      </c>
      <c r="F25">
        <v>1620074703.6</v>
      </c>
      <c r="G25">
        <f>CC25*AE25*(BY25-BZ25)/(100*BR25*(1000-AE25*BY25))</f>
        <v>0</v>
      </c>
      <c r="H25">
        <f>CC25*AE25*(BX25-BW25*(1000-AE25*BZ25)/(1000-AE25*BY25))/(100*BR25)</f>
        <v>0</v>
      </c>
      <c r="I25">
        <f>BW25 - IF(AE25&gt;1, H25*BR25*100.0/(AG25*CK25), 0)</f>
        <v>0</v>
      </c>
      <c r="J25">
        <f>((P25-G25/2)*I25-H25)/(P25+G25/2)</f>
        <v>0</v>
      </c>
      <c r="K25">
        <f>J25*(CD25+CE25)/1000.0</f>
        <v>0</v>
      </c>
      <c r="L25">
        <f>(BW25 - IF(AE25&gt;1, H25*BR25*100.0/(AG25*CK25), 0))*(CD25+CE25)/1000.0</f>
        <v>0</v>
      </c>
      <c r="M25">
        <f>2.0/((1/O25-1/N25)+SIGN(O25)*SQRT((1/O25-1/N25)*(1/O25-1/N25) + 4*BS25/((BS25+1)*(BS25+1))*(2*1/O25*1/N25-1/N25*1/N25)))</f>
        <v>0</v>
      </c>
      <c r="N25">
        <f>IF(LEFT(BT25,1)&lt;&gt;"0",IF(LEFT(BT25,1)="1",3.0,BU25),$D$5+$E$5*(CK25*CD25/($K$5*1000))+$F$5*(CK25*CD25/($K$5*1000))*MAX(MIN(BR25,$J$5),$I$5)*MAX(MIN(BR25,$J$5),$I$5)+$G$5*MAX(MIN(BR25,$J$5),$I$5)*(CK25*CD25/($K$5*1000))+$H$5*(CK25*CD25/($K$5*1000))*(CK25*CD25/($K$5*1000)))</f>
        <v>0</v>
      </c>
      <c r="O25">
        <f>G25*(1000-(1000*0.61365*exp(17.502*S25/(240.97+S25))/(CD25+CE25)+BY25)/2)/(1000*0.61365*exp(17.502*S25/(240.97+S25))/(CD25+CE25)-BY25)</f>
        <v>0</v>
      </c>
      <c r="P25">
        <f>1/((BS25+1)/(M25/1.6)+1/(N25/1.37)) + BS25/((BS25+1)/(M25/1.6) + BS25/(N25/1.37))</f>
        <v>0</v>
      </c>
      <c r="Q25">
        <f>(BO25*BQ25)</f>
        <v>0</v>
      </c>
      <c r="R25">
        <f>(CF25+(Q25+2*0.95*5.67E-8*(((CF25+$B$7)+273)^4-(CF25+273)^4)-44100*G25)/(1.84*29.3*N25+8*0.95*5.67E-8*(CF25+273)^3))</f>
        <v>0</v>
      </c>
      <c r="S25">
        <f>($C$7*CG25+$D$7*CH25+$E$7*R25)</f>
        <v>0</v>
      </c>
      <c r="T25">
        <f>0.61365*exp(17.502*S25/(240.97+S25))</f>
        <v>0</v>
      </c>
      <c r="U25">
        <f>(V25/W25*100)</f>
        <v>0</v>
      </c>
      <c r="V25">
        <f>BY25*(CD25+CE25)/1000</f>
        <v>0</v>
      </c>
      <c r="W25">
        <f>0.61365*exp(17.502*CF25/(240.97+CF25))</f>
        <v>0</v>
      </c>
      <c r="X25">
        <f>(T25-BY25*(CD25+CE25)/1000)</f>
        <v>0</v>
      </c>
      <c r="Y25">
        <f>(-G25*44100)</f>
        <v>0</v>
      </c>
      <c r="Z25">
        <f>2*29.3*N25*0.92*(CF25-S25)</f>
        <v>0</v>
      </c>
      <c r="AA25">
        <f>2*0.95*5.67E-8*(((CF25+$B$7)+273)^4-(S25+273)^4)</f>
        <v>0</v>
      </c>
      <c r="AB25">
        <f>Q25+AA25+Y25+Z25</f>
        <v>0</v>
      </c>
      <c r="AC25">
        <v>0</v>
      </c>
      <c r="AD25">
        <v>0</v>
      </c>
      <c r="AE25">
        <f>IF(AC25*$H$13&gt;=AG25,1.0,(AG25/(AG25-AC25*$H$13)))</f>
        <v>0</v>
      </c>
      <c r="AF25">
        <f>(AE25-1)*100</f>
        <v>0</v>
      </c>
      <c r="AG25">
        <f>MAX(0,($B$13+$C$13*CK25)/(1+$D$13*CK25)*CD25/(CF25+273)*$E$13)</f>
        <v>0</v>
      </c>
      <c r="AH25" t="s">
        <v>293</v>
      </c>
      <c r="AI25">
        <v>0</v>
      </c>
      <c r="AJ25">
        <v>0</v>
      </c>
      <c r="AK25">
        <f>AJ25-AI25</f>
        <v>0</v>
      </c>
      <c r="AL25">
        <f>AK25/AJ25</f>
        <v>0</v>
      </c>
      <c r="AM25">
        <v>0</v>
      </c>
      <c r="AN25" t="s">
        <v>293</v>
      </c>
      <c r="AO25">
        <v>0</v>
      </c>
      <c r="AP25">
        <v>0</v>
      </c>
      <c r="AQ25">
        <f>1-AO25/AP25</f>
        <v>0</v>
      </c>
      <c r="AR25">
        <v>0.5</v>
      </c>
      <c r="AS25">
        <f>BO25</f>
        <v>0</v>
      </c>
      <c r="AT25">
        <f>H25</f>
        <v>0</v>
      </c>
      <c r="AU25">
        <f>AQ25*AR25*AS25</f>
        <v>0</v>
      </c>
      <c r="AV25">
        <f>BA25/AP25</f>
        <v>0</v>
      </c>
      <c r="AW25">
        <f>(AT25-AM25)/AS25</f>
        <v>0</v>
      </c>
      <c r="AX25">
        <f>(AJ25-AP25)/AP25</f>
        <v>0</v>
      </c>
      <c r="AY25" t="s">
        <v>293</v>
      </c>
      <c r="AZ25">
        <v>0</v>
      </c>
      <c r="BA25">
        <f>AP25-AZ25</f>
        <v>0</v>
      </c>
      <c r="BB25">
        <f>(AP25-AO25)/(AP25-AZ25)</f>
        <v>0</v>
      </c>
      <c r="BC25">
        <f>(AJ25-AP25)/(AJ25-AZ25)</f>
        <v>0</v>
      </c>
      <c r="BD25">
        <f>(AP25-AO25)/(AP25-AI25)</f>
        <v>0</v>
      </c>
      <c r="BE25">
        <f>(AJ25-AP25)/(AJ25-AI25)</f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f>$B$11*CL25+$C$11*CM25+$F$11*CN25*(1-CQ25)</f>
        <v>0</v>
      </c>
      <c r="BO25">
        <f>BN25*BP25</f>
        <v>0</v>
      </c>
      <c r="BP25">
        <f>($B$11*$D$9+$C$11*$D$9+$F$11*((DA25+CS25)/MAX(DA25+CS25+DB25, 0.1)*$I$9+DB25/MAX(DA25+CS25+DB25, 0.1)*$J$9))/($B$11+$C$11+$F$11)</f>
        <v>0</v>
      </c>
      <c r="BQ25">
        <f>($B$11*$K$9+$C$11*$K$9+$F$11*((DA25+CS25)/MAX(DA25+CS25+DB25, 0.1)*$P$9+DB25/MAX(DA25+CS25+DB25, 0.1)*$Q$9))/($B$11+$C$11+$F$11)</f>
        <v>0</v>
      </c>
      <c r="BR25">
        <v>6</v>
      </c>
      <c r="BS25">
        <v>0.5</v>
      </c>
      <c r="BT25" t="s">
        <v>294</v>
      </c>
      <c r="BU25">
        <v>2</v>
      </c>
      <c r="BV25">
        <v>1620074703.6</v>
      </c>
      <c r="BW25">
        <v>408.409666666667</v>
      </c>
      <c r="BX25">
        <v>420.024</v>
      </c>
      <c r="BY25">
        <v>3.97598</v>
      </c>
      <c r="BZ25">
        <v>0.792739333333333</v>
      </c>
      <c r="CA25">
        <v>409.686666666667</v>
      </c>
      <c r="CB25">
        <v>4.09066333333333</v>
      </c>
      <c r="CC25">
        <v>699.959333333333</v>
      </c>
      <c r="CD25">
        <v>101.077666666667</v>
      </c>
      <c r="CE25">
        <v>0.0998798</v>
      </c>
      <c r="CF25">
        <v>16.4696</v>
      </c>
      <c r="CG25">
        <v>15.9292333333333</v>
      </c>
      <c r="CH25">
        <v>999.9</v>
      </c>
      <c r="CI25">
        <v>0</v>
      </c>
      <c r="CJ25">
        <v>0</v>
      </c>
      <c r="CK25">
        <v>9974.16333333333</v>
      </c>
      <c r="CL25">
        <v>0</v>
      </c>
      <c r="CM25">
        <v>2.31593</v>
      </c>
      <c r="CN25">
        <v>599.926666666667</v>
      </c>
      <c r="CO25">
        <v>0.932985666666667</v>
      </c>
      <c r="CP25">
        <v>0.0670140666666667</v>
      </c>
      <c r="CQ25">
        <v>0</v>
      </c>
      <c r="CR25">
        <v>1193.74</v>
      </c>
      <c r="CS25">
        <v>4.99912</v>
      </c>
      <c r="CT25">
        <v>6963.43</v>
      </c>
      <c r="CU25">
        <v>3805.08</v>
      </c>
      <c r="CV25">
        <v>34.2083333333333</v>
      </c>
      <c r="CW25">
        <v>38.187</v>
      </c>
      <c r="CX25">
        <v>36.4786666666667</v>
      </c>
      <c r="CY25">
        <v>37.687</v>
      </c>
      <c r="CZ25">
        <v>35.9583333333333</v>
      </c>
      <c r="DA25">
        <v>555.056666666667</v>
      </c>
      <c r="DB25">
        <v>39.87</v>
      </c>
      <c r="DC25">
        <v>0</v>
      </c>
      <c r="DD25">
        <v>1620074704.7</v>
      </c>
      <c r="DE25">
        <v>0</v>
      </c>
      <c r="DF25">
        <v>1195.1192</v>
      </c>
      <c r="DG25">
        <v>-14.3423076926148</v>
      </c>
      <c r="DH25">
        <v>-86.3015383692776</v>
      </c>
      <c r="DI25">
        <v>6973.2952</v>
      </c>
      <c r="DJ25">
        <v>15</v>
      </c>
      <c r="DK25">
        <v>1620074415.1</v>
      </c>
      <c r="DL25" t="s">
        <v>295</v>
      </c>
      <c r="DM25">
        <v>1620074410.1</v>
      </c>
      <c r="DN25">
        <v>1620074415.1</v>
      </c>
      <c r="DO25">
        <v>3</v>
      </c>
      <c r="DP25">
        <v>-0.047</v>
      </c>
      <c r="DQ25">
        <v>0.064</v>
      </c>
      <c r="DR25">
        <v>-1.276</v>
      </c>
      <c r="DS25">
        <v>-0.115</v>
      </c>
      <c r="DT25">
        <v>420</v>
      </c>
      <c r="DU25">
        <v>1</v>
      </c>
      <c r="DV25">
        <v>0.23</v>
      </c>
      <c r="DW25">
        <v>0.04</v>
      </c>
      <c r="DX25">
        <v>-11.5466317073171</v>
      </c>
      <c r="DY25">
        <v>-0.312066898954696</v>
      </c>
      <c r="DZ25">
        <v>0.0408060339812654</v>
      </c>
      <c r="EA25">
        <v>1</v>
      </c>
      <c r="EB25">
        <v>1196.06588235294</v>
      </c>
      <c r="EC25">
        <v>-14.4720017712606</v>
      </c>
      <c r="ED25">
        <v>1.44336436565461</v>
      </c>
      <c r="EE25">
        <v>0</v>
      </c>
      <c r="EF25">
        <v>3.14776219512195</v>
      </c>
      <c r="EG25">
        <v>0.215676585365856</v>
      </c>
      <c r="EH25">
        <v>0.0212780570028277</v>
      </c>
      <c r="EI25">
        <v>0</v>
      </c>
      <c r="EJ25">
        <v>1</v>
      </c>
      <c r="EK25">
        <v>3</v>
      </c>
      <c r="EL25" t="s">
        <v>296</v>
      </c>
      <c r="EM25">
        <v>100</v>
      </c>
      <c r="EN25">
        <v>100</v>
      </c>
      <c r="EO25">
        <v>-1.276</v>
      </c>
      <c r="EP25">
        <v>-0.1147</v>
      </c>
      <c r="EQ25">
        <v>-1.27634999999998</v>
      </c>
      <c r="ER25">
        <v>0</v>
      </c>
      <c r="ES25">
        <v>0</v>
      </c>
      <c r="ET25">
        <v>0</v>
      </c>
      <c r="EU25">
        <v>-0.11468485</v>
      </c>
      <c r="EV25">
        <v>0</v>
      </c>
      <c r="EW25">
        <v>0</v>
      </c>
      <c r="EX25">
        <v>0</v>
      </c>
      <c r="EY25">
        <v>-1</v>
      </c>
      <c r="EZ25">
        <v>-1</v>
      </c>
      <c r="FA25">
        <v>-1</v>
      </c>
      <c r="FB25">
        <v>-1</v>
      </c>
      <c r="FC25">
        <v>4.9</v>
      </c>
      <c r="FD25">
        <v>4.8</v>
      </c>
      <c r="FE25">
        <v>2</v>
      </c>
      <c r="FF25">
        <v>778.779</v>
      </c>
      <c r="FG25">
        <v>692.625</v>
      </c>
      <c r="FH25">
        <v>13.3004</v>
      </c>
      <c r="FI25">
        <v>24.6916</v>
      </c>
      <c r="FJ25">
        <v>29.9995</v>
      </c>
      <c r="FK25">
        <v>24.859</v>
      </c>
      <c r="FL25">
        <v>24.8449</v>
      </c>
      <c r="FM25">
        <v>26.2345</v>
      </c>
      <c r="FN25">
        <v>100</v>
      </c>
      <c r="FO25">
        <v>0</v>
      </c>
      <c r="FP25">
        <v>13.34</v>
      </c>
      <c r="FQ25">
        <v>420</v>
      </c>
      <c r="FR25">
        <v>0.407963</v>
      </c>
      <c r="FS25">
        <v>102.015</v>
      </c>
      <c r="FT25">
        <v>100.522</v>
      </c>
    </row>
    <row r="26" spans="1:176">
      <c r="A26">
        <v>10</v>
      </c>
      <c r="B26">
        <v>1620074734.6</v>
      </c>
      <c r="C26">
        <v>270</v>
      </c>
      <c r="D26" t="s">
        <v>314</v>
      </c>
      <c r="E26" t="s">
        <v>315</v>
      </c>
      <c r="F26">
        <v>1620074733.6</v>
      </c>
      <c r="G26">
        <f>CC26*AE26*(BY26-BZ26)/(100*BR26*(1000-AE26*BY26))</f>
        <v>0</v>
      </c>
      <c r="H26">
        <f>CC26*AE26*(BX26-BW26*(1000-AE26*BZ26)/(1000-AE26*BY26))/(100*BR26)</f>
        <v>0</v>
      </c>
      <c r="I26">
        <f>BW26 - IF(AE26&gt;1, H26*BR26*100.0/(AG26*CK26), 0)</f>
        <v>0</v>
      </c>
      <c r="J26">
        <f>((P26-G26/2)*I26-H26)/(P26+G26/2)</f>
        <v>0</v>
      </c>
      <c r="K26">
        <f>J26*(CD26+CE26)/1000.0</f>
        <v>0</v>
      </c>
      <c r="L26">
        <f>(BW26 - IF(AE26&gt;1, H26*BR26*100.0/(AG26*CK26), 0))*(CD26+CE26)/1000.0</f>
        <v>0</v>
      </c>
      <c r="M26">
        <f>2.0/((1/O26-1/N26)+SIGN(O26)*SQRT((1/O26-1/N26)*(1/O26-1/N26) + 4*BS26/((BS26+1)*(BS26+1))*(2*1/O26*1/N26-1/N26*1/N26)))</f>
        <v>0</v>
      </c>
      <c r="N26">
        <f>IF(LEFT(BT26,1)&lt;&gt;"0",IF(LEFT(BT26,1)="1",3.0,BU26),$D$5+$E$5*(CK26*CD26/($K$5*1000))+$F$5*(CK26*CD26/($K$5*1000))*MAX(MIN(BR26,$J$5),$I$5)*MAX(MIN(BR26,$J$5),$I$5)+$G$5*MAX(MIN(BR26,$J$5),$I$5)*(CK26*CD26/($K$5*1000))+$H$5*(CK26*CD26/($K$5*1000))*(CK26*CD26/($K$5*1000)))</f>
        <v>0</v>
      </c>
      <c r="O26">
        <f>G26*(1000-(1000*0.61365*exp(17.502*S26/(240.97+S26))/(CD26+CE26)+BY26)/2)/(1000*0.61365*exp(17.502*S26/(240.97+S26))/(CD26+CE26)-BY26)</f>
        <v>0</v>
      </c>
      <c r="P26">
        <f>1/((BS26+1)/(M26/1.6)+1/(N26/1.37)) + BS26/((BS26+1)/(M26/1.6) + BS26/(N26/1.37))</f>
        <v>0</v>
      </c>
      <c r="Q26">
        <f>(BO26*BQ26)</f>
        <v>0</v>
      </c>
      <c r="R26">
        <f>(CF26+(Q26+2*0.95*5.67E-8*(((CF26+$B$7)+273)^4-(CF26+273)^4)-44100*G26)/(1.84*29.3*N26+8*0.95*5.67E-8*(CF26+273)^3))</f>
        <v>0</v>
      </c>
      <c r="S26">
        <f>($C$7*CG26+$D$7*CH26+$E$7*R26)</f>
        <v>0</v>
      </c>
      <c r="T26">
        <f>0.61365*exp(17.502*S26/(240.97+S26))</f>
        <v>0</v>
      </c>
      <c r="U26">
        <f>(V26/W26*100)</f>
        <v>0</v>
      </c>
      <c r="V26">
        <f>BY26*(CD26+CE26)/1000</f>
        <v>0</v>
      </c>
      <c r="W26">
        <f>0.61365*exp(17.502*CF26/(240.97+CF26))</f>
        <v>0</v>
      </c>
      <c r="X26">
        <f>(T26-BY26*(CD26+CE26)/1000)</f>
        <v>0</v>
      </c>
      <c r="Y26">
        <f>(-G26*44100)</f>
        <v>0</v>
      </c>
      <c r="Z26">
        <f>2*29.3*N26*0.92*(CF26-S26)</f>
        <v>0</v>
      </c>
      <c r="AA26">
        <f>2*0.95*5.67E-8*(((CF26+$B$7)+273)^4-(S26+273)^4)</f>
        <v>0</v>
      </c>
      <c r="AB26">
        <f>Q26+AA26+Y26+Z26</f>
        <v>0</v>
      </c>
      <c r="AC26">
        <v>0</v>
      </c>
      <c r="AD26">
        <v>0</v>
      </c>
      <c r="AE26">
        <f>IF(AC26*$H$13&gt;=AG26,1.0,(AG26/(AG26-AC26*$H$13)))</f>
        <v>0</v>
      </c>
      <c r="AF26">
        <f>(AE26-1)*100</f>
        <v>0</v>
      </c>
      <c r="AG26">
        <f>MAX(0,($B$13+$C$13*CK26)/(1+$D$13*CK26)*CD26/(CF26+273)*$E$13)</f>
        <v>0</v>
      </c>
      <c r="AH26" t="s">
        <v>293</v>
      </c>
      <c r="AI26">
        <v>0</v>
      </c>
      <c r="AJ26">
        <v>0</v>
      </c>
      <c r="AK26">
        <f>AJ26-AI26</f>
        <v>0</v>
      </c>
      <c r="AL26">
        <f>AK26/AJ26</f>
        <v>0</v>
      </c>
      <c r="AM26">
        <v>0</v>
      </c>
      <c r="AN26" t="s">
        <v>293</v>
      </c>
      <c r="AO26">
        <v>0</v>
      </c>
      <c r="AP26">
        <v>0</v>
      </c>
      <c r="AQ26">
        <f>1-AO26/AP26</f>
        <v>0</v>
      </c>
      <c r="AR26">
        <v>0.5</v>
      </c>
      <c r="AS26">
        <f>BO26</f>
        <v>0</v>
      </c>
      <c r="AT26">
        <f>H26</f>
        <v>0</v>
      </c>
      <c r="AU26">
        <f>AQ26*AR26*AS26</f>
        <v>0</v>
      </c>
      <c r="AV26">
        <f>BA26/AP26</f>
        <v>0</v>
      </c>
      <c r="AW26">
        <f>(AT26-AM26)/AS26</f>
        <v>0</v>
      </c>
      <c r="AX26">
        <f>(AJ26-AP26)/AP26</f>
        <v>0</v>
      </c>
      <c r="AY26" t="s">
        <v>293</v>
      </c>
      <c r="AZ26">
        <v>0</v>
      </c>
      <c r="BA26">
        <f>AP26-AZ26</f>
        <v>0</v>
      </c>
      <c r="BB26">
        <f>(AP26-AO26)/(AP26-AZ26)</f>
        <v>0</v>
      </c>
      <c r="BC26">
        <f>(AJ26-AP26)/(AJ26-AZ26)</f>
        <v>0</v>
      </c>
      <c r="BD26">
        <f>(AP26-AO26)/(AP26-AI26)</f>
        <v>0</v>
      </c>
      <c r="BE26">
        <f>(AJ26-AP26)/(AJ26-AI26)</f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f>$B$11*CL26+$C$11*CM26+$F$11*CN26*(1-CQ26)</f>
        <v>0</v>
      </c>
      <c r="BO26">
        <f>BN26*BP26</f>
        <v>0</v>
      </c>
      <c r="BP26">
        <f>($B$11*$D$9+$C$11*$D$9+$F$11*((DA26+CS26)/MAX(DA26+CS26+DB26, 0.1)*$I$9+DB26/MAX(DA26+CS26+DB26, 0.1)*$J$9))/($B$11+$C$11+$F$11)</f>
        <v>0</v>
      </c>
      <c r="BQ26">
        <f>($B$11*$K$9+$C$11*$K$9+$F$11*((DA26+CS26)/MAX(DA26+CS26+DB26, 0.1)*$P$9+DB26/MAX(DA26+CS26+DB26, 0.1)*$Q$9))/($B$11+$C$11+$F$11)</f>
        <v>0</v>
      </c>
      <c r="BR26">
        <v>6</v>
      </c>
      <c r="BS26">
        <v>0.5</v>
      </c>
      <c r="BT26" t="s">
        <v>294</v>
      </c>
      <c r="BU26">
        <v>2</v>
      </c>
      <c r="BV26">
        <v>1620074733.6</v>
      </c>
      <c r="BW26">
        <v>408.123333333333</v>
      </c>
      <c r="BX26">
        <v>419.946666666667</v>
      </c>
      <c r="BY26">
        <v>4.08184333333333</v>
      </c>
      <c r="BZ26">
        <v>0.793713666666667</v>
      </c>
      <c r="CA26">
        <v>409.399333333333</v>
      </c>
      <c r="CB26">
        <v>4.19653</v>
      </c>
      <c r="CC26">
        <v>699.990666666667</v>
      </c>
      <c r="CD26">
        <v>101.088</v>
      </c>
      <c r="CE26">
        <v>0.100623</v>
      </c>
      <c r="CF26">
        <v>16.7246666666667</v>
      </c>
      <c r="CG26">
        <v>16.1526666666667</v>
      </c>
      <c r="CH26">
        <v>999.9</v>
      </c>
      <c r="CI26">
        <v>0</v>
      </c>
      <c r="CJ26">
        <v>0</v>
      </c>
      <c r="CK26">
        <v>9970.00333333333</v>
      </c>
      <c r="CL26">
        <v>0</v>
      </c>
      <c r="CM26">
        <v>2.31593</v>
      </c>
      <c r="CN26">
        <v>599.838</v>
      </c>
      <c r="CO26">
        <v>0.932974333333333</v>
      </c>
      <c r="CP26">
        <v>0.0670255333333333</v>
      </c>
      <c r="CQ26">
        <v>0</v>
      </c>
      <c r="CR26">
        <v>1186.65</v>
      </c>
      <c r="CS26">
        <v>4.99912</v>
      </c>
      <c r="CT26">
        <v>6923.23</v>
      </c>
      <c r="CU26">
        <v>3804.49666666667</v>
      </c>
      <c r="CV26">
        <v>34.187</v>
      </c>
      <c r="CW26">
        <v>38.1663333333333</v>
      </c>
      <c r="CX26">
        <v>36.354</v>
      </c>
      <c r="CY26">
        <v>37.7703333333333</v>
      </c>
      <c r="CZ26">
        <v>36.0623333333333</v>
      </c>
      <c r="DA26">
        <v>554.97</v>
      </c>
      <c r="DB26">
        <v>39.87</v>
      </c>
      <c r="DC26">
        <v>0</v>
      </c>
      <c r="DD26">
        <v>1620074734.7</v>
      </c>
      <c r="DE26">
        <v>0</v>
      </c>
      <c r="DF26">
        <v>1188.1376</v>
      </c>
      <c r="DG26">
        <v>-14.0069230807107</v>
      </c>
      <c r="DH26">
        <v>-80.193076919287</v>
      </c>
      <c r="DI26">
        <v>6932.98</v>
      </c>
      <c r="DJ26">
        <v>15</v>
      </c>
      <c r="DK26">
        <v>1620074415.1</v>
      </c>
      <c r="DL26" t="s">
        <v>295</v>
      </c>
      <c r="DM26">
        <v>1620074410.1</v>
      </c>
      <c r="DN26">
        <v>1620074415.1</v>
      </c>
      <c r="DO26">
        <v>3</v>
      </c>
      <c r="DP26">
        <v>-0.047</v>
      </c>
      <c r="DQ26">
        <v>0.064</v>
      </c>
      <c r="DR26">
        <v>-1.276</v>
      </c>
      <c r="DS26">
        <v>-0.115</v>
      </c>
      <c r="DT26">
        <v>420</v>
      </c>
      <c r="DU26">
        <v>1</v>
      </c>
      <c r="DV26">
        <v>0.23</v>
      </c>
      <c r="DW26">
        <v>0.04</v>
      </c>
      <c r="DX26">
        <v>-11.7771878048781</v>
      </c>
      <c r="DY26">
        <v>-0.462336585365834</v>
      </c>
      <c r="DZ26">
        <v>0.0510687685339258</v>
      </c>
      <c r="EA26">
        <v>1</v>
      </c>
      <c r="EB26">
        <v>1188.97727272727</v>
      </c>
      <c r="EC26">
        <v>-13.727733662562</v>
      </c>
      <c r="ED26">
        <v>1.31689090394481</v>
      </c>
      <c r="EE26">
        <v>0</v>
      </c>
      <c r="EF26">
        <v>3.2537012195122</v>
      </c>
      <c r="EG26">
        <v>0.208027317073166</v>
      </c>
      <c r="EH26">
        <v>0.0205214652872835</v>
      </c>
      <c r="EI26">
        <v>0</v>
      </c>
      <c r="EJ26">
        <v>1</v>
      </c>
      <c r="EK26">
        <v>3</v>
      </c>
      <c r="EL26" t="s">
        <v>296</v>
      </c>
      <c r="EM26">
        <v>100</v>
      </c>
      <c r="EN26">
        <v>100</v>
      </c>
      <c r="EO26">
        <v>-1.277</v>
      </c>
      <c r="EP26">
        <v>-0.1147</v>
      </c>
      <c r="EQ26">
        <v>-1.27634999999998</v>
      </c>
      <c r="ER26">
        <v>0</v>
      </c>
      <c r="ES26">
        <v>0</v>
      </c>
      <c r="ET26">
        <v>0</v>
      </c>
      <c r="EU26">
        <v>-0.11468485</v>
      </c>
      <c r="EV26">
        <v>0</v>
      </c>
      <c r="EW26">
        <v>0</v>
      </c>
      <c r="EX26">
        <v>0</v>
      </c>
      <c r="EY26">
        <v>-1</v>
      </c>
      <c r="EZ26">
        <v>-1</v>
      </c>
      <c r="FA26">
        <v>-1</v>
      </c>
      <c r="FB26">
        <v>-1</v>
      </c>
      <c r="FC26">
        <v>5.4</v>
      </c>
      <c r="FD26">
        <v>5.3</v>
      </c>
      <c r="FE26">
        <v>2</v>
      </c>
      <c r="FF26">
        <v>778.887</v>
      </c>
      <c r="FG26">
        <v>692.884</v>
      </c>
      <c r="FH26">
        <v>13.8005</v>
      </c>
      <c r="FI26">
        <v>24.6543</v>
      </c>
      <c r="FJ26">
        <v>29.9995</v>
      </c>
      <c r="FK26">
        <v>24.8329</v>
      </c>
      <c r="FL26">
        <v>24.8196</v>
      </c>
      <c r="FM26">
        <v>26.2347</v>
      </c>
      <c r="FN26">
        <v>100</v>
      </c>
      <c r="FO26">
        <v>0</v>
      </c>
      <c r="FP26">
        <v>13.85</v>
      </c>
      <c r="FQ26">
        <v>420</v>
      </c>
      <c r="FR26">
        <v>0.407963</v>
      </c>
      <c r="FS26">
        <v>102.017</v>
      </c>
      <c r="FT26">
        <v>100.529</v>
      </c>
    </row>
    <row r="27" spans="1:176">
      <c r="A27">
        <v>11</v>
      </c>
      <c r="B27">
        <v>1620074764.6</v>
      </c>
      <c r="C27">
        <v>300</v>
      </c>
      <c r="D27" t="s">
        <v>316</v>
      </c>
      <c r="E27" t="s">
        <v>317</v>
      </c>
      <c r="F27">
        <v>1620074763.6</v>
      </c>
      <c r="G27">
        <f>CC27*AE27*(BY27-BZ27)/(100*BR27*(1000-AE27*BY27))</f>
        <v>0</v>
      </c>
      <c r="H27">
        <f>CC27*AE27*(BX27-BW27*(1000-AE27*BZ27)/(1000-AE27*BY27))/(100*BR27)</f>
        <v>0</v>
      </c>
      <c r="I27">
        <f>BW27 - IF(AE27&gt;1, H27*BR27*100.0/(AG27*CK27), 0)</f>
        <v>0</v>
      </c>
      <c r="J27">
        <f>((P27-G27/2)*I27-H27)/(P27+G27/2)</f>
        <v>0</v>
      </c>
      <c r="K27">
        <f>J27*(CD27+CE27)/1000.0</f>
        <v>0</v>
      </c>
      <c r="L27">
        <f>(BW27 - IF(AE27&gt;1, H27*BR27*100.0/(AG27*CK27), 0))*(CD27+CE27)/1000.0</f>
        <v>0</v>
      </c>
      <c r="M27">
        <f>2.0/((1/O27-1/N27)+SIGN(O27)*SQRT((1/O27-1/N27)*(1/O27-1/N27) + 4*BS27/((BS27+1)*(BS27+1))*(2*1/O27*1/N27-1/N27*1/N27)))</f>
        <v>0</v>
      </c>
      <c r="N27">
        <f>IF(LEFT(BT27,1)&lt;&gt;"0",IF(LEFT(BT27,1)="1",3.0,BU27),$D$5+$E$5*(CK27*CD27/($K$5*1000))+$F$5*(CK27*CD27/($K$5*1000))*MAX(MIN(BR27,$J$5),$I$5)*MAX(MIN(BR27,$J$5),$I$5)+$G$5*MAX(MIN(BR27,$J$5),$I$5)*(CK27*CD27/($K$5*1000))+$H$5*(CK27*CD27/($K$5*1000))*(CK27*CD27/($K$5*1000)))</f>
        <v>0</v>
      </c>
      <c r="O27">
        <f>G27*(1000-(1000*0.61365*exp(17.502*S27/(240.97+S27))/(CD27+CE27)+BY27)/2)/(1000*0.61365*exp(17.502*S27/(240.97+S27))/(CD27+CE27)-BY27)</f>
        <v>0</v>
      </c>
      <c r="P27">
        <f>1/((BS27+1)/(M27/1.6)+1/(N27/1.37)) + BS27/((BS27+1)/(M27/1.6) + BS27/(N27/1.37))</f>
        <v>0</v>
      </c>
      <c r="Q27">
        <f>(BO27*BQ27)</f>
        <v>0</v>
      </c>
      <c r="R27">
        <f>(CF27+(Q27+2*0.95*5.67E-8*(((CF27+$B$7)+273)^4-(CF27+273)^4)-44100*G27)/(1.84*29.3*N27+8*0.95*5.67E-8*(CF27+273)^3))</f>
        <v>0</v>
      </c>
      <c r="S27">
        <f>($C$7*CG27+$D$7*CH27+$E$7*R27)</f>
        <v>0</v>
      </c>
      <c r="T27">
        <f>0.61365*exp(17.502*S27/(240.97+S27))</f>
        <v>0</v>
      </c>
      <c r="U27">
        <f>(V27/W27*100)</f>
        <v>0</v>
      </c>
      <c r="V27">
        <f>BY27*(CD27+CE27)/1000</f>
        <v>0</v>
      </c>
      <c r="W27">
        <f>0.61365*exp(17.502*CF27/(240.97+CF27))</f>
        <v>0</v>
      </c>
      <c r="X27">
        <f>(T27-BY27*(CD27+CE27)/1000)</f>
        <v>0</v>
      </c>
      <c r="Y27">
        <f>(-G27*44100)</f>
        <v>0</v>
      </c>
      <c r="Z27">
        <f>2*29.3*N27*0.92*(CF27-S27)</f>
        <v>0</v>
      </c>
      <c r="AA27">
        <f>2*0.95*5.67E-8*(((CF27+$B$7)+273)^4-(S27+273)^4)</f>
        <v>0</v>
      </c>
      <c r="AB27">
        <f>Q27+AA27+Y27+Z27</f>
        <v>0</v>
      </c>
      <c r="AC27">
        <v>0</v>
      </c>
      <c r="AD27">
        <v>0</v>
      </c>
      <c r="AE27">
        <f>IF(AC27*$H$13&gt;=AG27,1.0,(AG27/(AG27-AC27*$H$13)))</f>
        <v>0</v>
      </c>
      <c r="AF27">
        <f>(AE27-1)*100</f>
        <v>0</v>
      </c>
      <c r="AG27">
        <f>MAX(0,($B$13+$C$13*CK27)/(1+$D$13*CK27)*CD27/(CF27+273)*$E$13)</f>
        <v>0</v>
      </c>
      <c r="AH27" t="s">
        <v>293</v>
      </c>
      <c r="AI27">
        <v>0</v>
      </c>
      <c r="AJ27">
        <v>0</v>
      </c>
      <c r="AK27">
        <f>AJ27-AI27</f>
        <v>0</v>
      </c>
      <c r="AL27">
        <f>AK27/AJ27</f>
        <v>0</v>
      </c>
      <c r="AM27">
        <v>0</v>
      </c>
      <c r="AN27" t="s">
        <v>293</v>
      </c>
      <c r="AO27">
        <v>0</v>
      </c>
      <c r="AP27">
        <v>0</v>
      </c>
      <c r="AQ27">
        <f>1-AO27/AP27</f>
        <v>0</v>
      </c>
      <c r="AR27">
        <v>0.5</v>
      </c>
      <c r="AS27">
        <f>BO27</f>
        <v>0</v>
      </c>
      <c r="AT27">
        <f>H27</f>
        <v>0</v>
      </c>
      <c r="AU27">
        <f>AQ27*AR27*AS27</f>
        <v>0</v>
      </c>
      <c r="AV27">
        <f>BA27/AP27</f>
        <v>0</v>
      </c>
      <c r="AW27">
        <f>(AT27-AM27)/AS27</f>
        <v>0</v>
      </c>
      <c r="AX27">
        <f>(AJ27-AP27)/AP27</f>
        <v>0</v>
      </c>
      <c r="AY27" t="s">
        <v>293</v>
      </c>
      <c r="AZ27">
        <v>0</v>
      </c>
      <c r="BA27">
        <f>AP27-AZ27</f>
        <v>0</v>
      </c>
      <c r="BB27">
        <f>(AP27-AO27)/(AP27-AZ27)</f>
        <v>0</v>
      </c>
      <c r="BC27">
        <f>(AJ27-AP27)/(AJ27-AZ27)</f>
        <v>0</v>
      </c>
      <c r="BD27">
        <f>(AP27-AO27)/(AP27-AI27)</f>
        <v>0</v>
      </c>
      <c r="BE27">
        <f>(AJ27-AP27)/(AJ27-AI27)</f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f>$B$11*CL27+$C$11*CM27+$F$11*CN27*(1-CQ27)</f>
        <v>0</v>
      </c>
      <c r="BO27">
        <f>BN27*BP27</f>
        <v>0</v>
      </c>
      <c r="BP27">
        <f>($B$11*$D$9+$C$11*$D$9+$F$11*((DA27+CS27)/MAX(DA27+CS27+DB27, 0.1)*$I$9+DB27/MAX(DA27+CS27+DB27, 0.1)*$J$9))/($B$11+$C$11+$F$11)</f>
        <v>0</v>
      </c>
      <c r="BQ27">
        <f>($B$11*$K$9+$C$11*$K$9+$F$11*((DA27+CS27)/MAX(DA27+CS27+DB27, 0.1)*$P$9+DB27/MAX(DA27+CS27+DB27, 0.1)*$Q$9))/($B$11+$C$11+$F$11)</f>
        <v>0</v>
      </c>
      <c r="BR27">
        <v>6</v>
      </c>
      <c r="BS27">
        <v>0.5</v>
      </c>
      <c r="BT27" t="s">
        <v>294</v>
      </c>
      <c r="BU27">
        <v>2</v>
      </c>
      <c r="BV27">
        <v>1620074763.6</v>
      </c>
      <c r="BW27">
        <v>407.929666666667</v>
      </c>
      <c r="BX27">
        <v>419.993333333333</v>
      </c>
      <c r="BY27">
        <v>4.18349333333333</v>
      </c>
      <c r="BZ27">
        <v>0.793779333333334</v>
      </c>
      <c r="CA27">
        <v>409.206333333333</v>
      </c>
      <c r="CB27">
        <v>4.29817666666667</v>
      </c>
      <c r="CC27">
        <v>700.017333333333</v>
      </c>
      <c r="CD27">
        <v>101.074</v>
      </c>
      <c r="CE27">
        <v>0.100496666666667</v>
      </c>
      <c r="CF27">
        <v>16.9971</v>
      </c>
      <c r="CG27">
        <v>16.4082333333333</v>
      </c>
      <c r="CH27">
        <v>999.9</v>
      </c>
      <c r="CI27">
        <v>0</v>
      </c>
      <c r="CJ27">
        <v>0</v>
      </c>
      <c r="CK27">
        <v>9983.12</v>
      </c>
      <c r="CL27">
        <v>0</v>
      </c>
      <c r="CM27">
        <v>2.31593</v>
      </c>
      <c r="CN27">
        <v>600.025</v>
      </c>
      <c r="CO27">
        <v>0.932997</v>
      </c>
      <c r="CP27">
        <v>0.0670026</v>
      </c>
      <c r="CQ27">
        <v>0</v>
      </c>
      <c r="CR27">
        <v>1179.48666666667</v>
      </c>
      <c r="CS27">
        <v>4.99912</v>
      </c>
      <c r="CT27">
        <v>6886.18</v>
      </c>
      <c r="CU27">
        <v>3805.71666666667</v>
      </c>
      <c r="CV27">
        <v>34.2496666666667</v>
      </c>
      <c r="CW27">
        <v>38.125</v>
      </c>
      <c r="CX27">
        <v>36.4166666666667</v>
      </c>
      <c r="CY27">
        <v>37.958</v>
      </c>
      <c r="CZ27">
        <v>36.0203333333333</v>
      </c>
      <c r="DA27">
        <v>555.16</v>
      </c>
      <c r="DB27">
        <v>39.87</v>
      </c>
      <c r="DC27">
        <v>0</v>
      </c>
      <c r="DD27">
        <v>1620074764.7</v>
      </c>
      <c r="DE27">
        <v>0</v>
      </c>
      <c r="DF27">
        <v>1181.0764</v>
      </c>
      <c r="DG27">
        <v>-14.511538455118</v>
      </c>
      <c r="DH27">
        <v>-79.2999999391763</v>
      </c>
      <c r="DI27">
        <v>6893.7796</v>
      </c>
      <c r="DJ27">
        <v>15</v>
      </c>
      <c r="DK27">
        <v>1620074415.1</v>
      </c>
      <c r="DL27" t="s">
        <v>295</v>
      </c>
      <c r="DM27">
        <v>1620074410.1</v>
      </c>
      <c r="DN27">
        <v>1620074415.1</v>
      </c>
      <c r="DO27">
        <v>3</v>
      </c>
      <c r="DP27">
        <v>-0.047</v>
      </c>
      <c r="DQ27">
        <v>0.064</v>
      </c>
      <c r="DR27">
        <v>-1.276</v>
      </c>
      <c r="DS27">
        <v>-0.115</v>
      </c>
      <c r="DT27">
        <v>420</v>
      </c>
      <c r="DU27">
        <v>1</v>
      </c>
      <c r="DV27">
        <v>0.23</v>
      </c>
      <c r="DW27">
        <v>0.04</v>
      </c>
      <c r="DX27">
        <v>-11.981412195122</v>
      </c>
      <c r="DY27">
        <v>-0.514624390243933</v>
      </c>
      <c r="DZ27">
        <v>0.0654035659321788</v>
      </c>
      <c r="EA27">
        <v>0</v>
      </c>
      <c r="EB27">
        <v>1181.83205882353</v>
      </c>
      <c r="EC27">
        <v>-14.275194698424</v>
      </c>
      <c r="ED27">
        <v>1.40926718422725</v>
      </c>
      <c r="EE27">
        <v>0</v>
      </c>
      <c r="EF27">
        <v>3.35759682926829</v>
      </c>
      <c r="EG27">
        <v>0.212329337979101</v>
      </c>
      <c r="EH27">
        <v>0.020968132084599</v>
      </c>
      <c r="EI27">
        <v>0</v>
      </c>
      <c r="EJ27">
        <v>0</v>
      </c>
      <c r="EK27">
        <v>3</v>
      </c>
      <c r="EL27" t="s">
        <v>299</v>
      </c>
      <c r="EM27">
        <v>100</v>
      </c>
      <c r="EN27">
        <v>100</v>
      </c>
      <c r="EO27">
        <v>-1.276</v>
      </c>
      <c r="EP27">
        <v>-0.1147</v>
      </c>
      <c r="EQ27">
        <v>-1.27634999999998</v>
      </c>
      <c r="ER27">
        <v>0</v>
      </c>
      <c r="ES27">
        <v>0</v>
      </c>
      <c r="ET27">
        <v>0</v>
      </c>
      <c r="EU27">
        <v>-0.11468485</v>
      </c>
      <c r="EV27">
        <v>0</v>
      </c>
      <c r="EW27">
        <v>0</v>
      </c>
      <c r="EX27">
        <v>0</v>
      </c>
      <c r="EY27">
        <v>-1</v>
      </c>
      <c r="EZ27">
        <v>-1</v>
      </c>
      <c r="FA27">
        <v>-1</v>
      </c>
      <c r="FB27">
        <v>-1</v>
      </c>
      <c r="FC27">
        <v>5.9</v>
      </c>
      <c r="FD27">
        <v>5.8</v>
      </c>
      <c r="FE27">
        <v>2</v>
      </c>
      <c r="FF27">
        <v>778.856</v>
      </c>
      <c r="FG27">
        <v>693.341</v>
      </c>
      <c r="FH27">
        <v>14.3015</v>
      </c>
      <c r="FI27">
        <v>24.6186</v>
      </c>
      <c r="FJ27">
        <v>29.9995</v>
      </c>
      <c r="FK27">
        <v>24.8058</v>
      </c>
      <c r="FL27">
        <v>24.7937</v>
      </c>
      <c r="FM27">
        <v>26.2341</v>
      </c>
      <c r="FN27">
        <v>100</v>
      </c>
      <c r="FO27">
        <v>0</v>
      </c>
      <c r="FP27">
        <v>14.35</v>
      </c>
      <c r="FQ27">
        <v>420</v>
      </c>
      <c r="FR27">
        <v>0.407963</v>
      </c>
      <c r="FS27">
        <v>102.021</v>
      </c>
      <c r="FT27">
        <v>100.532</v>
      </c>
    </row>
    <row r="28" spans="1:176">
      <c r="A28">
        <v>12</v>
      </c>
      <c r="B28">
        <v>1620074794.6</v>
      </c>
      <c r="C28">
        <v>330</v>
      </c>
      <c r="D28" t="s">
        <v>318</v>
      </c>
      <c r="E28" t="s">
        <v>319</v>
      </c>
      <c r="F28">
        <v>1620074793.6</v>
      </c>
      <c r="G28">
        <f>CC28*AE28*(BY28-BZ28)/(100*BR28*(1000-AE28*BY28))</f>
        <v>0</v>
      </c>
      <c r="H28">
        <f>CC28*AE28*(BX28-BW28*(1000-AE28*BZ28)/(1000-AE28*BY28))/(100*BR28)</f>
        <v>0</v>
      </c>
      <c r="I28">
        <f>BW28 - IF(AE28&gt;1, H28*BR28*100.0/(AG28*CK28), 0)</f>
        <v>0</v>
      </c>
      <c r="J28">
        <f>((P28-G28/2)*I28-H28)/(P28+G28/2)</f>
        <v>0</v>
      </c>
      <c r="K28">
        <f>J28*(CD28+CE28)/1000.0</f>
        <v>0</v>
      </c>
      <c r="L28">
        <f>(BW28 - IF(AE28&gt;1, H28*BR28*100.0/(AG28*CK28), 0))*(CD28+CE28)/1000.0</f>
        <v>0</v>
      </c>
      <c r="M28">
        <f>2.0/((1/O28-1/N28)+SIGN(O28)*SQRT((1/O28-1/N28)*(1/O28-1/N28) + 4*BS28/((BS28+1)*(BS28+1))*(2*1/O28*1/N28-1/N28*1/N28)))</f>
        <v>0</v>
      </c>
      <c r="N28">
        <f>IF(LEFT(BT28,1)&lt;&gt;"0",IF(LEFT(BT28,1)="1",3.0,BU28),$D$5+$E$5*(CK28*CD28/($K$5*1000))+$F$5*(CK28*CD28/($K$5*1000))*MAX(MIN(BR28,$J$5),$I$5)*MAX(MIN(BR28,$J$5),$I$5)+$G$5*MAX(MIN(BR28,$J$5),$I$5)*(CK28*CD28/($K$5*1000))+$H$5*(CK28*CD28/($K$5*1000))*(CK28*CD28/($K$5*1000)))</f>
        <v>0</v>
      </c>
      <c r="O28">
        <f>G28*(1000-(1000*0.61365*exp(17.502*S28/(240.97+S28))/(CD28+CE28)+BY28)/2)/(1000*0.61365*exp(17.502*S28/(240.97+S28))/(CD28+CE28)-BY28)</f>
        <v>0</v>
      </c>
      <c r="P28">
        <f>1/((BS28+1)/(M28/1.6)+1/(N28/1.37)) + BS28/((BS28+1)/(M28/1.6) + BS28/(N28/1.37))</f>
        <v>0</v>
      </c>
      <c r="Q28">
        <f>(BO28*BQ28)</f>
        <v>0</v>
      </c>
      <c r="R28">
        <f>(CF28+(Q28+2*0.95*5.67E-8*(((CF28+$B$7)+273)^4-(CF28+273)^4)-44100*G28)/(1.84*29.3*N28+8*0.95*5.67E-8*(CF28+273)^3))</f>
        <v>0</v>
      </c>
      <c r="S28">
        <f>($C$7*CG28+$D$7*CH28+$E$7*R28)</f>
        <v>0</v>
      </c>
      <c r="T28">
        <f>0.61365*exp(17.502*S28/(240.97+S28))</f>
        <v>0</v>
      </c>
      <c r="U28">
        <f>(V28/W28*100)</f>
        <v>0</v>
      </c>
      <c r="V28">
        <f>BY28*(CD28+CE28)/1000</f>
        <v>0</v>
      </c>
      <c r="W28">
        <f>0.61365*exp(17.502*CF28/(240.97+CF28))</f>
        <v>0</v>
      </c>
      <c r="X28">
        <f>(T28-BY28*(CD28+CE28)/1000)</f>
        <v>0</v>
      </c>
      <c r="Y28">
        <f>(-G28*44100)</f>
        <v>0</v>
      </c>
      <c r="Z28">
        <f>2*29.3*N28*0.92*(CF28-S28)</f>
        <v>0</v>
      </c>
      <c r="AA28">
        <f>2*0.95*5.67E-8*(((CF28+$B$7)+273)^4-(S28+273)^4)</f>
        <v>0</v>
      </c>
      <c r="AB28">
        <f>Q28+AA28+Y28+Z28</f>
        <v>0</v>
      </c>
      <c r="AC28">
        <v>0</v>
      </c>
      <c r="AD28">
        <v>0</v>
      </c>
      <c r="AE28">
        <f>IF(AC28*$H$13&gt;=AG28,1.0,(AG28/(AG28-AC28*$H$13)))</f>
        <v>0</v>
      </c>
      <c r="AF28">
        <f>(AE28-1)*100</f>
        <v>0</v>
      </c>
      <c r="AG28">
        <f>MAX(0,($B$13+$C$13*CK28)/(1+$D$13*CK28)*CD28/(CF28+273)*$E$13)</f>
        <v>0</v>
      </c>
      <c r="AH28" t="s">
        <v>293</v>
      </c>
      <c r="AI28">
        <v>0</v>
      </c>
      <c r="AJ28">
        <v>0</v>
      </c>
      <c r="AK28">
        <f>AJ28-AI28</f>
        <v>0</v>
      </c>
      <c r="AL28">
        <f>AK28/AJ28</f>
        <v>0</v>
      </c>
      <c r="AM28">
        <v>0</v>
      </c>
      <c r="AN28" t="s">
        <v>293</v>
      </c>
      <c r="AO28">
        <v>0</v>
      </c>
      <c r="AP28">
        <v>0</v>
      </c>
      <c r="AQ28">
        <f>1-AO28/AP28</f>
        <v>0</v>
      </c>
      <c r="AR28">
        <v>0.5</v>
      </c>
      <c r="AS28">
        <f>BO28</f>
        <v>0</v>
      </c>
      <c r="AT28">
        <f>H28</f>
        <v>0</v>
      </c>
      <c r="AU28">
        <f>AQ28*AR28*AS28</f>
        <v>0</v>
      </c>
      <c r="AV28">
        <f>BA28/AP28</f>
        <v>0</v>
      </c>
      <c r="AW28">
        <f>(AT28-AM28)/AS28</f>
        <v>0</v>
      </c>
      <c r="AX28">
        <f>(AJ28-AP28)/AP28</f>
        <v>0</v>
      </c>
      <c r="AY28" t="s">
        <v>293</v>
      </c>
      <c r="AZ28">
        <v>0</v>
      </c>
      <c r="BA28">
        <f>AP28-AZ28</f>
        <v>0</v>
      </c>
      <c r="BB28">
        <f>(AP28-AO28)/(AP28-AZ28)</f>
        <v>0</v>
      </c>
      <c r="BC28">
        <f>(AJ28-AP28)/(AJ28-AZ28)</f>
        <v>0</v>
      </c>
      <c r="BD28">
        <f>(AP28-AO28)/(AP28-AI28)</f>
        <v>0</v>
      </c>
      <c r="BE28">
        <f>(AJ28-AP28)/(AJ28-AI28)</f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f>$B$11*CL28+$C$11*CM28+$F$11*CN28*(1-CQ28)</f>
        <v>0</v>
      </c>
      <c r="BO28">
        <f>BN28*BP28</f>
        <v>0</v>
      </c>
      <c r="BP28">
        <f>($B$11*$D$9+$C$11*$D$9+$F$11*((DA28+CS28)/MAX(DA28+CS28+DB28, 0.1)*$I$9+DB28/MAX(DA28+CS28+DB28, 0.1)*$J$9))/($B$11+$C$11+$F$11)</f>
        <v>0</v>
      </c>
      <c r="BQ28">
        <f>($B$11*$K$9+$C$11*$K$9+$F$11*((DA28+CS28)/MAX(DA28+CS28+DB28, 0.1)*$P$9+DB28/MAX(DA28+CS28+DB28, 0.1)*$Q$9))/($B$11+$C$11+$F$11)</f>
        <v>0</v>
      </c>
      <c r="BR28">
        <v>6</v>
      </c>
      <c r="BS28">
        <v>0.5</v>
      </c>
      <c r="BT28" t="s">
        <v>294</v>
      </c>
      <c r="BU28">
        <v>2</v>
      </c>
      <c r="BV28">
        <v>1620074793.6</v>
      </c>
      <c r="BW28">
        <v>407.674</v>
      </c>
      <c r="BX28">
        <v>420.012333333333</v>
      </c>
      <c r="BY28">
        <v>4.28141333333333</v>
      </c>
      <c r="BZ28">
        <v>0.792363</v>
      </c>
      <c r="CA28">
        <v>408.950666666667</v>
      </c>
      <c r="CB28">
        <v>4.39609666666667</v>
      </c>
      <c r="CC28">
        <v>700.025333333333</v>
      </c>
      <c r="CD28">
        <v>101.080666666667</v>
      </c>
      <c r="CE28">
        <v>0.100184666666667</v>
      </c>
      <c r="CF28">
        <v>17.2757666666667</v>
      </c>
      <c r="CG28">
        <v>16.6800666666667</v>
      </c>
      <c r="CH28">
        <v>999.9</v>
      </c>
      <c r="CI28">
        <v>0</v>
      </c>
      <c r="CJ28">
        <v>0</v>
      </c>
      <c r="CK28">
        <v>10000.4066666667</v>
      </c>
      <c r="CL28">
        <v>0</v>
      </c>
      <c r="CM28">
        <v>2.37107</v>
      </c>
      <c r="CN28">
        <v>599.931666666667</v>
      </c>
      <c r="CO28">
        <v>0.932974333333333</v>
      </c>
      <c r="CP28">
        <v>0.0670255333333333</v>
      </c>
      <c r="CQ28">
        <v>0</v>
      </c>
      <c r="CR28">
        <v>1172.52</v>
      </c>
      <c r="CS28">
        <v>4.99912</v>
      </c>
      <c r="CT28">
        <v>6844.82</v>
      </c>
      <c r="CU28">
        <v>3805.09333333333</v>
      </c>
      <c r="CV28">
        <v>34.229</v>
      </c>
      <c r="CW28">
        <v>38.125</v>
      </c>
      <c r="CX28">
        <v>36.437</v>
      </c>
      <c r="CY28">
        <v>37.9166666666667</v>
      </c>
      <c r="CZ28">
        <v>36.0623333333333</v>
      </c>
      <c r="DA28">
        <v>555.053333333333</v>
      </c>
      <c r="DB28">
        <v>39.8766666666667</v>
      </c>
      <c r="DC28">
        <v>0</v>
      </c>
      <c r="DD28">
        <v>1620074794.7</v>
      </c>
      <c r="DE28">
        <v>0</v>
      </c>
      <c r="DF28">
        <v>1174.0876</v>
      </c>
      <c r="DG28">
        <v>-13.7292307615276</v>
      </c>
      <c r="DH28">
        <v>-76.4115384609423</v>
      </c>
      <c r="DI28">
        <v>6853.846</v>
      </c>
      <c r="DJ28">
        <v>15</v>
      </c>
      <c r="DK28">
        <v>1620074415.1</v>
      </c>
      <c r="DL28" t="s">
        <v>295</v>
      </c>
      <c r="DM28">
        <v>1620074410.1</v>
      </c>
      <c r="DN28">
        <v>1620074415.1</v>
      </c>
      <c r="DO28">
        <v>3</v>
      </c>
      <c r="DP28">
        <v>-0.047</v>
      </c>
      <c r="DQ28">
        <v>0.064</v>
      </c>
      <c r="DR28">
        <v>-1.276</v>
      </c>
      <c r="DS28">
        <v>-0.115</v>
      </c>
      <c r="DT28">
        <v>420</v>
      </c>
      <c r="DU28">
        <v>1</v>
      </c>
      <c r="DV28">
        <v>0.23</v>
      </c>
      <c r="DW28">
        <v>0.04</v>
      </c>
      <c r="DX28">
        <v>-12.2234512195122</v>
      </c>
      <c r="DY28">
        <v>-0.305678048780491</v>
      </c>
      <c r="DZ28">
        <v>0.0385970119022327</v>
      </c>
      <c r="EA28">
        <v>1</v>
      </c>
      <c r="EB28">
        <v>1174.91636363636</v>
      </c>
      <c r="EC28">
        <v>-13.9818569544623</v>
      </c>
      <c r="ED28">
        <v>1.34781263463126</v>
      </c>
      <c r="EE28">
        <v>0</v>
      </c>
      <c r="EF28">
        <v>3.4567687804878</v>
      </c>
      <c r="EG28">
        <v>0.192004390243903</v>
      </c>
      <c r="EH28">
        <v>0.0189515621590645</v>
      </c>
      <c r="EI28">
        <v>0</v>
      </c>
      <c r="EJ28">
        <v>1</v>
      </c>
      <c r="EK28">
        <v>3</v>
      </c>
      <c r="EL28" t="s">
        <v>296</v>
      </c>
      <c r="EM28">
        <v>100</v>
      </c>
      <c r="EN28">
        <v>100</v>
      </c>
      <c r="EO28">
        <v>-1.277</v>
      </c>
      <c r="EP28">
        <v>-0.1147</v>
      </c>
      <c r="EQ28">
        <v>-1.27634999999998</v>
      </c>
      <c r="ER28">
        <v>0</v>
      </c>
      <c r="ES28">
        <v>0</v>
      </c>
      <c r="ET28">
        <v>0</v>
      </c>
      <c r="EU28">
        <v>-0.11468485</v>
      </c>
      <c r="EV28">
        <v>0</v>
      </c>
      <c r="EW28">
        <v>0</v>
      </c>
      <c r="EX28">
        <v>0</v>
      </c>
      <c r="EY28">
        <v>-1</v>
      </c>
      <c r="EZ28">
        <v>-1</v>
      </c>
      <c r="FA28">
        <v>-1</v>
      </c>
      <c r="FB28">
        <v>-1</v>
      </c>
      <c r="FC28">
        <v>6.4</v>
      </c>
      <c r="FD28">
        <v>6.3</v>
      </c>
      <c r="FE28">
        <v>2</v>
      </c>
      <c r="FF28">
        <v>779.055</v>
      </c>
      <c r="FG28">
        <v>693.912</v>
      </c>
      <c r="FH28">
        <v>14.8014</v>
      </c>
      <c r="FI28">
        <v>24.5844</v>
      </c>
      <c r="FJ28">
        <v>29.9996</v>
      </c>
      <c r="FK28">
        <v>24.7788</v>
      </c>
      <c r="FL28">
        <v>24.7678</v>
      </c>
      <c r="FM28">
        <v>26.2331</v>
      </c>
      <c r="FN28">
        <v>100</v>
      </c>
      <c r="FO28">
        <v>0</v>
      </c>
      <c r="FP28">
        <v>14.85</v>
      </c>
      <c r="FQ28">
        <v>420</v>
      </c>
      <c r="FR28">
        <v>0.407963</v>
      </c>
      <c r="FS28">
        <v>102.024</v>
      </c>
      <c r="FT28">
        <v>100.537</v>
      </c>
    </row>
    <row r="29" spans="1:176">
      <c r="A29">
        <v>13</v>
      </c>
      <c r="B29">
        <v>1620074824.6</v>
      </c>
      <c r="C29">
        <v>360</v>
      </c>
      <c r="D29" t="s">
        <v>320</v>
      </c>
      <c r="E29" t="s">
        <v>321</v>
      </c>
      <c r="F29">
        <v>1620074823.6</v>
      </c>
      <c r="G29">
        <f>CC29*AE29*(BY29-BZ29)/(100*BR29*(1000-AE29*BY29))</f>
        <v>0</v>
      </c>
      <c r="H29">
        <f>CC29*AE29*(BX29-BW29*(1000-AE29*BZ29)/(1000-AE29*BY29))/(100*BR29)</f>
        <v>0</v>
      </c>
      <c r="I29">
        <f>BW29 - IF(AE29&gt;1, H29*BR29*100.0/(AG29*CK29), 0)</f>
        <v>0</v>
      </c>
      <c r="J29">
        <f>((P29-G29/2)*I29-H29)/(P29+G29/2)</f>
        <v>0</v>
      </c>
      <c r="K29">
        <f>J29*(CD29+CE29)/1000.0</f>
        <v>0</v>
      </c>
      <c r="L29">
        <f>(BW29 - IF(AE29&gt;1, H29*BR29*100.0/(AG29*CK29), 0))*(CD29+CE29)/1000.0</f>
        <v>0</v>
      </c>
      <c r="M29">
        <f>2.0/((1/O29-1/N29)+SIGN(O29)*SQRT((1/O29-1/N29)*(1/O29-1/N29) + 4*BS29/((BS29+1)*(BS29+1))*(2*1/O29*1/N29-1/N29*1/N29)))</f>
        <v>0</v>
      </c>
      <c r="N29">
        <f>IF(LEFT(BT29,1)&lt;&gt;"0",IF(LEFT(BT29,1)="1",3.0,BU29),$D$5+$E$5*(CK29*CD29/($K$5*1000))+$F$5*(CK29*CD29/($K$5*1000))*MAX(MIN(BR29,$J$5),$I$5)*MAX(MIN(BR29,$J$5),$I$5)+$G$5*MAX(MIN(BR29,$J$5),$I$5)*(CK29*CD29/($K$5*1000))+$H$5*(CK29*CD29/($K$5*1000))*(CK29*CD29/($K$5*1000)))</f>
        <v>0</v>
      </c>
      <c r="O29">
        <f>G29*(1000-(1000*0.61365*exp(17.502*S29/(240.97+S29))/(CD29+CE29)+BY29)/2)/(1000*0.61365*exp(17.502*S29/(240.97+S29))/(CD29+CE29)-BY29)</f>
        <v>0</v>
      </c>
      <c r="P29">
        <f>1/((BS29+1)/(M29/1.6)+1/(N29/1.37)) + BS29/((BS29+1)/(M29/1.6) + BS29/(N29/1.37))</f>
        <v>0</v>
      </c>
      <c r="Q29">
        <f>(BO29*BQ29)</f>
        <v>0</v>
      </c>
      <c r="R29">
        <f>(CF29+(Q29+2*0.95*5.67E-8*(((CF29+$B$7)+273)^4-(CF29+273)^4)-44100*G29)/(1.84*29.3*N29+8*0.95*5.67E-8*(CF29+273)^3))</f>
        <v>0</v>
      </c>
      <c r="S29">
        <f>($C$7*CG29+$D$7*CH29+$E$7*R29)</f>
        <v>0</v>
      </c>
      <c r="T29">
        <f>0.61365*exp(17.502*S29/(240.97+S29))</f>
        <v>0</v>
      </c>
      <c r="U29">
        <f>(V29/W29*100)</f>
        <v>0</v>
      </c>
      <c r="V29">
        <f>BY29*(CD29+CE29)/1000</f>
        <v>0</v>
      </c>
      <c r="W29">
        <f>0.61365*exp(17.502*CF29/(240.97+CF29))</f>
        <v>0</v>
      </c>
      <c r="X29">
        <f>(T29-BY29*(CD29+CE29)/1000)</f>
        <v>0</v>
      </c>
      <c r="Y29">
        <f>(-G29*44100)</f>
        <v>0</v>
      </c>
      <c r="Z29">
        <f>2*29.3*N29*0.92*(CF29-S29)</f>
        <v>0</v>
      </c>
      <c r="AA29">
        <f>2*0.95*5.67E-8*(((CF29+$B$7)+273)^4-(S29+273)^4)</f>
        <v>0</v>
      </c>
      <c r="AB29">
        <f>Q29+AA29+Y29+Z29</f>
        <v>0</v>
      </c>
      <c r="AC29">
        <v>0</v>
      </c>
      <c r="AD29">
        <v>0</v>
      </c>
      <c r="AE29">
        <f>IF(AC29*$H$13&gt;=AG29,1.0,(AG29/(AG29-AC29*$H$13)))</f>
        <v>0</v>
      </c>
      <c r="AF29">
        <f>(AE29-1)*100</f>
        <v>0</v>
      </c>
      <c r="AG29">
        <f>MAX(0,($B$13+$C$13*CK29)/(1+$D$13*CK29)*CD29/(CF29+273)*$E$13)</f>
        <v>0</v>
      </c>
      <c r="AH29" t="s">
        <v>293</v>
      </c>
      <c r="AI29">
        <v>0</v>
      </c>
      <c r="AJ29">
        <v>0</v>
      </c>
      <c r="AK29">
        <f>AJ29-AI29</f>
        <v>0</v>
      </c>
      <c r="AL29">
        <f>AK29/AJ29</f>
        <v>0</v>
      </c>
      <c r="AM29">
        <v>0</v>
      </c>
      <c r="AN29" t="s">
        <v>293</v>
      </c>
      <c r="AO29">
        <v>0</v>
      </c>
      <c r="AP29">
        <v>0</v>
      </c>
      <c r="AQ29">
        <f>1-AO29/AP29</f>
        <v>0</v>
      </c>
      <c r="AR29">
        <v>0.5</v>
      </c>
      <c r="AS29">
        <f>BO29</f>
        <v>0</v>
      </c>
      <c r="AT29">
        <f>H29</f>
        <v>0</v>
      </c>
      <c r="AU29">
        <f>AQ29*AR29*AS29</f>
        <v>0</v>
      </c>
      <c r="AV29">
        <f>BA29/AP29</f>
        <v>0</v>
      </c>
      <c r="AW29">
        <f>(AT29-AM29)/AS29</f>
        <v>0</v>
      </c>
      <c r="AX29">
        <f>(AJ29-AP29)/AP29</f>
        <v>0</v>
      </c>
      <c r="AY29" t="s">
        <v>293</v>
      </c>
      <c r="AZ29">
        <v>0</v>
      </c>
      <c r="BA29">
        <f>AP29-AZ29</f>
        <v>0</v>
      </c>
      <c r="BB29">
        <f>(AP29-AO29)/(AP29-AZ29)</f>
        <v>0</v>
      </c>
      <c r="BC29">
        <f>(AJ29-AP29)/(AJ29-AZ29)</f>
        <v>0</v>
      </c>
      <c r="BD29">
        <f>(AP29-AO29)/(AP29-AI29)</f>
        <v>0</v>
      </c>
      <c r="BE29">
        <f>(AJ29-AP29)/(AJ29-AI29)</f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f>$B$11*CL29+$C$11*CM29+$F$11*CN29*(1-CQ29)</f>
        <v>0</v>
      </c>
      <c r="BO29">
        <f>BN29*BP29</f>
        <v>0</v>
      </c>
      <c r="BP29">
        <f>($B$11*$D$9+$C$11*$D$9+$F$11*((DA29+CS29)/MAX(DA29+CS29+DB29, 0.1)*$I$9+DB29/MAX(DA29+CS29+DB29, 0.1)*$J$9))/($B$11+$C$11+$F$11)</f>
        <v>0</v>
      </c>
      <c r="BQ29">
        <f>($B$11*$K$9+$C$11*$K$9+$F$11*((DA29+CS29)/MAX(DA29+CS29+DB29, 0.1)*$P$9+DB29/MAX(DA29+CS29+DB29, 0.1)*$Q$9))/($B$11+$C$11+$F$11)</f>
        <v>0</v>
      </c>
      <c r="BR29">
        <v>6</v>
      </c>
      <c r="BS29">
        <v>0.5</v>
      </c>
      <c r="BT29" t="s">
        <v>294</v>
      </c>
      <c r="BU29">
        <v>2</v>
      </c>
      <c r="BV29">
        <v>1620074823.6</v>
      </c>
      <c r="BW29">
        <v>407.434666666667</v>
      </c>
      <c r="BX29">
        <v>420.008333333333</v>
      </c>
      <c r="BY29">
        <v>4.37318</v>
      </c>
      <c r="BZ29">
        <v>0.79269</v>
      </c>
      <c r="CA29">
        <v>408.711</v>
      </c>
      <c r="CB29">
        <v>4.48786666666667</v>
      </c>
      <c r="CC29">
        <v>699.948</v>
      </c>
      <c r="CD29">
        <v>101.072333333333</v>
      </c>
      <c r="CE29">
        <v>0.100175666666667</v>
      </c>
      <c r="CF29">
        <v>17.5548666666667</v>
      </c>
      <c r="CG29">
        <v>16.9376333333333</v>
      </c>
      <c r="CH29">
        <v>999.9</v>
      </c>
      <c r="CI29">
        <v>0</v>
      </c>
      <c r="CJ29">
        <v>0</v>
      </c>
      <c r="CK29">
        <v>9977.08333333333</v>
      </c>
      <c r="CL29">
        <v>0</v>
      </c>
      <c r="CM29">
        <v>2.37107</v>
      </c>
      <c r="CN29">
        <v>600.037333333333</v>
      </c>
      <c r="CO29">
        <v>0.932997</v>
      </c>
      <c r="CP29">
        <v>0.0670026</v>
      </c>
      <c r="CQ29">
        <v>0</v>
      </c>
      <c r="CR29">
        <v>1166.20333333333</v>
      </c>
      <c r="CS29">
        <v>4.99912</v>
      </c>
      <c r="CT29">
        <v>6808.67666666667</v>
      </c>
      <c r="CU29">
        <v>3805.79666666667</v>
      </c>
      <c r="CV29">
        <v>34.229</v>
      </c>
      <c r="CW29">
        <v>38.125</v>
      </c>
      <c r="CX29">
        <v>36.3956666666667</v>
      </c>
      <c r="CY29">
        <v>37.7496666666667</v>
      </c>
      <c r="CZ29">
        <v>36.0623333333333</v>
      </c>
      <c r="DA29">
        <v>555.17</v>
      </c>
      <c r="DB29">
        <v>39.87</v>
      </c>
      <c r="DC29">
        <v>0</v>
      </c>
      <c r="DD29">
        <v>1620074824.7</v>
      </c>
      <c r="DE29">
        <v>0</v>
      </c>
      <c r="DF29">
        <v>1167.368</v>
      </c>
      <c r="DG29">
        <v>-12.8638461669295</v>
      </c>
      <c r="DH29">
        <v>-78.2823077978063</v>
      </c>
      <c r="DI29">
        <v>6815.9892</v>
      </c>
      <c r="DJ29">
        <v>15</v>
      </c>
      <c r="DK29">
        <v>1620074415.1</v>
      </c>
      <c r="DL29" t="s">
        <v>295</v>
      </c>
      <c r="DM29">
        <v>1620074410.1</v>
      </c>
      <c r="DN29">
        <v>1620074415.1</v>
      </c>
      <c r="DO29">
        <v>3</v>
      </c>
      <c r="DP29">
        <v>-0.047</v>
      </c>
      <c r="DQ29">
        <v>0.064</v>
      </c>
      <c r="DR29">
        <v>-1.276</v>
      </c>
      <c r="DS29">
        <v>-0.115</v>
      </c>
      <c r="DT29">
        <v>420</v>
      </c>
      <c r="DU29">
        <v>1</v>
      </c>
      <c r="DV29">
        <v>0.23</v>
      </c>
      <c r="DW29">
        <v>0.04</v>
      </c>
      <c r="DX29">
        <v>-12.4725414634146</v>
      </c>
      <c r="DY29">
        <v>-0.469960975609725</v>
      </c>
      <c r="DZ29">
        <v>0.0496430427695502</v>
      </c>
      <c r="EA29">
        <v>1</v>
      </c>
      <c r="EB29">
        <v>1168.17090909091</v>
      </c>
      <c r="EC29">
        <v>-13.2181524366252</v>
      </c>
      <c r="ED29">
        <v>1.26693226155619</v>
      </c>
      <c r="EE29">
        <v>0</v>
      </c>
      <c r="EF29">
        <v>3.55046804878049</v>
      </c>
      <c r="EG29">
        <v>0.176888362369338</v>
      </c>
      <c r="EH29">
        <v>0.0174566441637858</v>
      </c>
      <c r="EI29">
        <v>0</v>
      </c>
      <c r="EJ29">
        <v>1</v>
      </c>
      <c r="EK29">
        <v>3</v>
      </c>
      <c r="EL29" t="s">
        <v>296</v>
      </c>
      <c r="EM29">
        <v>100</v>
      </c>
      <c r="EN29">
        <v>100</v>
      </c>
      <c r="EO29">
        <v>-1.276</v>
      </c>
      <c r="EP29">
        <v>-0.1147</v>
      </c>
      <c r="EQ29">
        <v>-1.27634999999998</v>
      </c>
      <c r="ER29">
        <v>0</v>
      </c>
      <c r="ES29">
        <v>0</v>
      </c>
      <c r="ET29">
        <v>0</v>
      </c>
      <c r="EU29">
        <v>-0.11468485</v>
      </c>
      <c r="EV29">
        <v>0</v>
      </c>
      <c r="EW29">
        <v>0</v>
      </c>
      <c r="EX29">
        <v>0</v>
      </c>
      <c r="EY29">
        <v>-1</v>
      </c>
      <c r="EZ29">
        <v>-1</v>
      </c>
      <c r="FA29">
        <v>-1</v>
      </c>
      <c r="FB29">
        <v>-1</v>
      </c>
      <c r="FC29">
        <v>6.9</v>
      </c>
      <c r="FD29">
        <v>6.8</v>
      </c>
      <c r="FE29">
        <v>2</v>
      </c>
      <c r="FF29">
        <v>778.927</v>
      </c>
      <c r="FG29">
        <v>693.647</v>
      </c>
      <c r="FH29">
        <v>15.3038</v>
      </c>
      <c r="FI29">
        <v>24.5519</v>
      </c>
      <c r="FJ29">
        <v>29.9996</v>
      </c>
      <c r="FK29">
        <v>24.7522</v>
      </c>
      <c r="FL29">
        <v>24.7425</v>
      </c>
      <c r="FM29">
        <v>26.2319</v>
      </c>
      <c r="FN29">
        <v>100</v>
      </c>
      <c r="FO29">
        <v>0</v>
      </c>
      <c r="FP29">
        <v>15.36</v>
      </c>
      <c r="FQ29">
        <v>420</v>
      </c>
      <c r="FR29">
        <v>0.407963</v>
      </c>
      <c r="FS29">
        <v>102.029</v>
      </c>
      <c r="FT29">
        <v>100.543</v>
      </c>
    </row>
    <row r="30" spans="1:176">
      <c r="A30">
        <v>14</v>
      </c>
      <c r="B30">
        <v>1620074854.6</v>
      </c>
      <c r="C30">
        <v>390</v>
      </c>
      <c r="D30" t="s">
        <v>322</v>
      </c>
      <c r="E30" t="s">
        <v>323</v>
      </c>
      <c r="F30">
        <v>1620074853.6</v>
      </c>
      <c r="G30">
        <f>CC30*AE30*(BY30-BZ30)/(100*BR30*(1000-AE30*BY30))</f>
        <v>0</v>
      </c>
      <c r="H30">
        <f>CC30*AE30*(BX30-BW30*(1000-AE30*BZ30)/(1000-AE30*BY30))/(100*BR30)</f>
        <v>0</v>
      </c>
      <c r="I30">
        <f>BW30 - IF(AE30&gt;1, H30*BR30*100.0/(AG30*CK30), 0)</f>
        <v>0</v>
      </c>
      <c r="J30">
        <f>((P30-G30/2)*I30-H30)/(P30+G30/2)</f>
        <v>0</v>
      </c>
      <c r="K30">
        <f>J30*(CD30+CE30)/1000.0</f>
        <v>0</v>
      </c>
      <c r="L30">
        <f>(BW30 - IF(AE30&gt;1, H30*BR30*100.0/(AG30*CK30), 0))*(CD30+CE30)/1000.0</f>
        <v>0</v>
      </c>
      <c r="M30">
        <f>2.0/((1/O30-1/N30)+SIGN(O30)*SQRT((1/O30-1/N30)*(1/O30-1/N30) + 4*BS30/((BS30+1)*(BS30+1))*(2*1/O30*1/N30-1/N30*1/N30)))</f>
        <v>0</v>
      </c>
      <c r="N30">
        <f>IF(LEFT(BT30,1)&lt;&gt;"0",IF(LEFT(BT30,1)="1",3.0,BU30),$D$5+$E$5*(CK30*CD30/($K$5*1000))+$F$5*(CK30*CD30/($K$5*1000))*MAX(MIN(BR30,$J$5),$I$5)*MAX(MIN(BR30,$J$5),$I$5)+$G$5*MAX(MIN(BR30,$J$5),$I$5)*(CK30*CD30/($K$5*1000))+$H$5*(CK30*CD30/($K$5*1000))*(CK30*CD30/($K$5*1000)))</f>
        <v>0</v>
      </c>
      <c r="O30">
        <f>G30*(1000-(1000*0.61365*exp(17.502*S30/(240.97+S30))/(CD30+CE30)+BY30)/2)/(1000*0.61365*exp(17.502*S30/(240.97+S30))/(CD30+CE30)-BY30)</f>
        <v>0</v>
      </c>
      <c r="P30">
        <f>1/((BS30+1)/(M30/1.6)+1/(N30/1.37)) + BS30/((BS30+1)/(M30/1.6) + BS30/(N30/1.37))</f>
        <v>0</v>
      </c>
      <c r="Q30">
        <f>(BO30*BQ30)</f>
        <v>0</v>
      </c>
      <c r="R30">
        <f>(CF30+(Q30+2*0.95*5.67E-8*(((CF30+$B$7)+273)^4-(CF30+273)^4)-44100*G30)/(1.84*29.3*N30+8*0.95*5.67E-8*(CF30+273)^3))</f>
        <v>0</v>
      </c>
      <c r="S30">
        <f>($C$7*CG30+$D$7*CH30+$E$7*R30)</f>
        <v>0</v>
      </c>
      <c r="T30">
        <f>0.61365*exp(17.502*S30/(240.97+S30))</f>
        <v>0</v>
      </c>
      <c r="U30">
        <f>(V30/W30*100)</f>
        <v>0</v>
      </c>
      <c r="V30">
        <f>BY30*(CD30+CE30)/1000</f>
        <v>0</v>
      </c>
      <c r="W30">
        <f>0.61365*exp(17.502*CF30/(240.97+CF30))</f>
        <v>0</v>
      </c>
      <c r="X30">
        <f>(T30-BY30*(CD30+CE30)/1000)</f>
        <v>0</v>
      </c>
      <c r="Y30">
        <f>(-G30*44100)</f>
        <v>0</v>
      </c>
      <c r="Z30">
        <f>2*29.3*N30*0.92*(CF30-S30)</f>
        <v>0</v>
      </c>
      <c r="AA30">
        <f>2*0.95*5.67E-8*(((CF30+$B$7)+273)^4-(S30+273)^4)</f>
        <v>0</v>
      </c>
      <c r="AB30">
        <f>Q30+AA30+Y30+Z30</f>
        <v>0</v>
      </c>
      <c r="AC30">
        <v>0</v>
      </c>
      <c r="AD30">
        <v>0</v>
      </c>
      <c r="AE30">
        <f>IF(AC30*$H$13&gt;=AG30,1.0,(AG30/(AG30-AC30*$H$13)))</f>
        <v>0</v>
      </c>
      <c r="AF30">
        <f>(AE30-1)*100</f>
        <v>0</v>
      </c>
      <c r="AG30">
        <f>MAX(0,($B$13+$C$13*CK30)/(1+$D$13*CK30)*CD30/(CF30+273)*$E$13)</f>
        <v>0</v>
      </c>
      <c r="AH30" t="s">
        <v>293</v>
      </c>
      <c r="AI30">
        <v>0</v>
      </c>
      <c r="AJ30">
        <v>0</v>
      </c>
      <c r="AK30">
        <f>AJ30-AI30</f>
        <v>0</v>
      </c>
      <c r="AL30">
        <f>AK30/AJ30</f>
        <v>0</v>
      </c>
      <c r="AM30">
        <v>0</v>
      </c>
      <c r="AN30" t="s">
        <v>293</v>
      </c>
      <c r="AO30">
        <v>0</v>
      </c>
      <c r="AP30">
        <v>0</v>
      </c>
      <c r="AQ30">
        <f>1-AO30/AP30</f>
        <v>0</v>
      </c>
      <c r="AR30">
        <v>0.5</v>
      </c>
      <c r="AS30">
        <f>BO30</f>
        <v>0</v>
      </c>
      <c r="AT30">
        <f>H30</f>
        <v>0</v>
      </c>
      <c r="AU30">
        <f>AQ30*AR30*AS30</f>
        <v>0</v>
      </c>
      <c r="AV30">
        <f>BA30/AP30</f>
        <v>0</v>
      </c>
      <c r="AW30">
        <f>(AT30-AM30)/AS30</f>
        <v>0</v>
      </c>
      <c r="AX30">
        <f>(AJ30-AP30)/AP30</f>
        <v>0</v>
      </c>
      <c r="AY30" t="s">
        <v>293</v>
      </c>
      <c r="AZ30">
        <v>0</v>
      </c>
      <c r="BA30">
        <f>AP30-AZ30</f>
        <v>0</v>
      </c>
      <c r="BB30">
        <f>(AP30-AO30)/(AP30-AZ30)</f>
        <v>0</v>
      </c>
      <c r="BC30">
        <f>(AJ30-AP30)/(AJ30-AZ30)</f>
        <v>0</v>
      </c>
      <c r="BD30">
        <f>(AP30-AO30)/(AP30-AI30)</f>
        <v>0</v>
      </c>
      <c r="BE30">
        <f>(AJ30-AP30)/(AJ30-AI30)</f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f>$B$11*CL30+$C$11*CM30+$F$11*CN30*(1-CQ30)</f>
        <v>0</v>
      </c>
      <c r="BO30">
        <f>BN30*BP30</f>
        <v>0</v>
      </c>
      <c r="BP30">
        <f>($B$11*$D$9+$C$11*$D$9+$F$11*((DA30+CS30)/MAX(DA30+CS30+DB30, 0.1)*$I$9+DB30/MAX(DA30+CS30+DB30, 0.1)*$J$9))/($B$11+$C$11+$F$11)</f>
        <v>0</v>
      </c>
      <c r="BQ30">
        <f>($B$11*$K$9+$C$11*$K$9+$F$11*((DA30+CS30)/MAX(DA30+CS30+DB30, 0.1)*$P$9+DB30/MAX(DA30+CS30+DB30, 0.1)*$Q$9))/($B$11+$C$11+$F$11)</f>
        <v>0</v>
      </c>
      <c r="BR30">
        <v>6</v>
      </c>
      <c r="BS30">
        <v>0.5</v>
      </c>
      <c r="BT30" t="s">
        <v>294</v>
      </c>
      <c r="BU30">
        <v>2</v>
      </c>
      <c r="BV30">
        <v>1620074853.6</v>
      </c>
      <c r="BW30">
        <v>407.376333333333</v>
      </c>
      <c r="BX30">
        <v>420.189666666667</v>
      </c>
      <c r="BY30">
        <v>6.10503</v>
      </c>
      <c r="BZ30">
        <v>2.72539666666667</v>
      </c>
      <c r="CA30">
        <v>408.652333333333</v>
      </c>
      <c r="CB30">
        <v>6.21971666666667</v>
      </c>
      <c r="CC30">
        <v>699.971333333333</v>
      </c>
      <c r="CD30">
        <v>101.072666666667</v>
      </c>
      <c r="CE30">
        <v>0.0995818</v>
      </c>
      <c r="CF30">
        <v>17.8563</v>
      </c>
      <c r="CG30">
        <v>17.2659666666667</v>
      </c>
      <c r="CH30">
        <v>999.9</v>
      </c>
      <c r="CI30">
        <v>0</v>
      </c>
      <c r="CJ30">
        <v>0</v>
      </c>
      <c r="CK30">
        <v>9998.72666666667</v>
      </c>
      <c r="CL30">
        <v>0</v>
      </c>
      <c r="CM30">
        <v>2.37107</v>
      </c>
      <c r="CN30">
        <v>600.023666666667</v>
      </c>
      <c r="CO30">
        <v>0.932997</v>
      </c>
      <c r="CP30">
        <v>0.0670026</v>
      </c>
      <c r="CQ30">
        <v>0</v>
      </c>
      <c r="CR30">
        <v>1155.44</v>
      </c>
      <c r="CS30">
        <v>4.99912</v>
      </c>
      <c r="CT30">
        <v>6748.48333333333</v>
      </c>
      <c r="CU30">
        <v>3805.71</v>
      </c>
      <c r="CV30">
        <v>34.125</v>
      </c>
      <c r="CW30">
        <v>38.083</v>
      </c>
      <c r="CX30">
        <v>36.2913333333333</v>
      </c>
      <c r="CY30">
        <v>37.7703333333333</v>
      </c>
      <c r="CZ30">
        <v>35.937</v>
      </c>
      <c r="DA30">
        <v>555.156666666667</v>
      </c>
      <c r="DB30">
        <v>39.87</v>
      </c>
      <c r="DC30">
        <v>0</v>
      </c>
      <c r="DD30">
        <v>1620074854.7</v>
      </c>
      <c r="DE30">
        <v>0</v>
      </c>
      <c r="DF30">
        <v>1157.524</v>
      </c>
      <c r="DG30">
        <v>-25.6999999993841</v>
      </c>
      <c r="DH30">
        <v>-142.608461534379</v>
      </c>
      <c r="DI30">
        <v>6760.664</v>
      </c>
      <c r="DJ30">
        <v>15</v>
      </c>
      <c r="DK30">
        <v>1620074415.1</v>
      </c>
      <c r="DL30" t="s">
        <v>295</v>
      </c>
      <c r="DM30">
        <v>1620074410.1</v>
      </c>
      <c r="DN30">
        <v>1620074415.1</v>
      </c>
      <c r="DO30">
        <v>3</v>
      </c>
      <c r="DP30">
        <v>-0.047</v>
      </c>
      <c r="DQ30">
        <v>0.064</v>
      </c>
      <c r="DR30">
        <v>-1.276</v>
      </c>
      <c r="DS30">
        <v>-0.115</v>
      </c>
      <c r="DT30">
        <v>420</v>
      </c>
      <c r="DU30">
        <v>1</v>
      </c>
      <c r="DV30">
        <v>0.23</v>
      </c>
      <c r="DW30">
        <v>0.04</v>
      </c>
      <c r="DX30">
        <v>-12.6845585365854</v>
      </c>
      <c r="DY30">
        <v>-2.09562020905923</v>
      </c>
      <c r="DZ30">
        <v>0.316845722229951</v>
      </c>
      <c r="EA30">
        <v>0</v>
      </c>
      <c r="EB30">
        <v>1159.27575757576</v>
      </c>
      <c r="EC30">
        <v>-29.2712337607683</v>
      </c>
      <c r="ED30">
        <v>2.81837158044729</v>
      </c>
      <c r="EE30">
        <v>0</v>
      </c>
      <c r="EF30">
        <v>2.87117390243902</v>
      </c>
      <c r="EG30">
        <v>-0.356576655052267</v>
      </c>
      <c r="EH30">
        <v>0.440995913729634</v>
      </c>
      <c r="EI30">
        <v>0</v>
      </c>
      <c r="EJ30">
        <v>0</v>
      </c>
      <c r="EK30">
        <v>3</v>
      </c>
      <c r="EL30" t="s">
        <v>299</v>
      </c>
      <c r="EM30">
        <v>100</v>
      </c>
      <c r="EN30">
        <v>100</v>
      </c>
      <c r="EO30">
        <v>-1.276</v>
      </c>
      <c r="EP30">
        <v>-0.1147</v>
      </c>
      <c r="EQ30">
        <v>-1.27634999999998</v>
      </c>
      <c r="ER30">
        <v>0</v>
      </c>
      <c r="ES30">
        <v>0</v>
      </c>
      <c r="ET30">
        <v>0</v>
      </c>
      <c r="EU30">
        <v>-0.11468485</v>
      </c>
      <c r="EV30">
        <v>0</v>
      </c>
      <c r="EW30">
        <v>0</v>
      </c>
      <c r="EX30">
        <v>0</v>
      </c>
      <c r="EY30">
        <v>-1</v>
      </c>
      <c r="EZ30">
        <v>-1</v>
      </c>
      <c r="FA30">
        <v>-1</v>
      </c>
      <c r="FB30">
        <v>-1</v>
      </c>
      <c r="FC30">
        <v>7.4</v>
      </c>
      <c r="FD30">
        <v>7.3</v>
      </c>
      <c r="FE30">
        <v>2</v>
      </c>
      <c r="FF30">
        <v>778.133</v>
      </c>
      <c r="FG30">
        <v>693.829</v>
      </c>
      <c r="FH30">
        <v>15.7979</v>
      </c>
      <c r="FI30">
        <v>24.5226</v>
      </c>
      <c r="FJ30">
        <v>29.9998</v>
      </c>
      <c r="FK30">
        <v>24.733</v>
      </c>
      <c r="FL30">
        <v>24.7234</v>
      </c>
      <c r="FM30">
        <v>26.2503</v>
      </c>
      <c r="FN30">
        <v>87.9524</v>
      </c>
      <c r="FO30">
        <v>0</v>
      </c>
      <c r="FP30">
        <v>15.86</v>
      </c>
      <c r="FQ30">
        <v>420</v>
      </c>
      <c r="FR30">
        <v>1.62505</v>
      </c>
      <c r="FS30">
        <v>102.031</v>
      </c>
      <c r="FT30">
        <v>100.546</v>
      </c>
    </row>
    <row r="31" spans="1:176">
      <c r="A31">
        <v>15</v>
      </c>
      <c r="B31">
        <v>1620074884.6</v>
      </c>
      <c r="C31">
        <v>420</v>
      </c>
      <c r="D31" t="s">
        <v>324</v>
      </c>
      <c r="E31" t="s">
        <v>325</v>
      </c>
      <c r="F31">
        <v>1620074883.6</v>
      </c>
      <c r="G31">
        <f>CC31*AE31*(BY31-BZ31)/(100*BR31*(1000-AE31*BY31))</f>
        <v>0</v>
      </c>
      <c r="H31">
        <f>CC31*AE31*(BX31-BW31*(1000-AE31*BZ31)/(1000-AE31*BY31))/(100*BR31)</f>
        <v>0</v>
      </c>
      <c r="I31">
        <f>BW31 - IF(AE31&gt;1, H31*BR31*100.0/(AG31*CK31), 0)</f>
        <v>0</v>
      </c>
      <c r="J31">
        <f>((P31-G31/2)*I31-H31)/(P31+G31/2)</f>
        <v>0</v>
      </c>
      <c r="K31">
        <f>J31*(CD31+CE31)/1000.0</f>
        <v>0</v>
      </c>
      <c r="L31">
        <f>(BW31 - IF(AE31&gt;1, H31*BR31*100.0/(AG31*CK31), 0))*(CD31+CE31)/1000.0</f>
        <v>0</v>
      </c>
      <c r="M31">
        <f>2.0/((1/O31-1/N31)+SIGN(O31)*SQRT((1/O31-1/N31)*(1/O31-1/N31) + 4*BS31/((BS31+1)*(BS31+1))*(2*1/O31*1/N31-1/N31*1/N31)))</f>
        <v>0</v>
      </c>
      <c r="N31">
        <f>IF(LEFT(BT31,1)&lt;&gt;"0",IF(LEFT(BT31,1)="1",3.0,BU31),$D$5+$E$5*(CK31*CD31/($K$5*1000))+$F$5*(CK31*CD31/($K$5*1000))*MAX(MIN(BR31,$J$5),$I$5)*MAX(MIN(BR31,$J$5),$I$5)+$G$5*MAX(MIN(BR31,$J$5),$I$5)*(CK31*CD31/($K$5*1000))+$H$5*(CK31*CD31/($K$5*1000))*(CK31*CD31/($K$5*1000)))</f>
        <v>0</v>
      </c>
      <c r="O31">
        <f>G31*(1000-(1000*0.61365*exp(17.502*S31/(240.97+S31))/(CD31+CE31)+BY31)/2)/(1000*0.61365*exp(17.502*S31/(240.97+S31))/(CD31+CE31)-BY31)</f>
        <v>0</v>
      </c>
      <c r="P31">
        <f>1/((BS31+1)/(M31/1.6)+1/(N31/1.37)) + BS31/((BS31+1)/(M31/1.6) + BS31/(N31/1.37))</f>
        <v>0</v>
      </c>
      <c r="Q31">
        <f>(BO31*BQ31)</f>
        <v>0</v>
      </c>
      <c r="R31">
        <f>(CF31+(Q31+2*0.95*5.67E-8*(((CF31+$B$7)+273)^4-(CF31+273)^4)-44100*G31)/(1.84*29.3*N31+8*0.95*5.67E-8*(CF31+273)^3))</f>
        <v>0</v>
      </c>
      <c r="S31">
        <f>($C$7*CG31+$D$7*CH31+$E$7*R31)</f>
        <v>0</v>
      </c>
      <c r="T31">
        <f>0.61365*exp(17.502*S31/(240.97+S31))</f>
        <v>0</v>
      </c>
      <c r="U31">
        <f>(V31/W31*100)</f>
        <v>0</v>
      </c>
      <c r="V31">
        <f>BY31*(CD31+CE31)/1000</f>
        <v>0</v>
      </c>
      <c r="W31">
        <f>0.61365*exp(17.502*CF31/(240.97+CF31))</f>
        <v>0</v>
      </c>
      <c r="X31">
        <f>(T31-BY31*(CD31+CE31)/1000)</f>
        <v>0</v>
      </c>
      <c r="Y31">
        <f>(-G31*44100)</f>
        <v>0</v>
      </c>
      <c r="Z31">
        <f>2*29.3*N31*0.92*(CF31-S31)</f>
        <v>0</v>
      </c>
      <c r="AA31">
        <f>2*0.95*5.67E-8*(((CF31+$B$7)+273)^4-(S31+273)^4)</f>
        <v>0</v>
      </c>
      <c r="AB31">
        <f>Q31+AA31+Y31+Z31</f>
        <v>0</v>
      </c>
      <c r="AC31">
        <v>0</v>
      </c>
      <c r="AD31">
        <v>0</v>
      </c>
      <c r="AE31">
        <f>IF(AC31*$H$13&gt;=AG31,1.0,(AG31/(AG31-AC31*$H$13)))</f>
        <v>0</v>
      </c>
      <c r="AF31">
        <f>(AE31-1)*100</f>
        <v>0</v>
      </c>
      <c r="AG31">
        <f>MAX(0,($B$13+$C$13*CK31)/(1+$D$13*CK31)*CD31/(CF31+273)*$E$13)</f>
        <v>0</v>
      </c>
      <c r="AH31" t="s">
        <v>293</v>
      </c>
      <c r="AI31">
        <v>0</v>
      </c>
      <c r="AJ31">
        <v>0</v>
      </c>
      <c r="AK31">
        <f>AJ31-AI31</f>
        <v>0</v>
      </c>
      <c r="AL31">
        <f>AK31/AJ31</f>
        <v>0</v>
      </c>
      <c r="AM31">
        <v>0</v>
      </c>
      <c r="AN31" t="s">
        <v>293</v>
      </c>
      <c r="AO31">
        <v>0</v>
      </c>
      <c r="AP31">
        <v>0</v>
      </c>
      <c r="AQ31">
        <f>1-AO31/AP31</f>
        <v>0</v>
      </c>
      <c r="AR31">
        <v>0.5</v>
      </c>
      <c r="AS31">
        <f>BO31</f>
        <v>0</v>
      </c>
      <c r="AT31">
        <f>H31</f>
        <v>0</v>
      </c>
      <c r="AU31">
        <f>AQ31*AR31*AS31</f>
        <v>0</v>
      </c>
      <c r="AV31">
        <f>BA31/AP31</f>
        <v>0</v>
      </c>
      <c r="AW31">
        <f>(AT31-AM31)/AS31</f>
        <v>0</v>
      </c>
      <c r="AX31">
        <f>(AJ31-AP31)/AP31</f>
        <v>0</v>
      </c>
      <c r="AY31" t="s">
        <v>293</v>
      </c>
      <c r="AZ31">
        <v>0</v>
      </c>
      <c r="BA31">
        <f>AP31-AZ31</f>
        <v>0</v>
      </c>
      <c r="BB31">
        <f>(AP31-AO31)/(AP31-AZ31)</f>
        <v>0</v>
      </c>
      <c r="BC31">
        <f>(AJ31-AP31)/(AJ31-AZ31)</f>
        <v>0</v>
      </c>
      <c r="BD31">
        <f>(AP31-AO31)/(AP31-AI31)</f>
        <v>0</v>
      </c>
      <c r="BE31">
        <f>(AJ31-AP31)/(AJ31-AI31)</f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f>$B$11*CL31+$C$11*CM31+$F$11*CN31*(1-CQ31)</f>
        <v>0</v>
      </c>
      <c r="BO31">
        <f>BN31*BP31</f>
        <v>0</v>
      </c>
      <c r="BP31">
        <f>($B$11*$D$9+$C$11*$D$9+$F$11*((DA31+CS31)/MAX(DA31+CS31+DB31, 0.1)*$I$9+DB31/MAX(DA31+CS31+DB31, 0.1)*$J$9))/($B$11+$C$11+$F$11)</f>
        <v>0</v>
      </c>
      <c r="BQ31">
        <f>($B$11*$K$9+$C$11*$K$9+$F$11*((DA31+CS31)/MAX(DA31+CS31+DB31, 0.1)*$P$9+DB31/MAX(DA31+CS31+DB31, 0.1)*$Q$9))/($B$11+$C$11+$F$11)</f>
        <v>0</v>
      </c>
      <c r="BR31">
        <v>6</v>
      </c>
      <c r="BS31">
        <v>0.5</v>
      </c>
      <c r="BT31" t="s">
        <v>294</v>
      </c>
      <c r="BU31">
        <v>2</v>
      </c>
      <c r="BV31">
        <v>1620074883.6</v>
      </c>
      <c r="BW31">
        <v>406.974333333333</v>
      </c>
      <c r="BX31">
        <v>419.980333333333</v>
      </c>
      <c r="BY31">
        <v>5.00751</v>
      </c>
      <c r="BZ31">
        <v>1.29283333333333</v>
      </c>
      <c r="CA31">
        <v>408.250666666667</v>
      </c>
      <c r="CB31">
        <v>5.12219666666667</v>
      </c>
      <c r="CC31">
        <v>699.986666666667</v>
      </c>
      <c r="CD31">
        <v>101.073</v>
      </c>
      <c r="CE31">
        <v>0.100236</v>
      </c>
      <c r="CF31">
        <v>18.1452666666667</v>
      </c>
      <c r="CG31">
        <v>17.5055666666667</v>
      </c>
      <c r="CH31">
        <v>999.9</v>
      </c>
      <c r="CI31">
        <v>0</v>
      </c>
      <c r="CJ31">
        <v>0</v>
      </c>
      <c r="CK31">
        <v>10003.1266666667</v>
      </c>
      <c r="CL31">
        <v>0</v>
      </c>
      <c r="CM31">
        <v>2.38485</v>
      </c>
      <c r="CN31">
        <v>599.929333333333</v>
      </c>
      <c r="CO31">
        <v>0.932985666666667</v>
      </c>
      <c r="CP31">
        <v>0.0670140666666667</v>
      </c>
      <c r="CQ31">
        <v>0</v>
      </c>
      <c r="CR31">
        <v>1152.07</v>
      </c>
      <c r="CS31">
        <v>4.99912</v>
      </c>
      <c r="CT31">
        <v>6729.88333333333</v>
      </c>
      <c r="CU31">
        <v>3805.09</v>
      </c>
      <c r="CV31">
        <v>34.187</v>
      </c>
      <c r="CW31">
        <v>38.083</v>
      </c>
      <c r="CX31">
        <v>36.4163333333333</v>
      </c>
      <c r="CY31">
        <v>37.854</v>
      </c>
      <c r="CZ31">
        <v>36.1663333333333</v>
      </c>
      <c r="DA31">
        <v>555.06</v>
      </c>
      <c r="DB31">
        <v>39.87</v>
      </c>
      <c r="DC31">
        <v>0</v>
      </c>
      <c r="DD31">
        <v>1620074884.7</v>
      </c>
      <c r="DE31">
        <v>0</v>
      </c>
      <c r="DF31">
        <v>1153.0088</v>
      </c>
      <c r="DG31">
        <v>-8.47846154555151</v>
      </c>
      <c r="DH31">
        <v>-47.1230768918916</v>
      </c>
      <c r="DI31">
        <v>6735.6252</v>
      </c>
      <c r="DJ31">
        <v>15</v>
      </c>
      <c r="DK31">
        <v>1620074415.1</v>
      </c>
      <c r="DL31" t="s">
        <v>295</v>
      </c>
      <c r="DM31">
        <v>1620074410.1</v>
      </c>
      <c r="DN31">
        <v>1620074415.1</v>
      </c>
      <c r="DO31">
        <v>3</v>
      </c>
      <c r="DP31">
        <v>-0.047</v>
      </c>
      <c r="DQ31">
        <v>0.064</v>
      </c>
      <c r="DR31">
        <v>-1.276</v>
      </c>
      <c r="DS31">
        <v>-0.115</v>
      </c>
      <c r="DT31">
        <v>420</v>
      </c>
      <c r="DU31">
        <v>1</v>
      </c>
      <c r="DV31">
        <v>0.23</v>
      </c>
      <c r="DW31">
        <v>0.04</v>
      </c>
      <c r="DX31">
        <v>-12.9013609756098</v>
      </c>
      <c r="DY31">
        <v>-0.597495470383289</v>
      </c>
      <c r="DZ31">
        <v>0.0653858076569421</v>
      </c>
      <c r="EA31">
        <v>0</v>
      </c>
      <c r="EB31">
        <v>1153.43848484848</v>
      </c>
      <c r="EC31">
        <v>-7.19512317747349</v>
      </c>
      <c r="ED31">
        <v>0.716223772430557</v>
      </c>
      <c r="EE31">
        <v>1</v>
      </c>
      <c r="EF31">
        <v>3.78688634146341</v>
      </c>
      <c r="EG31">
        <v>-0.370431010452946</v>
      </c>
      <c r="EH31">
        <v>0.0387198991353817</v>
      </c>
      <c r="EI31">
        <v>0</v>
      </c>
      <c r="EJ31">
        <v>1</v>
      </c>
      <c r="EK31">
        <v>3</v>
      </c>
      <c r="EL31" t="s">
        <v>296</v>
      </c>
      <c r="EM31">
        <v>100</v>
      </c>
      <c r="EN31">
        <v>100</v>
      </c>
      <c r="EO31">
        <v>-1.276</v>
      </c>
      <c r="EP31">
        <v>-0.1147</v>
      </c>
      <c r="EQ31">
        <v>-1.27634999999998</v>
      </c>
      <c r="ER31">
        <v>0</v>
      </c>
      <c r="ES31">
        <v>0</v>
      </c>
      <c r="ET31">
        <v>0</v>
      </c>
      <c r="EU31">
        <v>-0.11468485</v>
      </c>
      <c r="EV31">
        <v>0</v>
      </c>
      <c r="EW31">
        <v>0</v>
      </c>
      <c r="EX31">
        <v>0</v>
      </c>
      <c r="EY31">
        <v>-1</v>
      </c>
      <c r="EZ31">
        <v>-1</v>
      </c>
      <c r="FA31">
        <v>-1</v>
      </c>
      <c r="FB31">
        <v>-1</v>
      </c>
      <c r="FC31">
        <v>7.9</v>
      </c>
      <c r="FD31">
        <v>7.8</v>
      </c>
      <c r="FE31">
        <v>2</v>
      </c>
      <c r="FF31">
        <v>779.516</v>
      </c>
      <c r="FG31">
        <v>694.677</v>
      </c>
      <c r="FH31">
        <v>16.3011</v>
      </c>
      <c r="FI31">
        <v>24.4964</v>
      </c>
      <c r="FJ31">
        <v>29.9998</v>
      </c>
      <c r="FK31">
        <v>24.7031</v>
      </c>
      <c r="FL31">
        <v>24.6944</v>
      </c>
      <c r="FM31">
        <v>26.2389</v>
      </c>
      <c r="FN31">
        <v>93.4291</v>
      </c>
      <c r="FO31">
        <v>0</v>
      </c>
      <c r="FP31">
        <v>16.36</v>
      </c>
      <c r="FQ31">
        <v>420</v>
      </c>
      <c r="FR31">
        <v>1.26554</v>
      </c>
      <c r="FS31">
        <v>102.036</v>
      </c>
      <c r="FT31">
        <v>100.551</v>
      </c>
    </row>
    <row r="32" spans="1:176">
      <c r="A32">
        <v>16</v>
      </c>
      <c r="B32">
        <v>1620074914.6</v>
      </c>
      <c r="C32">
        <v>450</v>
      </c>
      <c r="D32" t="s">
        <v>326</v>
      </c>
      <c r="E32" t="s">
        <v>327</v>
      </c>
      <c r="F32">
        <v>1620074913.6</v>
      </c>
      <c r="G32">
        <f>CC32*AE32*(BY32-BZ32)/(100*BR32*(1000-AE32*BY32))</f>
        <v>0</v>
      </c>
      <c r="H32">
        <f>CC32*AE32*(BX32-BW32*(1000-AE32*BZ32)/(1000-AE32*BY32))/(100*BR32)</f>
        <v>0</v>
      </c>
      <c r="I32">
        <f>BW32 - IF(AE32&gt;1, H32*BR32*100.0/(AG32*CK32), 0)</f>
        <v>0</v>
      </c>
      <c r="J32">
        <f>((P32-G32/2)*I32-H32)/(P32+G32/2)</f>
        <v>0</v>
      </c>
      <c r="K32">
        <f>J32*(CD32+CE32)/1000.0</f>
        <v>0</v>
      </c>
      <c r="L32">
        <f>(BW32 - IF(AE32&gt;1, H32*BR32*100.0/(AG32*CK32), 0))*(CD32+CE32)/1000.0</f>
        <v>0</v>
      </c>
      <c r="M32">
        <f>2.0/((1/O32-1/N32)+SIGN(O32)*SQRT((1/O32-1/N32)*(1/O32-1/N32) + 4*BS32/((BS32+1)*(BS32+1))*(2*1/O32*1/N32-1/N32*1/N32)))</f>
        <v>0</v>
      </c>
      <c r="N32">
        <f>IF(LEFT(BT32,1)&lt;&gt;"0",IF(LEFT(BT32,1)="1",3.0,BU32),$D$5+$E$5*(CK32*CD32/($K$5*1000))+$F$5*(CK32*CD32/($K$5*1000))*MAX(MIN(BR32,$J$5),$I$5)*MAX(MIN(BR32,$J$5),$I$5)+$G$5*MAX(MIN(BR32,$J$5),$I$5)*(CK32*CD32/($K$5*1000))+$H$5*(CK32*CD32/($K$5*1000))*(CK32*CD32/($K$5*1000)))</f>
        <v>0</v>
      </c>
      <c r="O32">
        <f>G32*(1000-(1000*0.61365*exp(17.502*S32/(240.97+S32))/(CD32+CE32)+BY32)/2)/(1000*0.61365*exp(17.502*S32/(240.97+S32))/(CD32+CE32)-BY32)</f>
        <v>0</v>
      </c>
      <c r="P32">
        <f>1/((BS32+1)/(M32/1.6)+1/(N32/1.37)) + BS32/((BS32+1)/(M32/1.6) + BS32/(N32/1.37))</f>
        <v>0</v>
      </c>
      <c r="Q32">
        <f>(BO32*BQ32)</f>
        <v>0</v>
      </c>
      <c r="R32">
        <f>(CF32+(Q32+2*0.95*5.67E-8*(((CF32+$B$7)+273)^4-(CF32+273)^4)-44100*G32)/(1.84*29.3*N32+8*0.95*5.67E-8*(CF32+273)^3))</f>
        <v>0</v>
      </c>
      <c r="S32">
        <f>($C$7*CG32+$D$7*CH32+$E$7*R32)</f>
        <v>0</v>
      </c>
      <c r="T32">
        <f>0.61365*exp(17.502*S32/(240.97+S32))</f>
        <v>0</v>
      </c>
      <c r="U32">
        <f>(V32/W32*100)</f>
        <v>0</v>
      </c>
      <c r="V32">
        <f>BY32*(CD32+CE32)/1000</f>
        <v>0</v>
      </c>
      <c r="W32">
        <f>0.61365*exp(17.502*CF32/(240.97+CF32))</f>
        <v>0</v>
      </c>
      <c r="X32">
        <f>(T32-BY32*(CD32+CE32)/1000)</f>
        <v>0</v>
      </c>
      <c r="Y32">
        <f>(-G32*44100)</f>
        <v>0</v>
      </c>
      <c r="Z32">
        <f>2*29.3*N32*0.92*(CF32-S32)</f>
        <v>0</v>
      </c>
      <c r="AA32">
        <f>2*0.95*5.67E-8*(((CF32+$B$7)+273)^4-(S32+273)^4)</f>
        <v>0</v>
      </c>
      <c r="AB32">
        <f>Q32+AA32+Y32+Z32</f>
        <v>0</v>
      </c>
      <c r="AC32">
        <v>0</v>
      </c>
      <c r="AD32">
        <v>0</v>
      </c>
      <c r="AE32">
        <f>IF(AC32*$H$13&gt;=AG32,1.0,(AG32/(AG32-AC32*$H$13)))</f>
        <v>0</v>
      </c>
      <c r="AF32">
        <f>(AE32-1)*100</f>
        <v>0</v>
      </c>
      <c r="AG32">
        <f>MAX(0,($B$13+$C$13*CK32)/(1+$D$13*CK32)*CD32/(CF32+273)*$E$13)</f>
        <v>0</v>
      </c>
      <c r="AH32" t="s">
        <v>293</v>
      </c>
      <c r="AI32">
        <v>0</v>
      </c>
      <c r="AJ32">
        <v>0</v>
      </c>
      <c r="AK32">
        <f>AJ32-AI32</f>
        <v>0</v>
      </c>
      <c r="AL32">
        <f>AK32/AJ32</f>
        <v>0</v>
      </c>
      <c r="AM32">
        <v>0</v>
      </c>
      <c r="AN32" t="s">
        <v>293</v>
      </c>
      <c r="AO32">
        <v>0</v>
      </c>
      <c r="AP32">
        <v>0</v>
      </c>
      <c r="AQ32">
        <f>1-AO32/AP32</f>
        <v>0</v>
      </c>
      <c r="AR32">
        <v>0.5</v>
      </c>
      <c r="AS32">
        <f>BO32</f>
        <v>0</v>
      </c>
      <c r="AT32">
        <f>H32</f>
        <v>0</v>
      </c>
      <c r="AU32">
        <f>AQ32*AR32*AS32</f>
        <v>0</v>
      </c>
      <c r="AV32">
        <f>BA32/AP32</f>
        <v>0</v>
      </c>
      <c r="AW32">
        <f>(AT32-AM32)/AS32</f>
        <v>0</v>
      </c>
      <c r="AX32">
        <f>(AJ32-AP32)/AP32</f>
        <v>0</v>
      </c>
      <c r="AY32" t="s">
        <v>293</v>
      </c>
      <c r="AZ32">
        <v>0</v>
      </c>
      <c r="BA32">
        <f>AP32-AZ32</f>
        <v>0</v>
      </c>
      <c r="BB32">
        <f>(AP32-AO32)/(AP32-AZ32)</f>
        <v>0</v>
      </c>
      <c r="BC32">
        <f>(AJ32-AP32)/(AJ32-AZ32)</f>
        <v>0</v>
      </c>
      <c r="BD32">
        <f>(AP32-AO32)/(AP32-AI32)</f>
        <v>0</v>
      </c>
      <c r="BE32">
        <f>(AJ32-AP32)/(AJ32-AI32)</f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f>$B$11*CL32+$C$11*CM32+$F$11*CN32*(1-CQ32)</f>
        <v>0</v>
      </c>
      <c r="BO32">
        <f>BN32*BP32</f>
        <v>0</v>
      </c>
      <c r="BP32">
        <f>($B$11*$D$9+$C$11*$D$9+$F$11*((DA32+CS32)/MAX(DA32+CS32+DB32, 0.1)*$I$9+DB32/MAX(DA32+CS32+DB32, 0.1)*$J$9))/($B$11+$C$11+$F$11)</f>
        <v>0</v>
      </c>
      <c r="BQ32">
        <f>($B$11*$K$9+$C$11*$K$9+$F$11*((DA32+CS32)/MAX(DA32+CS32+DB32, 0.1)*$P$9+DB32/MAX(DA32+CS32+DB32, 0.1)*$Q$9))/($B$11+$C$11+$F$11)</f>
        <v>0</v>
      </c>
      <c r="BR32">
        <v>6</v>
      </c>
      <c r="BS32">
        <v>0.5</v>
      </c>
      <c r="BT32" t="s">
        <v>294</v>
      </c>
      <c r="BU32">
        <v>2</v>
      </c>
      <c r="BV32">
        <v>1620074913.6</v>
      </c>
      <c r="BW32">
        <v>406.687666666667</v>
      </c>
      <c r="BX32">
        <v>419.969333333333</v>
      </c>
      <c r="BY32">
        <v>5.07385</v>
      </c>
      <c r="BZ32">
        <v>1.45092</v>
      </c>
      <c r="CA32">
        <v>407.964</v>
      </c>
      <c r="CB32">
        <v>5.18853333333333</v>
      </c>
      <c r="CC32">
        <v>700.005666666667</v>
      </c>
      <c r="CD32">
        <v>101.073333333333</v>
      </c>
      <c r="CE32">
        <v>0.100004633333333</v>
      </c>
      <c r="CF32">
        <v>18.4454666666667</v>
      </c>
      <c r="CG32">
        <v>17.7914333333333</v>
      </c>
      <c r="CH32">
        <v>999.9</v>
      </c>
      <c r="CI32">
        <v>0</v>
      </c>
      <c r="CJ32">
        <v>0</v>
      </c>
      <c r="CK32">
        <v>9995</v>
      </c>
      <c r="CL32">
        <v>0</v>
      </c>
      <c r="CM32">
        <v>2.39864</v>
      </c>
      <c r="CN32">
        <v>599.927666666667</v>
      </c>
      <c r="CO32">
        <v>0.932974333333333</v>
      </c>
      <c r="CP32">
        <v>0.0670255333333333</v>
      </c>
      <c r="CQ32">
        <v>0</v>
      </c>
      <c r="CR32">
        <v>1146.61666666667</v>
      </c>
      <c r="CS32">
        <v>4.99912</v>
      </c>
      <c r="CT32">
        <v>6697.89</v>
      </c>
      <c r="CU32">
        <v>3805.07333333333</v>
      </c>
      <c r="CV32">
        <v>34.2286666666667</v>
      </c>
      <c r="CW32">
        <v>38.062</v>
      </c>
      <c r="CX32">
        <v>36.2916666666667</v>
      </c>
      <c r="CY32">
        <v>37.729</v>
      </c>
      <c r="CZ32">
        <v>36.1453333333333</v>
      </c>
      <c r="DA32">
        <v>555.05</v>
      </c>
      <c r="DB32">
        <v>39.8766666666667</v>
      </c>
      <c r="DC32">
        <v>0</v>
      </c>
      <c r="DD32">
        <v>1620074914.7</v>
      </c>
      <c r="DE32">
        <v>0</v>
      </c>
      <c r="DF32">
        <v>1147.7452</v>
      </c>
      <c r="DG32">
        <v>-11.6400000245107</v>
      </c>
      <c r="DH32">
        <v>-67.0869231538657</v>
      </c>
      <c r="DI32">
        <v>6706.0932</v>
      </c>
      <c r="DJ32">
        <v>15</v>
      </c>
      <c r="DK32">
        <v>1620074415.1</v>
      </c>
      <c r="DL32" t="s">
        <v>295</v>
      </c>
      <c r="DM32">
        <v>1620074410.1</v>
      </c>
      <c r="DN32">
        <v>1620074415.1</v>
      </c>
      <c r="DO32">
        <v>3</v>
      </c>
      <c r="DP32">
        <v>-0.047</v>
      </c>
      <c r="DQ32">
        <v>0.064</v>
      </c>
      <c r="DR32">
        <v>-1.276</v>
      </c>
      <c r="DS32">
        <v>-0.115</v>
      </c>
      <c r="DT32">
        <v>420</v>
      </c>
      <c r="DU32">
        <v>1</v>
      </c>
      <c r="DV32">
        <v>0.23</v>
      </c>
      <c r="DW32">
        <v>0.04</v>
      </c>
      <c r="DX32">
        <v>-13.1864536585366</v>
      </c>
      <c r="DY32">
        <v>-0.494109407665572</v>
      </c>
      <c r="DZ32">
        <v>0.0513683878188026</v>
      </c>
      <c r="EA32">
        <v>1</v>
      </c>
      <c r="EB32">
        <v>1148.43727272727</v>
      </c>
      <c r="EC32">
        <v>-11.182531139472</v>
      </c>
      <c r="ED32">
        <v>1.08257065757857</v>
      </c>
      <c r="EE32">
        <v>0</v>
      </c>
      <c r="EF32">
        <v>3.69478317073171</v>
      </c>
      <c r="EG32">
        <v>-0.18081679442508</v>
      </c>
      <c r="EH32">
        <v>0.0267695374231401</v>
      </c>
      <c r="EI32">
        <v>0</v>
      </c>
      <c r="EJ32">
        <v>1</v>
      </c>
      <c r="EK32">
        <v>3</v>
      </c>
      <c r="EL32" t="s">
        <v>296</v>
      </c>
      <c r="EM32">
        <v>100</v>
      </c>
      <c r="EN32">
        <v>100</v>
      </c>
      <c r="EO32">
        <v>-1.276</v>
      </c>
      <c r="EP32">
        <v>-0.1147</v>
      </c>
      <c r="EQ32">
        <v>-1.27634999999998</v>
      </c>
      <c r="ER32">
        <v>0</v>
      </c>
      <c r="ES32">
        <v>0</v>
      </c>
      <c r="ET32">
        <v>0</v>
      </c>
      <c r="EU32">
        <v>-0.11468485</v>
      </c>
      <c r="EV32">
        <v>0</v>
      </c>
      <c r="EW32">
        <v>0</v>
      </c>
      <c r="EX32">
        <v>0</v>
      </c>
      <c r="EY32">
        <v>-1</v>
      </c>
      <c r="EZ32">
        <v>-1</v>
      </c>
      <c r="FA32">
        <v>-1</v>
      </c>
      <c r="FB32">
        <v>-1</v>
      </c>
      <c r="FC32">
        <v>8.4</v>
      </c>
      <c r="FD32">
        <v>8.3</v>
      </c>
      <c r="FE32">
        <v>2</v>
      </c>
      <c r="FF32">
        <v>779.156</v>
      </c>
      <c r="FG32">
        <v>695.385</v>
      </c>
      <c r="FH32">
        <v>16.8031</v>
      </c>
      <c r="FI32">
        <v>24.4727</v>
      </c>
      <c r="FJ32">
        <v>29.9998</v>
      </c>
      <c r="FK32">
        <v>24.6807</v>
      </c>
      <c r="FL32">
        <v>24.6737</v>
      </c>
      <c r="FM32">
        <v>26.2417</v>
      </c>
      <c r="FN32">
        <v>90.1339</v>
      </c>
      <c r="FO32">
        <v>0</v>
      </c>
      <c r="FP32">
        <v>16.83</v>
      </c>
      <c r="FQ32">
        <v>420</v>
      </c>
      <c r="FR32">
        <v>1.77193</v>
      </c>
      <c r="FS32">
        <v>102.041</v>
      </c>
      <c r="FT32">
        <v>100.555</v>
      </c>
    </row>
    <row r="33" spans="1:176">
      <c r="A33">
        <v>17</v>
      </c>
      <c r="B33">
        <v>1620074944.6</v>
      </c>
      <c r="C33">
        <v>480</v>
      </c>
      <c r="D33" t="s">
        <v>328</v>
      </c>
      <c r="E33" t="s">
        <v>329</v>
      </c>
      <c r="F33">
        <v>1620074943.6</v>
      </c>
      <c r="G33">
        <f>CC33*AE33*(BY33-BZ33)/(100*BR33*(1000-AE33*BY33))</f>
        <v>0</v>
      </c>
      <c r="H33">
        <f>CC33*AE33*(BX33-BW33*(1000-AE33*BZ33)/(1000-AE33*BY33))/(100*BR33)</f>
        <v>0</v>
      </c>
      <c r="I33">
        <f>BW33 - IF(AE33&gt;1, H33*BR33*100.0/(AG33*CK33), 0)</f>
        <v>0</v>
      </c>
      <c r="J33">
        <f>((P33-G33/2)*I33-H33)/(P33+G33/2)</f>
        <v>0</v>
      </c>
      <c r="K33">
        <f>J33*(CD33+CE33)/1000.0</f>
        <v>0</v>
      </c>
      <c r="L33">
        <f>(BW33 - IF(AE33&gt;1, H33*BR33*100.0/(AG33*CK33), 0))*(CD33+CE33)/1000.0</f>
        <v>0</v>
      </c>
      <c r="M33">
        <f>2.0/((1/O33-1/N33)+SIGN(O33)*SQRT((1/O33-1/N33)*(1/O33-1/N33) + 4*BS33/((BS33+1)*(BS33+1))*(2*1/O33*1/N33-1/N33*1/N33)))</f>
        <v>0</v>
      </c>
      <c r="N33">
        <f>IF(LEFT(BT33,1)&lt;&gt;"0",IF(LEFT(BT33,1)="1",3.0,BU33),$D$5+$E$5*(CK33*CD33/($K$5*1000))+$F$5*(CK33*CD33/($K$5*1000))*MAX(MIN(BR33,$J$5),$I$5)*MAX(MIN(BR33,$J$5),$I$5)+$G$5*MAX(MIN(BR33,$J$5),$I$5)*(CK33*CD33/($K$5*1000))+$H$5*(CK33*CD33/($K$5*1000))*(CK33*CD33/($K$5*1000)))</f>
        <v>0</v>
      </c>
      <c r="O33">
        <f>G33*(1000-(1000*0.61365*exp(17.502*S33/(240.97+S33))/(CD33+CE33)+BY33)/2)/(1000*0.61365*exp(17.502*S33/(240.97+S33))/(CD33+CE33)-BY33)</f>
        <v>0</v>
      </c>
      <c r="P33">
        <f>1/((BS33+1)/(M33/1.6)+1/(N33/1.37)) + BS33/((BS33+1)/(M33/1.6) + BS33/(N33/1.37))</f>
        <v>0</v>
      </c>
      <c r="Q33">
        <f>(BO33*BQ33)</f>
        <v>0</v>
      </c>
      <c r="R33">
        <f>(CF33+(Q33+2*0.95*5.67E-8*(((CF33+$B$7)+273)^4-(CF33+273)^4)-44100*G33)/(1.84*29.3*N33+8*0.95*5.67E-8*(CF33+273)^3))</f>
        <v>0</v>
      </c>
      <c r="S33">
        <f>($C$7*CG33+$D$7*CH33+$E$7*R33)</f>
        <v>0</v>
      </c>
      <c r="T33">
        <f>0.61365*exp(17.502*S33/(240.97+S33))</f>
        <v>0</v>
      </c>
      <c r="U33">
        <f>(V33/W33*100)</f>
        <v>0</v>
      </c>
      <c r="V33">
        <f>BY33*(CD33+CE33)/1000</f>
        <v>0</v>
      </c>
      <c r="W33">
        <f>0.61365*exp(17.502*CF33/(240.97+CF33))</f>
        <v>0</v>
      </c>
      <c r="X33">
        <f>(T33-BY33*(CD33+CE33)/1000)</f>
        <v>0</v>
      </c>
      <c r="Y33">
        <f>(-G33*44100)</f>
        <v>0</v>
      </c>
      <c r="Z33">
        <f>2*29.3*N33*0.92*(CF33-S33)</f>
        <v>0</v>
      </c>
      <c r="AA33">
        <f>2*0.95*5.67E-8*(((CF33+$B$7)+273)^4-(S33+273)^4)</f>
        <v>0</v>
      </c>
      <c r="AB33">
        <f>Q33+AA33+Y33+Z33</f>
        <v>0</v>
      </c>
      <c r="AC33">
        <v>0</v>
      </c>
      <c r="AD33">
        <v>0</v>
      </c>
      <c r="AE33">
        <f>IF(AC33*$H$13&gt;=AG33,1.0,(AG33/(AG33-AC33*$H$13)))</f>
        <v>0</v>
      </c>
      <c r="AF33">
        <f>(AE33-1)*100</f>
        <v>0</v>
      </c>
      <c r="AG33">
        <f>MAX(0,($B$13+$C$13*CK33)/(1+$D$13*CK33)*CD33/(CF33+273)*$E$13)</f>
        <v>0</v>
      </c>
      <c r="AH33" t="s">
        <v>293</v>
      </c>
      <c r="AI33">
        <v>0</v>
      </c>
      <c r="AJ33">
        <v>0</v>
      </c>
      <c r="AK33">
        <f>AJ33-AI33</f>
        <v>0</v>
      </c>
      <c r="AL33">
        <f>AK33/AJ33</f>
        <v>0</v>
      </c>
      <c r="AM33">
        <v>0</v>
      </c>
      <c r="AN33" t="s">
        <v>293</v>
      </c>
      <c r="AO33">
        <v>0</v>
      </c>
      <c r="AP33">
        <v>0</v>
      </c>
      <c r="AQ33">
        <f>1-AO33/AP33</f>
        <v>0</v>
      </c>
      <c r="AR33">
        <v>0.5</v>
      </c>
      <c r="AS33">
        <f>BO33</f>
        <v>0</v>
      </c>
      <c r="AT33">
        <f>H33</f>
        <v>0</v>
      </c>
      <c r="AU33">
        <f>AQ33*AR33*AS33</f>
        <v>0</v>
      </c>
      <c r="AV33">
        <f>BA33/AP33</f>
        <v>0</v>
      </c>
      <c r="AW33">
        <f>(AT33-AM33)/AS33</f>
        <v>0</v>
      </c>
      <c r="AX33">
        <f>(AJ33-AP33)/AP33</f>
        <v>0</v>
      </c>
      <c r="AY33" t="s">
        <v>293</v>
      </c>
      <c r="AZ33">
        <v>0</v>
      </c>
      <c r="BA33">
        <f>AP33-AZ33</f>
        <v>0</v>
      </c>
      <c r="BB33">
        <f>(AP33-AO33)/(AP33-AZ33)</f>
        <v>0</v>
      </c>
      <c r="BC33">
        <f>(AJ33-AP33)/(AJ33-AZ33)</f>
        <v>0</v>
      </c>
      <c r="BD33">
        <f>(AP33-AO33)/(AP33-AI33)</f>
        <v>0</v>
      </c>
      <c r="BE33">
        <f>(AJ33-AP33)/(AJ33-AI33)</f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f>$B$11*CL33+$C$11*CM33+$F$11*CN33*(1-CQ33)</f>
        <v>0</v>
      </c>
      <c r="BO33">
        <f>BN33*BP33</f>
        <v>0</v>
      </c>
      <c r="BP33">
        <f>($B$11*$D$9+$C$11*$D$9+$F$11*((DA33+CS33)/MAX(DA33+CS33+DB33, 0.1)*$I$9+DB33/MAX(DA33+CS33+DB33, 0.1)*$J$9))/($B$11+$C$11+$F$11)</f>
        <v>0</v>
      </c>
      <c r="BQ33">
        <f>($B$11*$K$9+$C$11*$K$9+$F$11*((DA33+CS33)/MAX(DA33+CS33+DB33, 0.1)*$P$9+DB33/MAX(DA33+CS33+DB33, 0.1)*$Q$9))/($B$11+$C$11+$F$11)</f>
        <v>0</v>
      </c>
      <c r="BR33">
        <v>6</v>
      </c>
      <c r="BS33">
        <v>0.5</v>
      </c>
      <c r="BT33" t="s">
        <v>294</v>
      </c>
      <c r="BU33">
        <v>2</v>
      </c>
      <c r="BV33">
        <v>1620074943.6</v>
      </c>
      <c r="BW33">
        <v>406.503666666667</v>
      </c>
      <c r="BX33">
        <v>419.994666666667</v>
      </c>
      <c r="BY33">
        <v>5.5466</v>
      </c>
      <c r="BZ33">
        <v>1.91770666666667</v>
      </c>
      <c r="CA33">
        <v>407.78</v>
      </c>
      <c r="CB33">
        <v>5.66128666666667</v>
      </c>
      <c r="CC33">
        <v>699.973</v>
      </c>
      <c r="CD33">
        <v>101.071</v>
      </c>
      <c r="CE33">
        <v>0.100525333333333</v>
      </c>
      <c r="CF33">
        <v>18.7459</v>
      </c>
      <c r="CG33">
        <v>18.0856666666667</v>
      </c>
      <c r="CH33">
        <v>999.9</v>
      </c>
      <c r="CI33">
        <v>0</v>
      </c>
      <c r="CJ33">
        <v>0</v>
      </c>
      <c r="CK33">
        <v>10000.2066666667</v>
      </c>
      <c r="CL33">
        <v>0</v>
      </c>
      <c r="CM33">
        <v>2.41655666666667</v>
      </c>
      <c r="CN33">
        <v>600.024333333333</v>
      </c>
      <c r="CO33">
        <v>0.932997</v>
      </c>
      <c r="CP33">
        <v>0.0670026</v>
      </c>
      <c r="CQ33">
        <v>0</v>
      </c>
      <c r="CR33">
        <v>1140.41333333333</v>
      </c>
      <c r="CS33">
        <v>4.99912</v>
      </c>
      <c r="CT33">
        <v>6665.28333333333</v>
      </c>
      <c r="CU33">
        <v>3805.71</v>
      </c>
      <c r="CV33">
        <v>34.2706666666667</v>
      </c>
      <c r="CW33">
        <v>38.062</v>
      </c>
      <c r="CX33">
        <v>36.3956666666667</v>
      </c>
      <c r="CY33">
        <v>37.812</v>
      </c>
      <c r="CZ33">
        <v>36.2703333333333</v>
      </c>
      <c r="DA33">
        <v>555.156666666667</v>
      </c>
      <c r="DB33">
        <v>39.87</v>
      </c>
      <c r="DC33">
        <v>0</v>
      </c>
      <c r="DD33">
        <v>1620074944.7</v>
      </c>
      <c r="DE33">
        <v>0</v>
      </c>
      <c r="DF33">
        <v>1141.4968</v>
      </c>
      <c r="DG33">
        <v>-11.9300000022611</v>
      </c>
      <c r="DH33">
        <v>-63.6569230110169</v>
      </c>
      <c r="DI33">
        <v>6671.4392</v>
      </c>
      <c r="DJ33">
        <v>15</v>
      </c>
      <c r="DK33">
        <v>1620074415.1</v>
      </c>
      <c r="DL33" t="s">
        <v>295</v>
      </c>
      <c r="DM33">
        <v>1620074410.1</v>
      </c>
      <c r="DN33">
        <v>1620074415.1</v>
      </c>
      <c r="DO33">
        <v>3</v>
      </c>
      <c r="DP33">
        <v>-0.047</v>
      </c>
      <c r="DQ33">
        <v>0.064</v>
      </c>
      <c r="DR33">
        <v>-1.276</v>
      </c>
      <c r="DS33">
        <v>-0.115</v>
      </c>
      <c r="DT33">
        <v>420</v>
      </c>
      <c r="DU33">
        <v>1</v>
      </c>
      <c r="DV33">
        <v>0.23</v>
      </c>
      <c r="DW33">
        <v>0.04</v>
      </c>
      <c r="DX33">
        <v>-13.4319317073171</v>
      </c>
      <c r="DY33">
        <v>-0.579631358885019</v>
      </c>
      <c r="DZ33">
        <v>0.0601215412839139</v>
      </c>
      <c r="EA33">
        <v>0</v>
      </c>
      <c r="EB33">
        <v>1142.18090909091</v>
      </c>
      <c r="EC33">
        <v>-11.1953646286359</v>
      </c>
      <c r="ED33">
        <v>1.08424352524632</v>
      </c>
      <c r="EE33">
        <v>0</v>
      </c>
      <c r="EF33">
        <v>3.62238780487805</v>
      </c>
      <c r="EG33">
        <v>0.0909004181184728</v>
      </c>
      <c r="EH33">
        <v>0.0113399598898493</v>
      </c>
      <c r="EI33">
        <v>1</v>
      </c>
      <c r="EJ33">
        <v>1</v>
      </c>
      <c r="EK33">
        <v>3</v>
      </c>
      <c r="EL33" t="s">
        <v>296</v>
      </c>
      <c r="EM33">
        <v>100</v>
      </c>
      <c r="EN33">
        <v>100</v>
      </c>
      <c r="EO33">
        <v>-1.277</v>
      </c>
      <c r="EP33">
        <v>-0.1147</v>
      </c>
      <c r="EQ33">
        <v>-1.27634999999998</v>
      </c>
      <c r="ER33">
        <v>0</v>
      </c>
      <c r="ES33">
        <v>0</v>
      </c>
      <c r="ET33">
        <v>0</v>
      </c>
      <c r="EU33">
        <v>-0.11468485</v>
      </c>
      <c r="EV33">
        <v>0</v>
      </c>
      <c r="EW33">
        <v>0</v>
      </c>
      <c r="EX33">
        <v>0</v>
      </c>
      <c r="EY33">
        <v>-1</v>
      </c>
      <c r="EZ33">
        <v>-1</v>
      </c>
      <c r="FA33">
        <v>-1</v>
      </c>
      <c r="FB33">
        <v>-1</v>
      </c>
      <c r="FC33">
        <v>8.9</v>
      </c>
      <c r="FD33">
        <v>8.8</v>
      </c>
      <c r="FE33">
        <v>2</v>
      </c>
      <c r="FF33">
        <v>779.167</v>
      </c>
      <c r="FG33">
        <v>695.372</v>
      </c>
      <c r="FH33">
        <v>17.3035</v>
      </c>
      <c r="FI33">
        <v>24.4521</v>
      </c>
      <c r="FJ33">
        <v>29.9998</v>
      </c>
      <c r="FK33">
        <v>24.661</v>
      </c>
      <c r="FL33">
        <v>24.6537</v>
      </c>
      <c r="FM33">
        <v>26.2486</v>
      </c>
      <c r="FN33">
        <v>87.8092</v>
      </c>
      <c r="FO33">
        <v>0</v>
      </c>
      <c r="FP33">
        <v>17.34</v>
      </c>
      <c r="FQ33">
        <v>420</v>
      </c>
      <c r="FR33">
        <v>2.04973</v>
      </c>
      <c r="FS33">
        <v>102.041</v>
      </c>
      <c r="FT33">
        <v>100.555</v>
      </c>
    </row>
    <row r="34" spans="1:176">
      <c r="A34">
        <v>18</v>
      </c>
      <c r="B34">
        <v>1620074974.6</v>
      </c>
      <c r="C34">
        <v>510</v>
      </c>
      <c r="D34" t="s">
        <v>330</v>
      </c>
      <c r="E34" t="s">
        <v>331</v>
      </c>
      <c r="F34">
        <v>1620074973.6</v>
      </c>
      <c r="G34">
        <f>CC34*AE34*(BY34-BZ34)/(100*BR34*(1000-AE34*BY34))</f>
        <v>0</v>
      </c>
      <c r="H34">
        <f>CC34*AE34*(BX34-BW34*(1000-AE34*BZ34)/(1000-AE34*BY34))/(100*BR34)</f>
        <v>0</v>
      </c>
      <c r="I34">
        <f>BW34 - IF(AE34&gt;1, H34*BR34*100.0/(AG34*CK34), 0)</f>
        <v>0</v>
      </c>
      <c r="J34">
        <f>((P34-G34/2)*I34-H34)/(P34+G34/2)</f>
        <v>0</v>
      </c>
      <c r="K34">
        <f>J34*(CD34+CE34)/1000.0</f>
        <v>0</v>
      </c>
      <c r="L34">
        <f>(BW34 - IF(AE34&gt;1, H34*BR34*100.0/(AG34*CK34), 0))*(CD34+CE34)/1000.0</f>
        <v>0</v>
      </c>
      <c r="M34">
        <f>2.0/((1/O34-1/N34)+SIGN(O34)*SQRT((1/O34-1/N34)*(1/O34-1/N34) + 4*BS34/((BS34+1)*(BS34+1))*(2*1/O34*1/N34-1/N34*1/N34)))</f>
        <v>0</v>
      </c>
      <c r="N34">
        <f>IF(LEFT(BT34,1)&lt;&gt;"0",IF(LEFT(BT34,1)="1",3.0,BU34),$D$5+$E$5*(CK34*CD34/($K$5*1000))+$F$5*(CK34*CD34/($K$5*1000))*MAX(MIN(BR34,$J$5),$I$5)*MAX(MIN(BR34,$J$5),$I$5)+$G$5*MAX(MIN(BR34,$J$5),$I$5)*(CK34*CD34/($K$5*1000))+$H$5*(CK34*CD34/($K$5*1000))*(CK34*CD34/($K$5*1000)))</f>
        <v>0</v>
      </c>
      <c r="O34">
        <f>G34*(1000-(1000*0.61365*exp(17.502*S34/(240.97+S34))/(CD34+CE34)+BY34)/2)/(1000*0.61365*exp(17.502*S34/(240.97+S34))/(CD34+CE34)-BY34)</f>
        <v>0</v>
      </c>
      <c r="P34">
        <f>1/((BS34+1)/(M34/1.6)+1/(N34/1.37)) + BS34/((BS34+1)/(M34/1.6) + BS34/(N34/1.37))</f>
        <v>0</v>
      </c>
      <c r="Q34">
        <f>(BO34*BQ34)</f>
        <v>0</v>
      </c>
      <c r="R34">
        <f>(CF34+(Q34+2*0.95*5.67E-8*(((CF34+$B$7)+273)^4-(CF34+273)^4)-44100*G34)/(1.84*29.3*N34+8*0.95*5.67E-8*(CF34+273)^3))</f>
        <v>0</v>
      </c>
      <c r="S34">
        <f>($C$7*CG34+$D$7*CH34+$E$7*R34)</f>
        <v>0</v>
      </c>
      <c r="T34">
        <f>0.61365*exp(17.502*S34/(240.97+S34))</f>
        <v>0</v>
      </c>
      <c r="U34">
        <f>(V34/W34*100)</f>
        <v>0</v>
      </c>
      <c r="V34">
        <f>BY34*(CD34+CE34)/1000</f>
        <v>0</v>
      </c>
      <c r="W34">
        <f>0.61365*exp(17.502*CF34/(240.97+CF34))</f>
        <v>0</v>
      </c>
      <c r="X34">
        <f>(T34-BY34*(CD34+CE34)/1000)</f>
        <v>0</v>
      </c>
      <c r="Y34">
        <f>(-G34*44100)</f>
        <v>0</v>
      </c>
      <c r="Z34">
        <f>2*29.3*N34*0.92*(CF34-S34)</f>
        <v>0</v>
      </c>
      <c r="AA34">
        <f>2*0.95*5.67E-8*(((CF34+$B$7)+273)^4-(S34+273)^4)</f>
        <v>0</v>
      </c>
      <c r="AB34">
        <f>Q34+AA34+Y34+Z34</f>
        <v>0</v>
      </c>
      <c r="AC34">
        <v>0</v>
      </c>
      <c r="AD34">
        <v>0</v>
      </c>
      <c r="AE34">
        <f>IF(AC34*$H$13&gt;=AG34,1.0,(AG34/(AG34-AC34*$H$13)))</f>
        <v>0</v>
      </c>
      <c r="AF34">
        <f>(AE34-1)*100</f>
        <v>0</v>
      </c>
      <c r="AG34">
        <f>MAX(0,($B$13+$C$13*CK34)/(1+$D$13*CK34)*CD34/(CF34+273)*$E$13)</f>
        <v>0</v>
      </c>
      <c r="AH34" t="s">
        <v>293</v>
      </c>
      <c r="AI34">
        <v>0</v>
      </c>
      <c r="AJ34">
        <v>0</v>
      </c>
      <c r="AK34">
        <f>AJ34-AI34</f>
        <v>0</v>
      </c>
      <c r="AL34">
        <f>AK34/AJ34</f>
        <v>0</v>
      </c>
      <c r="AM34">
        <v>0</v>
      </c>
      <c r="AN34" t="s">
        <v>293</v>
      </c>
      <c r="AO34">
        <v>0</v>
      </c>
      <c r="AP34">
        <v>0</v>
      </c>
      <c r="AQ34">
        <f>1-AO34/AP34</f>
        <v>0</v>
      </c>
      <c r="AR34">
        <v>0.5</v>
      </c>
      <c r="AS34">
        <f>BO34</f>
        <v>0</v>
      </c>
      <c r="AT34">
        <f>H34</f>
        <v>0</v>
      </c>
      <c r="AU34">
        <f>AQ34*AR34*AS34</f>
        <v>0</v>
      </c>
      <c r="AV34">
        <f>BA34/AP34</f>
        <v>0</v>
      </c>
      <c r="AW34">
        <f>(AT34-AM34)/AS34</f>
        <v>0</v>
      </c>
      <c r="AX34">
        <f>(AJ34-AP34)/AP34</f>
        <v>0</v>
      </c>
      <c r="AY34" t="s">
        <v>293</v>
      </c>
      <c r="AZ34">
        <v>0</v>
      </c>
      <c r="BA34">
        <f>AP34-AZ34</f>
        <v>0</v>
      </c>
      <c r="BB34">
        <f>(AP34-AO34)/(AP34-AZ34)</f>
        <v>0</v>
      </c>
      <c r="BC34">
        <f>(AJ34-AP34)/(AJ34-AZ34)</f>
        <v>0</v>
      </c>
      <c r="BD34">
        <f>(AP34-AO34)/(AP34-AI34)</f>
        <v>0</v>
      </c>
      <c r="BE34">
        <f>(AJ34-AP34)/(AJ34-AI34)</f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f>$B$11*CL34+$C$11*CM34+$F$11*CN34*(1-CQ34)</f>
        <v>0</v>
      </c>
      <c r="BO34">
        <f>BN34*BP34</f>
        <v>0</v>
      </c>
      <c r="BP34">
        <f>($B$11*$D$9+$C$11*$D$9+$F$11*((DA34+CS34)/MAX(DA34+CS34+DB34, 0.1)*$I$9+DB34/MAX(DA34+CS34+DB34, 0.1)*$J$9))/($B$11+$C$11+$F$11)</f>
        <v>0</v>
      </c>
      <c r="BQ34">
        <f>($B$11*$K$9+$C$11*$K$9+$F$11*((DA34+CS34)/MAX(DA34+CS34+DB34, 0.1)*$P$9+DB34/MAX(DA34+CS34+DB34, 0.1)*$Q$9))/($B$11+$C$11+$F$11)</f>
        <v>0</v>
      </c>
      <c r="BR34">
        <v>6</v>
      </c>
      <c r="BS34">
        <v>0.5</v>
      </c>
      <c r="BT34" t="s">
        <v>294</v>
      </c>
      <c r="BU34">
        <v>2</v>
      </c>
      <c r="BV34">
        <v>1620074973.6</v>
      </c>
      <c r="BW34">
        <v>406.265666666667</v>
      </c>
      <c r="BX34">
        <v>419.941</v>
      </c>
      <c r="BY34">
        <v>5.91886</v>
      </c>
      <c r="BZ34">
        <v>2.31259666666667</v>
      </c>
      <c r="CA34">
        <v>407.541666666667</v>
      </c>
      <c r="CB34">
        <v>6.03355</v>
      </c>
      <c r="CC34">
        <v>700.000333333333</v>
      </c>
      <c r="CD34">
        <v>101.069</v>
      </c>
      <c r="CE34">
        <v>0.0998949666666667</v>
      </c>
      <c r="CF34">
        <v>19.0518666666667</v>
      </c>
      <c r="CG34">
        <v>18.3776333333333</v>
      </c>
      <c r="CH34">
        <v>999.9</v>
      </c>
      <c r="CI34">
        <v>0</v>
      </c>
      <c r="CJ34">
        <v>0</v>
      </c>
      <c r="CK34">
        <v>9995.42333333333</v>
      </c>
      <c r="CL34">
        <v>0</v>
      </c>
      <c r="CM34">
        <v>2.42621</v>
      </c>
      <c r="CN34">
        <v>600.03</v>
      </c>
      <c r="CO34">
        <v>0.932997</v>
      </c>
      <c r="CP34">
        <v>0.0670026</v>
      </c>
      <c r="CQ34">
        <v>0</v>
      </c>
      <c r="CR34">
        <v>1135.07333333333</v>
      </c>
      <c r="CS34">
        <v>4.99912</v>
      </c>
      <c r="CT34">
        <v>6636.19</v>
      </c>
      <c r="CU34">
        <v>3805.75</v>
      </c>
      <c r="CV34">
        <v>34.2703333333333</v>
      </c>
      <c r="CW34">
        <v>38.0413333333333</v>
      </c>
      <c r="CX34">
        <v>36.4163333333333</v>
      </c>
      <c r="CY34">
        <v>37.8333333333333</v>
      </c>
      <c r="CZ34">
        <v>36.208</v>
      </c>
      <c r="DA34">
        <v>555.163333333333</v>
      </c>
      <c r="DB34">
        <v>39.87</v>
      </c>
      <c r="DC34">
        <v>0</v>
      </c>
      <c r="DD34">
        <v>1620074974.7</v>
      </c>
      <c r="DE34">
        <v>0</v>
      </c>
      <c r="DF34">
        <v>1136.088</v>
      </c>
      <c r="DG34">
        <v>-10.1969230829165</v>
      </c>
      <c r="DH34">
        <v>-56.0438461807964</v>
      </c>
      <c r="DI34">
        <v>6641.414</v>
      </c>
      <c r="DJ34">
        <v>15</v>
      </c>
      <c r="DK34">
        <v>1620074415.1</v>
      </c>
      <c r="DL34" t="s">
        <v>295</v>
      </c>
      <c r="DM34">
        <v>1620074410.1</v>
      </c>
      <c r="DN34">
        <v>1620074415.1</v>
      </c>
      <c r="DO34">
        <v>3</v>
      </c>
      <c r="DP34">
        <v>-0.047</v>
      </c>
      <c r="DQ34">
        <v>0.064</v>
      </c>
      <c r="DR34">
        <v>-1.276</v>
      </c>
      <c r="DS34">
        <v>-0.115</v>
      </c>
      <c r="DT34">
        <v>420</v>
      </c>
      <c r="DU34">
        <v>1</v>
      </c>
      <c r="DV34">
        <v>0.23</v>
      </c>
      <c r="DW34">
        <v>0.04</v>
      </c>
      <c r="DX34">
        <v>-13.6496365853659</v>
      </c>
      <c r="DY34">
        <v>-0.488749128919882</v>
      </c>
      <c r="DZ34">
        <v>0.0573020697540357</v>
      </c>
      <c r="EA34">
        <v>1</v>
      </c>
      <c r="EB34">
        <v>1136.74363636364</v>
      </c>
      <c r="EC34">
        <v>-10.6247610022581</v>
      </c>
      <c r="ED34">
        <v>1.03263950758098</v>
      </c>
      <c r="EE34">
        <v>0</v>
      </c>
      <c r="EF34">
        <v>3.61769195121951</v>
      </c>
      <c r="EG34">
        <v>-0.0655388153310161</v>
      </c>
      <c r="EH34">
        <v>0.00937780571856665</v>
      </c>
      <c r="EI34">
        <v>1</v>
      </c>
      <c r="EJ34">
        <v>2</v>
      </c>
      <c r="EK34">
        <v>3</v>
      </c>
      <c r="EL34" t="s">
        <v>332</v>
      </c>
      <c r="EM34">
        <v>100</v>
      </c>
      <c r="EN34">
        <v>100</v>
      </c>
      <c r="EO34">
        <v>-1.277</v>
      </c>
      <c r="EP34">
        <v>-0.1147</v>
      </c>
      <c r="EQ34">
        <v>-1.27634999999998</v>
      </c>
      <c r="ER34">
        <v>0</v>
      </c>
      <c r="ES34">
        <v>0</v>
      </c>
      <c r="ET34">
        <v>0</v>
      </c>
      <c r="EU34">
        <v>-0.11468485</v>
      </c>
      <c r="EV34">
        <v>0</v>
      </c>
      <c r="EW34">
        <v>0</v>
      </c>
      <c r="EX34">
        <v>0</v>
      </c>
      <c r="EY34">
        <v>-1</v>
      </c>
      <c r="EZ34">
        <v>-1</v>
      </c>
      <c r="FA34">
        <v>-1</v>
      </c>
      <c r="FB34">
        <v>-1</v>
      </c>
      <c r="FC34">
        <v>9.4</v>
      </c>
      <c r="FD34">
        <v>9.3</v>
      </c>
      <c r="FE34">
        <v>2</v>
      </c>
      <c r="FF34">
        <v>779.352</v>
      </c>
      <c r="FG34">
        <v>695.794</v>
      </c>
      <c r="FH34">
        <v>17.8023</v>
      </c>
      <c r="FI34">
        <v>24.4347</v>
      </c>
      <c r="FJ34">
        <v>29.9995</v>
      </c>
      <c r="FK34">
        <v>24.6419</v>
      </c>
      <c r="FL34">
        <v>24.6357</v>
      </c>
      <c r="FM34">
        <v>26.2536</v>
      </c>
      <c r="FN34">
        <v>85.5074</v>
      </c>
      <c r="FO34">
        <v>0</v>
      </c>
      <c r="FP34">
        <v>17.84</v>
      </c>
      <c r="FQ34">
        <v>420</v>
      </c>
      <c r="FR34">
        <v>2.46789</v>
      </c>
      <c r="FS34">
        <v>102.044</v>
      </c>
      <c r="FT34">
        <v>100.561</v>
      </c>
    </row>
    <row r="35" spans="1:176">
      <c r="A35">
        <v>19</v>
      </c>
      <c r="B35">
        <v>1620075004.6</v>
      </c>
      <c r="C35">
        <v>540</v>
      </c>
      <c r="D35" t="s">
        <v>333</v>
      </c>
      <c r="E35" t="s">
        <v>334</v>
      </c>
      <c r="F35">
        <v>1620075003.6</v>
      </c>
      <c r="G35">
        <f>CC35*AE35*(BY35-BZ35)/(100*BR35*(1000-AE35*BY35))</f>
        <v>0</v>
      </c>
      <c r="H35">
        <f>CC35*AE35*(BX35-BW35*(1000-AE35*BZ35)/(1000-AE35*BY35))/(100*BR35)</f>
        <v>0</v>
      </c>
      <c r="I35">
        <f>BW35 - IF(AE35&gt;1, H35*BR35*100.0/(AG35*CK35), 0)</f>
        <v>0</v>
      </c>
      <c r="J35">
        <f>((P35-G35/2)*I35-H35)/(P35+G35/2)</f>
        <v>0</v>
      </c>
      <c r="K35">
        <f>J35*(CD35+CE35)/1000.0</f>
        <v>0</v>
      </c>
      <c r="L35">
        <f>(BW35 - IF(AE35&gt;1, H35*BR35*100.0/(AG35*CK35), 0))*(CD35+CE35)/1000.0</f>
        <v>0</v>
      </c>
      <c r="M35">
        <f>2.0/((1/O35-1/N35)+SIGN(O35)*SQRT((1/O35-1/N35)*(1/O35-1/N35) + 4*BS35/((BS35+1)*(BS35+1))*(2*1/O35*1/N35-1/N35*1/N35)))</f>
        <v>0</v>
      </c>
      <c r="N35">
        <f>IF(LEFT(BT35,1)&lt;&gt;"0",IF(LEFT(BT35,1)="1",3.0,BU35),$D$5+$E$5*(CK35*CD35/($K$5*1000))+$F$5*(CK35*CD35/($K$5*1000))*MAX(MIN(BR35,$J$5),$I$5)*MAX(MIN(BR35,$J$5),$I$5)+$G$5*MAX(MIN(BR35,$J$5),$I$5)*(CK35*CD35/($K$5*1000))+$H$5*(CK35*CD35/($K$5*1000))*(CK35*CD35/($K$5*1000)))</f>
        <v>0</v>
      </c>
      <c r="O35">
        <f>G35*(1000-(1000*0.61365*exp(17.502*S35/(240.97+S35))/(CD35+CE35)+BY35)/2)/(1000*0.61365*exp(17.502*S35/(240.97+S35))/(CD35+CE35)-BY35)</f>
        <v>0</v>
      </c>
      <c r="P35">
        <f>1/((BS35+1)/(M35/1.6)+1/(N35/1.37)) + BS35/((BS35+1)/(M35/1.6) + BS35/(N35/1.37))</f>
        <v>0</v>
      </c>
      <c r="Q35">
        <f>(BO35*BQ35)</f>
        <v>0</v>
      </c>
      <c r="R35">
        <f>(CF35+(Q35+2*0.95*5.67E-8*(((CF35+$B$7)+273)^4-(CF35+273)^4)-44100*G35)/(1.84*29.3*N35+8*0.95*5.67E-8*(CF35+273)^3))</f>
        <v>0</v>
      </c>
      <c r="S35">
        <f>($C$7*CG35+$D$7*CH35+$E$7*R35)</f>
        <v>0</v>
      </c>
      <c r="T35">
        <f>0.61365*exp(17.502*S35/(240.97+S35))</f>
        <v>0</v>
      </c>
      <c r="U35">
        <f>(V35/W35*100)</f>
        <v>0</v>
      </c>
      <c r="V35">
        <f>BY35*(CD35+CE35)/1000</f>
        <v>0</v>
      </c>
      <c r="W35">
        <f>0.61365*exp(17.502*CF35/(240.97+CF35))</f>
        <v>0</v>
      </c>
      <c r="X35">
        <f>(T35-BY35*(CD35+CE35)/1000)</f>
        <v>0</v>
      </c>
      <c r="Y35">
        <f>(-G35*44100)</f>
        <v>0</v>
      </c>
      <c r="Z35">
        <f>2*29.3*N35*0.92*(CF35-S35)</f>
        <v>0</v>
      </c>
      <c r="AA35">
        <f>2*0.95*5.67E-8*(((CF35+$B$7)+273)^4-(S35+273)^4)</f>
        <v>0</v>
      </c>
      <c r="AB35">
        <f>Q35+AA35+Y35+Z35</f>
        <v>0</v>
      </c>
      <c r="AC35">
        <v>0</v>
      </c>
      <c r="AD35">
        <v>0</v>
      </c>
      <c r="AE35">
        <f>IF(AC35*$H$13&gt;=AG35,1.0,(AG35/(AG35-AC35*$H$13)))</f>
        <v>0</v>
      </c>
      <c r="AF35">
        <f>(AE35-1)*100</f>
        <v>0</v>
      </c>
      <c r="AG35">
        <f>MAX(0,($B$13+$C$13*CK35)/(1+$D$13*CK35)*CD35/(CF35+273)*$E$13)</f>
        <v>0</v>
      </c>
      <c r="AH35" t="s">
        <v>293</v>
      </c>
      <c r="AI35">
        <v>0</v>
      </c>
      <c r="AJ35">
        <v>0</v>
      </c>
      <c r="AK35">
        <f>AJ35-AI35</f>
        <v>0</v>
      </c>
      <c r="AL35">
        <f>AK35/AJ35</f>
        <v>0</v>
      </c>
      <c r="AM35">
        <v>0</v>
      </c>
      <c r="AN35" t="s">
        <v>293</v>
      </c>
      <c r="AO35">
        <v>0</v>
      </c>
      <c r="AP35">
        <v>0</v>
      </c>
      <c r="AQ35">
        <f>1-AO35/AP35</f>
        <v>0</v>
      </c>
      <c r="AR35">
        <v>0.5</v>
      </c>
      <c r="AS35">
        <f>BO35</f>
        <v>0</v>
      </c>
      <c r="AT35">
        <f>H35</f>
        <v>0</v>
      </c>
      <c r="AU35">
        <f>AQ35*AR35*AS35</f>
        <v>0</v>
      </c>
      <c r="AV35">
        <f>BA35/AP35</f>
        <v>0</v>
      </c>
      <c r="AW35">
        <f>(AT35-AM35)/AS35</f>
        <v>0</v>
      </c>
      <c r="AX35">
        <f>(AJ35-AP35)/AP35</f>
        <v>0</v>
      </c>
      <c r="AY35" t="s">
        <v>293</v>
      </c>
      <c r="AZ35">
        <v>0</v>
      </c>
      <c r="BA35">
        <f>AP35-AZ35</f>
        <v>0</v>
      </c>
      <c r="BB35">
        <f>(AP35-AO35)/(AP35-AZ35)</f>
        <v>0</v>
      </c>
      <c r="BC35">
        <f>(AJ35-AP35)/(AJ35-AZ35)</f>
        <v>0</v>
      </c>
      <c r="BD35">
        <f>(AP35-AO35)/(AP35-AI35)</f>
        <v>0</v>
      </c>
      <c r="BE35">
        <f>(AJ35-AP35)/(AJ35-AI35)</f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f>$B$11*CL35+$C$11*CM35+$F$11*CN35*(1-CQ35)</f>
        <v>0</v>
      </c>
      <c r="BO35">
        <f>BN35*BP35</f>
        <v>0</v>
      </c>
      <c r="BP35">
        <f>($B$11*$D$9+$C$11*$D$9+$F$11*((DA35+CS35)/MAX(DA35+CS35+DB35, 0.1)*$I$9+DB35/MAX(DA35+CS35+DB35, 0.1)*$J$9))/($B$11+$C$11+$F$11)</f>
        <v>0</v>
      </c>
      <c r="BQ35">
        <f>($B$11*$K$9+$C$11*$K$9+$F$11*((DA35+CS35)/MAX(DA35+CS35+DB35, 0.1)*$P$9+DB35/MAX(DA35+CS35+DB35, 0.1)*$Q$9))/($B$11+$C$11+$F$11)</f>
        <v>0</v>
      </c>
      <c r="BR35">
        <v>6</v>
      </c>
      <c r="BS35">
        <v>0.5</v>
      </c>
      <c r="BT35" t="s">
        <v>294</v>
      </c>
      <c r="BU35">
        <v>2</v>
      </c>
      <c r="BV35">
        <v>1620075003.6</v>
      </c>
      <c r="BW35">
        <v>406.055</v>
      </c>
      <c r="BX35">
        <v>419.969333333333</v>
      </c>
      <c r="BY35">
        <v>6.30551333333333</v>
      </c>
      <c r="BZ35">
        <v>2.72316</v>
      </c>
      <c r="CA35">
        <v>407.331333333333</v>
      </c>
      <c r="CB35">
        <v>6.4202</v>
      </c>
      <c r="CC35">
        <v>700.015333333333</v>
      </c>
      <c r="CD35">
        <v>101.069</v>
      </c>
      <c r="CE35">
        <v>0.100112933333333</v>
      </c>
      <c r="CF35">
        <v>19.3606</v>
      </c>
      <c r="CG35">
        <v>18.6998</v>
      </c>
      <c r="CH35">
        <v>999.9</v>
      </c>
      <c r="CI35">
        <v>0</v>
      </c>
      <c r="CJ35">
        <v>0</v>
      </c>
      <c r="CK35">
        <v>10037.1</v>
      </c>
      <c r="CL35">
        <v>0</v>
      </c>
      <c r="CM35">
        <v>2.42621</v>
      </c>
      <c r="CN35">
        <v>600.022333333333</v>
      </c>
      <c r="CO35">
        <v>0.932997</v>
      </c>
      <c r="CP35">
        <v>0.0670026</v>
      </c>
      <c r="CQ35">
        <v>0</v>
      </c>
      <c r="CR35">
        <v>1130.55333333333</v>
      </c>
      <c r="CS35">
        <v>4.99912</v>
      </c>
      <c r="CT35">
        <v>6610.77666666667</v>
      </c>
      <c r="CU35">
        <v>3805.7</v>
      </c>
      <c r="CV35">
        <v>34.187</v>
      </c>
      <c r="CW35">
        <v>38.0206666666667</v>
      </c>
      <c r="CX35">
        <v>36.3123333333333</v>
      </c>
      <c r="CY35">
        <v>37.7496666666667</v>
      </c>
      <c r="CZ35">
        <v>36.1246666666667</v>
      </c>
      <c r="DA35">
        <v>555.153333333333</v>
      </c>
      <c r="DB35">
        <v>39.87</v>
      </c>
      <c r="DC35">
        <v>0</v>
      </c>
      <c r="DD35">
        <v>1620075004.7</v>
      </c>
      <c r="DE35">
        <v>0</v>
      </c>
      <c r="DF35">
        <v>1131.4164</v>
      </c>
      <c r="DG35">
        <v>-9.22384615158208</v>
      </c>
      <c r="DH35">
        <v>-50.9423077152125</v>
      </c>
      <c r="DI35">
        <v>6615.4744</v>
      </c>
      <c r="DJ35">
        <v>15</v>
      </c>
      <c r="DK35">
        <v>1620074415.1</v>
      </c>
      <c r="DL35" t="s">
        <v>295</v>
      </c>
      <c r="DM35">
        <v>1620074410.1</v>
      </c>
      <c r="DN35">
        <v>1620074415.1</v>
      </c>
      <c r="DO35">
        <v>3</v>
      </c>
      <c r="DP35">
        <v>-0.047</v>
      </c>
      <c r="DQ35">
        <v>0.064</v>
      </c>
      <c r="DR35">
        <v>-1.276</v>
      </c>
      <c r="DS35">
        <v>-0.115</v>
      </c>
      <c r="DT35">
        <v>420</v>
      </c>
      <c r="DU35">
        <v>1</v>
      </c>
      <c r="DV35">
        <v>0.23</v>
      </c>
      <c r="DW35">
        <v>0.04</v>
      </c>
      <c r="DX35">
        <v>-13.8627829268293</v>
      </c>
      <c r="DY35">
        <v>-0.288434843205603</v>
      </c>
      <c r="DZ35">
        <v>0.0370293614709444</v>
      </c>
      <c r="EA35">
        <v>1</v>
      </c>
      <c r="EB35">
        <v>1131.93882352941</v>
      </c>
      <c r="EC35">
        <v>-9.34663181478954</v>
      </c>
      <c r="ED35">
        <v>0.935973116462472</v>
      </c>
      <c r="EE35">
        <v>1</v>
      </c>
      <c r="EF35">
        <v>3.59586365853659</v>
      </c>
      <c r="EG35">
        <v>-0.0745628571428496</v>
      </c>
      <c r="EH35">
        <v>0.0106970946035161</v>
      </c>
      <c r="EI35">
        <v>1</v>
      </c>
      <c r="EJ35">
        <v>3</v>
      </c>
      <c r="EK35">
        <v>3</v>
      </c>
      <c r="EL35" t="s">
        <v>335</v>
      </c>
      <c r="EM35">
        <v>100</v>
      </c>
      <c r="EN35">
        <v>100</v>
      </c>
      <c r="EO35">
        <v>-1.277</v>
      </c>
      <c r="EP35">
        <v>-0.1147</v>
      </c>
      <c r="EQ35">
        <v>-1.27634999999998</v>
      </c>
      <c r="ER35">
        <v>0</v>
      </c>
      <c r="ES35">
        <v>0</v>
      </c>
      <c r="ET35">
        <v>0</v>
      </c>
      <c r="EU35">
        <v>-0.11468485</v>
      </c>
      <c r="EV35">
        <v>0</v>
      </c>
      <c r="EW35">
        <v>0</v>
      </c>
      <c r="EX35">
        <v>0</v>
      </c>
      <c r="EY35">
        <v>-1</v>
      </c>
      <c r="EZ35">
        <v>-1</v>
      </c>
      <c r="FA35">
        <v>-1</v>
      </c>
      <c r="FB35">
        <v>-1</v>
      </c>
      <c r="FC35">
        <v>9.9</v>
      </c>
      <c r="FD35">
        <v>9.8</v>
      </c>
      <c r="FE35">
        <v>2</v>
      </c>
      <c r="FF35">
        <v>779.129</v>
      </c>
      <c r="FG35">
        <v>696.293</v>
      </c>
      <c r="FH35">
        <v>18.3062</v>
      </c>
      <c r="FI35">
        <v>24.4198</v>
      </c>
      <c r="FJ35">
        <v>29.9999</v>
      </c>
      <c r="FK35">
        <v>24.6249</v>
      </c>
      <c r="FL35">
        <v>24.6182</v>
      </c>
      <c r="FM35">
        <v>26.2619</v>
      </c>
      <c r="FN35">
        <v>83.1334</v>
      </c>
      <c r="FO35">
        <v>0</v>
      </c>
      <c r="FP35">
        <v>18.35</v>
      </c>
      <c r="FQ35">
        <v>420</v>
      </c>
      <c r="FR35">
        <v>2.91553</v>
      </c>
      <c r="FS35">
        <v>102.044</v>
      </c>
      <c r="FT35">
        <v>100.556</v>
      </c>
    </row>
    <row r="36" spans="1:176">
      <c r="A36">
        <v>20</v>
      </c>
      <c r="B36">
        <v>1620075034.6</v>
      </c>
      <c r="C36">
        <v>570</v>
      </c>
      <c r="D36" t="s">
        <v>336</v>
      </c>
      <c r="E36" t="s">
        <v>337</v>
      </c>
      <c r="F36">
        <v>1620075033.6</v>
      </c>
      <c r="G36">
        <f>CC36*AE36*(BY36-BZ36)/(100*BR36*(1000-AE36*BY36))</f>
        <v>0</v>
      </c>
      <c r="H36">
        <f>CC36*AE36*(BX36-BW36*(1000-AE36*BZ36)/(1000-AE36*BY36))/(100*BR36)</f>
        <v>0</v>
      </c>
      <c r="I36">
        <f>BW36 - IF(AE36&gt;1, H36*BR36*100.0/(AG36*CK36), 0)</f>
        <v>0</v>
      </c>
      <c r="J36">
        <f>((P36-G36/2)*I36-H36)/(P36+G36/2)</f>
        <v>0</v>
      </c>
      <c r="K36">
        <f>J36*(CD36+CE36)/1000.0</f>
        <v>0</v>
      </c>
      <c r="L36">
        <f>(BW36 - IF(AE36&gt;1, H36*BR36*100.0/(AG36*CK36), 0))*(CD36+CE36)/1000.0</f>
        <v>0</v>
      </c>
      <c r="M36">
        <f>2.0/((1/O36-1/N36)+SIGN(O36)*SQRT((1/O36-1/N36)*(1/O36-1/N36) + 4*BS36/((BS36+1)*(BS36+1))*(2*1/O36*1/N36-1/N36*1/N36)))</f>
        <v>0</v>
      </c>
      <c r="N36">
        <f>IF(LEFT(BT36,1)&lt;&gt;"0",IF(LEFT(BT36,1)="1",3.0,BU36),$D$5+$E$5*(CK36*CD36/($K$5*1000))+$F$5*(CK36*CD36/($K$5*1000))*MAX(MIN(BR36,$J$5),$I$5)*MAX(MIN(BR36,$J$5),$I$5)+$G$5*MAX(MIN(BR36,$J$5),$I$5)*(CK36*CD36/($K$5*1000))+$H$5*(CK36*CD36/($K$5*1000))*(CK36*CD36/($K$5*1000)))</f>
        <v>0</v>
      </c>
      <c r="O36">
        <f>G36*(1000-(1000*0.61365*exp(17.502*S36/(240.97+S36))/(CD36+CE36)+BY36)/2)/(1000*0.61365*exp(17.502*S36/(240.97+S36))/(CD36+CE36)-BY36)</f>
        <v>0</v>
      </c>
      <c r="P36">
        <f>1/((BS36+1)/(M36/1.6)+1/(N36/1.37)) + BS36/((BS36+1)/(M36/1.6) + BS36/(N36/1.37))</f>
        <v>0</v>
      </c>
      <c r="Q36">
        <f>(BO36*BQ36)</f>
        <v>0</v>
      </c>
      <c r="R36">
        <f>(CF36+(Q36+2*0.95*5.67E-8*(((CF36+$B$7)+273)^4-(CF36+273)^4)-44100*G36)/(1.84*29.3*N36+8*0.95*5.67E-8*(CF36+273)^3))</f>
        <v>0</v>
      </c>
      <c r="S36">
        <f>($C$7*CG36+$D$7*CH36+$E$7*R36)</f>
        <v>0</v>
      </c>
      <c r="T36">
        <f>0.61365*exp(17.502*S36/(240.97+S36))</f>
        <v>0</v>
      </c>
      <c r="U36">
        <f>(V36/W36*100)</f>
        <v>0</v>
      </c>
      <c r="V36">
        <f>BY36*(CD36+CE36)/1000</f>
        <v>0</v>
      </c>
      <c r="W36">
        <f>0.61365*exp(17.502*CF36/(240.97+CF36))</f>
        <v>0</v>
      </c>
      <c r="X36">
        <f>(T36-BY36*(CD36+CE36)/1000)</f>
        <v>0</v>
      </c>
      <c r="Y36">
        <f>(-G36*44100)</f>
        <v>0</v>
      </c>
      <c r="Z36">
        <f>2*29.3*N36*0.92*(CF36-S36)</f>
        <v>0</v>
      </c>
      <c r="AA36">
        <f>2*0.95*5.67E-8*(((CF36+$B$7)+273)^4-(S36+273)^4)</f>
        <v>0</v>
      </c>
      <c r="AB36">
        <f>Q36+AA36+Y36+Z36</f>
        <v>0</v>
      </c>
      <c r="AC36">
        <v>0</v>
      </c>
      <c r="AD36">
        <v>0</v>
      </c>
      <c r="AE36">
        <f>IF(AC36*$H$13&gt;=AG36,1.0,(AG36/(AG36-AC36*$H$13)))</f>
        <v>0</v>
      </c>
      <c r="AF36">
        <f>(AE36-1)*100</f>
        <v>0</v>
      </c>
      <c r="AG36">
        <f>MAX(0,($B$13+$C$13*CK36)/(1+$D$13*CK36)*CD36/(CF36+273)*$E$13)</f>
        <v>0</v>
      </c>
      <c r="AH36" t="s">
        <v>293</v>
      </c>
      <c r="AI36">
        <v>0</v>
      </c>
      <c r="AJ36">
        <v>0</v>
      </c>
      <c r="AK36">
        <f>AJ36-AI36</f>
        <v>0</v>
      </c>
      <c r="AL36">
        <f>AK36/AJ36</f>
        <v>0</v>
      </c>
      <c r="AM36">
        <v>0</v>
      </c>
      <c r="AN36" t="s">
        <v>293</v>
      </c>
      <c r="AO36">
        <v>0</v>
      </c>
      <c r="AP36">
        <v>0</v>
      </c>
      <c r="AQ36">
        <f>1-AO36/AP36</f>
        <v>0</v>
      </c>
      <c r="AR36">
        <v>0.5</v>
      </c>
      <c r="AS36">
        <f>BO36</f>
        <v>0</v>
      </c>
      <c r="AT36">
        <f>H36</f>
        <v>0</v>
      </c>
      <c r="AU36">
        <f>AQ36*AR36*AS36</f>
        <v>0</v>
      </c>
      <c r="AV36">
        <f>BA36/AP36</f>
        <v>0</v>
      </c>
      <c r="AW36">
        <f>(AT36-AM36)/AS36</f>
        <v>0</v>
      </c>
      <c r="AX36">
        <f>(AJ36-AP36)/AP36</f>
        <v>0</v>
      </c>
      <c r="AY36" t="s">
        <v>293</v>
      </c>
      <c r="AZ36">
        <v>0</v>
      </c>
      <c r="BA36">
        <f>AP36-AZ36</f>
        <v>0</v>
      </c>
      <c r="BB36">
        <f>(AP36-AO36)/(AP36-AZ36)</f>
        <v>0</v>
      </c>
      <c r="BC36">
        <f>(AJ36-AP36)/(AJ36-AZ36)</f>
        <v>0</v>
      </c>
      <c r="BD36">
        <f>(AP36-AO36)/(AP36-AI36)</f>
        <v>0</v>
      </c>
      <c r="BE36">
        <f>(AJ36-AP36)/(AJ36-AI36)</f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f>$B$11*CL36+$C$11*CM36+$F$11*CN36*(1-CQ36)</f>
        <v>0</v>
      </c>
      <c r="BO36">
        <f>BN36*BP36</f>
        <v>0</v>
      </c>
      <c r="BP36">
        <f>($B$11*$D$9+$C$11*$D$9+$F$11*((DA36+CS36)/MAX(DA36+CS36+DB36, 0.1)*$I$9+DB36/MAX(DA36+CS36+DB36, 0.1)*$J$9))/($B$11+$C$11+$F$11)</f>
        <v>0</v>
      </c>
      <c r="BQ36">
        <f>($B$11*$K$9+$C$11*$K$9+$F$11*((DA36+CS36)/MAX(DA36+CS36+DB36, 0.1)*$P$9+DB36/MAX(DA36+CS36+DB36, 0.1)*$Q$9))/($B$11+$C$11+$F$11)</f>
        <v>0</v>
      </c>
      <c r="BR36">
        <v>6</v>
      </c>
      <c r="BS36">
        <v>0.5</v>
      </c>
      <c r="BT36" t="s">
        <v>294</v>
      </c>
      <c r="BU36">
        <v>2</v>
      </c>
      <c r="BV36">
        <v>1620075033.6</v>
      </c>
      <c r="BW36">
        <v>405.844</v>
      </c>
      <c r="BX36">
        <v>419.953</v>
      </c>
      <c r="BY36">
        <v>6.72179333333333</v>
      </c>
      <c r="BZ36">
        <v>3.15756</v>
      </c>
      <c r="CA36">
        <v>407.121</v>
      </c>
      <c r="CB36">
        <v>6.83648</v>
      </c>
      <c r="CC36">
        <v>699.939333333333</v>
      </c>
      <c r="CD36">
        <v>101.066666666667</v>
      </c>
      <c r="CE36">
        <v>0.0989523333333333</v>
      </c>
      <c r="CF36">
        <v>19.6687666666667</v>
      </c>
      <c r="CG36">
        <v>19.0026333333333</v>
      </c>
      <c r="CH36">
        <v>999.9</v>
      </c>
      <c r="CI36">
        <v>0</v>
      </c>
      <c r="CJ36">
        <v>0</v>
      </c>
      <c r="CK36">
        <v>10043.7333333333</v>
      </c>
      <c r="CL36">
        <v>0</v>
      </c>
      <c r="CM36">
        <v>2.42621</v>
      </c>
      <c r="CN36">
        <v>599.924333333333</v>
      </c>
      <c r="CO36">
        <v>0.932985666666667</v>
      </c>
      <c r="CP36">
        <v>0.0670140666666667</v>
      </c>
      <c r="CQ36">
        <v>0</v>
      </c>
      <c r="CR36">
        <v>1126.32</v>
      </c>
      <c r="CS36">
        <v>4.99912</v>
      </c>
      <c r="CT36">
        <v>6587.08666666667</v>
      </c>
      <c r="CU36">
        <v>3805.06</v>
      </c>
      <c r="CV36">
        <v>34.2916666666667</v>
      </c>
      <c r="CW36">
        <v>38</v>
      </c>
      <c r="CX36">
        <v>36.333</v>
      </c>
      <c r="CY36">
        <v>37.833</v>
      </c>
      <c r="CZ36">
        <v>36.25</v>
      </c>
      <c r="DA36">
        <v>555.056666666667</v>
      </c>
      <c r="DB36">
        <v>39.87</v>
      </c>
      <c r="DC36">
        <v>0</v>
      </c>
      <c r="DD36">
        <v>1620075034.7</v>
      </c>
      <c r="DE36">
        <v>0</v>
      </c>
      <c r="DF36">
        <v>1127.2356</v>
      </c>
      <c r="DG36">
        <v>-7.89384615329348</v>
      </c>
      <c r="DH36">
        <v>-39.8584615407909</v>
      </c>
      <c r="DI36">
        <v>6592.5492</v>
      </c>
      <c r="DJ36">
        <v>15</v>
      </c>
      <c r="DK36">
        <v>1620074415.1</v>
      </c>
      <c r="DL36" t="s">
        <v>295</v>
      </c>
      <c r="DM36">
        <v>1620074410.1</v>
      </c>
      <c r="DN36">
        <v>1620074415.1</v>
      </c>
      <c r="DO36">
        <v>3</v>
      </c>
      <c r="DP36">
        <v>-0.047</v>
      </c>
      <c r="DQ36">
        <v>0.064</v>
      </c>
      <c r="DR36">
        <v>-1.276</v>
      </c>
      <c r="DS36">
        <v>-0.115</v>
      </c>
      <c r="DT36">
        <v>420</v>
      </c>
      <c r="DU36">
        <v>1</v>
      </c>
      <c r="DV36">
        <v>0.23</v>
      </c>
      <c r="DW36">
        <v>0.04</v>
      </c>
      <c r="DX36">
        <v>-14.0775341463415</v>
      </c>
      <c r="DY36">
        <v>-0.37161742160281</v>
      </c>
      <c r="DZ36">
        <v>0.0440766439437537</v>
      </c>
      <c r="EA36">
        <v>1</v>
      </c>
      <c r="EB36">
        <v>1127.66705882353</v>
      </c>
      <c r="EC36">
        <v>-8.11624974474099</v>
      </c>
      <c r="ED36">
        <v>0.811431304082922</v>
      </c>
      <c r="EE36">
        <v>1</v>
      </c>
      <c r="EF36">
        <v>3.55470170731707</v>
      </c>
      <c r="EG36">
        <v>-0.00524696864111628</v>
      </c>
      <c r="EH36">
        <v>0.0059424639311378</v>
      </c>
      <c r="EI36">
        <v>1</v>
      </c>
      <c r="EJ36">
        <v>3</v>
      </c>
      <c r="EK36">
        <v>3</v>
      </c>
      <c r="EL36" t="s">
        <v>335</v>
      </c>
      <c r="EM36">
        <v>100</v>
      </c>
      <c r="EN36">
        <v>100</v>
      </c>
      <c r="EO36">
        <v>-1.276</v>
      </c>
      <c r="EP36">
        <v>-0.1147</v>
      </c>
      <c r="EQ36">
        <v>-1.27634999999998</v>
      </c>
      <c r="ER36">
        <v>0</v>
      </c>
      <c r="ES36">
        <v>0</v>
      </c>
      <c r="ET36">
        <v>0</v>
      </c>
      <c r="EU36">
        <v>-0.11468485</v>
      </c>
      <c r="EV36">
        <v>0</v>
      </c>
      <c r="EW36">
        <v>0</v>
      </c>
      <c r="EX36">
        <v>0</v>
      </c>
      <c r="EY36">
        <v>-1</v>
      </c>
      <c r="EZ36">
        <v>-1</v>
      </c>
      <c r="FA36">
        <v>-1</v>
      </c>
      <c r="FB36">
        <v>-1</v>
      </c>
      <c r="FC36">
        <v>10.4</v>
      </c>
      <c r="FD36">
        <v>10.3</v>
      </c>
      <c r="FE36">
        <v>2</v>
      </c>
      <c r="FF36">
        <v>779.051</v>
      </c>
      <c r="FG36">
        <v>697.091</v>
      </c>
      <c r="FH36">
        <v>18.7954</v>
      </c>
      <c r="FI36">
        <v>24.4078</v>
      </c>
      <c r="FJ36">
        <v>29.9999</v>
      </c>
      <c r="FK36">
        <v>24.6092</v>
      </c>
      <c r="FL36">
        <v>24.6026</v>
      </c>
      <c r="FM36">
        <v>26.2688</v>
      </c>
      <c r="FN36">
        <v>80.7934</v>
      </c>
      <c r="FO36">
        <v>0</v>
      </c>
      <c r="FP36">
        <v>18.85</v>
      </c>
      <c r="FQ36">
        <v>420</v>
      </c>
      <c r="FR36">
        <v>3.34531</v>
      </c>
      <c r="FS36">
        <v>102.048</v>
      </c>
      <c r="FT36">
        <v>100.559</v>
      </c>
    </row>
    <row r="37" spans="1:176">
      <c r="A37">
        <v>21</v>
      </c>
      <c r="B37">
        <v>1620075065</v>
      </c>
      <c r="C37">
        <v>600.400000095367</v>
      </c>
      <c r="D37" t="s">
        <v>338</v>
      </c>
      <c r="E37" t="s">
        <v>339</v>
      </c>
      <c r="F37">
        <v>1620075064.25</v>
      </c>
      <c r="G37">
        <f>CC37*AE37*(BY37-BZ37)/(100*BR37*(1000-AE37*BY37))</f>
        <v>0</v>
      </c>
      <c r="H37">
        <f>CC37*AE37*(BX37-BW37*(1000-AE37*BZ37)/(1000-AE37*BY37))/(100*BR37)</f>
        <v>0</v>
      </c>
      <c r="I37">
        <f>BW37 - IF(AE37&gt;1, H37*BR37*100.0/(AG37*CK37), 0)</f>
        <v>0</v>
      </c>
      <c r="J37">
        <f>((P37-G37/2)*I37-H37)/(P37+G37/2)</f>
        <v>0</v>
      </c>
      <c r="K37">
        <f>J37*(CD37+CE37)/1000.0</f>
        <v>0</v>
      </c>
      <c r="L37">
        <f>(BW37 - IF(AE37&gt;1, H37*BR37*100.0/(AG37*CK37), 0))*(CD37+CE37)/1000.0</f>
        <v>0</v>
      </c>
      <c r="M37">
        <f>2.0/((1/O37-1/N37)+SIGN(O37)*SQRT((1/O37-1/N37)*(1/O37-1/N37) + 4*BS37/((BS37+1)*(BS37+1))*(2*1/O37*1/N37-1/N37*1/N37)))</f>
        <v>0</v>
      </c>
      <c r="N37">
        <f>IF(LEFT(BT37,1)&lt;&gt;"0",IF(LEFT(BT37,1)="1",3.0,BU37),$D$5+$E$5*(CK37*CD37/($K$5*1000))+$F$5*(CK37*CD37/($K$5*1000))*MAX(MIN(BR37,$J$5),$I$5)*MAX(MIN(BR37,$J$5),$I$5)+$G$5*MAX(MIN(BR37,$J$5),$I$5)*(CK37*CD37/($K$5*1000))+$H$5*(CK37*CD37/($K$5*1000))*(CK37*CD37/($K$5*1000)))</f>
        <v>0</v>
      </c>
      <c r="O37">
        <f>G37*(1000-(1000*0.61365*exp(17.502*S37/(240.97+S37))/(CD37+CE37)+BY37)/2)/(1000*0.61365*exp(17.502*S37/(240.97+S37))/(CD37+CE37)-BY37)</f>
        <v>0</v>
      </c>
      <c r="P37">
        <f>1/((BS37+1)/(M37/1.6)+1/(N37/1.37)) + BS37/((BS37+1)/(M37/1.6) + BS37/(N37/1.37))</f>
        <v>0</v>
      </c>
      <c r="Q37">
        <f>(BO37*BQ37)</f>
        <v>0</v>
      </c>
      <c r="R37">
        <f>(CF37+(Q37+2*0.95*5.67E-8*(((CF37+$B$7)+273)^4-(CF37+273)^4)-44100*G37)/(1.84*29.3*N37+8*0.95*5.67E-8*(CF37+273)^3))</f>
        <v>0</v>
      </c>
      <c r="S37">
        <f>($C$7*CG37+$D$7*CH37+$E$7*R37)</f>
        <v>0</v>
      </c>
      <c r="T37">
        <f>0.61365*exp(17.502*S37/(240.97+S37))</f>
        <v>0</v>
      </c>
      <c r="U37">
        <f>(V37/W37*100)</f>
        <v>0</v>
      </c>
      <c r="V37">
        <f>BY37*(CD37+CE37)/1000</f>
        <v>0</v>
      </c>
      <c r="W37">
        <f>0.61365*exp(17.502*CF37/(240.97+CF37))</f>
        <v>0</v>
      </c>
      <c r="X37">
        <f>(T37-BY37*(CD37+CE37)/1000)</f>
        <v>0</v>
      </c>
      <c r="Y37">
        <f>(-G37*44100)</f>
        <v>0</v>
      </c>
      <c r="Z37">
        <f>2*29.3*N37*0.92*(CF37-S37)</f>
        <v>0</v>
      </c>
      <c r="AA37">
        <f>2*0.95*5.67E-8*(((CF37+$B$7)+273)^4-(S37+273)^4)</f>
        <v>0</v>
      </c>
      <c r="AB37">
        <f>Q37+AA37+Y37+Z37</f>
        <v>0</v>
      </c>
      <c r="AC37">
        <v>0</v>
      </c>
      <c r="AD37">
        <v>0</v>
      </c>
      <c r="AE37">
        <f>IF(AC37*$H$13&gt;=AG37,1.0,(AG37/(AG37-AC37*$H$13)))</f>
        <v>0</v>
      </c>
      <c r="AF37">
        <f>(AE37-1)*100</f>
        <v>0</v>
      </c>
      <c r="AG37">
        <f>MAX(0,($B$13+$C$13*CK37)/(1+$D$13*CK37)*CD37/(CF37+273)*$E$13)</f>
        <v>0</v>
      </c>
      <c r="AH37" t="s">
        <v>293</v>
      </c>
      <c r="AI37">
        <v>0</v>
      </c>
      <c r="AJ37">
        <v>0</v>
      </c>
      <c r="AK37">
        <f>AJ37-AI37</f>
        <v>0</v>
      </c>
      <c r="AL37">
        <f>AK37/AJ37</f>
        <v>0</v>
      </c>
      <c r="AM37">
        <v>0</v>
      </c>
      <c r="AN37" t="s">
        <v>293</v>
      </c>
      <c r="AO37">
        <v>0</v>
      </c>
      <c r="AP37">
        <v>0</v>
      </c>
      <c r="AQ37">
        <f>1-AO37/AP37</f>
        <v>0</v>
      </c>
      <c r="AR37">
        <v>0.5</v>
      </c>
      <c r="AS37">
        <f>BO37</f>
        <v>0</v>
      </c>
      <c r="AT37">
        <f>H37</f>
        <v>0</v>
      </c>
      <c r="AU37">
        <f>AQ37*AR37*AS37</f>
        <v>0</v>
      </c>
      <c r="AV37">
        <f>BA37/AP37</f>
        <v>0</v>
      </c>
      <c r="AW37">
        <f>(AT37-AM37)/AS37</f>
        <v>0</v>
      </c>
      <c r="AX37">
        <f>(AJ37-AP37)/AP37</f>
        <v>0</v>
      </c>
      <c r="AY37" t="s">
        <v>293</v>
      </c>
      <c r="AZ37">
        <v>0</v>
      </c>
      <c r="BA37">
        <f>AP37-AZ37</f>
        <v>0</v>
      </c>
      <c r="BB37">
        <f>(AP37-AO37)/(AP37-AZ37)</f>
        <v>0</v>
      </c>
      <c r="BC37">
        <f>(AJ37-AP37)/(AJ37-AZ37)</f>
        <v>0</v>
      </c>
      <c r="BD37">
        <f>(AP37-AO37)/(AP37-AI37)</f>
        <v>0</v>
      </c>
      <c r="BE37">
        <f>(AJ37-AP37)/(AJ37-AI37)</f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f>$B$11*CL37+$C$11*CM37+$F$11*CN37*(1-CQ37)</f>
        <v>0</v>
      </c>
      <c r="BO37">
        <f>BN37*BP37</f>
        <v>0</v>
      </c>
      <c r="BP37">
        <f>($B$11*$D$9+$C$11*$D$9+$F$11*((DA37+CS37)/MAX(DA37+CS37+DB37, 0.1)*$I$9+DB37/MAX(DA37+CS37+DB37, 0.1)*$J$9))/($B$11+$C$11+$F$11)</f>
        <v>0</v>
      </c>
      <c r="BQ37">
        <f>($B$11*$K$9+$C$11*$K$9+$F$11*((DA37+CS37)/MAX(DA37+CS37+DB37, 0.1)*$P$9+DB37/MAX(DA37+CS37+DB37, 0.1)*$Q$9))/($B$11+$C$11+$F$11)</f>
        <v>0</v>
      </c>
      <c r="BR37">
        <v>6</v>
      </c>
      <c r="BS37">
        <v>0.5</v>
      </c>
      <c r="BT37" t="s">
        <v>294</v>
      </c>
      <c r="BU37">
        <v>2</v>
      </c>
      <c r="BV37">
        <v>1620075064.25</v>
      </c>
      <c r="BW37">
        <v>405.586</v>
      </c>
      <c r="BX37">
        <v>419.947</v>
      </c>
      <c r="BY37">
        <v>7.14693</v>
      </c>
      <c r="BZ37">
        <v>3.65455</v>
      </c>
      <c r="CA37">
        <v>406.8625</v>
      </c>
      <c r="CB37">
        <v>7.26162</v>
      </c>
      <c r="CC37">
        <v>699.9215</v>
      </c>
      <c r="CD37">
        <v>101.0695</v>
      </c>
      <c r="CE37">
        <v>0.100423</v>
      </c>
      <c r="CF37">
        <v>19.9938</v>
      </c>
      <c r="CG37">
        <v>19.32235</v>
      </c>
      <c r="CH37">
        <v>999.9</v>
      </c>
      <c r="CI37">
        <v>0</v>
      </c>
      <c r="CJ37">
        <v>0</v>
      </c>
      <c r="CK37">
        <v>9958.125</v>
      </c>
      <c r="CL37">
        <v>0</v>
      </c>
      <c r="CM37">
        <v>2.42621</v>
      </c>
      <c r="CN37">
        <v>600.0255</v>
      </c>
      <c r="CO37">
        <v>0.932997</v>
      </c>
      <c r="CP37">
        <v>0.0670026</v>
      </c>
      <c r="CQ37">
        <v>0</v>
      </c>
      <c r="CR37">
        <v>1123.09</v>
      </c>
      <c r="CS37">
        <v>4.99912</v>
      </c>
      <c r="CT37">
        <v>6571.435</v>
      </c>
      <c r="CU37">
        <v>3805.715</v>
      </c>
      <c r="CV37">
        <v>34.3435</v>
      </c>
      <c r="CW37">
        <v>38.031</v>
      </c>
      <c r="CX37">
        <v>36.3435</v>
      </c>
      <c r="CY37">
        <v>37.656</v>
      </c>
      <c r="CZ37">
        <v>36.2185</v>
      </c>
      <c r="DA37">
        <v>555.16</v>
      </c>
      <c r="DB37">
        <v>39.87</v>
      </c>
      <c r="DC37">
        <v>0</v>
      </c>
      <c r="DD37">
        <v>1620075065.3</v>
      </c>
      <c r="DE37">
        <v>0</v>
      </c>
      <c r="DF37">
        <v>1123.82576923077</v>
      </c>
      <c r="DG37">
        <v>-6.36273504314454</v>
      </c>
      <c r="DH37">
        <v>-34.7500855429015</v>
      </c>
      <c r="DI37">
        <v>6574.59</v>
      </c>
      <c r="DJ37">
        <v>15</v>
      </c>
      <c r="DK37">
        <v>1620074415.1</v>
      </c>
      <c r="DL37" t="s">
        <v>295</v>
      </c>
      <c r="DM37">
        <v>1620074410.1</v>
      </c>
      <c r="DN37">
        <v>1620074415.1</v>
      </c>
      <c r="DO37">
        <v>3</v>
      </c>
      <c r="DP37">
        <v>-0.047</v>
      </c>
      <c r="DQ37">
        <v>0.064</v>
      </c>
      <c r="DR37">
        <v>-1.276</v>
      </c>
      <c r="DS37">
        <v>-0.115</v>
      </c>
      <c r="DT37">
        <v>420</v>
      </c>
      <c r="DU37">
        <v>1</v>
      </c>
      <c r="DV37">
        <v>0.23</v>
      </c>
      <c r="DW37">
        <v>0.04</v>
      </c>
      <c r="DX37">
        <v>-14.281843902439</v>
      </c>
      <c r="DY37">
        <v>-0.269217262286079</v>
      </c>
      <c r="DZ37">
        <v>0.0413961530484415</v>
      </c>
      <c r="EA37">
        <v>1</v>
      </c>
      <c r="EB37">
        <v>1124.19764705882</v>
      </c>
      <c r="EC37">
        <v>-6.0734496433721</v>
      </c>
      <c r="ED37">
        <v>0.63254415713582</v>
      </c>
      <c r="EE37">
        <v>1</v>
      </c>
      <c r="EF37">
        <v>3.51003146341463</v>
      </c>
      <c r="EG37">
        <v>-0.120693762635196</v>
      </c>
      <c r="EH37">
        <v>0.0135482493803831</v>
      </c>
      <c r="EI37">
        <v>0</v>
      </c>
      <c r="EJ37">
        <v>2</v>
      </c>
      <c r="EK37">
        <v>3</v>
      </c>
      <c r="EL37" t="s">
        <v>332</v>
      </c>
      <c r="EM37">
        <v>100</v>
      </c>
      <c r="EN37">
        <v>100</v>
      </c>
      <c r="EO37">
        <v>-1.277</v>
      </c>
      <c r="EP37">
        <v>-0.1147</v>
      </c>
      <c r="EQ37">
        <v>-1.27634999999998</v>
      </c>
      <c r="ER37">
        <v>0</v>
      </c>
      <c r="ES37">
        <v>0</v>
      </c>
      <c r="ET37">
        <v>0</v>
      </c>
      <c r="EU37">
        <v>-0.11468485</v>
      </c>
      <c r="EV37">
        <v>0</v>
      </c>
      <c r="EW37">
        <v>0</v>
      </c>
      <c r="EX37">
        <v>0</v>
      </c>
      <c r="EY37">
        <v>-1</v>
      </c>
      <c r="EZ37">
        <v>-1</v>
      </c>
      <c r="FA37">
        <v>-1</v>
      </c>
      <c r="FB37">
        <v>-1</v>
      </c>
      <c r="FC37">
        <v>10.9</v>
      </c>
      <c r="FD37">
        <v>10.8</v>
      </c>
      <c r="FE37">
        <v>2</v>
      </c>
      <c r="FF37">
        <v>778.821</v>
      </c>
      <c r="FG37">
        <v>697.931</v>
      </c>
      <c r="FH37">
        <v>19.3121</v>
      </c>
      <c r="FI37">
        <v>24.3978</v>
      </c>
      <c r="FJ37">
        <v>29.9998</v>
      </c>
      <c r="FK37">
        <v>24.5945</v>
      </c>
      <c r="FL37">
        <v>24.5883</v>
      </c>
      <c r="FM37">
        <v>26.2806</v>
      </c>
      <c r="FN37">
        <v>78.886</v>
      </c>
      <c r="FO37">
        <v>0</v>
      </c>
      <c r="FP37">
        <v>19.35</v>
      </c>
      <c r="FQ37">
        <v>420</v>
      </c>
      <c r="FR37">
        <v>3.80597</v>
      </c>
      <c r="FS37">
        <v>102.047</v>
      </c>
      <c r="FT37">
        <v>100.564</v>
      </c>
    </row>
    <row r="38" spans="1:176">
      <c r="A38">
        <v>22</v>
      </c>
      <c r="B38">
        <v>1620075095</v>
      </c>
      <c r="C38">
        <v>630.400000095367</v>
      </c>
      <c r="D38" t="s">
        <v>340</v>
      </c>
      <c r="E38" t="s">
        <v>341</v>
      </c>
      <c r="F38">
        <v>1620075094</v>
      </c>
      <c r="G38">
        <f>CC38*AE38*(BY38-BZ38)/(100*BR38*(1000-AE38*BY38))</f>
        <v>0</v>
      </c>
      <c r="H38">
        <f>CC38*AE38*(BX38-BW38*(1000-AE38*BZ38)/(1000-AE38*BY38))/(100*BR38)</f>
        <v>0</v>
      </c>
      <c r="I38">
        <f>BW38 - IF(AE38&gt;1, H38*BR38*100.0/(AG38*CK38), 0)</f>
        <v>0</v>
      </c>
      <c r="J38">
        <f>((P38-G38/2)*I38-H38)/(P38+G38/2)</f>
        <v>0</v>
      </c>
      <c r="K38">
        <f>J38*(CD38+CE38)/1000.0</f>
        <v>0</v>
      </c>
      <c r="L38">
        <f>(BW38 - IF(AE38&gt;1, H38*BR38*100.0/(AG38*CK38), 0))*(CD38+CE38)/1000.0</f>
        <v>0</v>
      </c>
      <c r="M38">
        <f>2.0/((1/O38-1/N38)+SIGN(O38)*SQRT((1/O38-1/N38)*(1/O38-1/N38) + 4*BS38/((BS38+1)*(BS38+1))*(2*1/O38*1/N38-1/N38*1/N38)))</f>
        <v>0</v>
      </c>
      <c r="N38">
        <f>IF(LEFT(BT38,1)&lt;&gt;"0",IF(LEFT(BT38,1)="1",3.0,BU38),$D$5+$E$5*(CK38*CD38/($K$5*1000))+$F$5*(CK38*CD38/($K$5*1000))*MAX(MIN(BR38,$J$5),$I$5)*MAX(MIN(BR38,$J$5),$I$5)+$G$5*MAX(MIN(BR38,$J$5),$I$5)*(CK38*CD38/($K$5*1000))+$H$5*(CK38*CD38/($K$5*1000))*(CK38*CD38/($K$5*1000)))</f>
        <v>0</v>
      </c>
      <c r="O38">
        <f>G38*(1000-(1000*0.61365*exp(17.502*S38/(240.97+S38))/(CD38+CE38)+BY38)/2)/(1000*0.61365*exp(17.502*S38/(240.97+S38))/(CD38+CE38)-BY38)</f>
        <v>0</v>
      </c>
      <c r="P38">
        <f>1/((BS38+1)/(M38/1.6)+1/(N38/1.37)) + BS38/((BS38+1)/(M38/1.6) + BS38/(N38/1.37))</f>
        <v>0</v>
      </c>
      <c r="Q38">
        <f>(BO38*BQ38)</f>
        <v>0</v>
      </c>
      <c r="R38">
        <f>(CF38+(Q38+2*0.95*5.67E-8*(((CF38+$B$7)+273)^4-(CF38+273)^4)-44100*G38)/(1.84*29.3*N38+8*0.95*5.67E-8*(CF38+273)^3))</f>
        <v>0</v>
      </c>
      <c r="S38">
        <f>($C$7*CG38+$D$7*CH38+$E$7*R38)</f>
        <v>0</v>
      </c>
      <c r="T38">
        <f>0.61365*exp(17.502*S38/(240.97+S38))</f>
        <v>0</v>
      </c>
      <c r="U38">
        <f>(V38/W38*100)</f>
        <v>0</v>
      </c>
      <c r="V38">
        <f>BY38*(CD38+CE38)/1000</f>
        <v>0</v>
      </c>
      <c r="W38">
        <f>0.61365*exp(17.502*CF38/(240.97+CF38))</f>
        <v>0</v>
      </c>
      <c r="X38">
        <f>(T38-BY38*(CD38+CE38)/1000)</f>
        <v>0</v>
      </c>
      <c r="Y38">
        <f>(-G38*44100)</f>
        <v>0</v>
      </c>
      <c r="Z38">
        <f>2*29.3*N38*0.92*(CF38-S38)</f>
        <v>0</v>
      </c>
      <c r="AA38">
        <f>2*0.95*5.67E-8*(((CF38+$B$7)+273)^4-(S38+273)^4)</f>
        <v>0</v>
      </c>
      <c r="AB38">
        <f>Q38+AA38+Y38+Z38</f>
        <v>0</v>
      </c>
      <c r="AC38">
        <v>0</v>
      </c>
      <c r="AD38">
        <v>0</v>
      </c>
      <c r="AE38">
        <f>IF(AC38*$H$13&gt;=AG38,1.0,(AG38/(AG38-AC38*$H$13)))</f>
        <v>0</v>
      </c>
      <c r="AF38">
        <f>(AE38-1)*100</f>
        <v>0</v>
      </c>
      <c r="AG38">
        <f>MAX(0,($B$13+$C$13*CK38)/(1+$D$13*CK38)*CD38/(CF38+273)*$E$13)</f>
        <v>0</v>
      </c>
      <c r="AH38" t="s">
        <v>293</v>
      </c>
      <c r="AI38">
        <v>0</v>
      </c>
      <c r="AJ38">
        <v>0</v>
      </c>
      <c r="AK38">
        <f>AJ38-AI38</f>
        <v>0</v>
      </c>
      <c r="AL38">
        <f>AK38/AJ38</f>
        <v>0</v>
      </c>
      <c r="AM38">
        <v>0</v>
      </c>
      <c r="AN38" t="s">
        <v>293</v>
      </c>
      <c r="AO38">
        <v>0</v>
      </c>
      <c r="AP38">
        <v>0</v>
      </c>
      <c r="AQ38">
        <f>1-AO38/AP38</f>
        <v>0</v>
      </c>
      <c r="AR38">
        <v>0.5</v>
      </c>
      <c r="AS38">
        <f>BO38</f>
        <v>0</v>
      </c>
      <c r="AT38">
        <f>H38</f>
        <v>0</v>
      </c>
      <c r="AU38">
        <f>AQ38*AR38*AS38</f>
        <v>0</v>
      </c>
      <c r="AV38">
        <f>BA38/AP38</f>
        <v>0</v>
      </c>
      <c r="AW38">
        <f>(AT38-AM38)/AS38</f>
        <v>0</v>
      </c>
      <c r="AX38">
        <f>(AJ38-AP38)/AP38</f>
        <v>0</v>
      </c>
      <c r="AY38" t="s">
        <v>293</v>
      </c>
      <c r="AZ38">
        <v>0</v>
      </c>
      <c r="BA38">
        <f>AP38-AZ38</f>
        <v>0</v>
      </c>
      <c r="BB38">
        <f>(AP38-AO38)/(AP38-AZ38)</f>
        <v>0</v>
      </c>
      <c r="BC38">
        <f>(AJ38-AP38)/(AJ38-AZ38)</f>
        <v>0</v>
      </c>
      <c r="BD38">
        <f>(AP38-AO38)/(AP38-AI38)</f>
        <v>0</v>
      </c>
      <c r="BE38">
        <f>(AJ38-AP38)/(AJ38-AI38)</f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f>$B$11*CL38+$C$11*CM38+$F$11*CN38*(1-CQ38)</f>
        <v>0</v>
      </c>
      <c r="BO38">
        <f>BN38*BP38</f>
        <v>0</v>
      </c>
      <c r="BP38">
        <f>($B$11*$D$9+$C$11*$D$9+$F$11*((DA38+CS38)/MAX(DA38+CS38+DB38, 0.1)*$I$9+DB38/MAX(DA38+CS38+DB38, 0.1)*$J$9))/($B$11+$C$11+$F$11)</f>
        <v>0</v>
      </c>
      <c r="BQ38">
        <f>($B$11*$K$9+$C$11*$K$9+$F$11*((DA38+CS38)/MAX(DA38+CS38+DB38, 0.1)*$P$9+DB38/MAX(DA38+CS38+DB38, 0.1)*$Q$9))/($B$11+$C$11+$F$11)</f>
        <v>0</v>
      </c>
      <c r="BR38">
        <v>6</v>
      </c>
      <c r="BS38">
        <v>0.5</v>
      </c>
      <c r="BT38" t="s">
        <v>294</v>
      </c>
      <c r="BU38">
        <v>2</v>
      </c>
      <c r="BV38">
        <v>1620075094</v>
      </c>
      <c r="BW38">
        <v>405.449333333333</v>
      </c>
      <c r="BX38">
        <v>419.910666666667</v>
      </c>
      <c r="BY38">
        <v>7.56957333333333</v>
      </c>
      <c r="BZ38">
        <v>4.14055666666667</v>
      </c>
      <c r="CA38">
        <v>406.725333333333</v>
      </c>
      <c r="CB38">
        <v>7.68425666666667</v>
      </c>
      <c r="CC38">
        <v>700.039666666667</v>
      </c>
      <c r="CD38">
        <v>101.070666666667</v>
      </c>
      <c r="CE38">
        <v>0.0996971333333333</v>
      </c>
      <c r="CF38">
        <v>20.3033</v>
      </c>
      <c r="CG38">
        <v>19.6257333333333</v>
      </c>
      <c r="CH38">
        <v>999.9</v>
      </c>
      <c r="CI38">
        <v>0</v>
      </c>
      <c r="CJ38">
        <v>0</v>
      </c>
      <c r="CK38">
        <v>10021.6333333333</v>
      </c>
      <c r="CL38">
        <v>0</v>
      </c>
      <c r="CM38">
        <v>2.42621</v>
      </c>
      <c r="CN38">
        <v>600.033</v>
      </c>
      <c r="CO38">
        <v>0.932997</v>
      </c>
      <c r="CP38">
        <v>0.0670026</v>
      </c>
      <c r="CQ38">
        <v>0</v>
      </c>
      <c r="CR38">
        <v>1120.94333333333</v>
      </c>
      <c r="CS38">
        <v>4.99912</v>
      </c>
      <c r="CT38">
        <v>6559.53</v>
      </c>
      <c r="CU38">
        <v>3805.76333333333</v>
      </c>
      <c r="CV38">
        <v>34.3953333333333</v>
      </c>
      <c r="CW38">
        <v>38.062</v>
      </c>
      <c r="CX38">
        <v>36.354</v>
      </c>
      <c r="CY38">
        <v>37.7083333333333</v>
      </c>
      <c r="CZ38">
        <v>36.229</v>
      </c>
      <c r="DA38">
        <v>555.163333333333</v>
      </c>
      <c r="DB38">
        <v>39.87</v>
      </c>
      <c r="DC38">
        <v>0</v>
      </c>
      <c r="DD38">
        <v>1620075095.3</v>
      </c>
      <c r="DE38">
        <v>0</v>
      </c>
      <c r="DF38">
        <v>1121.29346153846</v>
      </c>
      <c r="DG38">
        <v>-3.74393162074056</v>
      </c>
      <c r="DH38">
        <v>-21.2290598681616</v>
      </c>
      <c r="DI38">
        <v>6561.35346153846</v>
      </c>
      <c r="DJ38">
        <v>15</v>
      </c>
      <c r="DK38">
        <v>1620074415.1</v>
      </c>
      <c r="DL38" t="s">
        <v>295</v>
      </c>
      <c r="DM38">
        <v>1620074410.1</v>
      </c>
      <c r="DN38">
        <v>1620074415.1</v>
      </c>
      <c r="DO38">
        <v>3</v>
      </c>
      <c r="DP38">
        <v>-0.047</v>
      </c>
      <c r="DQ38">
        <v>0.064</v>
      </c>
      <c r="DR38">
        <v>-1.276</v>
      </c>
      <c r="DS38">
        <v>-0.115</v>
      </c>
      <c r="DT38">
        <v>420</v>
      </c>
      <c r="DU38">
        <v>1</v>
      </c>
      <c r="DV38">
        <v>0.23</v>
      </c>
      <c r="DW38">
        <v>0.04</v>
      </c>
      <c r="DX38">
        <v>-14.4430731707317</v>
      </c>
      <c r="DY38">
        <v>-0.486334494773545</v>
      </c>
      <c r="DZ38">
        <v>0.056262078483756</v>
      </c>
      <c r="EA38">
        <v>1</v>
      </c>
      <c r="EB38">
        <v>1121.56470588235</v>
      </c>
      <c r="EC38">
        <v>-4.63923000000669</v>
      </c>
      <c r="ED38">
        <v>0.488949866876297</v>
      </c>
      <c r="EE38">
        <v>1</v>
      </c>
      <c r="EF38">
        <v>3.45053292682927</v>
      </c>
      <c r="EG38">
        <v>-0.107248222996522</v>
      </c>
      <c r="EH38">
        <v>0.0122727712186324</v>
      </c>
      <c r="EI38">
        <v>0</v>
      </c>
      <c r="EJ38">
        <v>2</v>
      </c>
      <c r="EK38">
        <v>3</v>
      </c>
      <c r="EL38" t="s">
        <v>332</v>
      </c>
      <c r="EM38">
        <v>100</v>
      </c>
      <c r="EN38">
        <v>100</v>
      </c>
      <c r="EO38">
        <v>-1.277</v>
      </c>
      <c r="EP38">
        <v>-0.1147</v>
      </c>
      <c r="EQ38">
        <v>-1.27634999999998</v>
      </c>
      <c r="ER38">
        <v>0</v>
      </c>
      <c r="ES38">
        <v>0</v>
      </c>
      <c r="ET38">
        <v>0</v>
      </c>
      <c r="EU38">
        <v>-0.11468485</v>
      </c>
      <c r="EV38">
        <v>0</v>
      </c>
      <c r="EW38">
        <v>0</v>
      </c>
      <c r="EX38">
        <v>0</v>
      </c>
      <c r="EY38">
        <v>-1</v>
      </c>
      <c r="EZ38">
        <v>-1</v>
      </c>
      <c r="FA38">
        <v>-1</v>
      </c>
      <c r="FB38">
        <v>-1</v>
      </c>
      <c r="FC38">
        <v>11.4</v>
      </c>
      <c r="FD38">
        <v>11.3</v>
      </c>
      <c r="FE38">
        <v>2</v>
      </c>
      <c r="FF38">
        <v>779.163</v>
      </c>
      <c r="FG38">
        <v>698.557</v>
      </c>
      <c r="FH38">
        <v>19.8131</v>
      </c>
      <c r="FI38">
        <v>24.3912</v>
      </c>
      <c r="FJ38">
        <v>30</v>
      </c>
      <c r="FK38">
        <v>24.5821</v>
      </c>
      <c r="FL38">
        <v>24.5752</v>
      </c>
      <c r="FM38">
        <v>26.2914</v>
      </c>
      <c r="FN38">
        <v>76.4645</v>
      </c>
      <c r="FO38">
        <v>0</v>
      </c>
      <c r="FP38">
        <v>19.86</v>
      </c>
      <c r="FQ38">
        <v>420</v>
      </c>
      <c r="FR38">
        <v>4.31127</v>
      </c>
      <c r="FS38">
        <v>102.048</v>
      </c>
      <c r="FT38">
        <v>100.567</v>
      </c>
    </row>
    <row r="39" spans="1:176">
      <c r="A39">
        <v>23</v>
      </c>
      <c r="B39">
        <v>1620075125</v>
      </c>
      <c r="C39">
        <v>660.400000095367</v>
      </c>
      <c r="D39" t="s">
        <v>342</v>
      </c>
      <c r="E39" t="s">
        <v>343</v>
      </c>
      <c r="F39">
        <v>1620075124</v>
      </c>
      <c r="G39">
        <f>CC39*AE39*(BY39-BZ39)/(100*BR39*(1000-AE39*BY39))</f>
        <v>0</v>
      </c>
      <c r="H39">
        <f>CC39*AE39*(BX39-BW39*(1000-AE39*BZ39)/(1000-AE39*BY39))/(100*BR39)</f>
        <v>0</v>
      </c>
      <c r="I39">
        <f>BW39 - IF(AE39&gt;1, H39*BR39*100.0/(AG39*CK39), 0)</f>
        <v>0</v>
      </c>
      <c r="J39">
        <f>((P39-G39/2)*I39-H39)/(P39+G39/2)</f>
        <v>0</v>
      </c>
      <c r="K39">
        <f>J39*(CD39+CE39)/1000.0</f>
        <v>0</v>
      </c>
      <c r="L39">
        <f>(BW39 - IF(AE39&gt;1, H39*BR39*100.0/(AG39*CK39), 0))*(CD39+CE39)/1000.0</f>
        <v>0</v>
      </c>
      <c r="M39">
        <f>2.0/((1/O39-1/N39)+SIGN(O39)*SQRT((1/O39-1/N39)*(1/O39-1/N39) + 4*BS39/((BS39+1)*(BS39+1))*(2*1/O39*1/N39-1/N39*1/N39)))</f>
        <v>0</v>
      </c>
      <c r="N39">
        <f>IF(LEFT(BT39,1)&lt;&gt;"0",IF(LEFT(BT39,1)="1",3.0,BU39),$D$5+$E$5*(CK39*CD39/($K$5*1000))+$F$5*(CK39*CD39/($K$5*1000))*MAX(MIN(BR39,$J$5),$I$5)*MAX(MIN(BR39,$J$5),$I$5)+$G$5*MAX(MIN(BR39,$J$5),$I$5)*(CK39*CD39/($K$5*1000))+$H$5*(CK39*CD39/($K$5*1000))*(CK39*CD39/($K$5*1000)))</f>
        <v>0</v>
      </c>
      <c r="O39">
        <f>G39*(1000-(1000*0.61365*exp(17.502*S39/(240.97+S39))/(CD39+CE39)+BY39)/2)/(1000*0.61365*exp(17.502*S39/(240.97+S39))/(CD39+CE39)-BY39)</f>
        <v>0</v>
      </c>
      <c r="P39">
        <f>1/((BS39+1)/(M39/1.6)+1/(N39/1.37)) + BS39/((BS39+1)/(M39/1.6) + BS39/(N39/1.37))</f>
        <v>0</v>
      </c>
      <c r="Q39">
        <f>(BO39*BQ39)</f>
        <v>0</v>
      </c>
      <c r="R39">
        <f>(CF39+(Q39+2*0.95*5.67E-8*(((CF39+$B$7)+273)^4-(CF39+273)^4)-44100*G39)/(1.84*29.3*N39+8*0.95*5.67E-8*(CF39+273)^3))</f>
        <v>0</v>
      </c>
      <c r="S39">
        <f>($C$7*CG39+$D$7*CH39+$E$7*R39)</f>
        <v>0</v>
      </c>
      <c r="T39">
        <f>0.61365*exp(17.502*S39/(240.97+S39))</f>
        <v>0</v>
      </c>
      <c r="U39">
        <f>(V39/W39*100)</f>
        <v>0</v>
      </c>
      <c r="V39">
        <f>BY39*(CD39+CE39)/1000</f>
        <v>0</v>
      </c>
      <c r="W39">
        <f>0.61365*exp(17.502*CF39/(240.97+CF39))</f>
        <v>0</v>
      </c>
      <c r="X39">
        <f>(T39-BY39*(CD39+CE39)/1000)</f>
        <v>0</v>
      </c>
      <c r="Y39">
        <f>(-G39*44100)</f>
        <v>0</v>
      </c>
      <c r="Z39">
        <f>2*29.3*N39*0.92*(CF39-S39)</f>
        <v>0</v>
      </c>
      <c r="AA39">
        <f>2*0.95*5.67E-8*(((CF39+$B$7)+273)^4-(S39+273)^4)</f>
        <v>0</v>
      </c>
      <c r="AB39">
        <f>Q39+AA39+Y39+Z39</f>
        <v>0</v>
      </c>
      <c r="AC39">
        <v>0</v>
      </c>
      <c r="AD39">
        <v>0</v>
      </c>
      <c r="AE39">
        <f>IF(AC39*$H$13&gt;=AG39,1.0,(AG39/(AG39-AC39*$H$13)))</f>
        <v>0</v>
      </c>
      <c r="AF39">
        <f>(AE39-1)*100</f>
        <v>0</v>
      </c>
      <c r="AG39">
        <f>MAX(0,($B$13+$C$13*CK39)/(1+$D$13*CK39)*CD39/(CF39+273)*$E$13)</f>
        <v>0</v>
      </c>
      <c r="AH39" t="s">
        <v>293</v>
      </c>
      <c r="AI39">
        <v>0</v>
      </c>
      <c r="AJ39">
        <v>0</v>
      </c>
      <c r="AK39">
        <f>AJ39-AI39</f>
        <v>0</v>
      </c>
      <c r="AL39">
        <f>AK39/AJ39</f>
        <v>0</v>
      </c>
      <c r="AM39">
        <v>0</v>
      </c>
      <c r="AN39" t="s">
        <v>293</v>
      </c>
      <c r="AO39">
        <v>0</v>
      </c>
      <c r="AP39">
        <v>0</v>
      </c>
      <c r="AQ39">
        <f>1-AO39/AP39</f>
        <v>0</v>
      </c>
      <c r="AR39">
        <v>0.5</v>
      </c>
      <c r="AS39">
        <f>BO39</f>
        <v>0</v>
      </c>
      <c r="AT39">
        <f>H39</f>
        <v>0</v>
      </c>
      <c r="AU39">
        <f>AQ39*AR39*AS39</f>
        <v>0</v>
      </c>
      <c r="AV39">
        <f>BA39/AP39</f>
        <v>0</v>
      </c>
      <c r="AW39">
        <f>(AT39-AM39)/AS39</f>
        <v>0</v>
      </c>
      <c r="AX39">
        <f>(AJ39-AP39)/AP39</f>
        <v>0</v>
      </c>
      <c r="AY39" t="s">
        <v>293</v>
      </c>
      <c r="AZ39">
        <v>0</v>
      </c>
      <c r="BA39">
        <f>AP39-AZ39</f>
        <v>0</v>
      </c>
      <c r="BB39">
        <f>(AP39-AO39)/(AP39-AZ39)</f>
        <v>0</v>
      </c>
      <c r="BC39">
        <f>(AJ39-AP39)/(AJ39-AZ39)</f>
        <v>0</v>
      </c>
      <c r="BD39">
        <f>(AP39-AO39)/(AP39-AI39)</f>
        <v>0</v>
      </c>
      <c r="BE39">
        <f>(AJ39-AP39)/(AJ39-AI39)</f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f>$B$11*CL39+$C$11*CM39+$F$11*CN39*(1-CQ39)</f>
        <v>0</v>
      </c>
      <c r="BO39">
        <f>BN39*BP39</f>
        <v>0</v>
      </c>
      <c r="BP39">
        <f>($B$11*$D$9+$C$11*$D$9+$F$11*((DA39+CS39)/MAX(DA39+CS39+DB39, 0.1)*$I$9+DB39/MAX(DA39+CS39+DB39, 0.1)*$J$9))/($B$11+$C$11+$F$11)</f>
        <v>0</v>
      </c>
      <c r="BQ39">
        <f>($B$11*$K$9+$C$11*$K$9+$F$11*((DA39+CS39)/MAX(DA39+CS39+DB39, 0.1)*$P$9+DB39/MAX(DA39+CS39+DB39, 0.1)*$Q$9))/($B$11+$C$11+$F$11)</f>
        <v>0</v>
      </c>
      <c r="BR39">
        <v>6</v>
      </c>
      <c r="BS39">
        <v>0.5</v>
      </c>
      <c r="BT39" t="s">
        <v>294</v>
      </c>
      <c r="BU39">
        <v>2</v>
      </c>
      <c r="BV39">
        <v>1620075124</v>
      </c>
      <c r="BW39">
        <v>405.268333333333</v>
      </c>
      <c r="BX39">
        <v>419.927</v>
      </c>
      <c r="BY39">
        <v>8.00617333333333</v>
      </c>
      <c r="BZ39">
        <v>4.65040666666667</v>
      </c>
      <c r="CA39">
        <v>406.544666666667</v>
      </c>
      <c r="CB39">
        <v>8.12085666666667</v>
      </c>
      <c r="CC39">
        <v>700.017</v>
      </c>
      <c r="CD39">
        <v>101.069333333333</v>
      </c>
      <c r="CE39">
        <v>0.0998127333333333</v>
      </c>
      <c r="CF39">
        <v>20.6217</v>
      </c>
      <c r="CG39">
        <v>19.9561</v>
      </c>
      <c r="CH39">
        <v>999.9</v>
      </c>
      <c r="CI39">
        <v>0</v>
      </c>
      <c r="CJ39">
        <v>0</v>
      </c>
      <c r="CK39">
        <v>10024.3666666667</v>
      </c>
      <c r="CL39">
        <v>0</v>
      </c>
      <c r="CM39">
        <v>2.42621</v>
      </c>
      <c r="CN39">
        <v>599.924</v>
      </c>
      <c r="CO39">
        <v>0.932985666666667</v>
      </c>
      <c r="CP39">
        <v>0.0670140666666667</v>
      </c>
      <c r="CQ39">
        <v>0</v>
      </c>
      <c r="CR39">
        <v>1119.37333333333</v>
      </c>
      <c r="CS39">
        <v>4.99912</v>
      </c>
      <c r="CT39">
        <v>6549.99666666667</v>
      </c>
      <c r="CU39">
        <v>3805.05666666667</v>
      </c>
      <c r="CV39">
        <v>34.3746666666667</v>
      </c>
      <c r="CW39">
        <v>38</v>
      </c>
      <c r="CX39">
        <v>36.354</v>
      </c>
      <c r="CY39">
        <v>37.75</v>
      </c>
      <c r="CZ39">
        <v>36.3123333333333</v>
      </c>
      <c r="DA39">
        <v>555.06</v>
      </c>
      <c r="DB39">
        <v>39.87</v>
      </c>
      <c r="DC39">
        <v>0</v>
      </c>
      <c r="DD39">
        <v>1620075125.3</v>
      </c>
      <c r="DE39">
        <v>0</v>
      </c>
      <c r="DF39">
        <v>1119.49961538462</v>
      </c>
      <c r="DG39">
        <v>-3.04649572129128</v>
      </c>
      <c r="DH39">
        <v>-9.22495730782348</v>
      </c>
      <c r="DI39">
        <v>6552.38038461539</v>
      </c>
      <c r="DJ39">
        <v>15</v>
      </c>
      <c r="DK39">
        <v>1620074415.1</v>
      </c>
      <c r="DL39" t="s">
        <v>295</v>
      </c>
      <c r="DM39">
        <v>1620074410.1</v>
      </c>
      <c r="DN39">
        <v>1620074415.1</v>
      </c>
      <c r="DO39">
        <v>3</v>
      </c>
      <c r="DP39">
        <v>-0.047</v>
      </c>
      <c r="DQ39">
        <v>0.064</v>
      </c>
      <c r="DR39">
        <v>-1.276</v>
      </c>
      <c r="DS39">
        <v>-0.115</v>
      </c>
      <c r="DT39">
        <v>420</v>
      </c>
      <c r="DU39">
        <v>1</v>
      </c>
      <c r="DV39">
        <v>0.23</v>
      </c>
      <c r="DW39">
        <v>0.04</v>
      </c>
      <c r="DX39">
        <v>-14.6192390243902</v>
      </c>
      <c r="DY39">
        <v>-0.311665505226481</v>
      </c>
      <c r="DZ39">
        <v>0.0436568374107278</v>
      </c>
      <c r="EA39">
        <v>1</v>
      </c>
      <c r="EB39">
        <v>1119.6896969697</v>
      </c>
      <c r="EC39">
        <v>-3.54326440136365</v>
      </c>
      <c r="ED39">
        <v>0.384569691430006</v>
      </c>
      <c r="EE39">
        <v>1</v>
      </c>
      <c r="EF39">
        <v>3.38435634146341</v>
      </c>
      <c r="EG39">
        <v>-0.14640397212543</v>
      </c>
      <c r="EH39">
        <v>0.0169624659902023</v>
      </c>
      <c r="EI39">
        <v>0</v>
      </c>
      <c r="EJ39">
        <v>2</v>
      </c>
      <c r="EK39">
        <v>3</v>
      </c>
      <c r="EL39" t="s">
        <v>332</v>
      </c>
      <c r="EM39">
        <v>100</v>
      </c>
      <c r="EN39">
        <v>100</v>
      </c>
      <c r="EO39">
        <v>-1.276</v>
      </c>
      <c r="EP39">
        <v>-0.1147</v>
      </c>
      <c r="EQ39">
        <v>-1.27634999999998</v>
      </c>
      <c r="ER39">
        <v>0</v>
      </c>
      <c r="ES39">
        <v>0</v>
      </c>
      <c r="ET39">
        <v>0</v>
      </c>
      <c r="EU39">
        <v>-0.11468485</v>
      </c>
      <c r="EV39">
        <v>0</v>
      </c>
      <c r="EW39">
        <v>0</v>
      </c>
      <c r="EX39">
        <v>0</v>
      </c>
      <c r="EY39">
        <v>-1</v>
      </c>
      <c r="EZ39">
        <v>-1</v>
      </c>
      <c r="FA39">
        <v>-1</v>
      </c>
      <c r="FB39">
        <v>-1</v>
      </c>
      <c r="FC39">
        <v>11.9</v>
      </c>
      <c r="FD39">
        <v>11.8</v>
      </c>
      <c r="FE39">
        <v>2</v>
      </c>
      <c r="FF39">
        <v>779.384</v>
      </c>
      <c r="FG39">
        <v>699.048</v>
      </c>
      <c r="FH39">
        <v>20.3075</v>
      </c>
      <c r="FI39">
        <v>24.3855</v>
      </c>
      <c r="FJ39">
        <v>30</v>
      </c>
      <c r="FK39">
        <v>24.5713</v>
      </c>
      <c r="FL39">
        <v>24.5639</v>
      </c>
      <c r="FM39">
        <v>26.3012</v>
      </c>
      <c r="FN39">
        <v>74.101</v>
      </c>
      <c r="FO39">
        <v>0</v>
      </c>
      <c r="FP39">
        <v>20.36</v>
      </c>
      <c r="FQ39">
        <v>420</v>
      </c>
      <c r="FR39">
        <v>4.86833</v>
      </c>
      <c r="FS39">
        <v>102.048</v>
      </c>
      <c r="FT39">
        <v>100.566</v>
      </c>
    </row>
    <row r="40" spans="1:176">
      <c r="A40">
        <v>24</v>
      </c>
      <c r="B40">
        <v>1620075155</v>
      </c>
      <c r="C40">
        <v>690.400000095367</v>
      </c>
      <c r="D40" t="s">
        <v>344</v>
      </c>
      <c r="E40" t="s">
        <v>345</v>
      </c>
      <c r="F40">
        <v>1620075154</v>
      </c>
      <c r="G40">
        <f>CC40*AE40*(BY40-BZ40)/(100*BR40*(1000-AE40*BY40))</f>
        <v>0</v>
      </c>
      <c r="H40">
        <f>CC40*AE40*(BX40-BW40*(1000-AE40*BZ40)/(1000-AE40*BY40))/(100*BR40)</f>
        <v>0</v>
      </c>
      <c r="I40">
        <f>BW40 - IF(AE40&gt;1, H40*BR40*100.0/(AG40*CK40), 0)</f>
        <v>0</v>
      </c>
      <c r="J40">
        <f>((P40-G40/2)*I40-H40)/(P40+G40/2)</f>
        <v>0</v>
      </c>
      <c r="K40">
        <f>J40*(CD40+CE40)/1000.0</f>
        <v>0</v>
      </c>
      <c r="L40">
        <f>(BW40 - IF(AE40&gt;1, H40*BR40*100.0/(AG40*CK40), 0))*(CD40+CE40)/1000.0</f>
        <v>0</v>
      </c>
      <c r="M40">
        <f>2.0/((1/O40-1/N40)+SIGN(O40)*SQRT((1/O40-1/N40)*(1/O40-1/N40) + 4*BS40/((BS40+1)*(BS40+1))*(2*1/O40*1/N40-1/N40*1/N40)))</f>
        <v>0</v>
      </c>
      <c r="N40">
        <f>IF(LEFT(BT40,1)&lt;&gt;"0",IF(LEFT(BT40,1)="1",3.0,BU40),$D$5+$E$5*(CK40*CD40/($K$5*1000))+$F$5*(CK40*CD40/($K$5*1000))*MAX(MIN(BR40,$J$5),$I$5)*MAX(MIN(BR40,$J$5),$I$5)+$G$5*MAX(MIN(BR40,$J$5),$I$5)*(CK40*CD40/($K$5*1000))+$H$5*(CK40*CD40/($K$5*1000))*(CK40*CD40/($K$5*1000)))</f>
        <v>0</v>
      </c>
      <c r="O40">
        <f>G40*(1000-(1000*0.61365*exp(17.502*S40/(240.97+S40))/(CD40+CE40)+BY40)/2)/(1000*0.61365*exp(17.502*S40/(240.97+S40))/(CD40+CE40)-BY40)</f>
        <v>0</v>
      </c>
      <c r="P40">
        <f>1/((BS40+1)/(M40/1.6)+1/(N40/1.37)) + BS40/((BS40+1)/(M40/1.6) + BS40/(N40/1.37))</f>
        <v>0</v>
      </c>
      <c r="Q40">
        <f>(BO40*BQ40)</f>
        <v>0</v>
      </c>
      <c r="R40">
        <f>(CF40+(Q40+2*0.95*5.67E-8*(((CF40+$B$7)+273)^4-(CF40+273)^4)-44100*G40)/(1.84*29.3*N40+8*0.95*5.67E-8*(CF40+273)^3))</f>
        <v>0</v>
      </c>
      <c r="S40">
        <f>($C$7*CG40+$D$7*CH40+$E$7*R40)</f>
        <v>0</v>
      </c>
      <c r="T40">
        <f>0.61365*exp(17.502*S40/(240.97+S40))</f>
        <v>0</v>
      </c>
      <c r="U40">
        <f>(V40/W40*100)</f>
        <v>0</v>
      </c>
      <c r="V40">
        <f>BY40*(CD40+CE40)/1000</f>
        <v>0</v>
      </c>
      <c r="W40">
        <f>0.61365*exp(17.502*CF40/(240.97+CF40))</f>
        <v>0</v>
      </c>
      <c r="X40">
        <f>(T40-BY40*(CD40+CE40)/1000)</f>
        <v>0</v>
      </c>
      <c r="Y40">
        <f>(-G40*44100)</f>
        <v>0</v>
      </c>
      <c r="Z40">
        <f>2*29.3*N40*0.92*(CF40-S40)</f>
        <v>0</v>
      </c>
      <c r="AA40">
        <f>2*0.95*5.67E-8*(((CF40+$B$7)+273)^4-(S40+273)^4)</f>
        <v>0</v>
      </c>
      <c r="AB40">
        <f>Q40+AA40+Y40+Z40</f>
        <v>0</v>
      </c>
      <c r="AC40">
        <v>0</v>
      </c>
      <c r="AD40">
        <v>0</v>
      </c>
      <c r="AE40">
        <f>IF(AC40*$H$13&gt;=AG40,1.0,(AG40/(AG40-AC40*$H$13)))</f>
        <v>0</v>
      </c>
      <c r="AF40">
        <f>(AE40-1)*100</f>
        <v>0</v>
      </c>
      <c r="AG40">
        <f>MAX(0,($B$13+$C$13*CK40)/(1+$D$13*CK40)*CD40/(CF40+273)*$E$13)</f>
        <v>0</v>
      </c>
      <c r="AH40" t="s">
        <v>293</v>
      </c>
      <c r="AI40">
        <v>0</v>
      </c>
      <c r="AJ40">
        <v>0</v>
      </c>
      <c r="AK40">
        <f>AJ40-AI40</f>
        <v>0</v>
      </c>
      <c r="AL40">
        <f>AK40/AJ40</f>
        <v>0</v>
      </c>
      <c r="AM40">
        <v>0</v>
      </c>
      <c r="AN40" t="s">
        <v>293</v>
      </c>
      <c r="AO40">
        <v>0</v>
      </c>
      <c r="AP40">
        <v>0</v>
      </c>
      <c r="AQ40">
        <f>1-AO40/AP40</f>
        <v>0</v>
      </c>
      <c r="AR40">
        <v>0.5</v>
      </c>
      <c r="AS40">
        <f>BO40</f>
        <v>0</v>
      </c>
      <c r="AT40">
        <f>H40</f>
        <v>0</v>
      </c>
      <c r="AU40">
        <f>AQ40*AR40*AS40</f>
        <v>0</v>
      </c>
      <c r="AV40">
        <f>BA40/AP40</f>
        <v>0</v>
      </c>
      <c r="AW40">
        <f>(AT40-AM40)/AS40</f>
        <v>0</v>
      </c>
      <c r="AX40">
        <f>(AJ40-AP40)/AP40</f>
        <v>0</v>
      </c>
      <c r="AY40" t="s">
        <v>293</v>
      </c>
      <c r="AZ40">
        <v>0</v>
      </c>
      <c r="BA40">
        <f>AP40-AZ40</f>
        <v>0</v>
      </c>
      <c r="BB40">
        <f>(AP40-AO40)/(AP40-AZ40)</f>
        <v>0</v>
      </c>
      <c r="BC40">
        <f>(AJ40-AP40)/(AJ40-AZ40)</f>
        <v>0</v>
      </c>
      <c r="BD40">
        <f>(AP40-AO40)/(AP40-AI40)</f>
        <v>0</v>
      </c>
      <c r="BE40">
        <f>(AJ40-AP40)/(AJ40-AI40)</f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f>$B$11*CL40+$C$11*CM40+$F$11*CN40*(1-CQ40)</f>
        <v>0</v>
      </c>
      <c r="BO40">
        <f>BN40*BP40</f>
        <v>0</v>
      </c>
      <c r="BP40">
        <f>($B$11*$D$9+$C$11*$D$9+$F$11*((DA40+CS40)/MAX(DA40+CS40+DB40, 0.1)*$I$9+DB40/MAX(DA40+CS40+DB40, 0.1)*$J$9))/($B$11+$C$11+$F$11)</f>
        <v>0</v>
      </c>
      <c r="BQ40">
        <f>($B$11*$K$9+$C$11*$K$9+$F$11*((DA40+CS40)/MAX(DA40+CS40+DB40, 0.1)*$P$9+DB40/MAX(DA40+CS40+DB40, 0.1)*$Q$9))/($B$11+$C$11+$F$11)</f>
        <v>0</v>
      </c>
      <c r="BR40">
        <v>6</v>
      </c>
      <c r="BS40">
        <v>0.5</v>
      </c>
      <c r="BT40" t="s">
        <v>294</v>
      </c>
      <c r="BU40">
        <v>2</v>
      </c>
      <c r="BV40">
        <v>1620075154</v>
      </c>
      <c r="BW40">
        <v>405.170333333333</v>
      </c>
      <c r="BX40">
        <v>419.992</v>
      </c>
      <c r="BY40">
        <v>8.46068666666667</v>
      </c>
      <c r="BZ40">
        <v>5.18899333333333</v>
      </c>
      <c r="CA40">
        <v>406.446333333333</v>
      </c>
      <c r="CB40">
        <v>8.57537333333333</v>
      </c>
      <c r="CC40">
        <v>699.976666666667</v>
      </c>
      <c r="CD40">
        <v>101.068</v>
      </c>
      <c r="CE40">
        <v>0.100208333333333</v>
      </c>
      <c r="CF40">
        <v>20.9434666666667</v>
      </c>
      <c r="CG40">
        <v>20.2795</v>
      </c>
      <c r="CH40">
        <v>999.9</v>
      </c>
      <c r="CI40">
        <v>0</v>
      </c>
      <c r="CJ40">
        <v>0</v>
      </c>
      <c r="CK40">
        <v>10018.7333333333</v>
      </c>
      <c r="CL40">
        <v>0</v>
      </c>
      <c r="CM40">
        <v>2.41242</v>
      </c>
      <c r="CN40">
        <v>600.015</v>
      </c>
      <c r="CO40">
        <v>0.932997</v>
      </c>
      <c r="CP40">
        <v>0.0670026</v>
      </c>
      <c r="CQ40">
        <v>0</v>
      </c>
      <c r="CR40">
        <v>1118.31</v>
      </c>
      <c r="CS40">
        <v>4.99912</v>
      </c>
      <c r="CT40">
        <v>6548.04333333333</v>
      </c>
      <c r="CU40">
        <v>3805.65</v>
      </c>
      <c r="CV40">
        <v>34.3333333333333</v>
      </c>
      <c r="CW40">
        <v>38.0413333333333</v>
      </c>
      <c r="CX40">
        <v>36.3746666666667</v>
      </c>
      <c r="CY40">
        <v>37.7496666666667</v>
      </c>
      <c r="CZ40">
        <v>36.375</v>
      </c>
      <c r="DA40">
        <v>555.146666666667</v>
      </c>
      <c r="DB40">
        <v>39.87</v>
      </c>
      <c r="DC40">
        <v>0</v>
      </c>
      <c r="DD40">
        <v>1620075155.3</v>
      </c>
      <c r="DE40">
        <v>0</v>
      </c>
      <c r="DF40">
        <v>1118.53038461538</v>
      </c>
      <c r="DG40">
        <v>-1.9312820464048</v>
      </c>
      <c r="DH40">
        <v>-4.98666663472146</v>
      </c>
      <c r="DI40">
        <v>6548.34538461539</v>
      </c>
      <c r="DJ40">
        <v>15</v>
      </c>
      <c r="DK40">
        <v>1620074415.1</v>
      </c>
      <c r="DL40" t="s">
        <v>295</v>
      </c>
      <c r="DM40">
        <v>1620074410.1</v>
      </c>
      <c r="DN40">
        <v>1620074415.1</v>
      </c>
      <c r="DO40">
        <v>3</v>
      </c>
      <c r="DP40">
        <v>-0.047</v>
      </c>
      <c r="DQ40">
        <v>0.064</v>
      </c>
      <c r="DR40">
        <v>-1.276</v>
      </c>
      <c r="DS40">
        <v>-0.115</v>
      </c>
      <c r="DT40">
        <v>420</v>
      </c>
      <c r="DU40">
        <v>1</v>
      </c>
      <c r="DV40">
        <v>0.23</v>
      </c>
      <c r="DW40">
        <v>0.04</v>
      </c>
      <c r="DX40">
        <v>-14.7554756097561</v>
      </c>
      <c r="DY40">
        <v>-0.265760278745664</v>
      </c>
      <c r="DZ40">
        <v>0.0506922747782064</v>
      </c>
      <c r="EA40">
        <v>1</v>
      </c>
      <c r="EB40">
        <v>1118.61794117647</v>
      </c>
      <c r="EC40">
        <v>-1.66280642434482</v>
      </c>
      <c r="ED40">
        <v>0.248900871028232</v>
      </c>
      <c r="EE40">
        <v>1</v>
      </c>
      <c r="EF40">
        <v>3.30464902439024</v>
      </c>
      <c r="EG40">
        <v>-0.156359581881534</v>
      </c>
      <c r="EH40">
        <v>0.0179193507347645</v>
      </c>
      <c r="EI40">
        <v>0</v>
      </c>
      <c r="EJ40">
        <v>2</v>
      </c>
      <c r="EK40">
        <v>3</v>
      </c>
      <c r="EL40" t="s">
        <v>332</v>
      </c>
      <c r="EM40">
        <v>100</v>
      </c>
      <c r="EN40">
        <v>100</v>
      </c>
      <c r="EO40">
        <v>-1.276</v>
      </c>
      <c r="EP40">
        <v>-0.1147</v>
      </c>
      <c r="EQ40">
        <v>-1.27634999999998</v>
      </c>
      <c r="ER40">
        <v>0</v>
      </c>
      <c r="ES40">
        <v>0</v>
      </c>
      <c r="ET40">
        <v>0</v>
      </c>
      <c r="EU40">
        <v>-0.11468485</v>
      </c>
      <c r="EV40">
        <v>0</v>
      </c>
      <c r="EW40">
        <v>0</v>
      </c>
      <c r="EX40">
        <v>0</v>
      </c>
      <c r="EY40">
        <v>-1</v>
      </c>
      <c r="EZ40">
        <v>-1</v>
      </c>
      <c r="FA40">
        <v>-1</v>
      </c>
      <c r="FB40">
        <v>-1</v>
      </c>
      <c r="FC40">
        <v>12.4</v>
      </c>
      <c r="FD40">
        <v>12.3</v>
      </c>
      <c r="FE40">
        <v>2</v>
      </c>
      <c r="FF40">
        <v>779.18</v>
      </c>
      <c r="FG40">
        <v>700.127</v>
      </c>
      <c r="FH40">
        <v>20.8128</v>
      </c>
      <c r="FI40">
        <v>24.3814</v>
      </c>
      <c r="FJ40">
        <v>29.9995</v>
      </c>
      <c r="FK40">
        <v>24.5615</v>
      </c>
      <c r="FL40">
        <v>24.5536</v>
      </c>
      <c r="FM40">
        <v>26.3124</v>
      </c>
      <c r="FN40">
        <v>71.9818</v>
      </c>
      <c r="FO40">
        <v>0</v>
      </c>
      <c r="FP40">
        <v>20.86</v>
      </c>
      <c r="FQ40">
        <v>420</v>
      </c>
      <c r="FR40">
        <v>5.36733</v>
      </c>
      <c r="FS40">
        <v>102.048</v>
      </c>
      <c r="FT40">
        <v>100.567</v>
      </c>
    </row>
    <row r="41" spans="1:176">
      <c r="A41">
        <v>25</v>
      </c>
      <c r="B41">
        <v>1620075185</v>
      </c>
      <c r="C41">
        <v>720.400000095367</v>
      </c>
      <c r="D41" t="s">
        <v>346</v>
      </c>
      <c r="E41" t="s">
        <v>347</v>
      </c>
      <c r="F41">
        <v>1620075184</v>
      </c>
      <c r="G41">
        <f>CC41*AE41*(BY41-BZ41)/(100*BR41*(1000-AE41*BY41))</f>
        <v>0</v>
      </c>
      <c r="H41">
        <f>CC41*AE41*(BX41-BW41*(1000-AE41*BZ41)/(1000-AE41*BY41))/(100*BR41)</f>
        <v>0</v>
      </c>
      <c r="I41">
        <f>BW41 - IF(AE41&gt;1, H41*BR41*100.0/(AG41*CK41), 0)</f>
        <v>0</v>
      </c>
      <c r="J41">
        <f>((P41-G41/2)*I41-H41)/(P41+G41/2)</f>
        <v>0</v>
      </c>
      <c r="K41">
        <f>J41*(CD41+CE41)/1000.0</f>
        <v>0</v>
      </c>
      <c r="L41">
        <f>(BW41 - IF(AE41&gt;1, H41*BR41*100.0/(AG41*CK41), 0))*(CD41+CE41)/1000.0</f>
        <v>0</v>
      </c>
      <c r="M41">
        <f>2.0/((1/O41-1/N41)+SIGN(O41)*SQRT((1/O41-1/N41)*(1/O41-1/N41) + 4*BS41/((BS41+1)*(BS41+1))*(2*1/O41*1/N41-1/N41*1/N41)))</f>
        <v>0</v>
      </c>
      <c r="N41">
        <f>IF(LEFT(BT41,1)&lt;&gt;"0",IF(LEFT(BT41,1)="1",3.0,BU41),$D$5+$E$5*(CK41*CD41/($K$5*1000))+$F$5*(CK41*CD41/($K$5*1000))*MAX(MIN(BR41,$J$5),$I$5)*MAX(MIN(BR41,$J$5),$I$5)+$G$5*MAX(MIN(BR41,$J$5),$I$5)*(CK41*CD41/($K$5*1000))+$H$5*(CK41*CD41/($K$5*1000))*(CK41*CD41/($K$5*1000)))</f>
        <v>0</v>
      </c>
      <c r="O41">
        <f>G41*(1000-(1000*0.61365*exp(17.502*S41/(240.97+S41))/(CD41+CE41)+BY41)/2)/(1000*0.61365*exp(17.502*S41/(240.97+S41))/(CD41+CE41)-BY41)</f>
        <v>0</v>
      </c>
      <c r="P41">
        <f>1/((BS41+1)/(M41/1.6)+1/(N41/1.37)) + BS41/((BS41+1)/(M41/1.6) + BS41/(N41/1.37))</f>
        <v>0</v>
      </c>
      <c r="Q41">
        <f>(BO41*BQ41)</f>
        <v>0</v>
      </c>
      <c r="R41">
        <f>(CF41+(Q41+2*0.95*5.67E-8*(((CF41+$B$7)+273)^4-(CF41+273)^4)-44100*G41)/(1.84*29.3*N41+8*0.95*5.67E-8*(CF41+273)^3))</f>
        <v>0</v>
      </c>
      <c r="S41">
        <f>($C$7*CG41+$D$7*CH41+$E$7*R41)</f>
        <v>0</v>
      </c>
      <c r="T41">
        <f>0.61365*exp(17.502*S41/(240.97+S41))</f>
        <v>0</v>
      </c>
      <c r="U41">
        <f>(V41/W41*100)</f>
        <v>0</v>
      </c>
      <c r="V41">
        <f>BY41*(CD41+CE41)/1000</f>
        <v>0</v>
      </c>
      <c r="W41">
        <f>0.61365*exp(17.502*CF41/(240.97+CF41))</f>
        <v>0</v>
      </c>
      <c r="X41">
        <f>(T41-BY41*(CD41+CE41)/1000)</f>
        <v>0</v>
      </c>
      <c r="Y41">
        <f>(-G41*44100)</f>
        <v>0</v>
      </c>
      <c r="Z41">
        <f>2*29.3*N41*0.92*(CF41-S41)</f>
        <v>0</v>
      </c>
      <c r="AA41">
        <f>2*0.95*5.67E-8*(((CF41+$B$7)+273)^4-(S41+273)^4)</f>
        <v>0</v>
      </c>
      <c r="AB41">
        <f>Q41+AA41+Y41+Z41</f>
        <v>0</v>
      </c>
      <c r="AC41">
        <v>0</v>
      </c>
      <c r="AD41">
        <v>0</v>
      </c>
      <c r="AE41">
        <f>IF(AC41*$H$13&gt;=AG41,1.0,(AG41/(AG41-AC41*$H$13)))</f>
        <v>0</v>
      </c>
      <c r="AF41">
        <f>(AE41-1)*100</f>
        <v>0</v>
      </c>
      <c r="AG41">
        <f>MAX(0,($B$13+$C$13*CK41)/(1+$D$13*CK41)*CD41/(CF41+273)*$E$13)</f>
        <v>0</v>
      </c>
      <c r="AH41" t="s">
        <v>293</v>
      </c>
      <c r="AI41">
        <v>0</v>
      </c>
      <c r="AJ41">
        <v>0</v>
      </c>
      <c r="AK41">
        <f>AJ41-AI41</f>
        <v>0</v>
      </c>
      <c r="AL41">
        <f>AK41/AJ41</f>
        <v>0</v>
      </c>
      <c r="AM41">
        <v>0</v>
      </c>
      <c r="AN41" t="s">
        <v>293</v>
      </c>
      <c r="AO41">
        <v>0</v>
      </c>
      <c r="AP41">
        <v>0</v>
      </c>
      <c r="AQ41">
        <f>1-AO41/AP41</f>
        <v>0</v>
      </c>
      <c r="AR41">
        <v>0.5</v>
      </c>
      <c r="AS41">
        <f>BO41</f>
        <v>0</v>
      </c>
      <c r="AT41">
        <f>H41</f>
        <v>0</v>
      </c>
      <c r="AU41">
        <f>AQ41*AR41*AS41</f>
        <v>0</v>
      </c>
      <c r="AV41">
        <f>BA41/AP41</f>
        <v>0</v>
      </c>
      <c r="AW41">
        <f>(AT41-AM41)/AS41</f>
        <v>0</v>
      </c>
      <c r="AX41">
        <f>(AJ41-AP41)/AP41</f>
        <v>0</v>
      </c>
      <c r="AY41" t="s">
        <v>293</v>
      </c>
      <c r="AZ41">
        <v>0</v>
      </c>
      <c r="BA41">
        <f>AP41-AZ41</f>
        <v>0</v>
      </c>
      <c r="BB41">
        <f>(AP41-AO41)/(AP41-AZ41)</f>
        <v>0</v>
      </c>
      <c r="BC41">
        <f>(AJ41-AP41)/(AJ41-AZ41)</f>
        <v>0</v>
      </c>
      <c r="BD41">
        <f>(AP41-AO41)/(AP41-AI41)</f>
        <v>0</v>
      </c>
      <c r="BE41">
        <f>(AJ41-AP41)/(AJ41-AI41)</f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f>$B$11*CL41+$C$11*CM41+$F$11*CN41*(1-CQ41)</f>
        <v>0</v>
      </c>
      <c r="BO41">
        <f>BN41*BP41</f>
        <v>0</v>
      </c>
      <c r="BP41">
        <f>($B$11*$D$9+$C$11*$D$9+$F$11*((DA41+CS41)/MAX(DA41+CS41+DB41, 0.1)*$I$9+DB41/MAX(DA41+CS41+DB41, 0.1)*$J$9))/($B$11+$C$11+$F$11)</f>
        <v>0</v>
      </c>
      <c r="BQ41">
        <f>($B$11*$K$9+$C$11*$K$9+$F$11*((DA41+CS41)/MAX(DA41+CS41+DB41, 0.1)*$P$9+DB41/MAX(DA41+CS41+DB41, 0.1)*$Q$9))/($B$11+$C$11+$F$11)</f>
        <v>0</v>
      </c>
      <c r="BR41">
        <v>6</v>
      </c>
      <c r="BS41">
        <v>0.5</v>
      </c>
      <c r="BT41" t="s">
        <v>294</v>
      </c>
      <c r="BU41">
        <v>2</v>
      </c>
      <c r="BV41">
        <v>1620075184</v>
      </c>
      <c r="BW41">
        <v>405.069</v>
      </c>
      <c r="BX41">
        <v>419.984666666667</v>
      </c>
      <c r="BY41">
        <v>8.92782666666667</v>
      </c>
      <c r="BZ41">
        <v>5.73993666666667</v>
      </c>
      <c r="CA41">
        <v>406.345</v>
      </c>
      <c r="CB41">
        <v>9.04251</v>
      </c>
      <c r="CC41">
        <v>699.959333333333</v>
      </c>
      <c r="CD41">
        <v>101.069</v>
      </c>
      <c r="CE41">
        <v>0.0999624333333333</v>
      </c>
      <c r="CF41">
        <v>21.2641333333333</v>
      </c>
      <c r="CG41">
        <v>20.5914</v>
      </c>
      <c r="CH41">
        <v>999.9</v>
      </c>
      <c r="CI41">
        <v>0</v>
      </c>
      <c r="CJ41">
        <v>0</v>
      </c>
      <c r="CK41">
        <v>9994.59</v>
      </c>
      <c r="CL41">
        <v>0</v>
      </c>
      <c r="CM41">
        <v>2.37107</v>
      </c>
      <c r="CN41">
        <v>600.002333333333</v>
      </c>
      <c r="CO41">
        <v>0.932997</v>
      </c>
      <c r="CP41">
        <v>0.0670026</v>
      </c>
      <c r="CQ41">
        <v>0</v>
      </c>
      <c r="CR41">
        <v>1118.27</v>
      </c>
      <c r="CS41">
        <v>4.99912</v>
      </c>
      <c r="CT41">
        <v>6549.51333333333</v>
      </c>
      <c r="CU41">
        <v>3805.57</v>
      </c>
      <c r="CV41">
        <v>34.2916666666667</v>
      </c>
      <c r="CW41">
        <v>38.0206666666667</v>
      </c>
      <c r="CX41">
        <v>36.4786666666667</v>
      </c>
      <c r="CY41">
        <v>37.7496666666667</v>
      </c>
      <c r="CZ41">
        <v>36.479</v>
      </c>
      <c r="DA41">
        <v>555.133333333333</v>
      </c>
      <c r="DB41">
        <v>39.87</v>
      </c>
      <c r="DC41">
        <v>0</v>
      </c>
      <c r="DD41">
        <v>1620075185.3</v>
      </c>
      <c r="DE41">
        <v>0</v>
      </c>
      <c r="DF41">
        <v>1118.40038461538</v>
      </c>
      <c r="DG41">
        <v>-0.877606827609031</v>
      </c>
      <c r="DH41">
        <v>4.22256409095155</v>
      </c>
      <c r="DI41">
        <v>6549.03115384615</v>
      </c>
      <c r="DJ41">
        <v>15</v>
      </c>
      <c r="DK41">
        <v>1620074415.1</v>
      </c>
      <c r="DL41" t="s">
        <v>295</v>
      </c>
      <c r="DM41">
        <v>1620074410.1</v>
      </c>
      <c r="DN41">
        <v>1620074415.1</v>
      </c>
      <c r="DO41">
        <v>3</v>
      </c>
      <c r="DP41">
        <v>-0.047</v>
      </c>
      <c r="DQ41">
        <v>0.064</v>
      </c>
      <c r="DR41">
        <v>-1.276</v>
      </c>
      <c r="DS41">
        <v>-0.115</v>
      </c>
      <c r="DT41">
        <v>420</v>
      </c>
      <c r="DU41">
        <v>1</v>
      </c>
      <c r="DV41">
        <v>0.23</v>
      </c>
      <c r="DW41">
        <v>0.04</v>
      </c>
      <c r="DX41">
        <v>-14.8676195121951</v>
      </c>
      <c r="DY41">
        <v>-0.102420209059235</v>
      </c>
      <c r="DZ41">
        <v>0.0542922274431401</v>
      </c>
      <c r="EA41">
        <v>1</v>
      </c>
      <c r="EB41">
        <v>1118.38470588235</v>
      </c>
      <c r="EC41">
        <v>0.221033285680726</v>
      </c>
      <c r="ED41">
        <v>0.210059309469499</v>
      </c>
      <c r="EE41">
        <v>1</v>
      </c>
      <c r="EF41">
        <v>3.21113390243903</v>
      </c>
      <c r="EG41">
        <v>-0.153289337979094</v>
      </c>
      <c r="EH41">
        <v>0.0181559676244679</v>
      </c>
      <c r="EI41">
        <v>0</v>
      </c>
      <c r="EJ41">
        <v>2</v>
      </c>
      <c r="EK41">
        <v>3</v>
      </c>
      <c r="EL41" t="s">
        <v>332</v>
      </c>
      <c r="EM41">
        <v>100</v>
      </c>
      <c r="EN41">
        <v>100</v>
      </c>
      <c r="EO41">
        <v>-1.276</v>
      </c>
      <c r="EP41">
        <v>-0.1147</v>
      </c>
      <c r="EQ41">
        <v>-1.27634999999998</v>
      </c>
      <c r="ER41">
        <v>0</v>
      </c>
      <c r="ES41">
        <v>0</v>
      </c>
      <c r="ET41">
        <v>0</v>
      </c>
      <c r="EU41">
        <v>-0.11468485</v>
      </c>
      <c r="EV41">
        <v>0</v>
      </c>
      <c r="EW41">
        <v>0</v>
      </c>
      <c r="EX41">
        <v>0</v>
      </c>
      <c r="EY41">
        <v>-1</v>
      </c>
      <c r="EZ41">
        <v>-1</v>
      </c>
      <c r="FA41">
        <v>-1</v>
      </c>
      <c r="FB41">
        <v>-1</v>
      </c>
      <c r="FC41">
        <v>12.9</v>
      </c>
      <c r="FD41">
        <v>12.8</v>
      </c>
      <c r="FE41">
        <v>2</v>
      </c>
      <c r="FF41">
        <v>779.124</v>
      </c>
      <c r="FG41">
        <v>700.657</v>
      </c>
      <c r="FH41">
        <v>21.3094</v>
      </c>
      <c r="FI41">
        <v>24.3794</v>
      </c>
      <c r="FJ41">
        <v>29.9993</v>
      </c>
      <c r="FK41">
        <v>24.5532</v>
      </c>
      <c r="FL41">
        <v>24.5452</v>
      </c>
      <c r="FM41">
        <v>26.3248</v>
      </c>
      <c r="FN41">
        <v>69.76</v>
      </c>
      <c r="FO41">
        <v>0</v>
      </c>
      <c r="FP41">
        <v>21.37</v>
      </c>
      <c r="FQ41">
        <v>420</v>
      </c>
      <c r="FR41">
        <v>5.94799</v>
      </c>
      <c r="FS41">
        <v>102.047</v>
      </c>
      <c r="FT41">
        <v>100.566</v>
      </c>
    </row>
    <row r="42" spans="1:176">
      <c r="A42">
        <v>26</v>
      </c>
      <c r="B42">
        <v>1620075215</v>
      </c>
      <c r="C42">
        <v>750.400000095367</v>
      </c>
      <c r="D42" t="s">
        <v>348</v>
      </c>
      <c r="E42" t="s">
        <v>349</v>
      </c>
      <c r="F42">
        <v>1620075214</v>
      </c>
      <c r="G42">
        <f>CC42*AE42*(BY42-BZ42)/(100*BR42*(1000-AE42*BY42))</f>
        <v>0</v>
      </c>
      <c r="H42">
        <f>CC42*AE42*(BX42-BW42*(1000-AE42*BZ42)/(1000-AE42*BY42))/(100*BR42)</f>
        <v>0</v>
      </c>
      <c r="I42">
        <f>BW42 - IF(AE42&gt;1, H42*BR42*100.0/(AG42*CK42), 0)</f>
        <v>0</v>
      </c>
      <c r="J42">
        <f>((P42-G42/2)*I42-H42)/(P42+G42/2)</f>
        <v>0</v>
      </c>
      <c r="K42">
        <f>J42*(CD42+CE42)/1000.0</f>
        <v>0</v>
      </c>
      <c r="L42">
        <f>(BW42 - IF(AE42&gt;1, H42*BR42*100.0/(AG42*CK42), 0))*(CD42+CE42)/1000.0</f>
        <v>0</v>
      </c>
      <c r="M42">
        <f>2.0/((1/O42-1/N42)+SIGN(O42)*SQRT((1/O42-1/N42)*(1/O42-1/N42) + 4*BS42/((BS42+1)*(BS42+1))*(2*1/O42*1/N42-1/N42*1/N42)))</f>
        <v>0</v>
      </c>
      <c r="N42">
        <f>IF(LEFT(BT42,1)&lt;&gt;"0",IF(LEFT(BT42,1)="1",3.0,BU42),$D$5+$E$5*(CK42*CD42/($K$5*1000))+$F$5*(CK42*CD42/($K$5*1000))*MAX(MIN(BR42,$J$5),$I$5)*MAX(MIN(BR42,$J$5),$I$5)+$G$5*MAX(MIN(BR42,$J$5),$I$5)*(CK42*CD42/($K$5*1000))+$H$5*(CK42*CD42/($K$5*1000))*(CK42*CD42/($K$5*1000)))</f>
        <v>0</v>
      </c>
      <c r="O42">
        <f>G42*(1000-(1000*0.61365*exp(17.502*S42/(240.97+S42))/(CD42+CE42)+BY42)/2)/(1000*0.61365*exp(17.502*S42/(240.97+S42))/(CD42+CE42)-BY42)</f>
        <v>0</v>
      </c>
      <c r="P42">
        <f>1/((BS42+1)/(M42/1.6)+1/(N42/1.37)) + BS42/((BS42+1)/(M42/1.6) + BS42/(N42/1.37))</f>
        <v>0</v>
      </c>
      <c r="Q42">
        <f>(BO42*BQ42)</f>
        <v>0</v>
      </c>
      <c r="R42">
        <f>(CF42+(Q42+2*0.95*5.67E-8*(((CF42+$B$7)+273)^4-(CF42+273)^4)-44100*G42)/(1.84*29.3*N42+8*0.95*5.67E-8*(CF42+273)^3))</f>
        <v>0</v>
      </c>
      <c r="S42">
        <f>($C$7*CG42+$D$7*CH42+$E$7*R42)</f>
        <v>0</v>
      </c>
      <c r="T42">
        <f>0.61365*exp(17.502*S42/(240.97+S42))</f>
        <v>0</v>
      </c>
      <c r="U42">
        <f>(V42/W42*100)</f>
        <v>0</v>
      </c>
      <c r="V42">
        <f>BY42*(CD42+CE42)/1000</f>
        <v>0</v>
      </c>
      <c r="W42">
        <f>0.61365*exp(17.502*CF42/(240.97+CF42))</f>
        <v>0</v>
      </c>
      <c r="X42">
        <f>(T42-BY42*(CD42+CE42)/1000)</f>
        <v>0</v>
      </c>
      <c r="Y42">
        <f>(-G42*44100)</f>
        <v>0</v>
      </c>
      <c r="Z42">
        <f>2*29.3*N42*0.92*(CF42-S42)</f>
        <v>0</v>
      </c>
      <c r="AA42">
        <f>2*0.95*5.67E-8*(((CF42+$B$7)+273)^4-(S42+273)^4)</f>
        <v>0</v>
      </c>
      <c r="AB42">
        <f>Q42+AA42+Y42+Z42</f>
        <v>0</v>
      </c>
      <c r="AC42">
        <v>0</v>
      </c>
      <c r="AD42">
        <v>0</v>
      </c>
      <c r="AE42">
        <f>IF(AC42*$H$13&gt;=AG42,1.0,(AG42/(AG42-AC42*$H$13)))</f>
        <v>0</v>
      </c>
      <c r="AF42">
        <f>(AE42-1)*100</f>
        <v>0</v>
      </c>
      <c r="AG42">
        <f>MAX(0,($B$13+$C$13*CK42)/(1+$D$13*CK42)*CD42/(CF42+273)*$E$13)</f>
        <v>0</v>
      </c>
      <c r="AH42" t="s">
        <v>293</v>
      </c>
      <c r="AI42">
        <v>0</v>
      </c>
      <c r="AJ42">
        <v>0</v>
      </c>
      <c r="AK42">
        <f>AJ42-AI42</f>
        <v>0</v>
      </c>
      <c r="AL42">
        <f>AK42/AJ42</f>
        <v>0</v>
      </c>
      <c r="AM42">
        <v>0</v>
      </c>
      <c r="AN42" t="s">
        <v>293</v>
      </c>
      <c r="AO42">
        <v>0</v>
      </c>
      <c r="AP42">
        <v>0</v>
      </c>
      <c r="AQ42">
        <f>1-AO42/AP42</f>
        <v>0</v>
      </c>
      <c r="AR42">
        <v>0.5</v>
      </c>
      <c r="AS42">
        <f>BO42</f>
        <v>0</v>
      </c>
      <c r="AT42">
        <f>H42</f>
        <v>0</v>
      </c>
      <c r="AU42">
        <f>AQ42*AR42*AS42</f>
        <v>0</v>
      </c>
      <c r="AV42">
        <f>BA42/AP42</f>
        <v>0</v>
      </c>
      <c r="AW42">
        <f>(AT42-AM42)/AS42</f>
        <v>0</v>
      </c>
      <c r="AX42">
        <f>(AJ42-AP42)/AP42</f>
        <v>0</v>
      </c>
      <c r="AY42" t="s">
        <v>293</v>
      </c>
      <c r="AZ42">
        <v>0</v>
      </c>
      <c r="BA42">
        <f>AP42-AZ42</f>
        <v>0</v>
      </c>
      <c r="BB42">
        <f>(AP42-AO42)/(AP42-AZ42)</f>
        <v>0</v>
      </c>
      <c r="BC42">
        <f>(AJ42-AP42)/(AJ42-AZ42)</f>
        <v>0</v>
      </c>
      <c r="BD42">
        <f>(AP42-AO42)/(AP42-AI42)</f>
        <v>0</v>
      </c>
      <c r="BE42">
        <f>(AJ42-AP42)/(AJ42-AI42)</f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f>$B$11*CL42+$C$11*CM42+$F$11*CN42*(1-CQ42)</f>
        <v>0</v>
      </c>
      <c r="BO42">
        <f>BN42*BP42</f>
        <v>0</v>
      </c>
      <c r="BP42">
        <f>($B$11*$D$9+$C$11*$D$9+$F$11*((DA42+CS42)/MAX(DA42+CS42+DB42, 0.1)*$I$9+DB42/MAX(DA42+CS42+DB42, 0.1)*$J$9))/($B$11+$C$11+$F$11)</f>
        <v>0</v>
      </c>
      <c r="BQ42">
        <f>($B$11*$K$9+$C$11*$K$9+$F$11*((DA42+CS42)/MAX(DA42+CS42+DB42, 0.1)*$P$9+DB42/MAX(DA42+CS42+DB42, 0.1)*$Q$9))/($B$11+$C$11+$F$11)</f>
        <v>0</v>
      </c>
      <c r="BR42">
        <v>6</v>
      </c>
      <c r="BS42">
        <v>0.5</v>
      </c>
      <c r="BT42" t="s">
        <v>294</v>
      </c>
      <c r="BU42">
        <v>2</v>
      </c>
      <c r="BV42">
        <v>1620075214</v>
      </c>
      <c r="BW42">
        <v>404.951666666667</v>
      </c>
      <c r="BX42">
        <v>419.963</v>
      </c>
      <c r="BY42">
        <v>9.39037</v>
      </c>
      <c r="BZ42">
        <v>6.33026666666667</v>
      </c>
      <c r="CA42">
        <v>406.228</v>
      </c>
      <c r="CB42">
        <v>9.50505666666667</v>
      </c>
      <c r="CC42">
        <v>699.963</v>
      </c>
      <c r="CD42">
        <v>101.068333333333</v>
      </c>
      <c r="CE42">
        <v>0.100020866666667</v>
      </c>
      <c r="CF42">
        <v>21.5837333333333</v>
      </c>
      <c r="CG42">
        <v>20.9075333333333</v>
      </c>
      <c r="CH42">
        <v>999.9</v>
      </c>
      <c r="CI42">
        <v>0</v>
      </c>
      <c r="CJ42">
        <v>0</v>
      </c>
      <c r="CK42">
        <v>9980</v>
      </c>
      <c r="CL42">
        <v>0</v>
      </c>
      <c r="CM42">
        <v>2.37107</v>
      </c>
      <c r="CN42">
        <v>599.996666666667</v>
      </c>
      <c r="CO42">
        <v>0.932997</v>
      </c>
      <c r="CP42">
        <v>0.0670026</v>
      </c>
      <c r="CQ42">
        <v>0</v>
      </c>
      <c r="CR42">
        <v>1119.26666666667</v>
      </c>
      <c r="CS42">
        <v>4.99912</v>
      </c>
      <c r="CT42">
        <v>6555.18333333333</v>
      </c>
      <c r="CU42">
        <v>3805.53666666667</v>
      </c>
      <c r="CV42">
        <v>34.3746666666667</v>
      </c>
      <c r="CW42">
        <v>38.062</v>
      </c>
      <c r="CX42">
        <v>36.4166666666667</v>
      </c>
      <c r="CY42">
        <v>37.812</v>
      </c>
      <c r="CZ42">
        <v>36.4373333333333</v>
      </c>
      <c r="DA42">
        <v>555.13</v>
      </c>
      <c r="DB42">
        <v>39.87</v>
      </c>
      <c r="DC42">
        <v>0</v>
      </c>
      <c r="DD42">
        <v>1620075215.3</v>
      </c>
      <c r="DE42">
        <v>0</v>
      </c>
      <c r="DF42">
        <v>1119.005</v>
      </c>
      <c r="DG42">
        <v>1.72752138043651</v>
      </c>
      <c r="DH42">
        <v>13.6177777779473</v>
      </c>
      <c r="DI42">
        <v>6553.94</v>
      </c>
      <c r="DJ42">
        <v>15</v>
      </c>
      <c r="DK42">
        <v>1620074415.1</v>
      </c>
      <c r="DL42" t="s">
        <v>295</v>
      </c>
      <c r="DM42">
        <v>1620074410.1</v>
      </c>
      <c r="DN42">
        <v>1620074415.1</v>
      </c>
      <c r="DO42">
        <v>3</v>
      </c>
      <c r="DP42">
        <v>-0.047</v>
      </c>
      <c r="DQ42">
        <v>0.064</v>
      </c>
      <c r="DR42">
        <v>-1.276</v>
      </c>
      <c r="DS42">
        <v>-0.115</v>
      </c>
      <c r="DT42">
        <v>420</v>
      </c>
      <c r="DU42">
        <v>1</v>
      </c>
      <c r="DV42">
        <v>0.23</v>
      </c>
      <c r="DW42">
        <v>0.04</v>
      </c>
      <c r="DX42">
        <v>-14.987912195122</v>
      </c>
      <c r="DY42">
        <v>-0.143328919860609</v>
      </c>
      <c r="DZ42">
        <v>0.0351457050432385</v>
      </c>
      <c r="EA42">
        <v>1</v>
      </c>
      <c r="EB42">
        <v>1118.91294117647</v>
      </c>
      <c r="EC42">
        <v>1.39653423499496</v>
      </c>
      <c r="ED42">
        <v>0.228145070098781</v>
      </c>
      <c r="EE42">
        <v>1</v>
      </c>
      <c r="EF42">
        <v>3.11225585365854</v>
      </c>
      <c r="EG42">
        <v>-0.184419930313591</v>
      </c>
      <c r="EH42">
        <v>0.0221852100783943</v>
      </c>
      <c r="EI42">
        <v>0</v>
      </c>
      <c r="EJ42">
        <v>2</v>
      </c>
      <c r="EK42">
        <v>3</v>
      </c>
      <c r="EL42" t="s">
        <v>332</v>
      </c>
      <c r="EM42">
        <v>100</v>
      </c>
      <c r="EN42">
        <v>100</v>
      </c>
      <c r="EO42">
        <v>-1.277</v>
      </c>
      <c r="EP42">
        <v>-0.1147</v>
      </c>
      <c r="EQ42">
        <v>-1.27634999999998</v>
      </c>
      <c r="ER42">
        <v>0</v>
      </c>
      <c r="ES42">
        <v>0</v>
      </c>
      <c r="ET42">
        <v>0</v>
      </c>
      <c r="EU42">
        <v>-0.11468485</v>
      </c>
      <c r="EV42">
        <v>0</v>
      </c>
      <c r="EW42">
        <v>0</v>
      </c>
      <c r="EX42">
        <v>0</v>
      </c>
      <c r="EY42">
        <v>-1</v>
      </c>
      <c r="EZ42">
        <v>-1</v>
      </c>
      <c r="FA42">
        <v>-1</v>
      </c>
      <c r="FB42">
        <v>-1</v>
      </c>
      <c r="FC42">
        <v>13.4</v>
      </c>
      <c r="FD42">
        <v>13.3</v>
      </c>
      <c r="FE42">
        <v>2</v>
      </c>
      <c r="FF42">
        <v>779.057</v>
      </c>
      <c r="FG42">
        <v>701.544</v>
      </c>
      <c r="FH42">
        <v>21.8121</v>
      </c>
      <c r="FI42">
        <v>24.3794</v>
      </c>
      <c r="FJ42">
        <v>29.9999</v>
      </c>
      <c r="FK42">
        <v>24.5471</v>
      </c>
      <c r="FL42">
        <v>24.5377</v>
      </c>
      <c r="FM42">
        <v>26.338</v>
      </c>
      <c r="FN42">
        <v>67.7481</v>
      </c>
      <c r="FO42">
        <v>0</v>
      </c>
      <c r="FP42">
        <v>21.87</v>
      </c>
      <c r="FQ42">
        <v>420</v>
      </c>
      <c r="FR42">
        <v>6.51894</v>
      </c>
      <c r="FS42">
        <v>102.052</v>
      </c>
      <c r="FT42">
        <v>100.571</v>
      </c>
    </row>
    <row r="43" spans="1:176">
      <c r="A43">
        <v>27</v>
      </c>
      <c r="B43">
        <v>1620075245</v>
      </c>
      <c r="C43">
        <v>780.400000095367</v>
      </c>
      <c r="D43" t="s">
        <v>350</v>
      </c>
      <c r="E43" t="s">
        <v>351</v>
      </c>
      <c r="F43">
        <v>1620075244</v>
      </c>
      <c r="G43">
        <f>CC43*AE43*(BY43-BZ43)/(100*BR43*(1000-AE43*BY43))</f>
        <v>0</v>
      </c>
      <c r="H43">
        <f>CC43*AE43*(BX43-BW43*(1000-AE43*BZ43)/(1000-AE43*BY43))/(100*BR43)</f>
        <v>0</v>
      </c>
      <c r="I43">
        <f>BW43 - IF(AE43&gt;1, H43*BR43*100.0/(AG43*CK43), 0)</f>
        <v>0</v>
      </c>
      <c r="J43">
        <f>((P43-G43/2)*I43-H43)/(P43+G43/2)</f>
        <v>0</v>
      </c>
      <c r="K43">
        <f>J43*(CD43+CE43)/1000.0</f>
        <v>0</v>
      </c>
      <c r="L43">
        <f>(BW43 - IF(AE43&gt;1, H43*BR43*100.0/(AG43*CK43), 0))*(CD43+CE43)/1000.0</f>
        <v>0</v>
      </c>
      <c r="M43">
        <f>2.0/((1/O43-1/N43)+SIGN(O43)*SQRT((1/O43-1/N43)*(1/O43-1/N43) + 4*BS43/((BS43+1)*(BS43+1))*(2*1/O43*1/N43-1/N43*1/N43)))</f>
        <v>0</v>
      </c>
      <c r="N43">
        <f>IF(LEFT(BT43,1)&lt;&gt;"0",IF(LEFT(BT43,1)="1",3.0,BU43),$D$5+$E$5*(CK43*CD43/($K$5*1000))+$F$5*(CK43*CD43/($K$5*1000))*MAX(MIN(BR43,$J$5),$I$5)*MAX(MIN(BR43,$J$5),$I$5)+$G$5*MAX(MIN(BR43,$J$5),$I$5)*(CK43*CD43/($K$5*1000))+$H$5*(CK43*CD43/($K$5*1000))*(CK43*CD43/($K$5*1000)))</f>
        <v>0</v>
      </c>
      <c r="O43">
        <f>G43*(1000-(1000*0.61365*exp(17.502*S43/(240.97+S43))/(CD43+CE43)+BY43)/2)/(1000*0.61365*exp(17.502*S43/(240.97+S43))/(CD43+CE43)-BY43)</f>
        <v>0</v>
      </c>
      <c r="P43">
        <f>1/((BS43+1)/(M43/1.6)+1/(N43/1.37)) + BS43/((BS43+1)/(M43/1.6) + BS43/(N43/1.37))</f>
        <v>0</v>
      </c>
      <c r="Q43">
        <f>(BO43*BQ43)</f>
        <v>0</v>
      </c>
      <c r="R43">
        <f>(CF43+(Q43+2*0.95*5.67E-8*(((CF43+$B$7)+273)^4-(CF43+273)^4)-44100*G43)/(1.84*29.3*N43+8*0.95*5.67E-8*(CF43+273)^3))</f>
        <v>0</v>
      </c>
      <c r="S43">
        <f>($C$7*CG43+$D$7*CH43+$E$7*R43)</f>
        <v>0</v>
      </c>
      <c r="T43">
        <f>0.61365*exp(17.502*S43/(240.97+S43))</f>
        <v>0</v>
      </c>
      <c r="U43">
        <f>(V43/W43*100)</f>
        <v>0</v>
      </c>
      <c r="V43">
        <f>BY43*(CD43+CE43)/1000</f>
        <v>0</v>
      </c>
      <c r="W43">
        <f>0.61365*exp(17.502*CF43/(240.97+CF43))</f>
        <v>0</v>
      </c>
      <c r="X43">
        <f>(T43-BY43*(CD43+CE43)/1000)</f>
        <v>0</v>
      </c>
      <c r="Y43">
        <f>(-G43*44100)</f>
        <v>0</v>
      </c>
      <c r="Z43">
        <f>2*29.3*N43*0.92*(CF43-S43)</f>
        <v>0</v>
      </c>
      <c r="AA43">
        <f>2*0.95*5.67E-8*(((CF43+$B$7)+273)^4-(S43+273)^4)</f>
        <v>0</v>
      </c>
      <c r="AB43">
        <f>Q43+AA43+Y43+Z43</f>
        <v>0</v>
      </c>
      <c r="AC43">
        <v>0</v>
      </c>
      <c r="AD43">
        <v>0</v>
      </c>
      <c r="AE43">
        <f>IF(AC43*$H$13&gt;=AG43,1.0,(AG43/(AG43-AC43*$H$13)))</f>
        <v>0</v>
      </c>
      <c r="AF43">
        <f>(AE43-1)*100</f>
        <v>0</v>
      </c>
      <c r="AG43">
        <f>MAX(0,($B$13+$C$13*CK43)/(1+$D$13*CK43)*CD43/(CF43+273)*$E$13)</f>
        <v>0</v>
      </c>
      <c r="AH43" t="s">
        <v>293</v>
      </c>
      <c r="AI43">
        <v>0</v>
      </c>
      <c r="AJ43">
        <v>0</v>
      </c>
      <c r="AK43">
        <f>AJ43-AI43</f>
        <v>0</v>
      </c>
      <c r="AL43">
        <f>AK43/AJ43</f>
        <v>0</v>
      </c>
      <c r="AM43">
        <v>0</v>
      </c>
      <c r="AN43" t="s">
        <v>293</v>
      </c>
      <c r="AO43">
        <v>0</v>
      </c>
      <c r="AP43">
        <v>0</v>
      </c>
      <c r="AQ43">
        <f>1-AO43/AP43</f>
        <v>0</v>
      </c>
      <c r="AR43">
        <v>0.5</v>
      </c>
      <c r="AS43">
        <f>BO43</f>
        <v>0</v>
      </c>
      <c r="AT43">
        <f>H43</f>
        <v>0</v>
      </c>
      <c r="AU43">
        <f>AQ43*AR43*AS43</f>
        <v>0</v>
      </c>
      <c r="AV43">
        <f>BA43/AP43</f>
        <v>0</v>
      </c>
      <c r="AW43">
        <f>(AT43-AM43)/AS43</f>
        <v>0</v>
      </c>
      <c r="AX43">
        <f>(AJ43-AP43)/AP43</f>
        <v>0</v>
      </c>
      <c r="AY43" t="s">
        <v>293</v>
      </c>
      <c r="AZ43">
        <v>0</v>
      </c>
      <c r="BA43">
        <f>AP43-AZ43</f>
        <v>0</v>
      </c>
      <c r="BB43">
        <f>(AP43-AO43)/(AP43-AZ43)</f>
        <v>0</v>
      </c>
      <c r="BC43">
        <f>(AJ43-AP43)/(AJ43-AZ43)</f>
        <v>0</v>
      </c>
      <c r="BD43">
        <f>(AP43-AO43)/(AP43-AI43)</f>
        <v>0</v>
      </c>
      <c r="BE43">
        <f>(AJ43-AP43)/(AJ43-AI43)</f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f>$B$11*CL43+$C$11*CM43+$F$11*CN43*(1-CQ43)</f>
        <v>0</v>
      </c>
      <c r="BO43">
        <f>BN43*BP43</f>
        <v>0</v>
      </c>
      <c r="BP43">
        <f>($B$11*$D$9+$C$11*$D$9+$F$11*((DA43+CS43)/MAX(DA43+CS43+DB43, 0.1)*$I$9+DB43/MAX(DA43+CS43+DB43, 0.1)*$J$9))/($B$11+$C$11+$F$11)</f>
        <v>0</v>
      </c>
      <c r="BQ43">
        <f>($B$11*$K$9+$C$11*$K$9+$F$11*((DA43+CS43)/MAX(DA43+CS43+DB43, 0.1)*$P$9+DB43/MAX(DA43+CS43+DB43, 0.1)*$Q$9))/($B$11+$C$11+$F$11)</f>
        <v>0</v>
      </c>
      <c r="BR43">
        <v>6</v>
      </c>
      <c r="BS43">
        <v>0.5</v>
      </c>
      <c r="BT43" t="s">
        <v>294</v>
      </c>
      <c r="BU43">
        <v>2</v>
      </c>
      <c r="BV43">
        <v>1620075244</v>
      </c>
      <c r="BW43">
        <v>404.873</v>
      </c>
      <c r="BX43">
        <v>419.973</v>
      </c>
      <c r="BY43">
        <v>9.87398</v>
      </c>
      <c r="BZ43">
        <v>6.89971333333333</v>
      </c>
      <c r="CA43">
        <v>406.149333333333</v>
      </c>
      <c r="CB43">
        <v>9.98866</v>
      </c>
      <c r="CC43">
        <v>700.018</v>
      </c>
      <c r="CD43">
        <v>101.07</v>
      </c>
      <c r="CE43">
        <v>0.100135566666667</v>
      </c>
      <c r="CF43">
        <v>21.9056666666667</v>
      </c>
      <c r="CG43">
        <v>21.2263666666667</v>
      </c>
      <c r="CH43">
        <v>999.9</v>
      </c>
      <c r="CI43">
        <v>0</v>
      </c>
      <c r="CJ43">
        <v>0</v>
      </c>
      <c r="CK43">
        <v>10022.9</v>
      </c>
      <c r="CL43">
        <v>0</v>
      </c>
      <c r="CM43">
        <v>2.37107</v>
      </c>
      <c r="CN43">
        <v>599.990666666667</v>
      </c>
      <c r="CO43">
        <v>0.932997</v>
      </c>
      <c r="CP43">
        <v>0.0670026</v>
      </c>
      <c r="CQ43">
        <v>0</v>
      </c>
      <c r="CR43">
        <v>1120.36666666667</v>
      </c>
      <c r="CS43">
        <v>4.99912</v>
      </c>
      <c r="CT43">
        <v>6564.34</v>
      </c>
      <c r="CU43">
        <v>3805.49333333333</v>
      </c>
      <c r="CV43">
        <v>34.3746666666667</v>
      </c>
      <c r="CW43">
        <v>38.0206666666667</v>
      </c>
      <c r="CX43">
        <v>36.3953333333333</v>
      </c>
      <c r="CY43">
        <v>37.7706666666667</v>
      </c>
      <c r="CZ43">
        <v>36.5203333333333</v>
      </c>
      <c r="DA43">
        <v>555.126666666667</v>
      </c>
      <c r="DB43">
        <v>39.87</v>
      </c>
      <c r="DC43">
        <v>0</v>
      </c>
      <c r="DD43">
        <v>1620075245.3</v>
      </c>
      <c r="DE43">
        <v>0</v>
      </c>
      <c r="DF43">
        <v>1120.21461538462</v>
      </c>
      <c r="DG43">
        <v>3.05162392612034</v>
      </c>
      <c r="DH43">
        <v>18.1630769436005</v>
      </c>
      <c r="DI43">
        <v>6562.44961538461</v>
      </c>
      <c r="DJ43">
        <v>15</v>
      </c>
      <c r="DK43">
        <v>1620074415.1</v>
      </c>
      <c r="DL43" t="s">
        <v>295</v>
      </c>
      <c r="DM43">
        <v>1620074410.1</v>
      </c>
      <c r="DN43">
        <v>1620074415.1</v>
      </c>
      <c r="DO43">
        <v>3</v>
      </c>
      <c r="DP43">
        <v>-0.047</v>
      </c>
      <c r="DQ43">
        <v>0.064</v>
      </c>
      <c r="DR43">
        <v>-1.276</v>
      </c>
      <c r="DS43">
        <v>-0.115</v>
      </c>
      <c r="DT43">
        <v>420</v>
      </c>
      <c r="DU43">
        <v>1</v>
      </c>
      <c r="DV43">
        <v>0.23</v>
      </c>
      <c r="DW43">
        <v>0.04</v>
      </c>
      <c r="DX43">
        <v>-15.058456097561</v>
      </c>
      <c r="DY43">
        <v>-0.161088501742143</v>
      </c>
      <c r="DZ43">
        <v>0.0245483797963253</v>
      </c>
      <c r="EA43">
        <v>1</v>
      </c>
      <c r="EB43">
        <v>1120.09735294118</v>
      </c>
      <c r="EC43">
        <v>2.61265635772385</v>
      </c>
      <c r="ED43">
        <v>0.322228534387786</v>
      </c>
      <c r="EE43">
        <v>1</v>
      </c>
      <c r="EF43">
        <v>2.99777414634146</v>
      </c>
      <c r="EG43">
        <v>-0.196825296167242</v>
      </c>
      <c r="EH43">
        <v>0.0229867808221149</v>
      </c>
      <c r="EI43">
        <v>0</v>
      </c>
      <c r="EJ43">
        <v>2</v>
      </c>
      <c r="EK43">
        <v>3</v>
      </c>
      <c r="EL43" t="s">
        <v>332</v>
      </c>
      <c r="EM43">
        <v>100</v>
      </c>
      <c r="EN43">
        <v>100</v>
      </c>
      <c r="EO43">
        <v>-1.276</v>
      </c>
      <c r="EP43">
        <v>-0.1147</v>
      </c>
      <c r="EQ43">
        <v>-1.27634999999998</v>
      </c>
      <c r="ER43">
        <v>0</v>
      </c>
      <c r="ES43">
        <v>0</v>
      </c>
      <c r="ET43">
        <v>0</v>
      </c>
      <c r="EU43">
        <v>-0.11468485</v>
      </c>
      <c r="EV43">
        <v>0</v>
      </c>
      <c r="EW43">
        <v>0</v>
      </c>
      <c r="EX43">
        <v>0</v>
      </c>
      <c r="EY43">
        <v>-1</v>
      </c>
      <c r="EZ43">
        <v>-1</v>
      </c>
      <c r="FA43">
        <v>-1</v>
      </c>
      <c r="FB43">
        <v>-1</v>
      </c>
      <c r="FC43">
        <v>13.9</v>
      </c>
      <c r="FD43">
        <v>13.8</v>
      </c>
      <c r="FE43">
        <v>2</v>
      </c>
      <c r="FF43">
        <v>779.26</v>
      </c>
      <c r="FG43">
        <v>702.142</v>
      </c>
      <c r="FH43">
        <v>22.3118</v>
      </c>
      <c r="FI43">
        <v>24.3808</v>
      </c>
      <c r="FJ43">
        <v>30</v>
      </c>
      <c r="FK43">
        <v>24.5409</v>
      </c>
      <c r="FL43">
        <v>24.5309</v>
      </c>
      <c r="FM43">
        <v>26.35</v>
      </c>
      <c r="FN43">
        <v>65.2873</v>
      </c>
      <c r="FO43">
        <v>0</v>
      </c>
      <c r="FP43">
        <v>22.34</v>
      </c>
      <c r="FQ43">
        <v>420</v>
      </c>
      <c r="FR43">
        <v>7.10529</v>
      </c>
      <c r="FS43">
        <v>102.051</v>
      </c>
      <c r="FT43">
        <v>100.574</v>
      </c>
    </row>
    <row r="44" spans="1:176">
      <c r="A44">
        <v>28</v>
      </c>
      <c r="B44">
        <v>1620075275</v>
      </c>
      <c r="C44">
        <v>810.400000095367</v>
      </c>
      <c r="D44" t="s">
        <v>352</v>
      </c>
      <c r="E44" t="s">
        <v>353</v>
      </c>
      <c r="F44">
        <v>1620075274</v>
      </c>
      <c r="G44">
        <f>CC44*AE44*(BY44-BZ44)/(100*BR44*(1000-AE44*BY44))</f>
        <v>0</v>
      </c>
      <c r="H44">
        <f>CC44*AE44*(BX44-BW44*(1000-AE44*BZ44)/(1000-AE44*BY44))/(100*BR44)</f>
        <v>0</v>
      </c>
      <c r="I44">
        <f>BW44 - IF(AE44&gt;1, H44*BR44*100.0/(AG44*CK44), 0)</f>
        <v>0</v>
      </c>
      <c r="J44">
        <f>((P44-G44/2)*I44-H44)/(P44+G44/2)</f>
        <v>0</v>
      </c>
      <c r="K44">
        <f>J44*(CD44+CE44)/1000.0</f>
        <v>0</v>
      </c>
      <c r="L44">
        <f>(BW44 - IF(AE44&gt;1, H44*BR44*100.0/(AG44*CK44), 0))*(CD44+CE44)/1000.0</f>
        <v>0</v>
      </c>
      <c r="M44">
        <f>2.0/((1/O44-1/N44)+SIGN(O44)*SQRT((1/O44-1/N44)*(1/O44-1/N44) + 4*BS44/((BS44+1)*(BS44+1))*(2*1/O44*1/N44-1/N44*1/N44)))</f>
        <v>0</v>
      </c>
      <c r="N44">
        <f>IF(LEFT(BT44,1)&lt;&gt;"0",IF(LEFT(BT44,1)="1",3.0,BU44),$D$5+$E$5*(CK44*CD44/($K$5*1000))+$F$5*(CK44*CD44/($K$5*1000))*MAX(MIN(BR44,$J$5),$I$5)*MAX(MIN(BR44,$J$5),$I$5)+$G$5*MAX(MIN(BR44,$J$5),$I$5)*(CK44*CD44/($K$5*1000))+$H$5*(CK44*CD44/($K$5*1000))*(CK44*CD44/($K$5*1000)))</f>
        <v>0</v>
      </c>
      <c r="O44">
        <f>G44*(1000-(1000*0.61365*exp(17.502*S44/(240.97+S44))/(CD44+CE44)+BY44)/2)/(1000*0.61365*exp(17.502*S44/(240.97+S44))/(CD44+CE44)-BY44)</f>
        <v>0</v>
      </c>
      <c r="P44">
        <f>1/((BS44+1)/(M44/1.6)+1/(N44/1.37)) + BS44/((BS44+1)/(M44/1.6) + BS44/(N44/1.37))</f>
        <v>0</v>
      </c>
      <c r="Q44">
        <f>(BO44*BQ44)</f>
        <v>0</v>
      </c>
      <c r="R44">
        <f>(CF44+(Q44+2*0.95*5.67E-8*(((CF44+$B$7)+273)^4-(CF44+273)^4)-44100*G44)/(1.84*29.3*N44+8*0.95*5.67E-8*(CF44+273)^3))</f>
        <v>0</v>
      </c>
      <c r="S44">
        <f>($C$7*CG44+$D$7*CH44+$E$7*R44)</f>
        <v>0</v>
      </c>
      <c r="T44">
        <f>0.61365*exp(17.502*S44/(240.97+S44))</f>
        <v>0</v>
      </c>
      <c r="U44">
        <f>(V44/W44*100)</f>
        <v>0</v>
      </c>
      <c r="V44">
        <f>BY44*(CD44+CE44)/1000</f>
        <v>0</v>
      </c>
      <c r="W44">
        <f>0.61365*exp(17.502*CF44/(240.97+CF44))</f>
        <v>0</v>
      </c>
      <c r="X44">
        <f>(T44-BY44*(CD44+CE44)/1000)</f>
        <v>0</v>
      </c>
      <c r="Y44">
        <f>(-G44*44100)</f>
        <v>0</v>
      </c>
      <c r="Z44">
        <f>2*29.3*N44*0.92*(CF44-S44)</f>
        <v>0</v>
      </c>
      <c r="AA44">
        <f>2*0.95*5.67E-8*(((CF44+$B$7)+273)^4-(S44+273)^4)</f>
        <v>0</v>
      </c>
      <c r="AB44">
        <f>Q44+AA44+Y44+Z44</f>
        <v>0</v>
      </c>
      <c r="AC44">
        <v>0</v>
      </c>
      <c r="AD44">
        <v>0</v>
      </c>
      <c r="AE44">
        <f>IF(AC44*$H$13&gt;=AG44,1.0,(AG44/(AG44-AC44*$H$13)))</f>
        <v>0</v>
      </c>
      <c r="AF44">
        <f>(AE44-1)*100</f>
        <v>0</v>
      </c>
      <c r="AG44">
        <f>MAX(0,($B$13+$C$13*CK44)/(1+$D$13*CK44)*CD44/(CF44+273)*$E$13)</f>
        <v>0</v>
      </c>
      <c r="AH44" t="s">
        <v>293</v>
      </c>
      <c r="AI44">
        <v>0</v>
      </c>
      <c r="AJ44">
        <v>0</v>
      </c>
      <c r="AK44">
        <f>AJ44-AI44</f>
        <v>0</v>
      </c>
      <c r="AL44">
        <f>AK44/AJ44</f>
        <v>0</v>
      </c>
      <c r="AM44">
        <v>0</v>
      </c>
      <c r="AN44" t="s">
        <v>293</v>
      </c>
      <c r="AO44">
        <v>0</v>
      </c>
      <c r="AP44">
        <v>0</v>
      </c>
      <c r="AQ44">
        <f>1-AO44/AP44</f>
        <v>0</v>
      </c>
      <c r="AR44">
        <v>0.5</v>
      </c>
      <c r="AS44">
        <f>BO44</f>
        <v>0</v>
      </c>
      <c r="AT44">
        <f>H44</f>
        <v>0</v>
      </c>
      <c r="AU44">
        <f>AQ44*AR44*AS44</f>
        <v>0</v>
      </c>
      <c r="AV44">
        <f>BA44/AP44</f>
        <v>0</v>
      </c>
      <c r="AW44">
        <f>(AT44-AM44)/AS44</f>
        <v>0</v>
      </c>
      <c r="AX44">
        <f>(AJ44-AP44)/AP44</f>
        <v>0</v>
      </c>
      <c r="AY44" t="s">
        <v>293</v>
      </c>
      <c r="AZ44">
        <v>0</v>
      </c>
      <c r="BA44">
        <f>AP44-AZ44</f>
        <v>0</v>
      </c>
      <c r="BB44">
        <f>(AP44-AO44)/(AP44-AZ44)</f>
        <v>0</v>
      </c>
      <c r="BC44">
        <f>(AJ44-AP44)/(AJ44-AZ44)</f>
        <v>0</v>
      </c>
      <c r="BD44">
        <f>(AP44-AO44)/(AP44-AI44)</f>
        <v>0</v>
      </c>
      <c r="BE44">
        <f>(AJ44-AP44)/(AJ44-AI44)</f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f>$B$11*CL44+$C$11*CM44+$F$11*CN44*(1-CQ44)</f>
        <v>0</v>
      </c>
      <c r="BO44">
        <f>BN44*BP44</f>
        <v>0</v>
      </c>
      <c r="BP44">
        <f>($B$11*$D$9+$C$11*$D$9+$F$11*((DA44+CS44)/MAX(DA44+CS44+DB44, 0.1)*$I$9+DB44/MAX(DA44+CS44+DB44, 0.1)*$J$9))/($B$11+$C$11+$F$11)</f>
        <v>0</v>
      </c>
      <c r="BQ44">
        <f>($B$11*$K$9+$C$11*$K$9+$F$11*((DA44+CS44)/MAX(DA44+CS44+DB44, 0.1)*$P$9+DB44/MAX(DA44+CS44+DB44, 0.1)*$Q$9))/($B$11+$C$11+$F$11)</f>
        <v>0</v>
      </c>
      <c r="BR44">
        <v>6</v>
      </c>
      <c r="BS44">
        <v>0.5</v>
      </c>
      <c r="BT44" t="s">
        <v>294</v>
      </c>
      <c r="BU44">
        <v>2</v>
      </c>
      <c r="BV44">
        <v>1620075274</v>
      </c>
      <c r="BW44">
        <v>404.899</v>
      </c>
      <c r="BX44">
        <v>419.933666666667</v>
      </c>
      <c r="BY44">
        <v>10.3609333333333</v>
      </c>
      <c r="BZ44">
        <v>7.53307</v>
      </c>
      <c r="CA44">
        <v>406.175333333333</v>
      </c>
      <c r="CB44">
        <v>10.4756</v>
      </c>
      <c r="CC44">
        <v>700.023333333333</v>
      </c>
      <c r="CD44">
        <v>101.069333333333</v>
      </c>
      <c r="CE44">
        <v>0.100643</v>
      </c>
      <c r="CF44">
        <v>22.2272333333333</v>
      </c>
      <c r="CG44">
        <v>21.5505666666667</v>
      </c>
      <c r="CH44">
        <v>999.9</v>
      </c>
      <c r="CI44">
        <v>0</v>
      </c>
      <c r="CJ44">
        <v>0</v>
      </c>
      <c r="CK44">
        <v>9978.12666666667</v>
      </c>
      <c r="CL44">
        <v>0</v>
      </c>
      <c r="CM44">
        <v>2.37107</v>
      </c>
      <c r="CN44">
        <v>599.982333333333</v>
      </c>
      <c r="CO44">
        <v>0.932997</v>
      </c>
      <c r="CP44">
        <v>0.0670026</v>
      </c>
      <c r="CQ44">
        <v>0</v>
      </c>
      <c r="CR44">
        <v>1122.05666666667</v>
      </c>
      <c r="CS44">
        <v>4.99912</v>
      </c>
      <c r="CT44">
        <v>6574.83333333333</v>
      </c>
      <c r="CU44">
        <v>3805.44333333333</v>
      </c>
      <c r="CV44">
        <v>34.4373333333333</v>
      </c>
      <c r="CW44">
        <v>38.0206666666667</v>
      </c>
      <c r="CX44">
        <v>36.3953333333333</v>
      </c>
      <c r="CY44">
        <v>37.8953333333333</v>
      </c>
      <c r="CZ44">
        <v>36.5416666666667</v>
      </c>
      <c r="DA44">
        <v>555.116666666667</v>
      </c>
      <c r="DB44">
        <v>39.87</v>
      </c>
      <c r="DC44">
        <v>0</v>
      </c>
      <c r="DD44">
        <v>1620075275.3</v>
      </c>
      <c r="DE44">
        <v>0</v>
      </c>
      <c r="DF44">
        <v>1121.88307692308</v>
      </c>
      <c r="DG44">
        <v>3.13162394822548</v>
      </c>
      <c r="DH44">
        <v>22.9856410108905</v>
      </c>
      <c r="DI44">
        <v>6572.965</v>
      </c>
      <c r="DJ44">
        <v>15</v>
      </c>
      <c r="DK44">
        <v>1620074415.1</v>
      </c>
      <c r="DL44" t="s">
        <v>295</v>
      </c>
      <c r="DM44">
        <v>1620074410.1</v>
      </c>
      <c r="DN44">
        <v>1620074415.1</v>
      </c>
      <c r="DO44">
        <v>3</v>
      </c>
      <c r="DP44">
        <v>-0.047</v>
      </c>
      <c r="DQ44">
        <v>0.064</v>
      </c>
      <c r="DR44">
        <v>-1.276</v>
      </c>
      <c r="DS44">
        <v>-0.115</v>
      </c>
      <c r="DT44">
        <v>420</v>
      </c>
      <c r="DU44">
        <v>1</v>
      </c>
      <c r="DV44">
        <v>0.23</v>
      </c>
      <c r="DW44">
        <v>0.04</v>
      </c>
      <c r="DX44">
        <v>-15.0579585365854</v>
      </c>
      <c r="DY44">
        <v>0.110328919860679</v>
      </c>
      <c r="DZ44">
        <v>0.0240084129117554</v>
      </c>
      <c r="EA44">
        <v>1</v>
      </c>
      <c r="EB44">
        <v>1121.67911764706</v>
      </c>
      <c r="EC44">
        <v>3.62180896027097</v>
      </c>
      <c r="ED44">
        <v>0.39110227071595</v>
      </c>
      <c r="EE44">
        <v>1</v>
      </c>
      <c r="EF44">
        <v>2.8739787804878</v>
      </c>
      <c r="EG44">
        <v>-0.196711986062718</v>
      </c>
      <c r="EH44">
        <v>0.0210687033176795</v>
      </c>
      <c r="EI44">
        <v>0</v>
      </c>
      <c r="EJ44">
        <v>2</v>
      </c>
      <c r="EK44">
        <v>3</v>
      </c>
      <c r="EL44" t="s">
        <v>332</v>
      </c>
      <c r="EM44">
        <v>100</v>
      </c>
      <c r="EN44">
        <v>100</v>
      </c>
      <c r="EO44">
        <v>-1.277</v>
      </c>
      <c r="EP44">
        <v>-0.1147</v>
      </c>
      <c r="EQ44">
        <v>-1.27634999999998</v>
      </c>
      <c r="ER44">
        <v>0</v>
      </c>
      <c r="ES44">
        <v>0</v>
      </c>
      <c r="ET44">
        <v>0</v>
      </c>
      <c r="EU44">
        <v>-0.11468485</v>
      </c>
      <c r="EV44">
        <v>0</v>
      </c>
      <c r="EW44">
        <v>0</v>
      </c>
      <c r="EX44">
        <v>0</v>
      </c>
      <c r="EY44">
        <v>-1</v>
      </c>
      <c r="EZ44">
        <v>-1</v>
      </c>
      <c r="FA44">
        <v>-1</v>
      </c>
      <c r="FB44">
        <v>-1</v>
      </c>
      <c r="FC44">
        <v>14.4</v>
      </c>
      <c r="FD44">
        <v>14.3</v>
      </c>
      <c r="FE44">
        <v>2</v>
      </c>
      <c r="FF44">
        <v>779.255</v>
      </c>
      <c r="FG44">
        <v>703.187</v>
      </c>
      <c r="FH44">
        <v>22.8132</v>
      </c>
      <c r="FI44">
        <v>24.3814</v>
      </c>
      <c r="FJ44">
        <v>30.0003</v>
      </c>
      <c r="FK44">
        <v>24.5347</v>
      </c>
      <c r="FL44">
        <v>24.5247</v>
      </c>
      <c r="FM44">
        <v>26.3624</v>
      </c>
      <c r="FN44">
        <v>62.9639</v>
      </c>
      <c r="FO44">
        <v>0</v>
      </c>
      <c r="FP44">
        <v>22.85</v>
      </c>
      <c r="FQ44">
        <v>420</v>
      </c>
      <c r="FR44">
        <v>7.73191</v>
      </c>
      <c r="FS44">
        <v>102.052</v>
      </c>
      <c r="FT44">
        <v>100.575</v>
      </c>
    </row>
    <row r="45" spans="1:176">
      <c r="A45">
        <v>29</v>
      </c>
      <c r="B45">
        <v>1620075305</v>
      </c>
      <c r="C45">
        <v>840.400000095367</v>
      </c>
      <c r="D45" t="s">
        <v>354</v>
      </c>
      <c r="E45" t="s">
        <v>355</v>
      </c>
      <c r="F45">
        <v>1620075304</v>
      </c>
      <c r="G45">
        <f>CC45*AE45*(BY45-BZ45)/(100*BR45*(1000-AE45*BY45))</f>
        <v>0</v>
      </c>
      <c r="H45">
        <f>CC45*AE45*(BX45-BW45*(1000-AE45*BZ45)/(1000-AE45*BY45))/(100*BR45)</f>
        <v>0</v>
      </c>
      <c r="I45">
        <f>BW45 - IF(AE45&gt;1, H45*BR45*100.0/(AG45*CK45), 0)</f>
        <v>0</v>
      </c>
      <c r="J45">
        <f>((P45-G45/2)*I45-H45)/(P45+G45/2)</f>
        <v>0</v>
      </c>
      <c r="K45">
        <f>J45*(CD45+CE45)/1000.0</f>
        <v>0</v>
      </c>
      <c r="L45">
        <f>(BW45 - IF(AE45&gt;1, H45*BR45*100.0/(AG45*CK45), 0))*(CD45+CE45)/1000.0</f>
        <v>0</v>
      </c>
      <c r="M45">
        <f>2.0/((1/O45-1/N45)+SIGN(O45)*SQRT((1/O45-1/N45)*(1/O45-1/N45) + 4*BS45/((BS45+1)*(BS45+1))*(2*1/O45*1/N45-1/N45*1/N45)))</f>
        <v>0</v>
      </c>
      <c r="N45">
        <f>IF(LEFT(BT45,1)&lt;&gt;"0",IF(LEFT(BT45,1)="1",3.0,BU45),$D$5+$E$5*(CK45*CD45/($K$5*1000))+$F$5*(CK45*CD45/($K$5*1000))*MAX(MIN(BR45,$J$5),$I$5)*MAX(MIN(BR45,$J$5),$I$5)+$G$5*MAX(MIN(BR45,$J$5),$I$5)*(CK45*CD45/($K$5*1000))+$H$5*(CK45*CD45/($K$5*1000))*(CK45*CD45/($K$5*1000)))</f>
        <v>0</v>
      </c>
      <c r="O45">
        <f>G45*(1000-(1000*0.61365*exp(17.502*S45/(240.97+S45))/(CD45+CE45)+BY45)/2)/(1000*0.61365*exp(17.502*S45/(240.97+S45))/(CD45+CE45)-BY45)</f>
        <v>0</v>
      </c>
      <c r="P45">
        <f>1/((BS45+1)/(M45/1.6)+1/(N45/1.37)) + BS45/((BS45+1)/(M45/1.6) + BS45/(N45/1.37))</f>
        <v>0</v>
      </c>
      <c r="Q45">
        <f>(BO45*BQ45)</f>
        <v>0</v>
      </c>
      <c r="R45">
        <f>(CF45+(Q45+2*0.95*5.67E-8*(((CF45+$B$7)+273)^4-(CF45+273)^4)-44100*G45)/(1.84*29.3*N45+8*0.95*5.67E-8*(CF45+273)^3))</f>
        <v>0</v>
      </c>
      <c r="S45">
        <f>($C$7*CG45+$D$7*CH45+$E$7*R45)</f>
        <v>0</v>
      </c>
      <c r="T45">
        <f>0.61365*exp(17.502*S45/(240.97+S45))</f>
        <v>0</v>
      </c>
      <c r="U45">
        <f>(V45/W45*100)</f>
        <v>0</v>
      </c>
      <c r="V45">
        <f>BY45*(CD45+CE45)/1000</f>
        <v>0</v>
      </c>
      <c r="W45">
        <f>0.61365*exp(17.502*CF45/(240.97+CF45))</f>
        <v>0</v>
      </c>
      <c r="X45">
        <f>(T45-BY45*(CD45+CE45)/1000)</f>
        <v>0</v>
      </c>
      <c r="Y45">
        <f>(-G45*44100)</f>
        <v>0</v>
      </c>
      <c r="Z45">
        <f>2*29.3*N45*0.92*(CF45-S45)</f>
        <v>0</v>
      </c>
      <c r="AA45">
        <f>2*0.95*5.67E-8*(((CF45+$B$7)+273)^4-(S45+273)^4)</f>
        <v>0</v>
      </c>
      <c r="AB45">
        <f>Q45+AA45+Y45+Z45</f>
        <v>0</v>
      </c>
      <c r="AC45">
        <v>0</v>
      </c>
      <c r="AD45">
        <v>0</v>
      </c>
      <c r="AE45">
        <f>IF(AC45*$H$13&gt;=AG45,1.0,(AG45/(AG45-AC45*$H$13)))</f>
        <v>0</v>
      </c>
      <c r="AF45">
        <f>(AE45-1)*100</f>
        <v>0</v>
      </c>
      <c r="AG45">
        <f>MAX(0,($B$13+$C$13*CK45)/(1+$D$13*CK45)*CD45/(CF45+273)*$E$13)</f>
        <v>0</v>
      </c>
      <c r="AH45" t="s">
        <v>293</v>
      </c>
      <c r="AI45">
        <v>0</v>
      </c>
      <c r="AJ45">
        <v>0</v>
      </c>
      <c r="AK45">
        <f>AJ45-AI45</f>
        <v>0</v>
      </c>
      <c r="AL45">
        <f>AK45/AJ45</f>
        <v>0</v>
      </c>
      <c r="AM45">
        <v>0</v>
      </c>
      <c r="AN45" t="s">
        <v>293</v>
      </c>
      <c r="AO45">
        <v>0</v>
      </c>
      <c r="AP45">
        <v>0</v>
      </c>
      <c r="AQ45">
        <f>1-AO45/AP45</f>
        <v>0</v>
      </c>
      <c r="AR45">
        <v>0.5</v>
      </c>
      <c r="AS45">
        <f>BO45</f>
        <v>0</v>
      </c>
      <c r="AT45">
        <f>H45</f>
        <v>0</v>
      </c>
      <c r="AU45">
        <f>AQ45*AR45*AS45</f>
        <v>0</v>
      </c>
      <c r="AV45">
        <f>BA45/AP45</f>
        <v>0</v>
      </c>
      <c r="AW45">
        <f>(AT45-AM45)/AS45</f>
        <v>0</v>
      </c>
      <c r="AX45">
        <f>(AJ45-AP45)/AP45</f>
        <v>0</v>
      </c>
      <c r="AY45" t="s">
        <v>293</v>
      </c>
      <c r="AZ45">
        <v>0</v>
      </c>
      <c r="BA45">
        <f>AP45-AZ45</f>
        <v>0</v>
      </c>
      <c r="BB45">
        <f>(AP45-AO45)/(AP45-AZ45)</f>
        <v>0</v>
      </c>
      <c r="BC45">
        <f>(AJ45-AP45)/(AJ45-AZ45)</f>
        <v>0</v>
      </c>
      <c r="BD45">
        <f>(AP45-AO45)/(AP45-AI45)</f>
        <v>0</v>
      </c>
      <c r="BE45">
        <f>(AJ45-AP45)/(AJ45-AI45)</f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f>$B$11*CL45+$C$11*CM45+$F$11*CN45*(1-CQ45)</f>
        <v>0</v>
      </c>
      <c r="BO45">
        <f>BN45*BP45</f>
        <v>0</v>
      </c>
      <c r="BP45">
        <f>($B$11*$D$9+$C$11*$D$9+$F$11*((DA45+CS45)/MAX(DA45+CS45+DB45, 0.1)*$I$9+DB45/MAX(DA45+CS45+DB45, 0.1)*$J$9))/($B$11+$C$11+$F$11)</f>
        <v>0</v>
      </c>
      <c r="BQ45">
        <f>($B$11*$K$9+$C$11*$K$9+$F$11*((DA45+CS45)/MAX(DA45+CS45+DB45, 0.1)*$P$9+DB45/MAX(DA45+CS45+DB45, 0.1)*$Q$9))/($B$11+$C$11+$F$11)</f>
        <v>0</v>
      </c>
      <c r="BR45">
        <v>6</v>
      </c>
      <c r="BS45">
        <v>0.5</v>
      </c>
      <c r="BT45" t="s">
        <v>294</v>
      </c>
      <c r="BU45">
        <v>2</v>
      </c>
      <c r="BV45">
        <v>1620075304</v>
      </c>
      <c r="BW45">
        <v>404.956333333333</v>
      </c>
      <c r="BX45">
        <v>419.963</v>
      </c>
      <c r="BY45">
        <v>10.8668</v>
      </c>
      <c r="BZ45">
        <v>8.17432333333333</v>
      </c>
      <c r="CA45">
        <v>406.232666666667</v>
      </c>
      <c r="CB45">
        <v>10.9814666666667</v>
      </c>
      <c r="CC45">
        <v>700.029666666667</v>
      </c>
      <c r="CD45">
        <v>101.071</v>
      </c>
      <c r="CE45">
        <v>0.100183</v>
      </c>
      <c r="CF45">
        <v>22.5532666666667</v>
      </c>
      <c r="CG45">
        <v>21.8783333333333</v>
      </c>
      <c r="CH45">
        <v>999.9</v>
      </c>
      <c r="CI45">
        <v>0</v>
      </c>
      <c r="CJ45">
        <v>0</v>
      </c>
      <c r="CK45">
        <v>10021.25</v>
      </c>
      <c r="CL45">
        <v>0</v>
      </c>
      <c r="CM45">
        <v>2.37107</v>
      </c>
      <c r="CN45">
        <v>599.984333333333</v>
      </c>
      <c r="CO45">
        <v>0.932997</v>
      </c>
      <c r="CP45">
        <v>0.0670026</v>
      </c>
      <c r="CQ45">
        <v>0</v>
      </c>
      <c r="CR45">
        <v>1123.64333333333</v>
      </c>
      <c r="CS45">
        <v>4.99912</v>
      </c>
      <c r="CT45">
        <v>6584.25333333333</v>
      </c>
      <c r="CU45">
        <v>3805.45666666667</v>
      </c>
      <c r="CV45">
        <v>34.5</v>
      </c>
      <c r="CW45">
        <v>38.062</v>
      </c>
      <c r="CX45">
        <v>36.5</v>
      </c>
      <c r="CY45">
        <v>37.833</v>
      </c>
      <c r="CZ45">
        <v>36.604</v>
      </c>
      <c r="DA45">
        <v>555.12</v>
      </c>
      <c r="DB45">
        <v>39.87</v>
      </c>
      <c r="DC45">
        <v>0</v>
      </c>
      <c r="DD45">
        <v>1620075305.3</v>
      </c>
      <c r="DE45">
        <v>0</v>
      </c>
      <c r="DF45">
        <v>1123.35961538462</v>
      </c>
      <c r="DG45">
        <v>2.44410256045969</v>
      </c>
      <c r="DH45">
        <v>9.81333333668163</v>
      </c>
      <c r="DI45">
        <v>6583.15384615385</v>
      </c>
      <c r="DJ45">
        <v>15</v>
      </c>
      <c r="DK45">
        <v>1620074415.1</v>
      </c>
      <c r="DL45" t="s">
        <v>295</v>
      </c>
      <c r="DM45">
        <v>1620074410.1</v>
      </c>
      <c r="DN45">
        <v>1620074415.1</v>
      </c>
      <c r="DO45">
        <v>3</v>
      </c>
      <c r="DP45">
        <v>-0.047</v>
      </c>
      <c r="DQ45">
        <v>0.064</v>
      </c>
      <c r="DR45">
        <v>-1.276</v>
      </c>
      <c r="DS45">
        <v>-0.115</v>
      </c>
      <c r="DT45">
        <v>420</v>
      </c>
      <c r="DU45">
        <v>1</v>
      </c>
      <c r="DV45">
        <v>0.23</v>
      </c>
      <c r="DW45">
        <v>0.04</v>
      </c>
      <c r="DX45">
        <v>-15.0165121951219</v>
      </c>
      <c r="DY45">
        <v>0.295960975609738</v>
      </c>
      <c r="DZ45">
        <v>0.038587557675714</v>
      </c>
      <c r="EA45">
        <v>1</v>
      </c>
      <c r="EB45">
        <v>1123.15264705882</v>
      </c>
      <c r="EC45">
        <v>3.03150451748493</v>
      </c>
      <c r="ED45">
        <v>0.351444990453518</v>
      </c>
      <c r="EE45">
        <v>1</v>
      </c>
      <c r="EF45">
        <v>2.73636317073171</v>
      </c>
      <c r="EG45">
        <v>-0.335304459930312</v>
      </c>
      <c r="EH45">
        <v>0.0355084727394452</v>
      </c>
      <c r="EI45">
        <v>0</v>
      </c>
      <c r="EJ45">
        <v>2</v>
      </c>
      <c r="EK45">
        <v>3</v>
      </c>
      <c r="EL45" t="s">
        <v>332</v>
      </c>
      <c r="EM45">
        <v>100</v>
      </c>
      <c r="EN45">
        <v>100</v>
      </c>
      <c r="EO45">
        <v>-1.276</v>
      </c>
      <c r="EP45">
        <v>-0.1147</v>
      </c>
      <c r="EQ45">
        <v>-1.27634999999998</v>
      </c>
      <c r="ER45">
        <v>0</v>
      </c>
      <c r="ES45">
        <v>0</v>
      </c>
      <c r="ET45">
        <v>0</v>
      </c>
      <c r="EU45">
        <v>-0.11468485</v>
      </c>
      <c r="EV45">
        <v>0</v>
      </c>
      <c r="EW45">
        <v>0</v>
      </c>
      <c r="EX45">
        <v>0</v>
      </c>
      <c r="EY45">
        <v>-1</v>
      </c>
      <c r="EZ45">
        <v>-1</v>
      </c>
      <c r="FA45">
        <v>-1</v>
      </c>
      <c r="FB45">
        <v>-1</v>
      </c>
      <c r="FC45">
        <v>14.9</v>
      </c>
      <c r="FD45">
        <v>14.8</v>
      </c>
      <c r="FE45">
        <v>2</v>
      </c>
      <c r="FF45">
        <v>779.05</v>
      </c>
      <c r="FG45">
        <v>703.752</v>
      </c>
      <c r="FH45">
        <v>23.3143</v>
      </c>
      <c r="FI45">
        <v>24.3835</v>
      </c>
      <c r="FJ45">
        <v>30.0001</v>
      </c>
      <c r="FK45">
        <v>24.5306</v>
      </c>
      <c r="FL45">
        <v>24.5188</v>
      </c>
      <c r="FM45">
        <v>26.3765</v>
      </c>
      <c r="FN45">
        <v>60.292</v>
      </c>
      <c r="FO45">
        <v>0</v>
      </c>
      <c r="FP45">
        <v>23.35</v>
      </c>
      <c r="FQ45">
        <v>420</v>
      </c>
      <c r="FR45">
        <v>8.38481</v>
      </c>
      <c r="FS45">
        <v>102.051</v>
      </c>
      <c r="FT45">
        <v>100.575</v>
      </c>
    </row>
    <row r="46" spans="1:176">
      <c r="A46">
        <v>30</v>
      </c>
      <c r="B46">
        <v>1620075335</v>
      </c>
      <c r="C46">
        <v>870.400000095367</v>
      </c>
      <c r="D46" t="s">
        <v>356</v>
      </c>
      <c r="E46" t="s">
        <v>357</v>
      </c>
      <c r="F46">
        <v>1620075334</v>
      </c>
      <c r="G46">
        <f>CC46*AE46*(BY46-BZ46)/(100*BR46*(1000-AE46*BY46))</f>
        <v>0</v>
      </c>
      <c r="H46">
        <f>CC46*AE46*(BX46-BW46*(1000-AE46*BZ46)/(1000-AE46*BY46))/(100*BR46)</f>
        <v>0</v>
      </c>
      <c r="I46">
        <f>BW46 - IF(AE46&gt;1, H46*BR46*100.0/(AG46*CK46), 0)</f>
        <v>0</v>
      </c>
      <c r="J46">
        <f>((P46-G46/2)*I46-H46)/(P46+G46/2)</f>
        <v>0</v>
      </c>
      <c r="K46">
        <f>J46*(CD46+CE46)/1000.0</f>
        <v>0</v>
      </c>
      <c r="L46">
        <f>(BW46 - IF(AE46&gt;1, H46*BR46*100.0/(AG46*CK46), 0))*(CD46+CE46)/1000.0</f>
        <v>0</v>
      </c>
      <c r="M46">
        <f>2.0/((1/O46-1/N46)+SIGN(O46)*SQRT((1/O46-1/N46)*(1/O46-1/N46) + 4*BS46/((BS46+1)*(BS46+1))*(2*1/O46*1/N46-1/N46*1/N46)))</f>
        <v>0</v>
      </c>
      <c r="N46">
        <f>IF(LEFT(BT46,1)&lt;&gt;"0",IF(LEFT(BT46,1)="1",3.0,BU46),$D$5+$E$5*(CK46*CD46/($K$5*1000))+$F$5*(CK46*CD46/($K$5*1000))*MAX(MIN(BR46,$J$5),$I$5)*MAX(MIN(BR46,$J$5),$I$5)+$G$5*MAX(MIN(BR46,$J$5),$I$5)*(CK46*CD46/($K$5*1000))+$H$5*(CK46*CD46/($K$5*1000))*(CK46*CD46/($K$5*1000)))</f>
        <v>0</v>
      </c>
      <c r="O46">
        <f>G46*(1000-(1000*0.61365*exp(17.502*S46/(240.97+S46))/(CD46+CE46)+BY46)/2)/(1000*0.61365*exp(17.502*S46/(240.97+S46))/(CD46+CE46)-BY46)</f>
        <v>0</v>
      </c>
      <c r="P46">
        <f>1/((BS46+1)/(M46/1.6)+1/(N46/1.37)) + BS46/((BS46+1)/(M46/1.6) + BS46/(N46/1.37))</f>
        <v>0</v>
      </c>
      <c r="Q46">
        <f>(BO46*BQ46)</f>
        <v>0</v>
      </c>
      <c r="R46">
        <f>(CF46+(Q46+2*0.95*5.67E-8*(((CF46+$B$7)+273)^4-(CF46+273)^4)-44100*G46)/(1.84*29.3*N46+8*0.95*5.67E-8*(CF46+273)^3))</f>
        <v>0</v>
      </c>
      <c r="S46">
        <f>($C$7*CG46+$D$7*CH46+$E$7*R46)</f>
        <v>0</v>
      </c>
      <c r="T46">
        <f>0.61365*exp(17.502*S46/(240.97+S46))</f>
        <v>0</v>
      </c>
      <c r="U46">
        <f>(V46/W46*100)</f>
        <v>0</v>
      </c>
      <c r="V46">
        <f>BY46*(CD46+CE46)/1000</f>
        <v>0</v>
      </c>
      <c r="W46">
        <f>0.61365*exp(17.502*CF46/(240.97+CF46))</f>
        <v>0</v>
      </c>
      <c r="X46">
        <f>(T46-BY46*(CD46+CE46)/1000)</f>
        <v>0</v>
      </c>
      <c r="Y46">
        <f>(-G46*44100)</f>
        <v>0</v>
      </c>
      <c r="Z46">
        <f>2*29.3*N46*0.92*(CF46-S46)</f>
        <v>0</v>
      </c>
      <c r="AA46">
        <f>2*0.95*5.67E-8*(((CF46+$B$7)+273)^4-(S46+273)^4)</f>
        <v>0</v>
      </c>
      <c r="AB46">
        <f>Q46+AA46+Y46+Z46</f>
        <v>0</v>
      </c>
      <c r="AC46">
        <v>0</v>
      </c>
      <c r="AD46">
        <v>0</v>
      </c>
      <c r="AE46">
        <f>IF(AC46*$H$13&gt;=AG46,1.0,(AG46/(AG46-AC46*$H$13)))</f>
        <v>0</v>
      </c>
      <c r="AF46">
        <f>(AE46-1)*100</f>
        <v>0</v>
      </c>
      <c r="AG46">
        <f>MAX(0,($B$13+$C$13*CK46)/(1+$D$13*CK46)*CD46/(CF46+273)*$E$13)</f>
        <v>0</v>
      </c>
      <c r="AH46" t="s">
        <v>293</v>
      </c>
      <c r="AI46">
        <v>0</v>
      </c>
      <c r="AJ46">
        <v>0</v>
      </c>
      <c r="AK46">
        <f>AJ46-AI46</f>
        <v>0</v>
      </c>
      <c r="AL46">
        <f>AK46/AJ46</f>
        <v>0</v>
      </c>
      <c r="AM46">
        <v>0</v>
      </c>
      <c r="AN46" t="s">
        <v>293</v>
      </c>
      <c r="AO46">
        <v>0</v>
      </c>
      <c r="AP46">
        <v>0</v>
      </c>
      <c r="AQ46">
        <f>1-AO46/AP46</f>
        <v>0</v>
      </c>
      <c r="AR46">
        <v>0.5</v>
      </c>
      <c r="AS46">
        <f>BO46</f>
        <v>0</v>
      </c>
      <c r="AT46">
        <f>H46</f>
        <v>0</v>
      </c>
      <c r="AU46">
        <f>AQ46*AR46*AS46</f>
        <v>0</v>
      </c>
      <c r="AV46">
        <f>BA46/AP46</f>
        <v>0</v>
      </c>
      <c r="AW46">
        <f>(AT46-AM46)/AS46</f>
        <v>0</v>
      </c>
      <c r="AX46">
        <f>(AJ46-AP46)/AP46</f>
        <v>0</v>
      </c>
      <c r="AY46" t="s">
        <v>293</v>
      </c>
      <c r="AZ46">
        <v>0</v>
      </c>
      <c r="BA46">
        <f>AP46-AZ46</f>
        <v>0</v>
      </c>
      <c r="BB46">
        <f>(AP46-AO46)/(AP46-AZ46)</f>
        <v>0</v>
      </c>
      <c r="BC46">
        <f>(AJ46-AP46)/(AJ46-AZ46)</f>
        <v>0</v>
      </c>
      <c r="BD46">
        <f>(AP46-AO46)/(AP46-AI46)</f>
        <v>0</v>
      </c>
      <c r="BE46">
        <f>(AJ46-AP46)/(AJ46-AI46)</f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f>$B$11*CL46+$C$11*CM46+$F$11*CN46*(1-CQ46)</f>
        <v>0</v>
      </c>
      <c r="BO46">
        <f>BN46*BP46</f>
        <v>0</v>
      </c>
      <c r="BP46">
        <f>($B$11*$D$9+$C$11*$D$9+$F$11*((DA46+CS46)/MAX(DA46+CS46+DB46, 0.1)*$I$9+DB46/MAX(DA46+CS46+DB46, 0.1)*$J$9))/($B$11+$C$11+$F$11)</f>
        <v>0</v>
      </c>
      <c r="BQ46">
        <f>($B$11*$K$9+$C$11*$K$9+$F$11*((DA46+CS46)/MAX(DA46+CS46+DB46, 0.1)*$P$9+DB46/MAX(DA46+CS46+DB46, 0.1)*$Q$9))/($B$11+$C$11+$F$11)</f>
        <v>0</v>
      </c>
      <c r="BR46">
        <v>6</v>
      </c>
      <c r="BS46">
        <v>0.5</v>
      </c>
      <c r="BT46" t="s">
        <v>294</v>
      </c>
      <c r="BU46">
        <v>2</v>
      </c>
      <c r="BV46">
        <v>1620075334</v>
      </c>
      <c r="BW46">
        <v>405.013</v>
      </c>
      <c r="BX46">
        <v>419.959333333333</v>
      </c>
      <c r="BY46">
        <v>11.3859333333333</v>
      </c>
      <c r="BZ46">
        <v>8.87274666666667</v>
      </c>
      <c r="CA46">
        <v>406.289</v>
      </c>
      <c r="CB46">
        <v>11.5006333333333</v>
      </c>
      <c r="CC46">
        <v>700.028333333333</v>
      </c>
      <c r="CD46">
        <v>101.067</v>
      </c>
      <c r="CE46">
        <v>0.100206</v>
      </c>
      <c r="CF46">
        <v>22.8772333333333</v>
      </c>
      <c r="CG46">
        <v>22.2167666666667</v>
      </c>
      <c r="CH46">
        <v>999.9</v>
      </c>
      <c r="CI46">
        <v>0</v>
      </c>
      <c r="CJ46">
        <v>0</v>
      </c>
      <c r="CK46">
        <v>10001.8933333333</v>
      </c>
      <c r="CL46">
        <v>0</v>
      </c>
      <c r="CM46">
        <v>2.37107</v>
      </c>
      <c r="CN46">
        <v>599.963</v>
      </c>
      <c r="CO46">
        <v>0.932997</v>
      </c>
      <c r="CP46">
        <v>0.0670026</v>
      </c>
      <c r="CQ46">
        <v>0</v>
      </c>
      <c r="CR46">
        <v>1124.41</v>
      </c>
      <c r="CS46">
        <v>4.99912</v>
      </c>
      <c r="CT46">
        <v>6589.79</v>
      </c>
      <c r="CU46">
        <v>3805.31666666667</v>
      </c>
      <c r="CV46">
        <v>34.3536666666667</v>
      </c>
      <c r="CW46">
        <v>38.083</v>
      </c>
      <c r="CX46">
        <v>36.375</v>
      </c>
      <c r="CY46">
        <v>37.8953333333333</v>
      </c>
      <c r="CZ46">
        <v>36.604</v>
      </c>
      <c r="DA46">
        <v>555.1</v>
      </c>
      <c r="DB46">
        <v>39.86</v>
      </c>
      <c r="DC46">
        <v>0</v>
      </c>
      <c r="DD46">
        <v>1620075335.3</v>
      </c>
      <c r="DE46">
        <v>0</v>
      </c>
      <c r="DF46">
        <v>1124.21307692308</v>
      </c>
      <c r="DG46">
        <v>0.81162392583554</v>
      </c>
      <c r="DH46">
        <v>7.61709394680853</v>
      </c>
      <c r="DI46">
        <v>6589.79538461539</v>
      </c>
      <c r="DJ46">
        <v>15</v>
      </c>
      <c r="DK46">
        <v>1620074415.1</v>
      </c>
      <c r="DL46" t="s">
        <v>295</v>
      </c>
      <c r="DM46">
        <v>1620074410.1</v>
      </c>
      <c r="DN46">
        <v>1620074415.1</v>
      </c>
      <c r="DO46">
        <v>3</v>
      </c>
      <c r="DP46">
        <v>-0.047</v>
      </c>
      <c r="DQ46">
        <v>0.064</v>
      </c>
      <c r="DR46">
        <v>-1.276</v>
      </c>
      <c r="DS46">
        <v>-0.115</v>
      </c>
      <c r="DT46">
        <v>420</v>
      </c>
      <c r="DU46">
        <v>1</v>
      </c>
      <c r="DV46">
        <v>0.23</v>
      </c>
      <c r="DW46">
        <v>0.04</v>
      </c>
      <c r="DX46">
        <v>-14.9307463414634</v>
      </c>
      <c r="DY46">
        <v>-0.503506620209072</v>
      </c>
      <c r="DZ46">
        <v>0.0952566625224073</v>
      </c>
      <c r="EA46">
        <v>0</v>
      </c>
      <c r="EB46">
        <v>1124.11735294118</v>
      </c>
      <c r="EC46">
        <v>1.31665257818799</v>
      </c>
      <c r="ED46">
        <v>0.270112273209504</v>
      </c>
      <c r="EE46">
        <v>1</v>
      </c>
      <c r="EF46">
        <v>2.57334195121951</v>
      </c>
      <c r="EG46">
        <v>-0.361032961672473</v>
      </c>
      <c r="EH46">
        <v>0.0357723046721706</v>
      </c>
      <c r="EI46">
        <v>0</v>
      </c>
      <c r="EJ46">
        <v>1</v>
      </c>
      <c r="EK46">
        <v>3</v>
      </c>
      <c r="EL46" t="s">
        <v>296</v>
      </c>
      <c r="EM46">
        <v>100</v>
      </c>
      <c r="EN46">
        <v>100</v>
      </c>
      <c r="EO46">
        <v>-1.276</v>
      </c>
      <c r="EP46">
        <v>-0.1147</v>
      </c>
      <c r="EQ46">
        <v>-1.27634999999998</v>
      </c>
      <c r="ER46">
        <v>0</v>
      </c>
      <c r="ES46">
        <v>0</v>
      </c>
      <c r="ET46">
        <v>0</v>
      </c>
      <c r="EU46">
        <v>-0.11468485</v>
      </c>
      <c r="EV46">
        <v>0</v>
      </c>
      <c r="EW46">
        <v>0</v>
      </c>
      <c r="EX46">
        <v>0</v>
      </c>
      <c r="EY46">
        <v>-1</v>
      </c>
      <c r="EZ46">
        <v>-1</v>
      </c>
      <c r="FA46">
        <v>-1</v>
      </c>
      <c r="FB46">
        <v>-1</v>
      </c>
      <c r="FC46">
        <v>15.4</v>
      </c>
      <c r="FD46">
        <v>15.3</v>
      </c>
      <c r="FE46">
        <v>2</v>
      </c>
      <c r="FF46">
        <v>779.012</v>
      </c>
      <c r="FG46">
        <v>704.916</v>
      </c>
      <c r="FH46">
        <v>23.8132</v>
      </c>
      <c r="FI46">
        <v>24.3875</v>
      </c>
      <c r="FJ46">
        <v>30.0002</v>
      </c>
      <c r="FK46">
        <v>24.5265</v>
      </c>
      <c r="FL46">
        <v>24.5145</v>
      </c>
      <c r="FM46">
        <v>26.39</v>
      </c>
      <c r="FN46">
        <v>57.9376</v>
      </c>
      <c r="FO46">
        <v>0</v>
      </c>
      <c r="FP46">
        <v>23.86</v>
      </c>
      <c r="FQ46">
        <v>420</v>
      </c>
      <c r="FR46">
        <v>9.03132</v>
      </c>
      <c r="FS46">
        <v>102.05</v>
      </c>
      <c r="FT46">
        <v>100.576</v>
      </c>
    </row>
    <row r="47" spans="1:176">
      <c r="A47">
        <v>31</v>
      </c>
      <c r="B47">
        <v>1620075365.5</v>
      </c>
      <c r="C47">
        <v>900.900000095367</v>
      </c>
      <c r="D47" t="s">
        <v>358</v>
      </c>
      <c r="E47" t="s">
        <v>359</v>
      </c>
      <c r="F47">
        <v>1620075364.75</v>
      </c>
      <c r="G47">
        <f>CC47*AE47*(BY47-BZ47)/(100*BR47*(1000-AE47*BY47))</f>
        <v>0</v>
      </c>
      <c r="H47">
        <f>CC47*AE47*(BX47-BW47*(1000-AE47*BZ47)/(1000-AE47*BY47))/(100*BR47)</f>
        <v>0</v>
      </c>
      <c r="I47">
        <f>BW47 - IF(AE47&gt;1, H47*BR47*100.0/(AG47*CK47), 0)</f>
        <v>0</v>
      </c>
      <c r="J47">
        <f>((P47-G47/2)*I47-H47)/(P47+G47/2)</f>
        <v>0</v>
      </c>
      <c r="K47">
        <f>J47*(CD47+CE47)/1000.0</f>
        <v>0</v>
      </c>
      <c r="L47">
        <f>(BW47 - IF(AE47&gt;1, H47*BR47*100.0/(AG47*CK47), 0))*(CD47+CE47)/1000.0</f>
        <v>0</v>
      </c>
      <c r="M47">
        <f>2.0/((1/O47-1/N47)+SIGN(O47)*SQRT((1/O47-1/N47)*(1/O47-1/N47) + 4*BS47/((BS47+1)*(BS47+1))*(2*1/O47*1/N47-1/N47*1/N47)))</f>
        <v>0</v>
      </c>
      <c r="N47">
        <f>IF(LEFT(BT47,1)&lt;&gt;"0",IF(LEFT(BT47,1)="1",3.0,BU47),$D$5+$E$5*(CK47*CD47/($K$5*1000))+$F$5*(CK47*CD47/($K$5*1000))*MAX(MIN(BR47,$J$5),$I$5)*MAX(MIN(BR47,$J$5),$I$5)+$G$5*MAX(MIN(BR47,$J$5),$I$5)*(CK47*CD47/($K$5*1000))+$H$5*(CK47*CD47/($K$5*1000))*(CK47*CD47/($K$5*1000)))</f>
        <v>0</v>
      </c>
      <c r="O47">
        <f>G47*(1000-(1000*0.61365*exp(17.502*S47/(240.97+S47))/(CD47+CE47)+BY47)/2)/(1000*0.61365*exp(17.502*S47/(240.97+S47))/(CD47+CE47)-BY47)</f>
        <v>0</v>
      </c>
      <c r="P47">
        <f>1/((BS47+1)/(M47/1.6)+1/(N47/1.37)) + BS47/((BS47+1)/(M47/1.6) + BS47/(N47/1.37))</f>
        <v>0</v>
      </c>
      <c r="Q47">
        <f>(BO47*BQ47)</f>
        <v>0</v>
      </c>
      <c r="R47">
        <f>(CF47+(Q47+2*0.95*5.67E-8*(((CF47+$B$7)+273)^4-(CF47+273)^4)-44100*G47)/(1.84*29.3*N47+8*0.95*5.67E-8*(CF47+273)^3))</f>
        <v>0</v>
      </c>
      <c r="S47">
        <f>($C$7*CG47+$D$7*CH47+$E$7*R47)</f>
        <v>0</v>
      </c>
      <c r="T47">
        <f>0.61365*exp(17.502*S47/(240.97+S47))</f>
        <v>0</v>
      </c>
      <c r="U47">
        <f>(V47/W47*100)</f>
        <v>0</v>
      </c>
      <c r="V47">
        <f>BY47*(CD47+CE47)/1000</f>
        <v>0</v>
      </c>
      <c r="W47">
        <f>0.61365*exp(17.502*CF47/(240.97+CF47))</f>
        <v>0</v>
      </c>
      <c r="X47">
        <f>(T47-BY47*(CD47+CE47)/1000)</f>
        <v>0</v>
      </c>
      <c r="Y47">
        <f>(-G47*44100)</f>
        <v>0</v>
      </c>
      <c r="Z47">
        <f>2*29.3*N47*0.92*(CF47-S47)</f>
        <v>0</v>
      </c>
      <c r="AA47">
        <f>2*0.95*5.67E-8*(((CF47+$B$7)+273)^4-(S47+273)^4)</f>
        <v>0</v>
      </c>
      <c r="AB47">
        <f>Q47+AA47+Y47+Z47</f>
        <v>0</v>
      </c>
      <c r="AC47">
        <v>0</v>
      </c>
      <c r="AD47">
        <v>0</v>
      </c>
      <c r="AE47">
        <f>IF(AC47*$H$13&gt;=AG47,1.0,(AG47/(AG47-AC47*$H$13)))</f>
        <v>0</v>
      </c>
      <c r="AF47">
        <f>(AE47-1)*100</f>
        <v>0</v>
      </c>
      <c r="AG47">
        <f>MAX(0,($B$13+$C$13*CK47)/(1+$D$13*CK47)*CD47/(CF47+273)*$E$13)</f>
        <v>0</v>
      </c>
      <c r="AH47" t="s">
        <v>293</v>
      </c>
      <c r="AI47">
        <v>0</v>
      </c>
      <c r="AJ47">
        <v>0</v>
      </c>
      <c r="AK47">
        <f>AJ47-AI47</f>
        <v>0</v>
      </c>
      <c r="AL47">
        <f>AK47/AJ47</f>
        <v>0</v>
      </c>
      <c r="AM47">
        <v>0</v>
      </c>
      <c r="AN47" t="s">
        <v>293</v>
      </c>
      <c r="AO47">
        <v>0</v>
      </c>
      <c r="AP47">
        <v>0</v>
      </c>
      <c r="AQ47">
        <f>1-AO47/AP47</f>
        <v>0</v>
      </c>
      <c r="AR47">
        <v>0.5</v>
      </c>
      <c r="AS47">
        <f>BO47</f>
        <v>0</v>
      </c>
      <c r="AT47">
        <f>H47</f>
        <v>0</v>
      </c>
      <c r="AU47">
        <f>AQ47*AR47*AS47</f>
        <v>0</v>
      </c>
      <c r="AV47">
        <f>BA47/AP47</f>
        <v>0</v>
      </c>
      <c r="AW47">
        <f>(AT47-AM47)/AS47</f>
        <v>0</v>
      </c>
      <c r="AX47">
        <f>(AJ47-AP47)/AP47</f>
        <v>0</v>
      </c>
      <c r="AY47" t="s">
        <v>293</v>
      </c>
      <c r="AZ47">
        <v>0</v>
      </c>
      <c r="BA47">
        <f>AP47-AZ47</f>
        <v>0</v>
      </c>
      <c r="BB47">
        <f>(AP47-AO47)/(AP47-AZ47)</f>
        <v>0</v>
      </c>
      <c r="BC47">
        <f>(AJ47-AP47)/(AJ47-AZ47)</f>
        <v>0</v>
      </c>
      <c r="BD47">
        <f>(AP47-AO47)/(AP47-AI47)</f>
        <v>0</v>
      </c>
      <c r="BE47">
        <f>(AJ47-AP47)/(AJ47-AI47)</f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f>$B$11*CL47+$C$11*CM47+$F$11*CN47*(1-CQ47)</f>
        <v>0</v>
      </c>
      <c r="BO47">
        <f>BN47*BP47</f>
        <v>0</v>
      </c>
      <c r="BP47">
        <f>($B$11*$D$9+$C$11*$D$9+$F$11*((DA47+CS47)/MAX(DA47+CS47+DB47, 0.1)*$I$9+DB47/MAX(DA47+CS47+DB47, 0.1)*$J$9))/($B$11+$C$11+$F$11)</f>
        <v>0</v>
      </c>
      <c r="BQ47">
        <f>($B$11*$K$9+$C$11*$K$9+$F$11*((DA47+CS47)/MAX(DA47+CS47+DB47, 0.1)*$P$9+DB47/MAX(DA47+CS47+DB47, 0.1)*$Q$9))/($B$11+$C$11+$F$11)</f>
        <v>0</v>
      </c>
      <c r="BR47">
        <v>6</v>
      </c>
      <c r="BS47">
        <v>0.5</v>
      </c>
      <c r="BT47" t="s">
        <v>294</v>
      </c>
      <c r="BU47">
        <v>2</v>
      </c>
      <c r="BV47">
        <v>1620075364.75</v>
      </c>
      <c r="BW47">
        <v>405.2955</v>
      </c>
      <c r="BX47">
        <v>419.9395</v>
      </c>
      <c r="BY47">
        <v>11.92955</v>
      </c>
      <c r="BZ47">
        <v>9.594195</v>
      </c>
      <c r="CA47">
        <v>406.572</v>
      </c>
      <c r="CB47">
        <v>12.04425</v>
      </c>
      <c r="CC47">
        <v>699.956</v>
      </c>
      <c r="CD47">
        <v>101.077</v>
      </c>
      <c r="CE47">
        <v>0.0994624</v>
      </c>
      <c r="CF47">
        <v>23.2093</v>
      </c>
      <c r="CG47">
        <v>22.5444</v>
      </c>
      <c r="CH47">
        <v>999.9</v>
      </c>
      <c r="CI47">
        <v>0</v>
      </c>
      <c r="CJ47">
        <v>0</v>
      </c>
      <c r="CK47">
        <v>10022.5</v>
      </c>
      <c r="CL47">
        <v>0</v>
      </c>
      <c r="CM47">
        <v>2.37107</v>
      </c>
      <c r="CN47">
        <v>599.95</v>
      </c>
      <c r="CO47">
        <v>0.932997</v>
      </c>
      <c r="CP47">
        <v>0.0670026</v>
      </c>
      <c r="CQ47">
        <v>0</v>
      </c>
      <c r="CR47">
        <v>1123.31</v>
      </c>
      <c r="CS47">
        <v>4.99912</v>
      </c>
      <c r="CT47">
        <v>6588.97</v>
      </c>
      <c r="CU47">
        <v>3805.24</v>
      </c>
      <c r="CV47">
        <v>34.562</v>
      </c>
      <c r="CW47">
        <v>38.062</v>
      </c>
      <c r="CX47">
        <v>36.5</v>
      </c>
      <c r="CY47">
        <v>37.812</v>
      </c>
      <c r="CZ47">
        <v>36.687</v>
      </c>
      <c r="DA47">
        <v>555.09</v>
      </c>
      <c r="DB47">
        <v>39.86</v>
      </c>
      <c r="DC47">
        <v>0</v>
      </c>
      <c r="DD47">
        <v>1620075365.9</v>
      </c>
      <c r="DE47">
        <v>0</v>
      </c>
      <c r="DF47">
        <v>1124.0004</v>
      </c>
      <c r="DG47">
        <v>-2.62923076657051</v>
      </c>
      <c r="DH47">
        <v>-7.23692312681972</v>
      </c>
      <c r="DI47">
        <v>6590.2364</v>
      </c>
      <c r="DJ47">
        <v>15</v>
      </c>
      <c r="DK47">
        <v>1620074415.1</v>
      </c>
      <c r="DL47" t="s">
        <v>295</v>
      </c>
      <c r="DM47">
        <v>1620074410.1</v>
      </c>
      <c r="DN47">
        <v>1620074415.1</v>
      </c>
      <c r="DO47">
        <v>3</v>
      </c>
      <c r="DP47">
        <v>-0.047</v>
      </c>
      <c r="DQ47">
        <v>0.064</v>
      </c>
      <c r="DR47">
        <v>-1.276</v>
      </c>
      <c r="DS47">
        <v>-0.115</v>
      </c>
      <c r="DT47">
        <v>420</v>
      </c>
      <c r="DU47">
        <v>1</v>
      </c>
      <c r="DV47">
        <v>0.23</v>
      </c>
      <c r="DW47">
        <v>0.04</v>
      </c>
      <c r="DX47">
        <v>-14.7156073170732</v>
      </c>
      <c r="DY47">
        <v>0.45030940766552</v>
      </c>
      <c r="DZ47">
        <v>0.0536588155203393</v>
      </c>
      <c r="EA47">
        <v>1</v>
      </c>
      <c r="EB47">
        <v>1124.08676470588</v>
      </c>
      <c r="EC47">
        <v>-1.68825478090995</v>
      </c>
      <c r="ED47">
        <v>0.253489999666262</v>
      </c>
      <c r="EE47">
        <v>1</v>
      </c>
      <c r="EF47">
        <v>2.39820243902439</v>
      </c>
      <c r="EG47">
        <v>-0.356900696864106</v>
      </c>
      <c r="EH47">
        <v>0.0384001646198509</v>
      </c>
      <c r="EI47">
        <v>0</v>
      </c>
      <c r="EJ47">
        <v>2</v>
      </c>
      <c r="EK47">
        <v>3</v>
      </c>
      <c r="EL47" t="s">
        <v>332</v>
      </c>
      <c r="EM47">
        <v>100</v>
      </c>
      <c r="EN47">
        <v>100</v>
      </c>
      <c r="EO47">
        <v>-1.277</v>
      </c>
      <c r="EP47">
        <v>-0.1147</v>
      </c>
      <c r="EQ47">
        <v>-1.27634999999998</v>
      </c>
      <c r="ER47">
        <v>0</v>
      </c>
      <c r="ES47">
        <v>0</v>
      </c>
      <c r="ET47">
        <v>0</v>
      </c>
      <c r="EU47">
        <v>-0.11468485</v>
      </c>
      <c r="EV47">
        <v>0</v>
      </c>
      <c r="EW47">
        <v>0</v>
      </c>
      <c r="EX47">
        <v>0</v>
      </c>
      <c r="EY47">
        <v>-1</v>
      </c>
      <c r="EZ47">
        <v>-1</v>
      </c>
      <c r="FA47">
        <v>-1</v>
      </c>
      <c r="FB47">
        <v>-1</v>
      </c>
      <c r="FC47">
        <v>15.9</v>
      </c>
      <c r="FD47">
        <v>15.8</v>
      </c>
      <c r="FE47">
        <v>2</v>
      </c>
      <c r="FF47">
        <v>779.017</v>
      </c>
      <c r="FG47">
        <v>706.162</v>
      </c>
      <c r="FH47">
        <v>24.3183</v>
      </c>
      <c r="FI47">
        <v>24.3917</v>
      </c>
      <c r="FJ47">
        <v>30.0002</v>
      </c>
      <c r="FK47">
        <v>24.5224</v>
      </c>
      <c r="FL47">
        <v>24.511</v>
      </c>
      <c r="FM47">
        <v>26.406</v>
      </c>
      <c r="FN47">
        <v>55.1512</v>
      </c>
      <c r="FO47">
        <v>0</v>
      </c>
      <c r="FP47">
        <v>24.36</v>
      </c>
      <c r="FQ47">
        <v>420</v>
      </c>
      <c r="FR47">
        <v>9.78874</v>
      </c>
      <c r="FS47">
        <v>102.05</v>
      </c>
      <c r="FT47">
        <v>100.572</v>
      </c>
    </row>
    <row r="48" spans="1:176">
      <c r="A48">
        <v>32</v>
      </c>
      <c r="B48">
        <v>1620075395</v>
      </c>
      <c r="C48">
        <v>930.400000095367</v>
      </c>
      <c r="D48" t="s">
        <v>360</v>
      </c>
      <c r="E48" t="s">
        <v>361</v>
      </c>
      <c r="F48">
        <v>1620075394.25</v>
      </c>
      <c r="G48">
        <f>CC48*AE48*(BY48-BZ48)/(100*BR48*(1000-AE48*BY48))</f>
        <v>0</v>
      </c>
      <c r="H48">
        <f>CC48*AE48*(BX48-BW48*(1000-AE48*BZ48)/(1000-AE48*BY48))/(100*BR48)</f>
        <v>0</v>
      </c>
      <c r="I48">
        <f>BW48 - IF(AE48&gt;1, H48*BR48*100.0/(AG48*CK48), 0)</f>
        <v>0</v>
      </c>
      <c r="J48">
        <f>((P48-G48/2)*I48-H48)/(P48+G48/2)</f>
        <v>0</v>
      </c>
      <c r="K48">
        <f>J48*(CD48+CE48)/1000.0</f>
        <v>0</v>
      </c>
      <c r="L48">
        <f>(BW48 - IF(AE48&gt;1, H48*BR48*100.0/(AG48*CK48), 0))*(CD48+CE48)/1000.0</f>
        <v>0</v>
      </c>
      <c r="M48">
        <f>2.0/((1/O48-1/N48)+SIGN(O48)*SQRT((1/O48-1/N48)*(1/O48-1/N48) + 4*BS48/((BS48+1)*(BS48+1))*(2*1/O48*1/N48-1/N48*1/N48)))</f>
        <v>0</v>
      </c>
      <c r="N48">
        <f>IF(LEFT(BT48,1)&lt;&gt;"0",IF(LEFT(BT48,1)="1",3.0,BU48),$D$5+$E$5*(CK48*CD48/($K$5*1000))+$F$5*(CK48*CD48/($K$5*1000))*MAX(MIN(BR48,$J$5),$I$5)*MAX(MIN(BR48,$J$5),$I$5)+$G$5*MAX(MIN(BR48,$J$5),$I$5)*(CK48*CD48/($K$5*1000))+$H$5*(CK48*CD48/($K$5*1000))*(CK48*CD48/($K$5*1000)))</f>
        <v>0</v>
      </c>
      <c r="O48">
        <f>G48*(1000-(1000*0.61365*exp(17.502*S48/(240.97+S48))/(CD48+CE48)+BY48)/2)/(1000*0.61365*exp(17.502*S48/(240.97+S48))/(CD48+CE48)-BY48)</f>
        <v>0</v>
      </c>
      <c r="P48">
        <f>1/((BS48+1)/(M48/1.6)+1/(N48/1.37)) + BS48/((BS48+1)/(M48/1.6) + BS48/(N48/1.37))</f>
        <v>0</v>
      </c>
      <c r="Q48">
        <f>(BO48*BQ48)</f>
        <v>0</v>
      </c>
      <c r="R48">
        <f>(CF48+(Q48+2*0.95*5.67E-8*(((CF48+$B$7)+273)^4-(CF48+273)^4)-44100*G48)/(1.84*29.3*N48+8*0.95*5.67E-8*(CF48+273)^3))</f>
        <v>0</v>
      </c>
      <c r="S48">
        <f>($C$7*CG48+$D$7*CH48+$E$7*R48)</f>
        <v>0</v>
      </c>
      <c r="T48">
        <f>0.61365*exp(17.502*S48/(240.97+S48))</f>
        <v>0</v>
      </c>
      <c r="U48">
        <f>(V48/W48*100)</f>
        <v>0</v>
      </c>
      <c r="V48">
        <f>BY48*(CD48+CE48)/1000</f>
        <v>0</v>
      </c>
      <c r="W48">
        <f>0.61365*exp(17.502*CF48/(240.97+CF48))</f>
        <v>0</v>
      </c>
      <c r="X48">
        <f>(T48-BY48*(CD48+CE48)/1000)</f>
        <v>0</v>
      </c>
      <c r="Y48">
        <f>(-G48*44100)</f>
        <v>0</v>
      </c>
      <c r="Z48">
        <f>2*29.3*N48*0.92*(CF48-S48)</f>
        <v>0</v>
      </c>
      <c r="AA48">
        <f>2*0.95*5.67E-8*(((CF48+$B$7)+273)^4-(S48+273)^4)</f>
        <v>0</v>
      </c>
      <c r="AB48">
        <f>Q48+AA48+Y48+Z48</f>
        <v>0</v>
      </c>
      <c r="AC48">
        <v>0</v>
      </c>
      <c r="AD48">
        <v>0</v>
      </c>
      <c r="AE48">
        <f>IF(AC48*$H$13&gt;=AG48,1.0,(AG48/(AG48-AC48*$H$13)))</f>
        <v>0</v>
      </c>
      <c r="AF48">
        <f>(AE48-1)*100</f>
        <v>0</v>
      </c>
      <c r="AG48">
        <f>MAX(0,($B$13+$C$13*CK48)/(1+$D$13*CK48)*CD48/(CF48+273)*$E$13)</f>
        <v>0</v>
      </c>
      <c r="AH48" t="s">
        <v>293</v>
      </c>
      <c r="AI48">
        <v>0</v>
      </c>
      <c r="AJ48">
        <v>0</v>
      </c>
      <c r="AK48">
        <f>AJ48-AI48</f>
        <v>0</v>
      </c>
      <c r="AL48">
        <f>AK48/AJ48</f>
        <v>0</v>
      </c>
      <c r="AM48">
        <v>0</v>
      </c>
      <c r="AN48" t="s">
        <v>293</v>
      </c>
      <c r="AO48">
        <v>0</v>
      </c>
      <c r="AP48">
        <v>0</v>
      </c>
      <c r="AQ48">
        <f>1-AO48/AP48</f>
        <v>0</v>
      </c>
      <c r="AR48">
        <v>0.5</v>
      </c>
      <c r="AS48">
        <f>BO48</f>
        <v>0</v>
      </c>
      <c r="AT48">
        <f>H48</f>
        <v>0</v>
      </c>
      <c r="AU48">
        <f>AQ48*AR48*AS48</f>
        <v>0</v>
      </c>
      <c r="AV48">
        <f>BA48/AP48</f>
        <v>0</v>
      </c>
      <c r="AW48">
        <f>(AT48-AM48)/AS48</f>
        <v>0</v>
      </c>
      <c r="AX48">
        <f>(AJ48-AP48)/AP48</f>
        <v>0</v>
      </c>
      <c r="AY48" t="s">
        <v>293</v>
      </c>
      <c r="AZ48">
        <v>0</v>
      </c>
      <c r="BA48">
        <f>AP48-AZ48</f>
        <v>0</v>
      </c>
      <c r="BB48">
        <f>(AP48-AO48)/(AP48-AZ48)</f>
        <v>0</v>
      </c>
      <c r="BC48">
        <f>(AJ48-AP48)/(AJ48-AZ48)</f>
        <v>0</v>
      </c>
      <c r="BD48">
        <f>(AP48-AO48)/(AP48-AI48)</f>
        <v>0</v>
      </c>
      <c r="BE48">
        <f>(AJ48-AP48)/(AJ48-AI48)</f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f>$B$11*CL48+$C$11*CM48+$F$11*CN48*(1-CQ48)</f>
        <v>0</v>
      </c>
      <c r="BO48">
        <f>BN48*BP48</f>
        <v>0</v>
      </c>
      <c r="BP48">
        <f>($B$11*$D$9+$C$11*$D$9+$F$11*((DA48+CS48)/MAX(DA48+CS48+DB48, 0.1)*$I$9+DB48/MAX(DA48+CS48+DB48, 0.1)*$J$9))/($B$11+$C$11+$F$11)</f>
        <v>0</v>
      </c>
      <c r="BQ48">
        <f>($B$11*$K$9+$C$11*$K$9+$F$11*((DA48+CS48)/MAX(DA48+CS48+DB48, 0.1)*$P$9+DB48/MAX(DA48+CS48+DB48, 0.1)*$Q$9))/($B$11+$C$11+$F$11)</f>
        <v>0</v>
      </c>
      <c r="BR48">
        <v>6</v>
      </c>
      <c r="BS48">
        <v>0.5</v>
      </c>
      <c r="BT48" t="s">
        <v>294</v>
      </c>
      <c r="BU48">
        <v>2</v>
      </c>
      <c r="BV48">
        <v>1620075394.25</v>
      </c>
      <c r="BW48">
        <v>405.548</v>
      </c>
      <c r="BX48">
        <v>419.9705</v>
      </c>
      <c r="BY48">
        <v>12.45695</v>
      </c>
      <c r="BZ48">
        <v>10.29</v>
      </c>
      <c r="CA48">
        <v>406.824</v>
      </c>
      <c r="CB48">
        <v>12.57165</v>
      </c>
      <c r="CC48">
        <v>700.0225</v>
      </c>
      <c r="CD48">
        <v>101.066</v>
      </c>
      <c r="CE48">
        <v>0.1001785</v>
      </c>
      <c r="CF48">
        <v>23.5393</v>
      </c>
      <c r="CG48">
        <v>22.88215</v>
      </c>
      <c r="CH48">
        <v>999.9</v>
      </c>
      <c r="CI48">
        <v>0</v>
      </c>
      <c r="CJ48">
        <v>0</v>
      </c>
      <c r="CK48">
        <v>9990.31</v>
      </c>
      <c r="CL48">
        <v>0</v>
      </c>
      <c r="CM48">
        <v>2.37107</v>
      </c>
      <c r="CN48">
        <v>599.9255</v>
      </c>
      <c r="CO48">
        <v>0.932997</v>
      </c>
      <c r="CP48">
        <v>0.0670026</v>
      </c>
      <c r="CQ48">
        <v>0</v>
      </c>
      <c r="CR48">
        <v>1121.975</v>
      </c>
      <c r="CS48">
        <v>4.99912</v>
      </c>
      <c r="CT48">
        <v>6577.39</v>
      </c>
      <c r="CU48">
        <v>3805.075</v>
      </c>
      <c r="CV48">
        <v>34.531</v>
      </c>
      <c r="CW48">
        <v>38.0935</v>
      </c>
      <c r="CX48">
        <v>36.5935</v>
      </c>
      <c r="CY48">
        <v>37.9685</v>
      </c>
      <c r="CZ48">
        <v>36.6875</v>
      </c>
      <c r="DA48">
        <v>555.065</v>
      </c>
      <c r="DB48">
        <v>39.86</v>
      </c>
      <c r="DC48">
        <v>0</v>
      </c>
      <c r="DD48">
        <v>1620075395.3</v>
      </c>
      <c r="DE48">
        <v>0</v>
      </c>
      <c r="DF48">
        <v>1122.41346153846</v>
      </c>
      <c r="DG48">
        <v>-4.70735044188171</v>
      </c>
      <c r="DH48">
        <v>-30.8492307985958</v>
      </c>
      <c r="DI48">
        <v>6581.78307692308</v>
      </c>
      <c r="DJ48">
        <v>15</v>
      </c>
      <c r="DK48">
        <v>1620074415.1</v>
      </c>
      <c r="DL48" t="s">
        <v>295</v>
      </c>
      <c r="DM48">
        <v>1620074410.1</v>
      </c>
      <c r="DN48">
        <v>1620074415.1</v>
      </c>
      <c r="DO48">
        <v>3</v>
      </c>
      <c r="DP48">
        <v>-0.047</v>
      </c>
      <c r="DQ48">
        <v>0.064</v>
      </c>
      <c r="DR48">
        <v>-1.276</v>
      </c>
      <c r="DS48">
        <v>-0.115</v>
      </c>
      <c r="DT48">
        <v>420</v>
      </c>
      <c r="DU48">
        <v>1</v>
      </c>
      <c r="DV48">
        <v>0.23</v>
      </c>
      <c r="DW48">
        <v>0.04</v>
      </c>
      <c r="DX48">
        <v>-14.4692048780488</v>
      </c>
      <c r="DY48">
        <v>0.54590592334497</v>
      </c>
      <c r="DZ48">
        <v>0.0646793138085217</v>
      </c>
      <c r="EA48">
        <v>0</v>
      </c>
      <c r="EB48">
        <v>1122.67823529412</v>
      </c>
      <c r="EC48">
        <v>-4.43710904480298</v>
      </c>
      <c r="ED48">
        <v>0.49242180978743</v>
      </c>
      <c r="EE48">
        <v>1</v>
      </c>
      <c r="EF48">
        <v>2.23147634146341</v>
      </c>
      <c r="EG48">
        <v>-0.383955679442508</v>
      </c>
      <c r="EH48">
        <v>0.0387678771197393</v>
      </c>
      <c r="EI48">
        <v>0</v>
      </c>
      <c r="EJ48">
        <v>1</v>
      </c>
      <c r="EK48">
        <v>3</v>
      </c>
      <c r="EL48" t="s">
        <v>296</v>
      </c>
      <c r="EM48">
        <v>100</v>
      </c>
      <c r="EN48">
        <v>100</v>
      </c>
      <c r="EO48">
        <v>-1.276</v>
      </c>
      <c r="EP48">
        <v>-0.1147</v>
      </c>
      <c r="EQ48">
        <v>-1.27634999999998</v>
      </c>
      <c r="ER48">
        <v>0</v>
      </c>
      <c r="ES48">
        <v>0</v>
      </c>
      <c r="ET48">
        <v>0</v>
      </c>
      <c r="EU48">
        <v>-0.11468485</v>
      </c>
      <c r="EV48">
        <v>0</v>
      </c>
      <c r="EW48">
        <v>0</v>
      </c>
      <c r="EX48">
        <v>0</v>
      </c>
      <c r="EY48">
        <v>-1</v>
      </c>
      <c r="EZ48">
        <v>-1</v>
      </c>
      <c r="FA48">
        <v>-1</v>
      </c>
      <c r="FB48">
        <v>-1</v>
      </c>
      <c r="FC48">
        <v>16.4</v>
      </c>
      <c r="FD48">
        <v>16.3</v>
      </c>
      <c r="FE48">
        <v>2</v>
      </c>
      <c r="FF48">
        <v>779.037</v>
      </c>
      <c r="FG48">
        <v>706.655</v>
      </c>
      <c r="FH48">
        <v>24.8072</v>
      </c>
      <c r="FI48">
        <v>24.3978</v>
      </c>
      <c r="FJ48">
        <v>30.0005</v>
      </c>
      <c r="FK48">
        <v>24.5224</v>
      </c>
      <c r="FL48">
        <v>24.5099</v>
      </c>
      <c r="FM48">
        <v>26.4177</v>
      </c>
      <c r="FN48">
        <v>52.438</v>
      </c>
      <c r="FO48">
        <v>0</v>
      </c>
      <c r="FP48">
        <v>24.86</v>
      </c>
      <c r="FQ48">
        <v>420</v>
      </c>
      <c r="FR48">
        <v>10.5409</v>
      </c>
      <c r="FS48">
        <v>102.046</v>
      </c>
      <c r="FT48">
        <v>100.571</v>
      </c>
    </row>
    <row r="49" spans="1:176">
      <c r="A49">
        <v>33</v>
      </c>
      <c r="B49">
        <v>1620075425</v>
      </c>
      <c r="C49">
        <v>960.400000095367</v>
      </c>
      <c r="D49" t="s">
        <v>362</v>
      </c>
      <c r="E49" t="s">
        <v>363</v>
      </c>
      <c r="F49">
        <v>1620075424</v>
      </c>
      <c r="G49">
        <f>CC49*AE49*(BY49-BZ49)/(100*BR49*(1000-AE49*BY49))</f>
        <v>0</v>
      </c>
      <c r="H49">
        <f>CC49*AE49*(BX49-BW49*(1000-AE49*BZ49)/(1000-AE49*BY49))/(100*BR49)</f>
        <v>0</v>
      </c>
      <c r="I49">
        <f>BW49 - IF(AE49&gt;1, H49*BR49*100.0/(AG49*CK49), 0)</f>
        <v>0</v>
      </c>
      <c r="J49">
        <f>((P49-G49/2)*I49-H49)/(P49+G49/2)</f>
        <v>0</v>
      </c>
      <c r="K49">
        <f>J49*(CD49+CE49)/1000.0</f>
        <v>0</v>
      </c>
      <c r="L49">
        <f>(BW49 - IF(AE49&gt;1, H49*BR49*100.0/(AG49*CK49), 0))*(CD49+CE49)/1000.0</f>
        <v>0</v>
      </c>
      <c r="M49">
        <f>2.0/((1/O49-1/N49)+SIGN(O49)*SQRT((1/O49-1/N49)*(1/O49-1/N49) + 4*BS49/((BS49+1)*(BS49+1))*(2*1/O49*1/N49-1/N49*1/N49)))</f>
        <v>0</v>
      </c>
      <c r="N49">
        <f>IF(LEFT(BT49,1)&lt;&gt;"0",IF(LEFT(BT49,1)="1",3.0,BU49),$D$5+$E$5*(CK49*CD49/($K$5*1000))+$F$5*(CK49*CD49/($K$5*1000))*MAX(MIN(BR49,$J$5),$I$5)*MAX(MIN(BR49,$J$5),$I$5)+$G$5*MAX(MIN(BR49,$J$5),$I$5)*(CK49*CD49/($K$5*1000))+$H$5*(CK49*CD49/($K$5*1000))*(CK49*CD49/($K$5*1000)))</f>
        <v>0</v>
      </c>
      <c r="O49">
        <f>G49*(1000-(1000*0.61365*exp(17.502*S49/(240.97+S49))/(CD49+CE49)+BY49)/2)/(1000*0.61365*exp(17.502*S49/(240.97+S49))/(CD49+CE49)-BY49)</f>
        <v>0</v>
      </c>
      <c r="P49">
        <f>1/((BS49+1)/(M49/1.6)+1/(N49/1.37)) + BS49/((BS49+1)/(M49/1.6) + BS49/(N49/1.37))</f>
        <v>0</v>
      </c>
      <c r="Q49">
        <f>(BO49*BQ49)</f>
        <v>0</v>
      </c>
      <c r="R49">
        <f>(CF49+(Q49+2*0.95*5.67E-8*(((CF49+$B$7)+273)^4-(CF49+273)^4)-44100*G49)/(1.84*29.3*N49+8*0.95*5.67E-8*(CF49+273)^3))</f>
        <v>0</v>
      </c>
      <c r="S49">
        <f>($C$7*CG49+$D$7*CH49+$E$7*R49)</f>
        <v>0</v>
      </c>
      <c r="T49">
        <f>0.61365*exp(17.502*S49/(240.97+S49))</f>
        <v>0</v>
      </c>
      <c r="U49">
        <f>(V49/W49*100)</f>
        <v>0</v>
      </c>
      <c r="V49">
        <f>BY49*(CD49+CE49)/1000</f>
        <v>0</v>
      </c>
      <c r="W49">
        <f>0.61365*exp(17.502*CF49/(240.97+CF49))</f>
        <v>0</v>
      </c>
      <c r="X49">
        <f>(T49-BY49*(CD49+CE49)/1000)</f>
        <v>0</v>
      </c>
      <c r="Y49">
        <f>(-G49*44100)</f>
        <v>0</v>
      </c>
      <c r="Z49">
        <f>2*29.3*N49*0.92*(CF49-S49)</f>
        <v>0</v>
      </c>
      <c r="AA49">
        <f>2*0.95*5.67E-8*(((CF49+$B$7)+273)^4-(S49+273)^4)</f>
        <v>0</v>
      </c>
      <c r="AB49">
        <f>Q49+AA49+Y49+Z49</f>
        <v>0</v>
      </c>
      <c r="AC49">
        <v>0</v>
      </c>
      <c r="AD49">
        <v>0</v>
      </c>
      <c r="AE49">
        <f>IF(AC49*$H$13&gt;=AG49,1.0,(AG49/(AG49-AC49*$H$13)))</f>
        <v>0</v>
      </c>
      <c r="AF49">
        <f>(AE49-1)*100</f>
        <v>0</v>
      </c>
      <c r="AG49">
        <f>MAX(0,($B$13+$C$13*CK49)/(1+$D$13*CK49)*CD49/(CF49+273)*$E$13)</f>
        <v>0</v>
      </c>
      <c r="AH49" t="s">
        <v>293</v>
      </c>
      <c r="AI49">
        <v>0</v>
      </c>
      <c r="AJ49">
        <v>0</v>
      </c>
      <c r="AK49">
        <f>AJ49-AI49</f>
        <v>0</v>
      </c>
      <c r="AL49">
        <f>AK49/AJ49</f>
        <v>0</v>
      </c>
      <c r="AM49">
        <v>0</v>
      </c>
      <c r="AN49" t="s">
        <v>293</v>
      </c>
      <c r="AO49">
        <v>0</v>
      </c>
      <c r="AP49">
        <v>0</v>
      </c>
      <c r="AQ49">
        <f>1-AO49/AP49</f>
        <v>0</v>
      </c>
      <c r="AR49">
        <v>0.5</v>
      </c>
      <c r="AS49">
        <f>BO49</f>
        <v>0</v>
      </c>
      <c r="AT49">
        <f>H49</f>
        <v>0</v>
      </c>
      <c r="AU49">
        <f>AQ49*AR49*AS49</f>
        <v>0</v>
      </c>
      <c r="AV49">
        <f>BA49/AP49</f>
        <v>0</v>
      </c>
      <c r="AW49">
        <f>(AT49-AM49)/AS49</f>
        <v>0</v>
      </c>
      <c r="AX49">
        <f>(AJ49-AP49)/AP49</f>
        <v>0</v>
      </c>
      <c r="AY49" t="s">
        <v>293</v>
      </c>
      <c r="AZ49">
        <v>0</v>
      </c>
      <c r="BA49">
        <f>AP49-AZ49</f>
        <v>0</v>
      </c>
      <c r="BB49">
        <f>(AP49-AO49)/(AP49-AZ49)</f>
        <v>0</v>
      </c>
      <c r="BC49">
        <f>(AJ49-AP49)/(AJ49-AZ49)</f>
        <v>0</v>
      </c>
      <c r="BD49">
        <f>(AP49-AO49)/(AP49-AI49)</f>
        <v>0</v>
      </c>
      <c r="BE49">
        <f>(AJ49-AP49)/(AJ49-AI49)</f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f>$B$11*CL49+$C$11*CM49+$F$11*CN49*(1-CQ49)</f>
        <v>0</v>
      </c>
      <c r="BO49">
        <f>BN49*BP49</f>
        <v>0</v>
      </c>
      <c r="BP49">
        <f>($B$11*$D$9+$C$11*$D$9+$F$11*((DA49+CS49)/MAX(DA49+CS49+DB49, 0.1)*$I$9+DB49/MAX(DA49+CS49+DB49, 0.1)*$J$9))/($B$11+$C$11+$F$11)</f>
        <v>0</v>
      </c>
      <c r="BQ49">
        <f>($B$11*$K$9+$C$11*$K$9+$F$11*((DA49+CS49)/MAX(DA49+CS49+DB49, 0.1)*$P$9+DB49/MAX(DA49+CS49+DB49, 0.1)*$Q$9))/($B$11+$C$11+$F$11)</f>
        <v>0</v>
      </c>
      <c r="BR49">
        <v>6</v>
      </c>
      <c r="BS49">
        <v>0.5</v>
      </c>
      <c r="BT49" t="s">
        <v>294</v>
      </c>
      <c r="BU49">
        <v>2</v>
      </c>
      <c r="BV49">
        <v>1620075424</v>
      </c>
      <c r="BW49">
        <v>405.866333333333</v>
      </c>
      <c r="BX49">
        <v>419.993</v>
      </c>
      <c r="BY49">
        <v>13.0151333333333</v>
      </c>
      <c r="BZ49">
        <v>11.0243333333333</v>
      </c>
      <c r="CA49">
        <v>407.142666666667</v>
      </c>
      <c r="CB49">
        <v>13.1297666666667</v>
      </c>
      <c r="CC49">
        <v>699.973333333333</v>
      </c>
      <c r="CD49">
        <v>101.067</v>
      </c>
      <c r="CE49">
        <v>0.0996064</v>
      </c>
      <c r="CF49">
        <v>23.8644666666667</v>
      </c>
      <c r="CG49">
        <v>23.2247666666667</v>
      </c>
      <c r="CH49">
        <v>999.9</v>
      </c>
      <c r="CI49">
        <v>0</v>
      </c>
      <c r="CJ49">
        <v>0</v>
      </c>
      <c r="CK49">
        <v>10012.7</v>
      </c>
      <c r="CL49">
        <v>0</v>
      </c>
      <c r="CM49">
        <v>2.38393333333333</v>
      </c>
      <c r="CN49">
        <v>600.01</v>
      </c>
      <c r="CO49">
        <v>0.932997</v>
      </c>
      <c r="CP49">
        <v>0.0670026</v>
      </c>
      <c r="CQ49">
        <v>0</v>
      </c>
      <c r="CR49">
        <v>1117.86</v>
      </c>
      <c r="CS49">
        <v>4.99912</v>
      </c>
      <c r="CT49">
        <v>6558.15333333333</v>
      </c>
      <c r="CU49">
        <v>3805.62</v>
      </c>
      <c r="CV49">
        <v>34.583</v>
      </c>
      <c r="CW49">
        <v>38.062</v>
      </c>
      <c r="CX49">
        <v>36.479</v>
      </c>
      <c r="CY49">
        <v>37.8956666666667</v>
      </c>
      <c r="CZ49">
        <v>36.8123333333333</v>
      </c>
      <c r="DA49">
        <v>555.143333333333</v>
      </c>
      <c r="DB49">
        <v>39.8666666666667</v>
      </c>
      <c r="DC49">
        <v>0</v>
      </c>
      <c r="DD49">
        <v>1620075425.3</v>
      </c>
      <c r="DE49">
        <v>0</v>
      </c>
      <c r="DF49">
        <v>1118.90576923077</v>
      </c>
      <c r="DG49">
        <v>-8.1241025703313</v>
      </c>
      <c r="DH49">
        <v>-42.8454699989146</v>
      </c>
      <c r="DI49">
        <v>6563.25346153846</v>
      </c>
      <c r="DJ49">
        <v>15</v>
      </c>
      <c r="DK49">
        <v>1620074415.1</v>
      </c>
      <c r="DL49" t="s">
        <v>295</v>
      </c>
      <c r="DM49">
        <v>1620074410.1</v>
      </c>
      <c r="DN49">
        <v>1620074415.1</v>
      </c>
      <c r="DO49">
        <v>3</v>
      </c>
      <c r="DP49">
        <v>-0.047</v>
      </c>
      <c r="DQ49">
        <v>0.064</v>
      </c>
      <c r="DR49">
        <v>-1.276</v>
      </c>
      <c r="DS49">
        <v>-0.115</v>
      </c>
      <c r="DT49">
        <v>420</v>
      </c>
      <c r="DU49">
        <v>1</v>
      </c>
      <c r="DV49">
        <v>0.23</v>
      </c>
      <c r="DW49">
        <v>0.04</v>
      </c>
      <c r="DX49">
        <v>-14.1743268292683</v>
      </c>
      <c r="DY49">
        <v>0.645583275261333</v>
      </c>
      <c r="DZ49">
        <v>0.0676360995557638</v>
      </c>
      <c r="EA49">
        <v>0</v>
      </c>
      <c r="EB49">
        <v>1119.40735294118</v>
      </c>
      <c r="EC49">
        <v>-8.26765929657686</v>
      </c>
      <c r="ED49">
        <v>0.842682372732996</v>
      </c>
      <c r="EE49">
        <v>1</v>
      </c>
      <c r="EF49">
        <v>2.04587268292683</v>
      </c>
      <c r="EG49">
        <v>-0.371679094076657</v>
      </c>
      <c r="EH49">
        <v>0.037924950923607</v>
      </c>
      <c r="EI49">
        <v>0</v>
      </c>
      <c r="EJ49">
        <v>1</v>
      </c>
      <c r="EK49">
        <v>3</v>
      </c>
      <c r="EL49" t="s">
        <v>296</v>
      </c>
      <c r="EM49">
        <v>100</v>
      </c>
      <c r="EN49">
        <v>100</v>
      </c>
      <c r="EO49">
        <v>-1.276</v>
      </c>
      <c r="EP49">
        <v>-0.1147</v>
      </c>
      <c r="EQ49">
        <v>-1.27634999999998</v>
      </c>
      <c r="ER49">
        <v>0</v>
      </c>
      <c r="ES49">
        <v>0</v>
      </c>
      <c r="ET49">
        <v>0</v>
      </c>
      <c r="EU49">
        <v>-0.11468485</v>
      </c>
      <c r="EV49">
        <v>0</v>
      </c>
      <c r="EW49">
        <v>0</v>
      </c>
      <c r="EX49">
        <v>0</v>
      </c>
      <c r="EY49">
        <v>-1</v>
      </c>
      <c r="EZ49">
        <v>-1</v>
      </c>
      <c r="FA49">
        <v>-1</v>
      </c>
      <c r="FB49">
        <v>-1</v>
      </c>
      <c r="FC49">
        <v>16.9</v>
      </c>
      <c r="FD49">
        <v>16.8</v>
      </c>
      <c r="FE49">
        <v>2</v>
      </c>
      <c r="FF49">
        <v>778.974</v>
      </c>
      <c r="FG49">
        <v>707.605</v>
      </c>
      <c r="FH49">
        <v>25.3129</v>
      </c>
      <c r="FI49">
        <v>24.406</v>
      </c>
      <c r="FJ49">
        <v>30.0002</v>
      </c>
      <c r="FK49">
        <v>24.5224</v>
      </c>
      <c r="FL49">
        <v>24.5084</v>
      </c>
      <c r="FM49">
        <v>26.4364</v>
      </c>
      <c r="FN49">
        <v>49.8419</v>
      </c>
      <c r="FO49">
        <v>0</v>
      </c>
      <c r="FP49">
        <v>25.37</v>
      </c>
      <c r="FQ49">
        <v>420</v>
      </c>
      <c r="FR49">
        <v>11.2348</v>
      </c>
      <c r="FS49">
        <v>102.049</v>
      </c>
      <c r="FT49">
        <v>100.577</v>
      </c>
    </row>
    <row r="50" spans="1:176">
      <c r="A50">
        <v>34</v>
      </c>
      <c r="B50">
        <v>1620075455</v>
      </c>
      <c r="C50">
        <v>990.400000095367</v>
      </c>
      <c r="D50" t="s">
        <v>364</v>
      </c>
      <c r="E50" t="s">
        <v>365</v>
      </c>
      <c r="F50">
        <v>1620075454</v>
      </c>
      <c r="G50">
        <f>CC50*AE50*(BY50-BZ50)/(100*BR50*(1000-AE50*BY50))</f>
        <v>0</v>
      </c>
      <c r="H50">
        <f>CC50*AE50*(BX50-BW50*(1000-AE50*BZ50)/(1000-AE50*BY50))/(100*BR50)</f>
        <v>0</v>
      </c>
      <c r="I50">
        <f>BW50 - IF(AE50&gt;1, H50*BR50*100.0/(AG50*CK50), 0)</f>
        <v>0</v>
      </c>
      <c r="J50">
        <f>((P50-G50/2)*I50-H50)/(P50+G50/2)</f>
        <v>0</v>
      </c>
      <c r="K50">
        <f>J50*(CD50+CE50)/1000.0</f>
        <v>0</v>
      </c>
      <c r="L50">
        <f>(BW50 - IF(AE50&gt;1, H50*BR50*100.0/(AG50*CK50), 0))*(CD50+CE50)/1000.0</f>
        <v>0</v>
      </c>
      <c r="M50">
        <f>2.0/((1/O50-1/N50)+SIGN(O50)*SQRT((1/O50-1/N50)*(1/O50-1/N50) + 4*BS50/((BS50+1)*(BS50+1))*(2*1/O50*1/N50-1/N50*1/N50)))</f>
        <v>0</v>
      </c>
      <c r="N50">
        <f>IF(LEFT(BT50,1)&lt;&gt;"0",IF(LEFT(BT50,1)="1",3.0,BU50),$D$5+$E$5*(CK50*CD50/($K$5*1000))+$F$5*(CK50*CD50/($K$5*1000))*MAX(MIN(BR50,$J$5),$I$5)*MAX(MIN(BR50,$J$5),$I$5)+$G$5*MAX(MIN(BR50,$J$5),$I$5)*(CK50*CD50/($K$5*1000))+$H$5*(CK50*CD50/($K$5*1000))*(CK50*CD50/($K$5*1000)))</f>
        <v>0</v>
      </c>
      <c r="O50">
        <f>G50*(1000-(1000*0.61365*exp(17.502*S50/(240.97+S50))/(CD50+CE50)+BY50)/2)/(1000*0.61365*exp(17.502*S50/(240.97+S50))/(CD50+CE50)-BY50)</f>
        <v>0</v>
      </c>
      <c r="P50">
        <f>1/((BS50+1)/(M50/1.6)+1/(N50/1.37)) + BS50/((BS50+1)/(M50/1.6) + BS50/(N50/1.37))</f>
        <v>0</v>
      </c>
      <c r="Q50">
        <f>(BO50*BQ50)</f>
        <v>0</v>
      </c>
      <c r="R50">
        <f>(CF50+(Q50+2*0.95*5.67E-8*(((CF50+$B$7)+273)^4-(CF50+273)^4)-44100*G50)/(1.84*29.3*N50+8*0.95*5.67E-8*(CF50+273)^3))</f>
        <v>0</v>
      </c>
      <c r="S50">
        <f>($C$7*CG50+$D$7*CH50+$E$7*R50)</f>
        <v>0</v>
      </c>
      <c r="T50">
        <f>0.61365*exp(17.502*S50/(240.97+S50))</f>
        <v>0</v>
      </c>
      <c r="U50">
        <f>(V50/W50*100)</f>
        <v>0</v>
      </c>
      <c r="V50">
        <f>BY50*(CD50+CE50)/1000</f>
        <v>0</v>
      </c>
      <c r="W50">
        <f>0.61365*exp(17.502*CF50/(240.97+CF50))</f>
        <v>0</v>
      </c>
      <c r="X50">
        <f>(T50-BY50*(CD50+CE50)/1000)</f>
        <v>0</v>
      </c>
      <c r="Y50">
        <f>(-G50*44100)</f>
        <v>0</v>
      </c>
      <c r="Z50">
        <f>2*29.3*N50*0.92*(CF50-S50)</f>
        <v>0</v>
      </c>
      <c r="AA50">
        <f>2*0.95*5.67E-8*(((CF50+$B$7)+273)^4-(S50+273)^4)</f>
        <v>0</v>
      </c>
      <c r="AB50">
        <f>Q50+AA50+Y50+Z50</f>
        <v>0</v>
      </c>
      <c r="AC50">
        <v>0</v>
      </c>
      <c r="AD50">
        <v>0</v>
      </c>
      <c r="AE50">
        <f>IF(AC50*$H$13&gt;=AG50,1.0,(AG50/(AG50-AC50*$H$13)))</f>
        <v>0</v>
      </c>
      <c r="AF50">
        <f>(AE50-1)*100</f>
        <v>0</v>
      </c>
      <c r="AG50">
        <f>MAX(0,($B$13+$C$13*CK50)/(1+$D$13*CK50)*CD50/(CF50+273)*$E$13)</f>
        <v>0</v>
      </c>
      <c r="AH50" t="s">
        <v>293</v>
      </c>
      <c r="AI50">
        <v>0</v>
      </c>
      <c r="AJ50">
        <v>0</v>
      </c>
      <c r="AK50">
        <f>AJ50-AI50</f>
        <v>0</v>
      </c>
      <c r="AL50">
        <f>AK50/AJ50</f>
        <v>0</v>
      </c>
      <c r="AM50">
        <v>0</v>
      </c>
      <c r="AN50" t="s">
        <v>293</v>
      </c>
      <c r="AO50">
        <v>0</v>
      </c>
      <c r="AP50">
        <v>0</v>
      </c>
      <c r="AQ50">
        <f>1-AO50/AP50</f>
        <v>0</v>
      </c>
      <c r="AR50">
        <v>0.5</v>
      </c>
      <c r="AS50">
        <f>BO50</f>
        <v>0</v>
      </c>
      <c r="AT50">
        <f>H50</f>
        <v>0</v>
      </c>
      <c r="AU50">
        <f>AQ50*AR50*AS50</f>
        <v>0</v>
      </c>
      <c r="AV50">
        <f>BA50/AP50</f>
        <v>0</v>
      </c>
      <c r="AW50">
        <f>(AT50-AM50)/AS50</f>
        <v>0</v>
      </c>
      <c r="AX50">
        <f>(AJ50-AP50)/AP50</f>
        <v>0</v>
      </c>
      <c r="AY50" t="s">
        <v>293</v>
      </c>
      <c r="AZ50">
        <v>0</v>
      </c>
      <c r="BA50">
        <f>AP50-AZ50</f>
        <v>0</v>
      </c>
      <c r="BB50">
        <f>(AP50-AO50)/(AP50-AZ50)</f>
        <v>0</v>
      </c>
      <c r="BC50">
        <f>(AJ50-AP50)/(AJ50-AZ50)</f>
        <v>0</v>
      </c>
      <c r="BD50">
        <f>(AP50-AO50)/(AP50-AI50)</f>
        <v>0</v>
      </c>
      <c r="BE50">
        <f>(AJ50-AP50)/(AJ50-AI50)</f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f>$B$11*CL50+$C$11*CM50+$F$11*CN50*(1-CQ50)</f>
        <v>0</v>
      </c>
      <c r="BO50">
        <f>BN50*BP50</f>
        <v>0</v>
      </c>
      <c r="BP50">
        <f>($B$11*$D$9+$C$11*$D$9+$F$11*((DA50+CS50)/MAX(DA50+CS50+DB50, 0.1)*$I$9+DB50/MAX(DA50+CS50+DB50, 0.1)*$J$9))/($B$11+$C$11+$F$11)</f>
        <v>0</v>
      </c>
      <c r="BQ50">
        <f>($B$11*$K$9+$C$11*$K$9+$F$11*((DA50+CS50)/MAX(DA50+CS50+DB50, 0.1)*$P$9+DB50/MAX(DA50+CS50+DB50, 0.1)*$Q$9))/($B$11+$C$11+$F$11)</f>
        <v>0</v>
      </c>
      <c r="BR50">
        <v>6</v>
      </c>
      <c r="BS50">
        <v>0.5</v>
      </c>
      <c r="BT50" t="s">
        <v>294</v>
      </c>
      <c r="BU50">
        <v>2</v>
      </c>
      <c r="BV50">
        <v>1620075454</v>
      </c>
      <c r="BW50">
        <v>406.281666666667</v>
      </c>
      <c r="BX50">
        <v>419.917666666667</v>
      </c>
      <c r="BY50">
        <v>13.5953</v>
      </c>
      <c r="BZ50">
        <v>11.8198333333333</v>
      </c>
      <c r="CA50">
        <v>407.558</v>
      </c>
      <c r="CB50">
        <v>13.71</v>
      </c>
      <c r="CC50">
        <v>700.043666666667</v>
      </c>
      <c r="CD50">
        <v>101.065</v>
      </c>
      <c r="CE50">
        <v>0.100278</v>
      </c>
      <c r="CF50">
        <v>24.1965333333333</v>
      </c>
      <c r="CG50">
        <v>23.5553</v>
      </c>
      <c r="CH50">
        <v>999.9</v>
      </c>
      <c r="CI50">
        <v>0</v>
      </c>
      <c r="CJ50">
        <v>0</v>
      </c>
      <c r="CK50">
        <v>9961.87333333333</v>
      </c>
      <c r="CL50">
        <v>0</v>
      </c>
      <c r="CM50">
        <v>2.39864</v>
      </c>
      <c r="CN50">
        <v>600.075</v>
      </c>
      <c r="CO50">
        <v>0.933008666666667</v>
      </c>
      <c r="CP50">
        <v>0.0669912</v>
      </c>
      <c r="CQ50">
        <v>0</v>
      </c>
      <c r="CR50">
        <v>1112.58666666667</v>
      </c>
      <c r="CS50">
        <v>4.99912</v>
      </c>
      <c r="CT50">
        <v>6529.09666666667</v>
      </c>
      <c r="CU50">
        <v>3806.04666666667</v>
      </c>
      <c r="CV50">
        <v>34.5623333333333</v>
      </c>
      <c r="CW50">
        <v>38.125</v>
      </c>
      <c r="CX50">
        <v>36.5413333333333</v>
      </c>
      <c r="CY50">
        <v>37.979</v>
      </c>
      <c r="CZ50">
        <v>36.854</v>
      </c>
      <c r="DA50">
        <v>555.21</v>
      </c>
      <c r="DB50">
        <v>39.8666666666667</v>
      </c>
      <c r="DC50">
        <v>0</v>
      </c>
      <c r="DD50">
        <v>1620075455.3</v>
      </c>
      <c r="DE50">
        <v>0</v>
      </c>
      <c r="DF50">
        <v>1113.86884615385</v>
      </c>
      <c r="DG50">
        <v>-11.9476923179536</v>
      </c>
      <c r="DH50">
        <v>-65.9275215297623</v>
      </c>
      <c r="DI50">
        <v>6534.72615384616</v>
      </c>
      <c r="DJ50">
        <v>15</v>
      </c>
      <c r="DK50">
        <v>1620074415.1</v>
      </c>
      <c r="DL50" t="s">
        <v>295</v>
      </c>
      <c r="DM50">
        <v>1620074410.1</v>
      </c>
      <c r="DN50">
        <v>1620074415.1</v>
      </c>
      <c r="DO50">
        <v>3</v>
      </c>
      <c r="DP50">
        <v>-0.047</v>
      </c>
      <c r="DQ50">
        <v>0.064</v>
      </c>
      <c r="DR50">
        <v>-1.276</v>
      </c>
      <c r="DS50">
        <v>-0.115</v>
      </c>
      <c r="DT50">
        <v>420</v>
      </c>
      <c r="DU50">
        <v>1</v>
      </c>
      <c r="DV50">
        <v>0.23</v>
      </c>
      <c r="DW50">
        <v>0.04</v>
      </c>
      <c r="DX50">
        <v>-13.7730829268293</v>
      </c>
      <c r="DY50">
        <v>0.861919860627157</v>
      </c>
      <c r="DZ50">
        <v>0.0860221182630262</v>
      </c>
      <c r="EA50">
        <v>0</v>
      </c>
      <c r="EB50">
        <v>1114.56205882353</v>
      </c>
      <c r="EC50">
        <v>-11.4912933220622</v>
      </c>
      <c r="ED50">
        <v>1.14536349075373</v>
      </c>
      <c r="EE50">
        <v>0</v>
      </c>
      <c r="EF50">
        <v>1.86213048780488</v>
      </c>
      <c r="EG50">
        <v>-0.41972926829268</v>
      </c>
      <c r="EH50">
        <v>0.0436248320397197</v>
      </c>
      <c r="EI50">
        <v>0</v>
      </c>
      <c r="EJ50">
        <v>0</v>
      </c>
      <c r="EK50">
        <v>3</v>
      </c>
      <c r="EL50" t="s">
        <v>299</v>
      </c>
      <c r="EM50">
        <v>100</v>
      </c>
      <c r="EN50">
        <v>100</v>
      </c>
      <c r="EO50">
        <v>-1.276</v>
      </c>
      <c r="EP50">
        <v>-0.1147</v>
      </c>
      <c r="EQ50">
        <v>-1.27634999999998</v>
      </c>
      <c r="ER50">
        <v>0</v>
      </c>
      <c r="ES50">
        <v>0</v>
      </c>
      <c r="ET50">
        <v>0</v>
      </c>
      <c r="EU50">
        <v>-0.11468485</v>
      </c>
      <c r="EV50">
        <v>0</v>
      </c>
      <c r="EW50">
        <v>0</v>
      </c>
      <c r="EX50">
        <v>0</v>
      </c>
      <c r="EY50">
        <v>-1</v>
      </c>
      <c r="EZ50">
        <v>-1</v>
      </c>
      <c r="FA50">
        <v>-1</v>
      </c>
      <c r="FB50">
        <v>-1</v>
      </c>
      <c r="FC50">
        <v>17.4</v>
      </c>
      <c r="FD50">
        <v>17.3</v>
      </c>
      <c r="FE50">
        <v>2</v>
      </c>
      <c r="FF50">
        <v>778.733</v>
      </c>
      <c r="FG50">
        <v>708.721</v>
      </c>
      <c r="FH50">
        <v>25.8095</v>
      </c>
      <c r="FI50">
        <v>24.4163</v>
      </c>
      <c r="FJ50">
        <v>30.0001</v>
      </c>
      <c r="FK50">
        <v>24.5244</v>
      </c>
      <c r="FL50">
        <v>24.5104</v>
      </c>
      <c r="FM50">
        <v>26.4562</v>
      </c>
      <c r="FN50">
        <v>46.9259</v>
      </c>
      <c r="FO50">
        <v>0</v>
      </c>
      <c r="FP50">
        <v>25.87</v>
      </c>
      <c r="FQ50">
        <v>420</v>
      </c>
      <c r="FR50">
        <v>12.0155</v>
      </c>
      <c r="FS50">
        <v>102.048</v>
      </c>
      <c r="FT50">
        <v>100.577</v>
      </c>
    </row>
    <row r="51" spans="1:176">
      <c r="A51">
        <v>35</v>
      </c>
      <c r="B51">
        <v>1620075485</v>
      </c>
      <c r="C51">
        <v>1020.40000009537</v>
      </c>
      <c r="D51" t="s">
        <v>366</v>
      </c>
      <c r="E51" t="s">
        <v>367</v>
      </c>
      <c r="F51">
        <v>1620075484</v>
      </c>
      <c r="G51">
        <f>CC51*AE51*(BY51-BZ51)/(100*BR51*(1000-AE51*BY51))</f>
        <v>0</v>
      </c>
      <c r="H51">
        <f>CC51*AE51*(BX51-BW51*(1000-AE51*BZ51)/(1000-AE51*BY51))/(100*BR51)</f>
        <v>0</v>
      </c>
      <c r="I51">
        <f>BW51 - IF(AE51&gt;1, H51*BR51*100.0/(AG51*CK51), 0)</f>
        <v>0</v>
      </c>
      <c r="J51">
        <f>((P51-G51/2)*I51-H51)/(P51+G51/2)</f>
        <v>0</v>
      </c>
      <c r="K51">
        <f>J51*(CD51+CE51)/1000.0</f>
        <v>0</v>
      </c>
      <c r="L51">
        <f>(BW51 - IF(AE51&gt;1, H51*BR51*100.0/(AG51*CK51), 0))*(CD51+CE51)/1000.0</f>
        <v>0</v>
      </c>
      <c r="M51">
        <f>2.0/((1/O51-1/N51)+SIGN(O51)*SQRT((1/O51-1/N51)*(1/O51-1/N51) + 4*BS51/((BS51+1)*(BS51+1))*(2*1/O51*1/N51-1/N51*1/N51)))</f>
        <v>0</v>
      </c>
      <c r="N51">
        <f>IF(LEFT(BT51,1)&lt;&gt;"0",IF(LEFT(BT51,1)="1",3.0,BU51),$D$5+$E$5*(CK51*CD51/($K$5*1000))+$F$5*(CK51*CD51/($K$5*1000))*MAX(MIN(BR51,$J$5),$I$5)*MAX(MIN(BR51,$J$5),$I$5)+$G$5*MAX(MIN(BR51,$J$5),$I$5)*(CK51*CD51/($K$5*1000))+$H$5*(CK51*CD51/($K$5*1000))*(CK51*CD51/($K$5*1000)))</f>
        <v>0</v>
      </c>
      <c r="O51">
        <f>G51*(1000-(1000*0.61365*exp(17.502*S51/(240.97+S51))/(CD51+CE51)+BY51)/2)/(1000*0.61365*exp(17.502*S51/(240.97+S51))/(CD51+CE51)-BY51)</f>
        <v>0</v>
      </c>
      <c r="P51">
        <f>1/((BS51+1)/(M51/1.6)+1/(N51/1.37)) + BS51/((BS51+1)/(M51/1.6) + BS51/(N51/1.37))</f>
        <v>0</v>
      </c>
      <c r="Q51">
        <f>(BO51*BQ51)</f>
        <v>0</v>
      </c>
      <c r="R51">
        <f>(CF51+(Q51+2*0.95*5.67E-8*(((CF51+$B$7)+273)^4-(CF51+273)^4)-44100*G51)/(1.84*29.3*N51+8*0.95*5.67E-8*(CF51+273)^3))</f>
        <v>0</v>
      </c>
      <c r="S51">
        <f>($C$7*CG51+$D$7*CH51+$E$7*R51)</f>
        <v>0</v>
      </c>
      <c r="T51">
        <f>0.61365*exp(17.502*S51/(240.97+S51))</f>
        <v>0</v>
      </c>
      <c r="U51">
        <f>(V51/W51*100)</f>
        <v>0</v>
      </c>
      <c r="V51">
        <f>BY51*(CD51+CE51)/1000</f>
        <v>0</v>
      </c>
      <c r="W51">
        <f>0.61365*exp(17.502*CF51/(240.97+CF51))</f>
        <v>0</v>
      </c>
      <c r="X51">
        <f>(T51-BY51*(CD51+CE51)/1000)</f>
        <v>0</v>
      </c>
      <c r="Y51">
        <f>(-G51*44100)</f>
        <v>0</v>
      </c>
      <c r="Z51">
        <f>2*29.3*N51*0.92*(CF51-S51)</f>
        <v>0</v>
      </c>
      <c r="AA51">
        <f>2*0.95*5.67E-8*(((CF51+$B$7)+273)^4-(S51+273)^4)</f>
        <v>0</v>
      </c>
      <c r="AB51">
        <f>Q51+AA51+Y51+Z51</f>
        <v>0</v>
      </c>
      <c r="AC51">
        <v>0</v>
      </c>
      <c r="AD51">
        <v>0</v>
      </c>
      <c r="AE51">
        <f>IF(AC51*$H$13&gt;=AG51,1.0,(AG51/(AG51-AC51*$H$13)))</f>
        <v>0</v>
      </c>
      <c r="AF51">
        <f>(AE51-1)*100</f>
        <v>0</v>
      </c>
      <c r="AG51">
        <f>MAX(0,($B$13+$C$13*CK51)/(1+$D$13*CK51)*CD51/(CF51+273)*$E$13)</f>
        <v>0</v>
      </c>
      <c r="AH51" t="s">
        <v>293</v>
      </c>
      <c r="AI51">
        <v>0</v>
      </c>
      <c r="AJ51">
        <v>0</v>
      </c>
      <c r="AK51">
        <f>AJ51-AI51</f>
        <v>0</v>
      </c>
      <c r="AL51">
        <f>AK51/AJ51</f>
        <v>0</v>
      </c>
      <c r="AM51">
        <v>0</v>
      </c>
      <c r="AN51" t="s">
        <v>293</v>
      </c>
      <c r="AO51">
        <v>0</v>
      </c>
      <c r="AP51">
        <v>0</v>
      </c>
      <c r="AQ51">
        <f>1-AO51/AP51</f>
        <v>0</v>
      </c>
      <c r="AR51">
        <v>0.5</v>
      </c>
      <c r="AS51">
        <f>BO51</f>
        <v>0</v>
      </c>
      <c r="AT51">
        <f>H51</f>
        <v>0</v>
      </c>
      <c r="AU51">
        <f>AQ51*AR51*AS51</f>
        <v>0</v>
      </c>
      <c r="AV51">
        <f>BA51/AP51</f>
        <v>0</v>
      </c>
      <c r="AW51">
        <f>(AT51-AM51)/AS51</f>
        <v>0</v>
      </c>
      <c r="AX51">
        <f>(AJ51-AP51)/AP51</f>
        <v>0</v>
      </c>
      <c r="AY51" t="s">
        <v>293</v>
      </c>
      <c r="AZ51">
        <v>0</v>
      </c>
      <c r="BA51">
        <f>AP51-AZ51</f>
        <v>0</v>
      </c>
      <c r="BB51">
        <f>(AP51-AO51)/(AP51-AZ51)</f>
        <v>0</v>
      </c>
      <c r="BC51">
        <f>(AJ51-AP51)/(AJ51-AZ51)</f>
        <v>0</v>
      </c>
      <c r="BD51">
        <f>(AP51-AO51)/(AP51-AI51)</f>
        <v>0</v>
      </c>
      <c r="BE51">
        <f>(AJ51-AP51)/(AJ51-AI51)</f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f>$B$11*CL51+$C$11*CM51+$F$11*CN51*(1-CQ51)</f>
        <v>0</v>
      </c>
      <c r="BO51">
        <f>BN51*BP51</f>
        <v>0</v>
      </c>
      <c r="BP51">
        <f>($B$11*$D$9+$C$11*$D$9+$F$11*((DA51+CS51)/MAX(DA51+CS51+DB51, 0.1)*$I$9+DB51/MAX(DA51+CS51+DB51, 0.1)*$J$9))/($B$11+$C$11+$F$11)</f>
        <v>0</v>
      </c>
      <c r="BQ51">
        <f>($B$11*$K$9+$C$11*$K$9+$F$11*((DA51+CS51)/MAX(DA51+CS51+DB51, 0.1)*$P$9+DB51/MAX(DA51+CS51+DB51, 0.1)*$Q$9))/($B$11+$C$11+$F$11)</f>
        <v>0</v>
      </c>
      <c r="BR51">
        <v>6</v>
      </c>
      <c r="BS51">
        <v>0.5</v>
      </c>
      <c r="BT51" t="s">
        <v>294</v>
      </c>
      <c r="BU51">
        <v>2</v>
      </c>
      <c r="BV51">
        <v>1620075484</v>
      </c>
      <c r="BW51">
        <v>406.722666666667</v>
      </c>
      <c r="BX51">
        <v>419.979666666667</v>
      </c>
      <c r="BY51">
        <v>14.1938</v>
      </c>
      <c r="BZ51">
        <v>12.561</v>
      </c>
      <c r="CA51">
        <v>407.999</v>
      </c>
      <c r="CB51">
        <v>14.3084666666667</v>
      </c>
      <c r="CC51">
        <v>700.012</v>
      </c>
      <c r="CD51">
        <v>101.064666666667</v>
      </c>
      <c r="CE51">
        <v>0.100328333333333</v>
      </c>
      <c r="CF51">
        <v>24.5301333333333</v>
      </c>
      <c r="CG51">
        <v>23.8934333333333</v>
      </c>
      <c r="CH51">
        <v>999.9</v>
      </c>
      <c r="CI51">
        <v>0</v>
      </c>
      <c r="CJ51">
        <v>0</v>
      </c>
      <c r="CK51">
        <v>9989.99</v>
      </c>
      <c r="CL51">
        <v>0</v>
      </c>
      <c r="CM51">
        <v>2.42621</v>
      </c>
      <c r="CN51">
        <v>600.046333333333</v>
      </c>
      <c r="CO51">
        <v>0.933008666666667</v>
      </c>
      <c r="CP51">
        <v>0.0669912</v>
      </c>
      <c r="CQ51">
        <v>0</v>
      </c>
      <c r="CR51">
        <v>1106.37666666667</v>
      </c>
      <c r="CS51">
        <v>4.99912</v>
      </c>
      <c r="CT51">
        <v>6492.14</v>
      </c>
      <c r="CU51">
        <v>3805.86333333333</v>
      </c>
      <c r="CV51">
        <v>34.75</v>
      </c>
      <c r="CW51">
        <v>38.125</v>
      </c>
      <c r="CX51">
        <v>36.5203333333333</v>
      </c>
      <c r="CY51">
        <v>38</v>
      </c>
      <c r="CZ51">
        <v>36.9373333333333</v>
      </c>
      <c r="DA51">
        <v>555.183333333333</v>
      </c>
      <c r="DB51">
        <v>39.8666666666667</v>
      </c>
      <c r="DC51">
        <v>0</v>
      </c>
      <c r="DD51">
        <v>1620075485.3</v>
      </c>
      <c r="DE51">
        <v>0</v>
      </c>
      <c r="DF51">
        <v>1107.53653846154</v>
      </c>
      <c r="DG51">
        <v>-12.974017099003</v>
      </c>
      <c r="DH51">
        <v>-75.0300853595213</v>
      </c>
      <c r="DI51">
        <v>6499.545</v>
      </c>
      <c r="DJ51">
        <v>15</v>
      </c>
      <c r="DK51">
        <v>1620074415.1</v>
      </c>
      <c r="DL51" t="s">
        <v>295</v>
      </c>
      <c r="DM51">
        <v>1620074410.1</v>
      </c>
      <c r="DN51">
        <v>1620074415.1</v>
      </c>
      <c r="DO51">
        <v>3</v>
      </c>
      <c r="DP51">
        <v>-0.047</v>
      </c>
      <c r="DQ51">
        <v>0.064</v>
      </c>
      <c r="DR51">
        <v>-1.276</v>
      </c>
      <c r="DS51">
        <v>-0.115</v>
      </c>
      <c r="DT51">
        <v>420</v>
      </c>
      <c r="DU51">
        <v>1</v>
      </c>
      <c r="DV51">
        <v>0.23</v>
      </c>
      <c r="DW51">
        <v>0.04</v>
      </c>
      <c r="DX51">
        <v>-13.3263487804878</v>
      </c>
      <c r="DY51">
        <v>0.746650871080105</v>
      </c>
      <c r="DZ51">
        <v>0.0792230538076535</v>
      </c>
      <c r="EA51">
        <v>0</v>
      </c>
      <c r="EB51">
        <v>1108.22696969697</v>
      </c>
      <c r="EC51">
        <v>-12.7732141855087</v>
      </c>
      <c r="ED51">
        <v>1.22969196647576</v>
      </c>
      <c r="EE51">
        <v>0</v>
      </c>
      <c r="EF51">
        <v>1.69406829268293</v>
      </c>
      <c r="EG51">
        <v>-0.387637421602786</v>
      </c>
      <c r="EH51">
        <v>0.038611164624632</v>
      </c>
      <c r="EI51">
        <v>0</v>
      </c>
      <c r="EJ51">
        <v>0</v>
      </c>
      <c r="EK51">
        <v>3</v>
      </c>
      <c r="EL51" t="s">
        <v>299</v>
      </c>
      <c r="EM51">
        <v>100</v>
      </c>
      <c r="EN51">
        <v>100</v>
      </c>
      <c r="EO51">
        <v>-1.276</v>
      </c>
      <c r="EP51">
        <v>-0.1147</v>
      </c>
      <c r="EQ51">
        <v>-1.27634999999998</v>
      </c>
      <c r="ER51">
        <v>0</v>
      </c>
      <c r="ES51">
        <v>0</v>
      </c>
      <c r="ET51">
        <v>0</v>
      </c>
      <c r="EU51">
        <v>-0.11468485</v>
      </c>
      <c r="EV51">
        <v>0</v>
      </c>
      <c r="EW51">
        <v>0</v>
      </c>
      <c r="EX51">
        <v>0</v>
      </c>
      <c r="EY51">
        <v>-1</v>
      </c>
      <c r="EZ51">
        <v>-1</v>
      </c>
      <c r="FA51">
        <v>-1</v>
      </c>
      <c r="FB51">
        <v>-1</v>
      </c>
      <c r="FC51">
        <v>17.9</v>
      </c>
      <c r="FD51">
        <v>17.8</v>
      </c>
      <c r="FE51">
        <v>2</v>
      </c>
      <c r="FF51">
        <v>778.752</v>
      </c>
      <c r="FG51">
        <v>709.722</v>
      </c>
      <c r="FH51">
        <v>26.3143</v>
      </c>
      <c r="FI51">
        <v>24.4288</v>
      </c>
      <c r="FJ51">
        <v>30.0003</v>
      </c>
      <c r="FK51">
        <v>24.5272</v>
      </c>
      <c r="FL51">
        <v>24.5125</v>
      </c>
      <c r="FM51">
        <v>26.4704</v>
      </c>
      <c r="FN51">
        <v>43.7185</v>
      </c>
      <c r="FO51">
        <v>0</v>
      </c>
      <c r="FP51">
        <v>26.34</v>
      </c>
      <c r="FQ51">
        <v>420</v>
      </c>
      <c r="FR51">
        <v>12.798</v>
      </c>
      <c r="FS51">
        <v>102.051</v>
      </c>
      <c r="FT51">
        <v>100.577</v>
      </c>
    </row>
    <row r="52" spans="1:176">
      <c r="A52">
        <v>36</v>
      </c>
      <c r="B52">
        <v>1620075515</v>
      </c>
      <c r="C52">
        <v>1050.40000009537</v>
      </c>
      <c r="D52" t="s">
        <v>368</v>
      </c>
      <c r="E52" t="s">
        <v>369</v>
      </c>
      <c r="F52">
        <v>1620075514</v>
      </c>
      <c r="G52">
        <f>CC52*AE52*(BY52-BZ52)/(100*BR52*(1000-AE52*BY52))</f>
        <v>0</v>
      </c>
      <c r="H52">
        <f>CC52*AE52*(BX52-BW52*(1000-AE52*BZ52)/(1000-AE52*BY52))/(100*BR52)</f>
        <v>0</v>
      </c>
      <c r="I52">
        <f>BW52 - IF(AE52&gt;1, H52*BR52*100.0/(AG52*CK52), 0)</f>
        <v>0</v>
      </c>
      <c r="J52">
        <f>((P52-G52/2)*I52-H52)/(P52+G52/2)</f>
        <v>0</v>
      </c>
      <c r="K52">
        <f>J52*(CD52+CE52)/1000.0</f>
        <v>0</v>
      </c>
      <c r="L52">
        <f>(BW52 - IF(AE52&gt;1, H52*BR52*100.0/(AG52*CK52), 0))*(CD52+CE52)/1000.0</f>
        <v>0</v>
      </c>
      <c r="M52">
        <f>2.0/((1/O52-1/N52)+SIGN(O52)*SQRT((1/O52-1/N52)*(1/O52-1/N52) + 4*BS52/((BS52+1)*(BS52+1))*(2*1/O52*1/N52-1/N52*1/N52)))</f>
        <v>0</v>
      </c>
      <c r="N52">
        <f>IF(LEFT(BT52,1)&lt;&gt;"0",IF(LEFT(BT52,1)="1",3.0,BU52),$D$5+$E$5*(CK52*CD52/($K$5*1000))+$F$5*(CK52*CD52/($K$5*1000))*MAX(MIN(BR52,$J$5),$I$5)*MAX(MIN(BR52,$J$5),$I$5)+$G$5*MAX(MIN(BR52,$J$5),$I$5)*(CK52*CD52/($K$5*1000))+$H$5*(CK52*CD52/($K$5*1000))*(CK52*CD52/($K$5*1000)))</f>
        <v>0</v>
      </c>
      <c r="O52">
        <f>G52*(1000-(1000*0.61365*exp(17.502*S52/(240.97+S52))/(CD52+CE52)+BY52)/2)/(1000*0.61365*exp(17.502*S52/(240.97+S52))/(CD52+CE52)-BY52)</f>
        <v>0</v>
      </c>
      <c r="P52">
        <f>1/((BS52+1)/(M52/1.6)+1/(N52/1.37)) + BS52/((BS52+1)/(M52/1.6) + BS52/(N52/1.37))</f>
        <v>0</v>
      </c>
      <c r="Q52">
        <f>(BO52*BQ52)</f>
        <v>0</v>
      </c>
      <c r="R52">
        <f>(CF52+(Q52+2*0.95*5.67E-8*(((CF52+$B$7)+273)^4-(CF52+273)^4)-44100*G52)/(1.84*29.3*N52+8*0.95*5.67E-8*(CF52+273)^3))</f>
        <v>0</v>
      </c>
      <c r="S52">
        <f>($C$7*CG52+$D$7*CH52+$E$7*R52)</f>
        <v>0</v>
      </c>
      <c r="T52">
        <f>0.61365*exp(17.502*S52/(240.97+S52))</f>
        <v>0</v>
      </c>
      <c r="U52">
        <f>(V52/W52*100)</f>
        <v>0</v>
      </c>
      <c r="V52">
        <f>BY52*(CD52+CE52)/1000</f>
        <v>0</v>
      </c>
      <c r="W52">
        <f>0.61365*exp(17.502*CF52/(240.97+CF52))</f>
        <v>0</v>
      </c>
      <c r="X52">
        <f>(T52-BY52*(CD52+CE52)/1000)</f>
        <v>0</v>
      </c>
      <c r="Y52">
        <f>(-G52*44100)</f>
        <v>0</v>
      </c>
      <c r="Z52">
        <f>2*29.3*N52*0.92*(CF52-S52)</f>
        <v>0</v>
      </c>
      <c r="AA52">
        <f>2*0.95*5.67E-8*(((CF52+$B$7)+273)^4-(S52+273)^4)</f>
        <v>0</v>
      </c>
      <c r="AB52">
        <f>Q52+AA52+Y52+Z52</f>
        <v>0</v>
      </c>
      <c r="AC52">
        <v>0</v>
      </c>
      <c r="AD52">
        <v>0</v>
      </c>
      <c r="AE52">
        <f>IF(AC52*$H$13&gt;=AG52,1.0,(AG52/(AG52-AC52*$H$13)))</f>
        <v>0</v>
      </c>
      <c r="AF52">
        <f>(AE52-1)*100</f>
        <v>0</v>
      </c>
      <c r="AG52">
        <f>MAX(0,($B$13+$C$13*CK52)/(1+$D$13*CK52)*CD52/(CF52+273)*$E$13)</f>
        <v>0</v>
      </c>
      <c r="AH52" t="s">
        <v>293</v>
      </c>
      <c r="AI52">
        <v>0</v>
      </c>
      <c r="AJ52">
        <v>0</v>
      </c>
      <c r="AK52">
        <f>AJ52-AI52</f>
        <v>0</v>
      </c>
      <c r="AL52">
        <f>AK52/AJ52</f>
        <v>0</v>
      </c>
      <c r="AM52">
        <v>0</v>
      </c>
      <c r="AN52" t="s">
        <v>293</v>
      </c>
      <c r="AO52">
        <v>0</v>
      </c>
      <c r="AP52">
        <v>0</v>
      </c>
      <c r="AQ52">
        <f>1-AO52/AP52</f>
        <v>0</v>
      </c>
      <c r="AR52">
        <v>0.5</v>
      </c>
      <c r="AS52">
        <f>BO52</f>
        <v>0</v>
      </c>
      <c r="AT52">
        <f>H52</f>
        <v>0</v>
      </c>
      <c r="AU52">
        <f>AQ52*AR52*AS52</f>
        <v>0</v>
      </c>
      <c r="AV52">
        <f>BA52/AP52</f>
        <v>0</v>
      </c>
      <c r="AW52">
        <f>(AT52-AM52)/AS52</f>
        <v>0</v>
      </c>
      <c r="AX52">
        <f>(AJ52-AP52)/AP52</f>
        <v>0</v>
      </c>
      <c r="AY52" t="s">
        <v>293</v>
      </c>
      <c r="AZ52">
        <v>0</v>
      </c>
      <c r="BA52">
        <f>AP52-AZ52</f>
        <v>0</v>
      </c>
      <c r="BB52">
        <f>(AP52-AO52)/(AP52-AZ52)</f>
        <v>0</v>
      </c>
      <c r="BC52">
        <f>(AJ52-AP52)/(AJ52-AZ52)</f>
        <v>0</v>
      </c>
      <c r="BD52">
        <f>(AP52-AO52)/(AP52-AI52)</f>
        <v>0</v>
      </c>
      <c r="BE52">
        <f>(AJ52-AP52)/(AJ52-AI52)</f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f>$B$11*CL52+$C$11*CM52+$F$11*CN52*(1-CQ52)</f>
        <v>0</v>
      </c>
      <c r="BO52">
        <f>BN52*BP52</f>
        <v>0</v>
      </c>
      <c r="BP52">
        <f>($B$11*$D$9+$C$11*$D$9+$F$11*((DA52+CS52)/MAX(DA52+CS52+DB52, 0.1)*$I$9+DB52/MAX(DA52+CS52+DB52, 0.1)*$J$9))/($B$11+$C$11+$F$11)</f>
        <v>0</v>
      </c>
      <c r="BQ52">
        <f>($B$11*$K$9+$C$11*$K$9+$F$11*((DA52+CS52)/MAX(DA52+CS52+DB52, 0.1)*$P$9+DB52/MAX(DA52+CS52+DB52, 0.1)*$Q$9))/($B$11+$C$11+$F$11)</f>
        <v>0</v>
      </c>
      <c r="BR52">
        <v>6</v>
      </c>
      <c r="BS52">
        <v>0.5</v>
      </c>
      <c r="BT52" t="s">
        <v>294</v>
      </c>
      <c r="BU52">
        <v>2</v>
      </c>
      <c r="BV52">
        <v>1620075514</v>
      </c>
      <c r="BW52">
        <v>407.150666666667</v>
      </c>
      <c r="BX52">
        <v>419.913666666667</v>
      </c>
      <c r="BY52">
        <v>14.796</v>
      </c>
      <c r="BZ52">
        <v>13.2889</v>
      </c>
      <c r="CA52">
        <v>408.427</v>
      </c>
      <c r="CB52">
        <v>14.9106666666667</v>
      </c>
      <c r="CC52">
        <v>699.992333333333</v>
      </c>
      <c r="CD52">
        <v>101.065333333333</v>
      </c>
      <c r="CE52">
        <v>0.0999485666666667</v>
      </c>
      <c r="CF52">
        <v>24.8610666666667</v>
      </c>
      <c r="CG52">
        <v>24.2293333333333</v>
      </c>
      <c r="CH52">
        <v>999.9</v>
      </c>
      <c r="CI52">
        <v>0</v>
      </c>
      <c r="CJ52">
        <v>0</v>
      </c>
      <c r="CK52">
        <v>10010</v>
      </c>
      <c r="CL52">
        <v>0</v>
      </c>
      <c r="CM52">
        <v>2.42621</v>
      </c>
      <c r="CN52">
        <v>599.929</v>
      </c>
      <c r="CO52">
        <v>0.932992333333333</v>
      </c>
      <c r="CP52">
        <v>0.0670075666666667</v>
      </c>
      <c r="CQ52">
        <v>0</v>
      </c>
      <c r="CR52">
        <v>1099.42333333333</v>
      </c>
      <c r="CS52">
        <v>4.99912</v>
      </c>
      <c r="CT52">
        <v>6453.42666666667</v>
      </c>
      <c r="CU52">
        <v>3805.09666666667</v>
      </c>
      <c r="CV52">
        <v>34.7286666666667</v>
      </c>
      <c r="CW52">
        <v>38.187</v>
      </c>
      <c r="CX52">
        <v>36.8123333333333</v>
      </c>
      <c r="CY52">
        <v>38.1246666666667</v>
      </c>
      <c r="CZ52">
        <v>37.125</v>
      </c>
      <c r="DA52">
        <v>555.063333333333</v>
      </c>
      <c r="DB52">
        <v>39.8633333333333</v>
      </c>
      <c r="DC52">
        <v>0</v>
      </c>
      <c r="DD52">
        <v>1620075515.3</v>
      </c>
      <c r="DE52">
        <v>0</v>
      </c>
      <c r="DF52">
        <v>1100.86346153846</v>
      </c>
      <c r="DG52">
        <v>-13.3541880527519</v>
      </c>
      <c r="DH52">
        <v>-72.7046154210203</v>
      </c>
      <c r="DI52">
        <v>6462.26730769231</v>
      </c>
      <c r="DJ52">
        <v>15</v>
      </c>
      <c r="DK52">
        <v>1620074415.1</v>
      </c>
      <c r="DL52" t="s">
        <v>295</v>
      </c>
      <c r="DM52">
        <v>1620074410.1</v>
      </c>
      <c r="DN52">
        <v>1620074415.1</v>
      </c>
      <c r="DO52">
        <v>3</v>
      </c>
      <c r="DP52">
        <v>-0.047</v>
      </c>
      <c r="DQ52">
        <v>0.064</v>
      </c>
      <c r="DR52">
        <v>-1.276</v>
      </c>
      <c r="DS52">
        <v>-0.115</v>
      </c>
      <c r="DT52">
        <v>420</v>
      </c>
      <c r="DU52">
        <v>1</v>
      </c>
      <c r="DV52">
        <v>0.23</v>
      </c>
      <c r="DW52">
        <v>0.04</v>
      </c>
      <c r="DX52">
        <v>-12.9075512195122</v>
      </c>
      <c r="DY52">
        <v>0.829718466898968</v>
      </c>
      <c r="DZ52">
        <v>0.0850789794391965</v>
      </c>
      <c r="EA52">
        <v>0</v>
      </c>
      <c r="EB52">
        <v>1101.65558823529</v>
      </c>
      <c r="EC52">
        <v>-13.4553677092164</v>
      </c>
      <c r="ED52">
        <v>1.33577955027034</v>
      </c>
      <c r="EE52">
        <v>0</v>
      </c>
      <c r="EF52">
        <v>1.55212292682927</v>
      </c>
      <c r="EG52">
        <v>-0.255788571428573</v>
      </c>
      <c r="EH52">
        <v>0.0263248721530171</v>
      </c>
      <c r="EI52">
        <v>0</v>
      </c>
      <c r="EJ52">
        <v>0</v>
      </c>
      <c r="EK52">
        <v>3</v>
      </c>
      <c r="EL52" t="s">
        <v>299</v>
      </c>
      <c r="EM52">
        <v>100</v>
      </c>
      <c r="EN52">
        <v>100</v>
      </c>
      <c r="EO52">
        <v>-1.277</v>
      </c>
      <c r="EP52">
        <v>-0.1147</v>
      </c>
      <c r="EQ52">
        <v>-1.27634999999998</v>
      </c>
      <c r="ER52">
        <v>0</v>
      </c>
      <c r="ES52">
        <v>0</v>
      </c>
      <c r="ET52">
        <v>0</v>
      </c>
      <c r="EU52">
        <v>-0.11468485</v>
      </c>
      <c r="EV52">
        <v>0</v>
      </c>
      <c r="EW52">
        <v>0</v>
      </c>
      <c r="EX52">
        <v>0</v>
      </c>
      <c r="EY52">
        <v>-1</v>
      </c>
      <c r="EZ52">
        <v>-1</v>
      </c>
      <c r="FA52">
        <v>-1</v>
      </c>
      <c r="FB52">
        <v>-1</v>
      </c>
      <c r="FC52">
        <v>18.4</v>
      </c>
      <c r="FD52">
        <v>18.3</v>
      </c>
      <c r="FE52">
        <v>2</v>
      </c>
      <c r="FF52">
        <v>778.809</v>
      </c>
      <c r="FG52">
        <v>710.522</v>
      </c>
      <c r="FH52">
        <v>26.8141</v>
      </c>
      <c r="FI52">
        <v>24.4442</v>
      </c>
      <c r="FJ52">
        <v>30.0002</v>
      </c>
      <c r="FK52">
        <v>24.5326</v>
      </c>
      <c r="FL52">
        <v>24.5167</v>
      </c>
      <c r="FM52">
        <v>26.4904</v>
      </c>
      <c r="FN52">
        <v>41.0309</v>
      </c>
      <c r="FO52">
        <v>0</v>
      </c>
      <c r="FP52">
        <v>26.85</v>
      </c>
      <c r="FQ52">
        <v>420</v>
      </c>
      <c r="FR52">
        <v>13.5044</v>
      </c>
      <c r="FS52">
        <v>102.048</v>
      </c>
      <c r="FT52">
        <v>100.575</v>
      </c>
    </row>
    <row r="53" spans="1:176">
      <c r="A53">
        <v>37</v>
      </c>
      <c r="B53">
        <v>1620075545</v>
      </c>
      <c r="C53">
        <v>1080.40000009537</v>
      </c>
      <c r="D53" t="s">
        <v>370</v>
      </c>
      <c r="E53" t="s">
        <v>371</v>
      </c>
      <c r="F53">
        <v>1620075544</v>
      </c>
      <c r="G53">
        <f>CC53*AE53*(BY53-BZ53)/(100*BR53*(1000-AE53*BY53))</f>
        <v>0</v>
      </c>
      <c r="H53">
        <f>CC53*AE53*(BX53-BW53*(1000-AE53*BZ53)/(1000-AE53*BY53))/(100*BR53)</f>
        <v>0</v>
      </c>
      <c r="I53">
        <f>BW53 - IF(AE53&gt;1, H53*BR53*100.0/(AG53*CK53), 0)</f>
        <v>0</v>
      </c>
      <c r="J53">
        <f>((P53-G53/2)*I53-H53)/(P53+G53/2)</f>
        <v>0</v>
      </c>
      <c r="K53">
        <f>J53*(CD53+CE53)/1000.0</f>
        <v>0</v>
      </c>
      <c r="L53">
        <f>(BW53 - IF(AE53&gt;1, H53*BR53*100.0/(AG53*CK53), 0))*(CD53+CE53)/1000.0</f>
        <v>0</v>
      </c>
      <c r="M53">
        <f>2.0/((1/O53-1/N53)+SIGN(O53)*SQRT((1/O53-1/N53)*(1/O53-1/N53) + 4*BS53/((BS53+1)*(BS53+1))*(2*1/O53*1/N53-1/N53*1/N53)))</f>
        <v>0</v>
      </c>
      <c r="N53">
        <f>IF(LEFT(BT53,1)&lt;&gt;"0",IF(LEFT(BT53,1)="1",3.0,BU53),$D$5+$E$5*(CK53*CD53/($K$5*1000))+$F$5*(CK53*CD53/($K$5*1000))*MAX(MIN(BR53,$J$5),$I$5)*MAX(MIN(BR53,$J$5),$I$5)+$G$5*MAX(MIN(BR53,$J$5),$I$5)*(CK53*CD53/($K$5*1000))+$H$5*(CK53*CD53/($K$5*1000))*(CK53*CD53/($K$5*1000)))</f>
        <v>0</v>
      </c>
      <c r="O53">
        <f>G53*(1000-(1000*0.61365*exp(17.502*S53/(240.97+S53))/(CD53+CE53)+BY53)/2)/(1000*0.61365*exp(17.502*S53/(240.97+S53))/(CD53+CE53)-BY53)</f>
        <v>0</v>
      </c>
      <c r="P53">
        <f>1/((BS53+1)/(M53/1.6)+1/(N53/1.37)) + BS53/((BS53+1)/(M53/1.6) + BS53/(N53/1.37))</f>
        <v>0</v>
      </c>
      <c r="Q53">
        <f>(BO53*BQ53)</f>
        <v>0</v>
      </c>
      <c r="R53">
        <f>(CF53+(Q53+2*0.95*5.67E-8*(((CF53+$B$7)+273)^4-(CF53+273)^4)-44100*G53)/(1.84*29.3*N53+8*0.95*5.67E-8*(CF53+273)^3))</f>
        <v>0</v>
      </c>
      <c r="S53">
        <f>($C$7*CG53+$D$7*CH53+$E$7*R53)</f>
        <v>0</v>
      </c>
      <c r="T53">
        <f>0.61365*exp(17.502*S53/(240.97+S53))</f>
        <v>0</v>
      </c>
      <c r="U53">
        <f>(V53/W53*100)</f>
        <v>0</v>
      </c>
      <c r="V53">
        <f>BY53*(CD53+CE53)/1000</f>
        <v>0</v>
      </c>
      <c r="W53">
        <f>0.61365*exp(17.502*CF53/(240.97+CF53))</f>
        <v>0</v>
      </c>
      <c r="X53">
        <f>(T53-BY53*(CD53+CE53)/1000)</f>
        <v>0</v>
      </c>
      <c r="Y53">
        <f>(-G53*44100)</f>
        <v>0</v>
      </c>
      <c r="Z53">
        <f>2*29.3*N53*0.92*(CF53-S53)</f>
        <v>0</v>
      </c>
      <c r="AA53">
        <f>2*0.95*5.67E-8*(((CF53+$B$7)+273)^4-(S53+273)^4)</f>
        <v>0</v>
      </c>
      <c r="AB53">
        <f>Q53+AA53+Y53+Z53</f>
        <v>0</v>
      </c>
      <c r="AC53">
        <v>0</v>
      </c>
      <c r="AD53">
        <v>0</v>
      </c>
      <c r="AE53">
        <f>IF(AC53*$H$13&gt;=AG53,1.0,(AG53/(AG53-AC53*$H$13)))</f>
        <v>0</v>
      </c>
      <c r="AF53">
        <f>(AE53-1)*100</f>
        <v>0</v>
      </c>
      <c r="AG53">
        <f>MAX(0,($B$13+$C$13*CK53)/(1+$D$13*CK53)*CD53/(CF53+273)*$E$13)</f>
        <v>0</v>
      </c>
      <c r="AH53" t="s">
        <v>293</v>
      </c>
      <c r="AI53">
        <v>0</v>
      </c>
      <c r="AJ53">
        <v>0</v>
      </c>
      <c r="AK53">
        <f>AJ53-AI53</f>
        <v>0</v>
      </c>
      <c r="AL53">
        <f>AK53/AJ53</f>
        <v>0</v>
      </c>
      <c r="AM53">
        <v>0</v>
      </c>
      <c r="AN53" t="s">
        <v>293</v>
      </c>
      <c r="AO53">
        <v>0</v>
      </c>
      <c r="AP53">
        <v>0</v>
      </c>
      <c r="AQ53">
        <f>1-AO53/AP53</f>
        <v>0</v>
      </c>
      <c r="AR53">
        <v>0.5</v>
      </c>
      <c r="AS53">
        <f>BO53</f>
        <v>0</v>
      </c>
      <c r="AT53">
        <f>H53</f>
        <v>0</v>
      </c>
      <c r="AU53">
        <f>AQ53*AR53*AS53</f>
        <v>0</v>
      </c>
      <c r="AV53">
        <f>BA53/AP53</f>
        <v>0</v>
      </c>
      <c r="AW53">
        <f>(AT53-AM53)/AS53</f>
        <v>0</v>
      </c>
      <c r="AX53">
        <f>(AJ53-AP53)/AP53</f>
        <v>0</v>
      </c>
      <c r="AY53" t="s">
        <v>293</v>
      </c>
      <c r="AZ53">
        <v>0</v>
      </c>
      <c r="BA53">
        <f>AP53-AZ53</f>
        <v>0</v>
      </c>
      <c r="BB53">
        <f>(AP53-AO53)/(AP53-AZ53)</f>
        <v>0</v>
      </c>
      <c r="BC53">
        <f>(AJ53-AP53)/(AJ53-AZ53)</f>
        <v>0</v>
      </c>
      <c r="BD53">
        <f>(AP53-AO53)/(AP53-AI53)</f>
        <v>0</v>
      </c>
      <c r="BE53">
        <f>(AJ53-AP53)/(AJ53-AI53)</f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f>$B$11*CL53+$C$11*CM53+$F$11*CN53*(1-CQ53)</f>
        <v>0</v>
      </c>
      <c r="BO53">
        <f>BN53*BP53</f>
        <v>0</v>
      </c>
      <c r="BP53">
        <f>($B$11*$D$9+$C$11*$D$9+$F$11*((DA53+CS53)/MAX(DA53+CS53+DB53, 0.1)*$I$9+DB53/MAX(DA53+CS53+DB53, 0.1)*$J$9))/($B$11+$C$11+$F$11)</f>
        <v>0</v>
      </c>
      <c r="BQ53">
        <f>($B$11*$K$9+$C$11*$K$9+$F$11*((DA53+CS53)/MAX(DA53+CS53+DB53, 0.1)*$P$9+DB53/MAX(DA53+CS53+DB53, 0.1)*$Q$9))/($B$11+$C$11+$F$11)</f>
        <v>0</v>
      </c>
      <c r="BR53">
        <v>6</v>
      </c>
      <c r="BS53">
        <v>0.5</v>
      </c>
      <c r="BT53" t="s">
        <v>294</v>
      </c>
      <c r="BU53">
        <v>2</v>
      </c>
      <c r="BV53">
        <v>1620075544</v>
      </c>
      <c r="BW53">
        <v>407.598666666667</v>
      </c>
      <c r="BX53">
        <v>419.925333333333</v>
      </c>
      <c r="BY53">
        <v>15.4198666666667</v>
      </c>
      <c r="BZ53">
        <v>14.0147</v>
      </c>
      <c r="CA53">
        <v>408.875333333333</v>
      </c>
      <c r="CB53">
        <v>15.5345666666667</v>
      </c>
      <c r="CC53">
        <v>700.001</v>
      </c>
      <c r="CD53">
        <v>101.065</v>
      </c>
      <c r="CE53">
        <v>0.100299</v>
      </c>
      <c r="CF53">
        <v>25.1965</v>
      </c>
      <c r="CG53">
        <v>24.5685</v>
      </c>
      <c r="CH53">
        <v>999.9</v>
      </c>
      <c r="CI53">
        <v>0</v>
      </c>
      <c r="CJ53">
        <v>0</v>
      </c>
      <c r="CK53">
        <v>9988.74666666667</v>
      </c>
      <c r="CL53">
        <v>0</v>
      </c>
      <c r="CM53">
        <v>2.43126333333333</v>
      </c>
      <c r="CN53">
        <v>599.994333333333</v>
      </c>
      <c r="CO53">
        <v>0.932992666666667</v>
      </c>
      <c r="CP53">
        <v>0.0670072</v>
      </c>
      <c r="CQ53">
        <v>0</v>
      </c>
      <c r="CR53">
        <v>1093.72666666667</v>
      </c>
      <c r="CS53">
        <v>4.99912</v>
      </c>
      <c r="CT53">
        <v>6421.57</v>
      </c>
      <c r="CU53">
        <v>3805.51333333333</v>
      </c>
      <c r="CV53">
        <v>34.8953333333333</v>
      </c>
      <c r="CW53">
        <v>38.187</v>
      </c>
      <c r="CX53">
        <v>36.583</v>
      </c>
      <c r="CY53">
        <v>38.125</v>
      </c>
      <c r="CZ53">
        <v>37.187</v>
      </c>
      <c r="DA53">
        <v>555.126666666667</v>
      </c>
      <c r="DB53">
        <v>39.8666666666667</v>
      </c>
      <c r="DC53">
        <v>0</v>
      </c>
      <c r="DD53">
        <v>1620075545.3</v>
      </c>
      <c r="DE53">
        <v>0</v>
      </c>
      <c r="DF53">
        <v>1094.91846153846</v>
      </c>
      <c r="DG53">
        <v>-10.7200000064244</v>
      </c>
      <c r="DH53">
        <v>-65.2711111136518</v>
      </c>
      <c r="DI53">
        <v>6428.76307692308</v>
      </c>
      <c r="DJ53">
        <v>15</v>
      </c>
      <c r="DK53">
        <v>1620074415.1</v>
      </c>
      <c r="DL53" t="s">
        <v>295</v>
      </c>
      <c r="DM53">
        <v>1620074410.1</v>
      </c>
      <c r="DN53">
        <v>1620074415.1</v>
      </c>
      <c r="DO53">
        <v>3</v>
      </c>
      <c r="DP53">
        <v>-0.047</v>
      </c>
      <c r="DQ53">
        <v>0.064</v>
      </c>
      <c r="DR53">
        <v>-1.276</v>
      </c>
      <c r="DS53">
        <v>-0.115</v>
      </c>
      <c r="DT53">
        <v>420</v>
      </c>
      <c r="DU53">
        <v>1</v>
      </c>
      <c r="DV53">
        <v>0.23</v>
      </c>
      <c r="DW53">
        <v>0.04</v>
      </c>
      <c r="DX53">
        <v>-12.4682317073171</v>
      </c>
      <c r="DY53">
        <v>0.821029965156787</v>
      </c>
      <c r="DZ53">
        <v>0.0832476277814054</v>
      </c>
      <c r="EA53">
        <v>0</v>
      </c>
      <c r="EB53">
        <v>1095.54735294118</v>
      </c>
      <c r="EC53">
        <v>-11.2622992392245</v>
      </c>
      <c r="ED53">
        <v>1.1238649406598</v>
      </c>
      <c r="EE53">
        <v>0</v>
      </c>
      <c r="EF53">
        <v>1.43536390243902</v>
      </c>
      <c r="EG53">
        <v>-0.198251498257842</v>
      </c>
      <c r="EH53">
        <v>0.0228541267958379</v>
      </c>
      <c r="EI53">
        <v>0</v>
      </c>
      <c r="EJ53">
        <v>0</v>
      </c>
      <c r="EK53">
        <v>3</v>
      </c>
      <c r="EL53" t="s">
        <v>299</v>
      </c>
      <c r="EM53">
        <v>100</v>
      </c>
      <c r="EN53">
        <v>100</v>
      </c>
      <c r="EO53">
        <v>-1.277</v>
      </c>
      <c r="EP53">
        <v>-0.1147</v>
      </c>
      <c r="EQ53">
        <v>-1.27634999999998</v>
      </c>
      <c r="ER53">
        <v>0</v>
      </c>
      <c r="ES53">
        <v>0</v>
      </c>
      <c r="ET53">
        <v>0</v>
      </c>
      <c r="EU53">
        <v>-0.11468485</v>
      </c>
      <c r="EV53">
        <v>0</v>
      </c>
      <c r="EW53">
        <v>0</v>
      </c>
      <c r="EX53">
        <v>0</v>
      </c>
      <c r="EY53">
        <v>-1</v>
      </c>
      <c r="EZ53">
        <v>-1</v>
      </c>
      <c r="FA53">
        <v>-1</v>
      </c>
      <c r="FB53">
        <v>-1</v>
      </c>
      <c r="FC53">
        <v>18.9</v>
      </c>
      <c r="FD53">
        <v>18.8</v>
      </c>
      <c r="FE53">
        <v>2</v>
      </c>
      <c r="FF53">
        <v>778.614</v>
      </c>
      <c r="FG53">
        <v>711.617</v>
      </c>
      <c r="FH53">
        <v>27.3135</v>
      </c>
      <c r="FI53">
        <v>24.4622</v>
      </c>
      <c r="FJ53">
        <v>30.0002</v>
      </c>
      <c r="FK53">
        <v>24.5409</v>
      </c>
      <c r="FL53">
        <v>24.5239</v>
      </c>
      <c r="FM53">
        <v>26.5068</v>
      </c>
      <c r="FN53">
        <v>38.0541</v>
      </c>
      <c r="FO53">
        <v>0</v>
      </c>
      <c r="FP53">
        <v>27.35</v>
      </c>
      <c r="FQ53">
        <v>420</v>
      </c>
      <c r="FR53">
        <v>14.241</v>
      </c>
      <c r="FS53">
        <v>102.048</v>
      </c>
      <c r="FT53">
        <v>100.573</v>
      </c>
    </row>
    <row r="54" spans="1:176">
      <c r="A54">
        <v>38</v>
      </c>
      <c r="B54">
        <v>1620075575</v>
      </c>
      <c r="C54">
        <v>1110.40000009537</v>
      </c>
      <c r="D54" t="s">
        <v>372</v>
      </c>
      <c r="E54" t="s">
        <v>373</v>
      </c>
      <c r="F54">
        <v>1620075574</v>
      </c>
      <c r="G54">
        <f>CC54*AE54*(BY54-BZ54)/(100*BR54*(1000-AE54*BY54))</f>
        <v>0</v>
      </c>
      <c r="H54">
        <f>CC54*AE54*(BX54-BW54*(1000-AE54*BZ54)/(1000-AE54*BY54))/(100*BR54)</f>
        <v>0</v>
      </c>
      <c r="I54">
        <f>BW54 - IF(AE54&gt;1, H54*BR54*100.0/(AG54*CK54), 0)</f>
        <v>0</v>
      </c>
      <c r="J54">
        <f>((P54-G54/2)*I54-H54)/(P54+G54/2)</f>
        <v>0</v>
      </c>
      <c r="K54">
        <f>J54*(CD54+CE54)/1000.0</f>
        <v>0</v>
      </c>
      <c r="L54">
        <f>(BW54 - IF(AE54&gt;1, H54*BR54*100.0/(AG54*CK54), 0))*(CD54+CE54)/1000.0</f>
        <v>0</v>
      </c>
      <c r="M54">
        <f>2.0/((1/O54-1/N54)+SIGN(O54)*SQRT((1/O54-1/N54)*(1/O54-1/N54) + 4*BS54/((BS54+1)*(BS54+1))*(2*1/O54*1/N54-1/N54*1/N54)))</f>
        <v>0</v>
      </c>
      <c r="N54">
        <f>IF(LEFT(BT54,1)&lt;&gt;"0",IF(LEFT(BT54,1)="1",3.0,BU54),$D$5+$E$5*(CK54*CD54/($K$5*1000))+$F$5*(CK54*CD54/($K$5*1000))*MAX(MIN(BR54,$J$5),$I$5)*MAX(MIN(BR54,$J$5),$I$5)+$G$5*MAX(MIN(BR54,$J$5),$I$5)*(CK54*CD54/($K$5*1000))+$H$5*(CK54*CD54/($K$5*1000))*(CK54*CD54/($K$5*1000)))</f>
        <v>0</v>
      </c>
      <c r="O54">
        <f>G54*(1000-(1000*0.61365*exp(17.502*S54/(240.97+S54))/(CD54+CE54)+BY54)/2)/(1000*0.61365*exp(17.502*S54/(240.97+S54))/(CD54+CE54)-BY54)</f>
        <v>0</v>
      </c>
      <c r="P54">
        <f>1/((BS54+1)/(M54/1.6)+1/(N54/1.37)) + BS54/((BS54+1)/(M54/1.6) + BS54/(N54/1.37))</f>
        <v>0</v>
      </c>
      <c r="Q54">
        <f>(BO54*BQ54)</f>
        <v>0</v>
      </c>
      <c r="R54">
        <f>(CF54+(Q54+2*0.95*5.67E-8*(((CF54+$B$7)+273)^4-(CF54+273)^4)-44100*G54)/(1.84*29.3*N54+8*0.95*5.67E-8*(CF54+273)^3))</f>
        <v>0</v>
      </c>
      <c r="S54">
        <f>($C$7*CG54+$D$7*CH54+$E$7*R54)</f>
        <v>0</v>
      </c>
      <c r="T54">
        <f>0.61365*exp(17.502*S54/(240.97+S54))</f>
        <v>0</v>
      </c>
      <c r="U54">
        <f>(V54/W54*100)</f>
        <v>0</v>
      </c>
      <c r="V54">
        <f>BY54*(CD54+CE54)/1000</f>
        <v>0</v>
      </c>
      <c r="W54">
        <f>0.61365*exp(17.502*CF54/(240.97+CF54))</f>
        <v>0</v>
      </c>
      <c r="X54">
        <f>(T54-BY54*(CD54+CE54)/1000)</f>
        <v>0</v>
      </c>
      <c r="Y54">
        <f>(-G54*44100)</f>
        <v>0</v>
      </c>
      <c r="Z54">
        <f>2*29.3*N54*0.92*(CF54-S54)</f>
        <v>0</v>
      </c>
      <c r="AA54">
        <f>2*0.95*5.67E-8*(((CF54+$B$7)+273)^4-(S54+273)^4)</f>
        <v>0</v>
      </c>
      <c r="AB54">
        <f>Q54+AA54+Y54+Z54</f>
        <v>0</v>
      </c>
      <c r="AC54">
        <v>0</v>
      </c>
      <c r="AD54">
        <v>0</v>
      </c>
      <c r="AE54">
        <f>IF(AC54*$H$13&gt;=AG54,1.0,(AG54/(AG54-AC54*$H$13)))</f>
        <v>0</v>
      </c>
      <c r="AF54">
        <f>(AE54-1)*100</f>
        <v>0</v>
      </c>
      <c r="AG54">
        <f>MAX(0,($B$13+$C$13*CK54)/(1+$D$13*CK54)*CD54/(CF54+273)*$E$13)</f>
        <v>0</v>
      </c>
      <c r="AH54" t="s">
        <v>293</v>
      </c>
      <c r="AI54">
        <v>0</v>
      </c>
      <c r="AJ54">
        <v>0</v>
      </c>
      <c r="AK54">
        <f>AJ54-AI54</f>
        <v>0</v>
      </c>
      <c r="AL54">
        <f>AK54/AJ54</f>
        <v>0</v>
      </c>
      <c r="AM54">
        <v>0</v>
      </c>
      <c r="AN54" t="s">
        <v>293</v>
      </c>
      <c r="AO54">
        <v>0</v>
      </c>
      <c r="AP54">
        <v>0</v>
      </c>
      <c r="AQ54">
        <f>1-AO54/AP54</f>
        <v>0</v>
      </c>
      <c r="AR54">
        <v>0.5</v>
      </c>
      <c r="AS54">
        <f>BO54</f>
        <v>0</v>
      </c>
      <c r="AT54">
        <f>H54</f>
        <v>0</v>
      </c>
      <c r="AU54">
        <f>AQ54*AR54*AS54</f>
        <v>0</v>
      </c>
      <c r="AV54">
        <f>BA54/AP54</f>
        <v>0</v>
      </c>
      <c r="AW54">
        <f>(AT54-AM54)/AS54</f>
        <v>0</v>
      </c>
      <c r="AX54">
        <f>(AJ54-AP54)/AP54</f>
        <v>0</v>
      </c>
      <c r="AY54" t="s">
        <v>293</v>
      </c>
      <c r="AZ54">
        <v>0</v>
      </c>
      <c r="BA54">
        <f>AP54-AZ54</f>
        <v>0</v>
      </c>
      <c r="BB54">
        <f>(AP54-AO54)/(AP54-AZ54)</f>
        <v>0</v>
      </c>
      <c r="BC54">
        <f>(AJ54-AP54)/(AJ54-AZ54)</f>
        <v>0</v>
      </c>
      <c r="BD54">
        <f>(AP54-AO54)/(AP54-AI54)</f>
        <v>0</v>
      </c>
      <c r="BE54">
        <f>(AJ54-AP54)/(AJ54-AI54)</f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f>$B$11*CL54+$C$11*CM54+$F$11*CN54*(1-CQ54)</f>
        <v>0</v>
      </c>
      <c r="BO54">
        <f>BN54*BP54</f>
        <v>0</v>
      </c>
      <c r="BP54">
        <f>($B$11*$D$9+$C$11*$D$9+$F$11*((DA54+CS54)/MAX(DA54+CS54+DB54, 0.1)*$I$9+DB54/MAX(DA54+CS54+DB54, 0.1)*$J$9))/($B$11+$C$11+$F$11)</f>
        <v>0</v>
      </c>
      <c r="BQ54">
        <f>($B$11*$K$9+$C$11*$K$9+$F$11*((DA54+CS54)/MAX(DA54+CS54+DB54, 0.1)*$P$9+DB54/MAX(DA54+CS54+DB54, 0.1)*$Q$9))/($B$11+$C$11+$F$11)</f>
        <v>0</v>
      </c>
      <c r="BR54">
        <v>6</v>
      </c>
      <c r="BS54">
        <v>0.5</v>
      </c>
      <c r="BT54" t="s">
        <v>294</v>
      </c>
      <c r="BU54">
        <v>2</v>
      </c>
      <c r="BV54">
        <v>1620075574</v>
      </c>
      <c r="BW54">
        <v>407.884</v>
      </c>
      <c r="BX54">
        <v>419.905333333333</v>
      </c>
      <c r="BY54">
        <v>16.0413666666667</v>
      </c>
      <c r="BZ54">
        <v>14.7292666666667</v>
      </c>
      <c r="CA54">
        <v>409.160333333333</v>
      </c>
      <c r="CB54">
        <v>16.1560666666667</v>
      </c>
      <c r="CC54">
        <v>699.984666666667</v>
      </c>
      <c r="CD54">
        <v>101.066333333333</v>
      </c>
      <c r="CE54">
        <v>0.100281333333333</v>
      </c>
      <c r="CF54">
        <v>25.5353333333333</v>
      </c>
      <c r="CG54">
        <v>24.9113666666667</v>
      </c>
      <c r="CH54">
        <v>999.9</v>
      </c>
      <c r="CI54">
        <v>0</v>
      </c>
      <c r="CJ54">
        <v>0</v>
      </c>
      <c r="CK54">
        <v>9968.12333333333</v>
      </c>
      <c r="CL54">
        <v>0</v>
      </c>
      <c r="CM54">
        <v>2.48135</v>
      </c>
      <c r="CN54">
        <v>600.046666666667</v>
      </c>
      <c r="CO54">
        <v>0.933031333333333</v>
      </c>
      <c r="CP54">
        <v>0.0669688</v>
      </c>
      <c r="CQ54">
        <v>0</v>
      </c>
      <c r="CR54">
        <v>1089.18666666667</v>
      </c>
      <c r="CS54">
        <v>4.99912</v>
      </c>
      <c r="CT54">
        <v>6397.56666666667</v>
      </c>
      <c r="CU54">
        <v>3805.89</v>
      </c>
      <c r="CV54">
        <v>34.979</v>
      </c>
      <c r="CW54">
        <v>38.229</v>
      </c>
      <c r="CX54">
        <v>36.75</v>
      </c>
      <c r="CY54">
        <v>38.1246666666667</v>
      </c>
      <c r="CZ54">
        <v>37.2706666666667</v>
      </c>
      <c r="DA54">
        <v>555.196666666667</v>
      </c>
      <c r="DB54">
        <v>39.85</v>
      </c>
      <c r="DC54">
        <v>0</v>
      </c>
      <c r="DD54">
        <v>1620075575.3</v>
      </c>
      <c r="DE54">
        <v>0</v>
      </c>
      <c r="DF54">
        <v>1090.00076923077</v>
      </c>
      <c r="DG54">
        <v>-8.6707692365716</v>
      </c>
      <c r="DH54">
        <v>-46.4434188612468</v>
      </c>
      <c r="DI54">
        <v>6401.40192307692</v>
      </c>
      <c r="DJ54">
        <v>15</v>
      </c>
      <c r="DK54">
        <v>1620074415.1</v>
      </c>
      <c r="DL54" t="s">
        <v>295</v>
      </c>
      <c r="DM54">
        <v>1620074410.1</v>
      </c>
      <c r="DN54">
        <v>1620074415.1</v>
      </c>
      <c r="DO54">
        <v>3</v>
      </c>
      <c r="DP54">
        <v>-0.047</v>
      </c>
      <c r="DQ54">
        <v>0.064</v>
      </c>
      <c r="DR54">
        <v>-1.276</v>
      </c>
      <c r="DS54">
        <v>-0.115</v>
      </c>
      <c r="DT54">
        <v>420</v>
      </c>
      <c r="DU54">
        <v>1</v>
      </c>
      <c r="DV54">
        <v>0.23</v>
      </c>
      <c r="DW54">
        <v>0.04</v>
      </c>
      <c r="DX54">
        <v>-12.115556097561</v>
      </c>
      <c r="DY54">
        <v>0.585338675958169</v>
      </c>
      <c r="DZ54">
        <v>0.0637631327411545</v>
      </c>
      <c r="EA54">
        <v>0</v>
      </c>
      <c r="EB54">
        <v>1090.47794117647</v>
      </c>
      <c r="EC54">
        <v>-8.44039775567934</v>
      </c>
      <c r="ED54">
        <v>0.848607091968844</v>
      </c>
      <c r="EE54">
        <v>1</v>
      </c>
      <c r="EF54">
        <v>1.35080341463415</v>
      </c>
      <c r="EG54">
        <v>-0.190471986062718</v>
      </c>
      <c r="EH54">
        <v>0.0224282040003594</v>
      </c>
      <c r="EI54">
        <v>0</v>
      </c>
      <c r="EJ54">
        <v>1</v>
      </c>
      <c r="EK54">
        <v>3</v>
      </c>
      <c r="EL54" t="s">
        <v>296</v>
      </c>
      <c r="EM54">
        <v>100</v>
      </c>
      <c r="EN54">
        <v>100</v>
      </c>
      <c r="EO54">
        <v>-1.277</v>
      </c>
      <c r="EP54">
        <v>-0.1147</v>
      </c>
      <c r="EQ54">
        <v>-1.27634999999998</v>
      </c>
      <c r="ER54">
        <v>0</v>
      </c>
      <c r="ES54">
        <v>0</v>
      </c>
      <c r="ET54">
        <v>0</v>
      </c>
      <c r="EU54">
        <v>-0.11468485</v>
      </c>
      <c r="EV54">
        <v>0</v>
      </c>
      <c r="EW54">
        <v>0</v>
      </c>
      <c r="EX54">
        <v>0</v>
      </c>
      <c r="EY54">
        <v>-1</v>
      </c>
      <c r="EZ54">
        <v>-1</v>
      </c>
      <c r="FA54">
        <v>-1</v>
      </c>
      <c r="FB54">
        <v>-1</v>
      </c>
      <c r="FC54">
        <v>19.4</v>
      </c>
      <c r="FD54">
        <v>19.3</v>
      </c>
      <c r="FE54">
        <v>2</v>
      </c>
      <c r="FF54">
        <v>778.799</v>
      </c>
      <c r="FG54">
        <v>712.555</v>
      </c>
      <c r="FH54">
        <v>27.8102</v>
      </c>
      <c r="FI54">
        <v>24.4833</v>
      </c>
      <c r="FJ54">
        <v>30.0003</v>
      </c>
      <c r="FK54">
        <v>24.5509</v>
      </c>
      <c r="FL54">
        <v>24.533</v>
      </c>
      <c r="FM54">
        <v>26.5236</v>
      </c>
      <c r="FN54">
        <v>34.9982</v>
      </c>
      <c r="FO54">
        <v>0</v>
      </c>
      <c r="FP54">
        <v>27.85</v>
      </c>
      <c r="FQ54">
        <v>420</v>
      </c>
      <c r="FR54">
        <v>14.9894</v>
      </c>
      <c r="FS54">
        <v>102.044</v>
      </c>
      <c r="FT54">
        <v>100.571</v>
      </c>
    </row>
    <row r="55" spans="1:176">
      <c r="A55">
        <v>39</v>
      </c>
      <c r="B55">
        <v>1620075605</v>
      </c>
      <c r="C55">
        <v>1140.40000009537</v>
      </c>
      <c r="D55" t="s">
        <v>374</v>
      </c>
      <c r="E55" t="s">
        <v>375</v>
      </c>
      <c r="F55">
        <v>1620075604</v>
      </c>
      <c r="G55">
        <f>CC55*AE55*(BY55-BZ55)/(100*BR55*(1000-AE55*BY55))</f>
        <v>0</v>
      </c>
      <c r="H55">
        <f>CC55*AE55*(BX55-BW55*(1000-AE55*BZ55)/(1000-AE55*BY55))/(100*BR55)</f>
        <v>0</v>
      </c>
      <c r="I55">
        <f>BW55 - IF(AE55&gt;1, H55*BR55*100.0/(AG55*CK55), 0)</f>
        <v>0</v>
      </c>
      <c r="J55">
        <f>((P55-G55/2)*I55-H55)/(P55+G55/2)</f>
        <v>0</v>
      </c>
      <c r="K55">
        <f>J55*(CD55+CE55)/1000.0</f>
        <v>0</v>
      </c>
      <c r="L55">
        <f>(BW55 - IF(AE55&gt;1, H55*BR55*100.0/(AG55*CK55), 0))*(CD55+CE55)/1000.0</f>
        <v>0</v>
      </c>
      <c r="M55">
        <f>2.0/((1/O55-1/N55)+SIGN(O55)*SQRT((1/O55-1/N55)*(1/O55-1/N55) + 4*BS55/((BS55+1)*(BS55+1))*(2*1/O55*1/N55-1/N55*1/N55)))</f>
        <v>0</v>
      </c>
      <c r="N55">
        <f>IF(LEFT(BT55,1)&lt;&gt;"0",IF(LEFT(BT55,1)="1",3.0,BU55),$D$5+$E$5*(CK55*CD55/($K$5*1000))+$F$5*(CK55*CD55/($K$5*1000))*MAX(MIN(BR55,$J$5),$I$5)*MAX(MIN(BR55,$J$5),$I$5)+$G$5*MAX(MIN(BR55,$J$5),$I$5)*(CK55*CD55/($K$5*1000))+$H$5*(CK55*CD55/($K$5*1000))*(CK55*CD55/($K$5*1000)))</f>
        <v>0</v>
      </c>
      <c r="O55">
        <f>G55*(1000-(1000*0.61365*exp(17.502*S55/(240.97+S55))/(CD55+CE55)+BY55)/2)/(1000*0.61365*exp(17.502*S55/(240.97+S55))/(CD55+CE55)-BY55)</f>
        <v>0</v>
      </c>
      <c r="P55">
        <f>1/((BS55+1)/(M55/1.6)+1/(N55/1.37)) + BS55/((BS55+1)/(M55/1.6) + BS55/(N55/1.37))</f>
        <v>0</v>
      </c>
      <c r="Q55">
        <f>(BO55*BQ55)</f>
        <v>0</v>
      </c>
      <c r="R55">
        <f>(CF55+(Q55+2*0.95*5.67E-8*(((CF55+$B$7)+273)^4-(CF55+273)^4)-44100*G55)/(1.84*29.3*N55+8*0.95*5.67E-8*(CF55+273)^3))</f>
        <v>0</v>
      </c>
      <c r="S55">
        <f>($C$7*CG55+$D$7*CH55+$E$7*R55)</f>
        <v>0</v>
      </c>
      <c r="T55">
        <f>0.61365*exp(17.502*S55/(240.97+S55))</f>
        <v>0</v>
      </c>
      <c r="U55">
        <f>(V55/W55*100)</f>
        <v>0</v>
      </c>
      <c r="V55">
        <f>BY55*(CD55+CE55)/1000</f>
        <v>0</v>
      </c>
      <c r="W55">
        <f>0.61365*exp(17.502*CF55/(240.97+CF55))</f>
        <v>0</v>
      </c>
      <c r="X55">
        <f>(T55-BY55*(CD55+CE55)/1000)</f>
        <v>0</v>
      </c>
      <c r="Y55">
        <f>(-G55*44100)</f>
        <v>0</v>
      </c>
      <c r="Z55">
        <f>2*29.3*N55*0.92*(CF55-S55)</f>
        <v>0</v>
      </c>
      <c r="AA55">
        <f>2*0.95*5.67E-8*(((CF55+$B$7)+273)^4-(S55+273)^4)</f>
        <v>0</v>
      </c>
      <c r="AB55">
        <f>Q55+AA55+Y55+Z55</f>
        <v>0</v>
      </c>
      <c r="AC55">
        <v>0</v>
      </c>
      <c r="AD55">
        <v>0</v>
      </c>
      <c r="AE55">
        <f>IF(AC55*$H$13&gt;=AG55,1.0,(AG55/(AG55-AC55*$H$13)))</f>
        <v>0</v>
      </c>
      <c r="AF55">
        <f>(AE55-1)*100</f>
        <v>0</v>
      </c>
      <c r="AG55">
        <f>MAX(0,($B$13+$C$13*CK55)/(1+$D$13*CK55)*CD55/(CF55+273)*$E$13)</f>
        <v>0</v>
      </c>
      <c r="AH55" t="s">
        <v>293</v>
      </c>
      <c r="AI55">
        <v>0</v>
      </c>
      <c r="AJ55">
        <v>0</v>
      </c>
      <c r="AK55">
        <f>AJ55-AI55</f>
        <v>0</v>
      </c>
      <c r="AL55">
        <f>AK55/AJ55</f>
        <v>0</v>
      </c>
      <c r="AM55">
        <v>0</v>
      </c>
      <c r="AN55" t="s">
        <v>293</v>
      </c>
      <c r="AO55">
        <v>0</v>
      </c>
      <c r="AP55">
        <v>0</v>
      </c>
      <c r="AQ55">
        <f>1-AO55/AP55</f>
        <v>0</v>
      </c>
      <c r="AR55">
        <v>0.5</v>
      </c>
      <c r="AS55">
        <f>BO55</f>
        <v>0</v>
      </c>
      <c r="AT55">
        <f>H55</f>
        <v>0</v>
      </c>
      <c r="AU55">
        <f>AQ55*AR55*AS55</f>
        <v>0</v>
      </c>
      <c r="AV55">
        <f>BA55/AP55</f>
        <v>0</v>
      </c>
      <c r="AW55">
        <f>(AT55-AM55)/AS55</f>
        <v>0</v>
      </c>
      <c r="AX55">
        <f>(AJ55-AP55)/AP55</f>
        <v>0</v>
      </c>
      <c r="AY55" t="s">
        <v>293</v>
      </c>
      <c r="AZ55">
        <v>0</v>
      </c>
      <c r="BA55">
        <f>AP55-AZ55</f>
        <v>0</v>
      </c>
      <c r="BB55">
        <f>(AP55-AO55)/(AP55-AZ55)</f>
        <v>0</v>
      </c>
      <c r="BC55">
        <f>(AJ55-AP55)/(AJ55-AZ55)</f>
        <v>0</v>
      </c>
      <c r="BD55">
        <f>(AP55-AO55)/(AP55-AI55)</f>
        <v>0</v>
      </c>
      <c r="BE55">
        <f>(AJ55-AP55)/(AJ55-AI55)</f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f>$B$11*CL55+$C$11*CM55+$F$11*CN55*(1-CQ55)</f>
        <v>0</v>
      </c>
      <c r="BO55">
        <f>BN55*BP55</f>
        <v>0</v>
      </c>
      <c r="BP55">
        <f>($B$11*$D$9+$C$11*$D$9+$F$11*((DA55+CS55)/MAX(DA55+CS55+DB55, 0.1)*$I$9+DB55/MAX(DA55+CS55+DB55, 0.1)*$J$9))/($B$11+$C$11+$F$11)</f>
        <v>0</v>
      </c>
      <c r="BQ55">
        <f>($B$11*$K$9+$C$11*$K$9+$F$11*((DA55+CS55)/MAX(DA55+CS55+DB55, 0.1)*$P$9+DB55/MAX(DA55+CS55+DB55, 0.1)*$Q$9))/($B$11+$C$11+$F$11)</f>
        <v>0</v>
      </c>
      <c r="BR55">
        <v>6</v>
      </c>
      <c r="BS55">
        <v>0.5</v>
      </c>
      <c r="BT55" t="s">
        <v>294</v>
      </c>
      <c r="BU55">
        <v>2</v>
      </c>
      <c r="BV55">
        <v>1620075604</v>
      </c>
      <c r="BW55">
        <v>408.166</v>
      </c>
      <c r="BX55">
        <v>419.930666666667</v>
      </c>
      <c r="BY55">
        <v>16.6437</v>
      </c>
      <c r="BZ55">
        <v>15.3628333333333</v>
      </c>
      <c r="CA55">
        <v>409.442333333333</v>
      </c>
      <c r="CB55">
        <v>16.7583666666667</v>
      </c>
      <c r="CC55">
        <v>700.053333333333</v>
      </c>
      <c r="CD55">
        <v>101.066</v>
      </c>
      <c r="CE55">
        <v>0.0996608666666667</v>
      </c>
      <c r="CF55">
        <v>25.8688666666667</v>
      </c>
      <c r="CG55">
        <v>25.2272333333333</v>
      </c>
      <c r="CH55">
        <v>999.9</v>
      </c>
      <c r="CI55">
        <v>0</v>
      </c>
      <c r="CJ55">
        <v>0</v>
      </c>
      <c r="CK55">
        <v>10037.3</v>
      </c>
      <c r="CL55">
        <v>0</v>
      </c>
      <c r="CM55">
        <v>2.48135</v>
      </c>
      <c r="CN55">
        <v>599.937666666667</v>
      </c>
      <c r="CO55">
        <v>0.932992666666667</v>
      </c>
      <c r="CP55">
        <v>0.0670072</v>
      </c>
      <c r="CQ55">
        <v>0</v>
      </c>
      <c r="CR55">
        <v>1085.91666666667</v>
      </c>
      <c r="CS55">
        <v>4.99912</v>
      </c>
      <c r="CT55">
        <v>6379.29</v>
      </c>
      <c r="CU55">
        <v>3805.15</v>
      </c>
      <c r="CV55">
        <v>34.9583333333333</v>
      </c>
      <c r="CW55">
        <v>38.2913333333333</v>
      </c>
      <c r="CX55">
        <v>36.875</v>
      </c>
      <c r="CY55">
        <v>38.2913333333333</v>
      </c>
      <c r="CZ55">
        <v>37.187</v>
      </c>
      <c r="DA55">
        <v>555.073333333333</v>
      </c>
      <c r="DB55">
        <v>39.8666666666667</v>
      </c>
      <c r="DC55">
        <v>0</v>
      </c>
      <c r="DD55">
        <v>1620075605.3</v>
      </c>
      <c r="DE55">
        <v>0</v>
      </c>
      <c r="DF55">
        <v>1086.61961538462</v>
      </c>
      <c r="DG55">
        <v>-6.03384613895334</v>
      </c>
      <c r="DH55">
        <v>-27.383589625558</v>
      </c>
      <c r="DI55">
        <v>6383.00807692308</v>
      </c>
      <c r="DJ55">
        <v>15</v>
      </c>
      <c r="DK55">
        <v>1620074415.1</v>
      </c>
      <c r="DL55" t="s">
        <v>295</v>
      </c>
      <c r="DM55">
        <v>1620074410.1</v>
      </c>
      <c r="DN55">
        <v>1620074415.1</v>
      </c>
      <c r="DO55">
        <v>3</v>
      </c>
      <c r="DP55">
        <v>-0.047</v>
      </c>
      <c r="DQ55">
        <v>0.064</v>
      </c>
      <c r="DR55">
        <v>-1.276</v>
      </c>
      <c r="DS55">
        <v>-0.115</v>
      </c>
      <c r="DT55">
        <v>420</v>
      </c>
      <c r="DU55">
        <v>1</v>
      </c>
      <c r="DV55">
        <v>0.23</v>
      </c>
      <c r="DW55">
        <v>0.04</v>
      </c>
      <c r="DX55">
        <v>-11.8666609756098</v>
      </c>
      <c r="DY55">
        <v>0.36968153310107</v>
      </c>
      <c r="DZ55">
        <v>0.0507414482908987</v>
      </c>
      <c r="EA55">
        <v>1</v>
      </c>
      <c r="EB55">
        <v>1086.96676470588</v>
      </c>
      <c r="EC55">
        <v>-6.17806882158491</v>
      </c>
      <c r="ED55">
        <v>0.656656954886942</v>
      </c>
      <c r="EE55">
        <v>1</v>
      </c>
      <c r="EF55">
        <v>1.31208512195122</v>
      </c>
      <c r="EG55">
        <v>-0.192099094076653</v>
      </c>
      <c r="EH55">
        <v>0.0279066300472645</v>
      </c>
      <c r="EI55">
        <v>0</v>
      </c>
      <c r="EJ55">
        <v>2</v>
      </c>
      <c r="EK55">
        <v>3</v>
      </c>
      <c r="EL55" t="s">
        <v>332</v>
      </c>
      <c r="EM55">
        <v>100</v>
      </c>
      <c r="EN55">
        <v>100</v>
      </c>
      <c r="EO55">
        <v>-1.277</v>
      </c>
      <c r="EP55">
        <v>-0.1147</v>
      </c>
      <c r="EQ55">
        <v>-1.27634999999998</v>
      </c>
      <c r="ER55">
        <v>0</v>
      </c>
      <c r="ES55">
        <v>0</v>
      </c>
      <c r="ET55">
        <v>0</v>
      </c>
      <c r="EU55">
        <v>-0.11468485</v>
      </c>
      <c r="EV55">
        <v>0</v>
      </c>
      <c r="EW55">
        <v>0</v>
      </c>
      <c r="EX55">
        <v>0</v>
      </c>
      <c r="EY55">
        <v>-1</v>
      </c>
      <c r="EZ55">
        <v>-1</v>
      </c>
      <c r="FA55">
        <v>-1</v>
      </c>
      <c r="FB55">
        <v>-1</v>
      </c>
      <c r="FC55">
        <v>19.9</v>
      </c>
      <c r="FD55">
        <v>19.8</v>
      </c>
      <c r="FE55">
        <v>2</v>
      </c>
      <c r="FF55">
        <v>778.802</v>
      </c>
      <c r="FG55">
        <v>713.37</v>
      </c>
      <c r="FH55">
        <v>28.3167</v>
      </c>
      <c r="FI55">
        <v>24.5067</v>
      </c>
      <c r="FJ55">
        <v>30.0004</v>
      </c>
      <c r="FK55">
        <v>24.5627</v>
      </c>
      <c r="FL55">
        <v>24.5434</v>
      </c>
      <c r="FM55">
        <v>26.5377</v>
      </c>
      <c r="FN55">
        <v>32.218</v>
      </c>
      <c r="FO55">
        <v>0</v>
      </c>
      <c r="FP55">
        <v>28.36</v>
      </c>
      <c r="FQ55">
        <v>420</v>
      </c>
      <c r="FR55">
        <v>15.6101</v>
      </c>
      <c r="FS55">
        <v>102.044</v>
      </c>
      <c r="FT55">
        <v>100.572</v>
      </c>
    </row>
    <row r="56" spans="1:176">
      <c r="A56">
        <v>40</v>
      </c>
      <c r="B56">
        <v>1620075635</v>
      </c>
      <c r="C56">
        <v>1170.40000009537</v>
      </c>
      <c r="D56" t="s">
        <v>376</v>
      </c>
      <c r="E56" t="s">
        <v>377</v>
      </c>
      <c r="F56">
        <v>1620075634</v>
      </c>
      <c r="G56">
        <f>CC56*AE56*(BY56-BZ56)/(100*BR56*(1000-AE56*BY56))</f>
        <v>0</v>
      </c>
      <c r="H56">
        <f>CC56*AE56*(BX56-BW56*(1000-AE56*BZ56)/(1000-AE56*BY56))/(100*BR56)</f>
        <v>0</v>
      </c>
      <c r="I56">
        <f>BW56 - IF(AE56&gt;1, H56*BR56*100.0/(AG56*CK56), 0)</f>
        <v>0</v>
      </c>
      <c r="J56">
        <f>((P56-G56/2)*I56-H56)/(P56+G56/2)</f>
        <v>0</v>
      </c>
      <c r="K56">
        <f>J56*(CD56+CE56)/1000.0</f>
        <v>0</v>
      </c>
      <c r="L56">
        <f>(BW56 - IF(AE56&gt;1, H56*BR56*100.0/(AG56*CK56), 0))*(CD56+CE56)/1000.0</f>
        <v>0</v>
      </c>
      <c r="M56">
        <f>2.0/((1/O56-1/N56)+SIGN(O56)*SQRT((1/O56-1/N56)*(1/O56-1/N56) + 4*BS56/((BS56+1)*(BS56+1))*(2*1/O56*1/N56-1/N56*1/N56)))</f>
        <v>0</v>
      </c>
      <c r="N56">
        <f>IF(LEFT(BT56,1)&lt;&gt;"0",IF(LEFT(BT56,1)="1",3.0,BU56),$D$5+$E$5*(CK56*CD56/($K$5*1000))+$F$5*(CK56*CD56/($K$5*1000))*MAX(MIN(BR56,$J$5),$I$5)*MAX(MIN(BR56,$J$5),$I$5)+$G$5*MAX(MIN(BR56,$J$5),$I$5)*(CK56*CD56/($K$5*1000))+$H$5*(CK56*CD56/($K$5*1000))*(CK56*CD56/($K$5*1000)))</f>
        <v>0</v>
      </c>
      <c r="O56">
        <f>G56*(1000-(1000*0.61365*exp(17.502*S56/(240.97+S56))/(CD56+CE56)+BY56)/2)/(1000*0.61365*exp(17.502*S56/(240.97+S56))/(CD56+CE56)-BY56)</f>
        <v>0</v>
      </c>
      <c r="P56">
        <f>1/((BS56+1)/(M56/1.6)+1/(N56/1.37)) + BS56/((BS56+1)/(M56/1.6) + BS56/(N56/1.37))</f>
        <v>0</v>
      </c>
      <c r="Q56">
        <f>(BO56*BQ56)</f>
        <v>0</v>
      </c>
      <c r="R56">
        <f>(CF56+(Q56+2*0.95*5.67E-8*(((CF56+$B$7)+273)^4-(CF56+273)^4)-44100*G56)/(1.84*29.3*N56+8*0.95*5.67E-8*(CF56+273)^3))</f>
        <v>0</v>
      </c>
      <c r="S56">
        <f>($C$7*CG56+$D$7*CH56+$E$7*R56)</f>
        <v>0</v>
      </c>
      <c r="T56">
        <f>0.61365*exp(17.502*S56/(240.97+S56))</f>
        <v>0</v>
      </c>
      <c r="U56">
        <f>(V56/W56*100)</f>
        <v>0</v>
      </c>
      <c r="V56">
        <f>BY56*(CD56+CE56)/1000</f>
        <v>0</v>
      </c>
      <c r="W56">
        <f>0.61365*exp(17.502*CF56/(240.97+CF56))</f>
        <v>0</v>
      </c>
      <c r="X56">
        <f>(T56-BY56*(CD56+CE56)/1000)</f>
        <v>0</v>
      </c>
      <c r="Y56">
        <f>(-G56*44100)</f>
        <v>0</v>
      </c>
      <c r="Z56">
        <f>2*29.3*N56*0.92*(CF56-S56)</f>
        <v>0</v>
      </c>
      <c r="AA56">
        <f>2*0.95*5.67E-8*(((CF56+$B$7)+273)^4-(S56+273)^4)</f>
        <v>0</v>
      </c>
      <c r="AB56">
        <f>Q56+AA56+Y56+Z56</f>
        <v>0</v>
      </c>
      <c r="AC56">
        <v>0</v>
      </c>
      <c r="AD56">
        <v>0</v>
      </c>
      <c r="AE56">
        <f>IF(AC56*$H$13&gt;=AG56,1.0,(AG56/(AG56-AC56*$H$13)))</f>
        <v>0</v>
      </c>
      <c r="AF56">
        <f>(AE56-1)*100</f>
        <v>0</v>
      </c>
      <c r="AG56">
        <f>MAX(0,($B$13+$C$13*CK56)/(1+$D$13*CK56)*CD56/(CF56+273)*$E$13)</f>
        <v>0</v>
      </c>
      <c r="AH56" t="s">
        <v>293</v>
      </c>
      <c r="AI56">
        <v>0</v>
      </c>
      <c r="AJ56">
        <v>0</v>
      </c>
      <c r="AK56">
        <f>AJ56-AI56</f>
        <v>0</v>
      </c>
      <c r="AL56">
        <f>AK56/AJ56</f>
        <v>0</v>
      </c>
      <c r="AM56">
        <v>0</v>
      </c>
      <c r="AN56" t="s">
        <v>293</v>
      </c>
      <c r="AO56">
        <v>0</v>
      </c>
      <c r="AP56">
        <v>0</v>
      </c>
      <c r="AQ56">
        <f>1-AO56/AP56</f>
        <v>0</v>
      </c>
      <c r="AR56">
        <v>0.5</v>
      </c>
      <c r="AS56">
        <f>BO56</f>
        <v>0</v>
      </c>
      <c r="AT56">
        <f>H56</f>
        <v>0</v>
      </c>
      <c r="AU56">
        <f>AQ56*AR56*AS56</f>
        <v>0</v>
      </c>
      <c r="AV56">
        <f>BA56/AP56</f>
        <v>0</v>
      </c>
      <c r="AW56">
        <f>(AT56-AM56)/AS56</f>
        <v>0</v>
      </c>
      <c r="AX56">
        <f>(AJ56-AP56)/AP56</f>
        <v>0</v>
      </c>
      <c r="AY56" t="s">
        <v>293</v>
      </c>
      <c r="AZ56">
        <v>0</v>
      </c>
      <c r="BA56">
        <f>AP56-AZ56</f>
        <v>0</v>
      </c>
      <c r="BB56">
        <f>(AP56-AO56)/(AP56-AZ56)</f>
        <v>0</v>
      </c>
      <c r="BC56">
        <f>(AJ56-AP56)/(AJ56-AZ56)</f>
        <v>0</v>
      </c>
      <c r="BD56">
        <f>(AP56-AO56)/(AP56-AI56)</f>
        <v>0</v>
      </c>
      <c r="BE56">
        <f>(AJ56-AP56)/(AJ56-AI56)</f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f>$B$11*CL56+$C$11*CM56+$F$11*CN56*(1-CQ56)</f>
        <v>0</v>
      </c>
      <c r="BO56">
        <f>BN56*BP56</f>
        <v>0</v>
      </c>
      <c r="BP56">
        <f>($B$11*$D$9+$C$11*$D$9+$F$11*((DA56+CS56)/MAX(DA56+CS56+DB56, 0.1)*$I$9+DB56/MAX(DA56+CS56+DB56, 0.1)*$J$9))/($B$11+$C$11+$F$11)</f>
        <v>0</v>
      </c>
      <c r="BQ56">
        <f>($B$11*$K$9+$C$11*$K$9+$F$11*((DA56+CS56)/MAX(DA56+CS56+DB56, 0.1)*$P$9+DB56/MAX(DA56+CS56+DB56, 0.1)*$Q$9))/($B$11+$C$11+$F$11)</f>
        <v>0</v>
      </c>
      <c r="BR56">
        <v>6</v>
      </c>
      <c r="BS56">
        <v>0.5</v>
      </c>
      <c r="BT56" t="s">
        <v>294</v>
      </c>
      <c r="BU56">
        <v>2</v>
      </c>
      <c r="BV56">
        <v>1620075634</v>
      </c>
      <c r="BW56">
        <v>408.18</v>
      </c>
      <c r="BX56">
        <v>419.933</v>
      </c>
      <c r="BY56">
        <v>17.2884666666667</v>
      </c>
      <c r="BZ56">
        <v>16.0427666666667</v>
      </c>
      <c r="CA56">
        <v>409.456666666667</v>
      </c>
      <c r="CB56">
        <v>17.4031666666667</v>
      </c>
      <c r="CC56">
        <v>700.034</v>
      </c>
      <c r="CD56">
        <v>101.064</v>
      </c>
      <c r="CE56">
        <v>0.0997011333333333</v>
      </c>
      <c r="CF56">
        <v>26.2011666666667</v>
      </c>
      <c r="CG56">
        <v>25.5618666666667</v>
      </c>
      <c r="CH56">
        <v>999.9</v>
      </c>
      <c r="CI56">
        <v>0</v>
      </c>
      <c r="CJ56">
        <v>0</v>
      </c>
      <c r="CK56">
        <v>9989.58666666666</v>
      </c>
      <c r="CL56">
        <v>0</v>
      </c>
      <c r="CM56">
        <v>2.52271</v>
      </c>
      <c r="CN56">
        <v>600.005333333333</v>
      </c>
      <c r="CO56">
        <v>0.933032</v>
      </c>
      <c r="CP56">
        <v>0.0669684</v>
      </c>
      <c r="CQ56">
        <v>0</v>
      </c>
      <c r="CR56">
        <v>1084</v>
      </c>
      <c r="CS56">
        <v>4.99912</v>
      </c>
      <c r="CT56">
        <v>6371.57333333333</v>
      </c>
      <c r="CU56">
        <v>3805.62666666667</v>
      </c>
      <c r="CV56">
        <v>34.854</v>
      </c>
      <c r="CW56">
        <v>38.25</v>
      </c>
      <c r="CX56">
        <v>36.7913333333333</v>
      </c>
      <c r="CY56">
        <v>38.2496666666667</v>
      </c>
      <c r="CZ56">
        <v>37.2913333333333</v>
      </c>
      <c r="DA56">
        <v>555.16</v>
      </c>
      <c r="DB56">
        <v>39.85</v>
      </c>
      <c r="DC56">
        <v>0</v>
      </c>
      <c r="DD56">
        <v>1620075635.3</v>
      </c>
      <c r="DE56">
        <v>0</v>
      </c>
      <c r="DF56">
        <v>1084.49153846154</v>
      </c>
      <c r="DG56">
        <v>-3.18700854627862</v>
      </c>
      <c r="DH56">
        <v>-11.2950427250607</v>
      </c>
      <c r="DI56">
        <v>6373.03461538461</v>
      </c>
      <c r="DJ56">
        <v>15</v>
      </c>
      <c r="DK56">
        <v>1620074415.1</v>
      </c>
      <c r="DL56" t="s">
        <v>295</v>
      </c>
      <c r="DM56">
        <v>1620074410.1</v>
      </c>
      <c r="DN56">
        <v>1620074415.1</v>
      </c>
      <c r="DO56">
        <v>3</v>
      </c>
      <c r="DP56">
        <v>-0.047</v>
      </c>
      <c r="DQ56">
        <v>0.064</v>
      </c>
      <c r="DR56">
        <v>-1.276</v>
      </c>
      <c r="DS56">
        <v>-0.115</v>
      </c>
      <c r="DT56">
        <v>420</v>
      </c>
      <c r="DU56">
        <v>1</v>
      </c>
      <c r="DV56">
        <v>0.23</v>
      </c>
      <c r="DW56">
        <v>0.04</v>
      </c>
      <c r="DX56">
        <v>-11.5020292682927</v>
      </c>
      <c r="DY56">
        <v>2.40255470383274</v>
      </c>
      <c r="DZ56">
        <v>0.359722561959062</v>
      </c>
      <c r="EA56">
        <v>0</v>
      </c>
      <c r="EB56">
        <v>1084.66393939394</v>
      </c>
      <c r="EC56">
        <v>-2.9106914930431</v>
      </c>
      <c r="ED56">
        <v>0.320935558470144</v>
      </c>
      <c r="EE56">
        <v>1</v>
      </c>
      <c r="EF56">
        <v>1.25200682926829</v>
      </c>
      <c r="EG56">
        <v>-0.0403781184668975</v>
      </c>
      <c r="EH56">
        <v>0.0168552302715637</v>
      </c>
      <c r="EI56">
        <v>1</v>
      </c>
      <c r="EJ56">
        <v>2</v>
      </c>
      <c r="EK56">
        <v>3</v>
      </c>
      <c r="EL56" t="s">
        <v>332</v>
      </c>
      <c r="EM56">
        <v>100</v>
      </c>
      <c r="EN56">
        <v>100</v>
      </c>
      <c r="EO56">
        <v>-1.276</v>
      </c>
      <c r="EP56">
        <v>-0.1147</v>
      </c>
      <c r="EQ56">
        <v>-1.27634999999998</v>
      </c>
      <c r="ER56">
        <v>0</v>
      </c>
      <c r="ES56">
        <v>0</v>
      </c>
      <c r="ET56">
        <v>0</v>
      </c>
      <c r="EU56">
        <v>-0.11468485</v>
      </c>
      <c r="EV56">
        <v>0</v>
      </c>
      <c r="EW56">
        <v>0</v>
      </c>
      <c r="EX56">
        <v>0</v>
      </c>
      <c r="EY56">
        <v>-1</v>
      </c>
      <c r="EZ56">
        <v>-1</v>
      </c>
      <c r="FA56">
        <v>-1</v>
      </c>
      <c r="FB56">
        <v>-1</v>
      </c>
      <c r="FC56">
        <v>20.4</v>
      </c>
      <c r="FD56">
        <v>20.3</v>
      </c>
      <c r="FE56">
        <v>2</v>
      </c>
      <c r="FF56">
        <v>778.993</v>
      </c>
      <c r="FG56">
        <v>714.127</v>
      </c>
      <c r="FH56">
        <v>28.813</v>
      </c>
      <c r="FI56">
        <v>24.5322</v>
      </c>
      <c r="FJ56">
        <v>30.0003</v>
      </c>
      <c r="FK56">
        <v>24.5761</v>
      </c>
      <c r="FL56">
        <v>24.5562</v>
      </c>
      <c r="FM56">
        <v>26.5531</v>
      </c>
      <c r="FN56">
        <v>29.5049</v>
      </c>
      <c r="FO56">
        <v>0</v>
      </c>
      <c r="FP56">
        <v>28.86</v>
      </c>
      <c r="FQ56">
        <v>420</v>
      </c>
      <c r="FR56">
        <v>16.2811</v>
      </c>
      <c r="FS56">
        <v>102.045</v>
      </c>
      <c r="FT56">
        <v>100.567</v>
      </c>
    </row>
    <row r="57" spans="1:176">
      <c r="A57">
        <v>41</v>
      </c>
      <c r="B57">
        <v>1620075665</v>
      </c>
      <c r="C57">
        <v>1200.40000009537</v>
      </c>
      <c r="D57" t="s">
        <v>378</v>
      </c>
      <c r="E57" t="s">
        <v>379</v>
      </c>
      <c r="F57">
        <v>1620075664</v>
      </c>
      <c r="G57">
        <f>CC57*AE57*(BY57-BZ57)/(100*BR57*(1000-AE57*BY57))</f>
        <v>0</v>
      </c>
      <c r="H57">
        <f>CC57*AE57*(BX57-BW57*(1000-AE57*BZ57)/(1000-AE57*BY57))/(100*BR57)</f>
        <v>0</v>
      </c>
      <c r="I57">
        <f>BW57 - IF(AE57&gt;1, H57*BR57*100.0/(AG57*CK57), 0)</f>
        <v>0</v>
      </c>
      <c r="J57">
        <f>((P57-G57/2)*I57-H57)/(P57+G57/2)</f>
        <v>0</v>
      </c>
      <c r="K57">
        <f>J57*(CD57+CE57)/1000.0</f>
        <v>0</v>
      </c>
      <c r="L57">
        <f>(BW57 - IF(AE57&gt;1, H57*BR57*100.0/(AG57*CK57), 0))*(CD57+CE57)/1000.0</f>
        <v>0</v>
      </c>
      <c r="M57">
        <f>2.0/((1/O57-1/N57)+SIGN(O57)*SQRT((1/O57-1/N57)*(1/O57-1/N57) + 4*BS57/((BS57+1)*(BS57+1))*(2*1/O57*1/N57-1/N57*1/N57)))</f>
        <v>0</v>
      </c>
      <c r="N57">
        <f>IF(LEFT(BT57,1)&lt;&gt;"0",IF(LEFT(BT57,1)="1",3.0,BU57),$D$5+$E$5*(CK57*CD57/($K$5*1000))+$F$5*(CK57*CD57/($K$5*1000))*MAX(MIN(BR57,$J$5),$I$5)*MAX(MIN(BR57,$J$5),$I$5)+$G$5*MAX(MIN(BR57,$J$5),$I$5)*(CK57*CD57/($K$5*1000))+$H$5*(CK57*CD57/($K$5*1000))*(CK57*CD57/($K$5*1000)))</f>
        <v>0</v>
      </c>
      <c r="O57">
        <f>G57*(1000-(1000*0.61365*exp(17.502*S57/(240.97+S57))/(CD57+CE57)+BY57)/2)/(1000*0.61365*exp(17.502*S57/(240.97+S57))/(CD57+CE57)-BY57)</f>
        <v>0</v>
      </c>
      <c r="P57">
        <f>1/((BS57+1)/(M57/1.6)+1/(N57/1.37)) + BS57/((BS57+1)/(M57/1.6) + BS57/(N57/1.37))</f>
        <v>0</v>
      </c>
      <c r="Q57">
        <f>(BO57*BQ57)</f>
        <v>0</v>
      </c>
      <c r="R57">
        <f>(CF57+(Q57+2*0.95*5.67E-8*(((CF57+$B$7)+273)^4-(CF57+273)^4)-44100*G57)/(1.84*29.3*N57+8*0.95*5.67E-8*(CF57+273)^3))</f>
        <v>0</v>
      </c>
      <c r="S57">
        <f>($C$7*CG57+$D$7*CH57+$E$7*R57)</f>
        <v>0</v>
      </c>
      <c r="T57">
        <f>0.61365*exp(17.502*S57/(240.97+S57))</f>
        <v>0</v>
      </c>
      <c r="U57">
        <f>(V57/W57*100)</f>
        <v>0</v>
      </c>
      <c r="V57">
        <f>BY57*(CD57+CE57)/1000</f>
        <v>0</v>
      </c>
      <c r="W57">
        <f>0.61365*exp(17.502*CF57/(240.97+CF57))</f>
        <v>0</v>
      </c>
      <c r="X57">
        <f>(T57-BY57*(CD57+CE57)/1000)</f>
        <v>0</v>
      </c>
      <c r="Y57">
        <f>(-G57*44100)</f>
        <v>0</v>
      </c>
      <c r="Z57">
        <f>2*29.3*N57*0.92*(CF57-S57)</f>
        <v>0</v>
      </c>
      <c r="AA57">
        <f>2*0.95*5.67E-8*(((CF57+$B$7)+273)^4-(S57+273)^4)</f>
        <v>0</v>
      </c>
      <c r="AB57">
        <f>Q57+AA57+Y57+Z57</f>
        <v>0</v>
      </c>
      <c r="AC57">
        <v>0</v>
      </c>
      <c r="AD57">
        <v>0</v>
      </c>
      <c r="AE57">
        <f>IF(AC57*$H$13&gt;=AG57,1.0,(AG57/(AG57-AC57*$H$13)))</f>
        <v>0</v>
      </c>
      <c r="AF57">
        <f>(AE57-1)*100</f>
        <v>0</v>
      </c>
      <c r="AG57">
        <f>MAX(0,($B$13+$C$13*CK57)/(1+$D$13*CK57)*CD57/(CF57+273)*$E$13)</f>
        <v>0</v>
      </c>
      <c r="AH57" t="s">
        <v>293</v>
      </c>
      <c r="AI57">
        <v>0</v>
      </c>
      <c r="AJ57">
        <v>0</v>
      </c>
      <c r="AK57">
        <f>AJ57-AI57</f>
        <v>0</v>
      </c>
      <c r="AL57">
        <f>AK57/AJ57</f>
        <v>0</v>
      </c>
      <c r="AM57">
        <v>0</v>
      </c>
      <c r="AN57" t="s">
        <v>293</v>
      </c>
      <c r="AO57">
        <v>0</v>
      </c>
      <c r="AP57">
        <v>0</v>
      </c>
      <c r="AQ57">
        <f>1-AO57/AP57</f>
        <v>0</v>
      </c>
      <c r="AR57">
        <v>0.5</v>
      </c>
      <c r="AS57">
        <f>BO57</f>
        <v>0</v>
      </c>
      <c r="AT57">
        <f>H57</f>
        <v>0</v>
      </c>
      <c r="AU57">
        <f>AQ57*AR57*AS57</f>
        <v>0</v>
      </c>
      <c r="AV57">
        <f>BA57/AP57</f>
        <v>0</v>
      </c>
      <c r="AW57">
        <f>(AT57-AM57)/AS57</f>
        <v>0</v>
      </c>
      <c r="AX57">
        <f>(AJ57-AP57)/AP57</f>
        <v>0</v>
      </c>
      <c r="AY57" t="s">
        <v>293</v>
      </c>
      <c r="AZ57">
        <v>0</v>
      </c>
      <c r="BA57">
        <f>AP57-AZ57</f>
        <v>0</v>
      </c>
      <c r="BB57">
        <f>(AP57-AO57)/(AP57-AZ57)</f>
        <v>0</v>
      </c>
      <c r="BC57">
        <f>(AJ57-AP57)/(AJ57-AZ57)</f>
        <v>0</v>
      </c>
      <c r="BD57">
        <f>(AP57-AO57)/(AP57-AI57)</f>
        <v>0</v>
      </c>
      <c r="BE57">
        <f>(AJ57-AP57)/(AJ57-AI57)</f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f>$B$11*CL57+$C$11*CM57+$F$11*CN57*(1-CQ57)</f>
        <v>0</v>
      </c>
      <c r="BO57">
        <f>BN57*BP57</f>
        <v>0</v>
      </c>
      <c r="BP57">
        <f>($B$11*$D$9+$C$11*$D$9+$F$11*((DA57+CS57)/MAX(DA57+CS57+DB57, 0.1)*$I$9+DB57/MAX(DA57+CS57+DB57, 0.1)*$J$9))/($B$11+$C$11+$F$11)</f>
        <v>0</v>
      </c>
      <c r="BQ57">
        <f>($B$11*$K$9+$C$11*$K$9+$F$11*((DA57+CS57)/MAX(DA57+CS57+DB57, 0.1)*$P$9+DB57/MAX(DA57+CS57+DB57, 0.1)*$Q$9))/($B$11+$C$11+$F$11)</f>
        <v>0</v>
      </c>
      <c r="BR57">
        <v>6</v>
      </c>
      <c r="BS57">
        <v>0.5</v>
      </c>
      <c r="BT57" t="s">
        <v>294</v>
      </c>
      <c r="BU57">
        <v>2</v>
      </c>
      <c r="BV57">
        <v>1620075664</v>
      </c>
      <c r="BW57">
        <v>408.386666666667</v>
      </c>
      <c r="BX57">
        <v>419.926666666667</v>
      </c>
      <c r="BY57">
        <v>17.9079666666667</v>
      </c>
      <c r="BZ57">
        <v>16.6630333333333</v>
      </c>
      <c r="CA57">
        <v>409.662666666667</v>
      </c>
      <c r="CB57">
        <v>18.0226333333333</v>
      </c>
      <c r="CC57">
        <v>700.029333333333</v>
      </c>
      <c r="CD57">
        <v>101.064666666667</v>
      </c>
      <c r="CE57">
        <v>0.1000345</v>
      </c>
      <c r="CF57">
        <v>26.5384</v>
      </c>
      <c r="CG57">
        <v>25.891</v>
      </c>
      <c r="CH57">
        <v>999.9</v>
      </c>
      <c r="CI57">
        <v>0</v>
      </c>
      <c r="CJ57">
        <v>0</v>
      </c>
      <c r="CK57">
        <v>10032.4666666667</v>
      </c>
      <c r="CL57">
        <v>0</v>
      </c>
      <c r="CM57">
        <v>2.53649</v>
      </c>
      <c r="CN57">
        <v>599.993666666667</v>
      </c>
      <c r="CO57">
        <v>0.932999666666667</v>
      </c>
      <c r="CP57">
        <v>0.0670007</v>
      </c>
      <c r="CQ57">
        <v>0</v>
      </c>
      <c r="CR57">
        <v>1083.37666666667</v>
      </c>
      <c r="CS57">
        <v>4.99912</v>
      </c>
      <c r="CT57">
        <v>6368.96666666667</v>
      </c>
      <c r="CU57">
        <v>3805.52</v>
      </c>
      <c r="CV57">
        <v>34.7496666666667</v>
      </c>
      <c r="CW57">
        <v>38.312</v>
      </c>
      <c r="CX57">
        <v>36.958</v>
      </c>
      <c r="CY57">
        <v>38.333</v>
      </c>
      <c r="CZ57">
        <v>37.3953333333333</v>
      </c>
      <c r="DA57">
        <v>555.126666666667</v>
      </c>
      <c r="DB57">
        <v>39.8633333333333</v>
      </c>
      <c r="DC57">
        <v>0</v>
      </c>
      <c r="DD57">
        <v>1620075665.3</v>
      </c>
      <c r="DE57">
        <v>0</v>
      </c>
      <c r="DF57">
        <v>1083.55384615385</v>
      </c>
      <c r="DG57">
        <v>-1.48991452904231</v>
      </c>
      <c r="DH57">
        <v>-1.49709402459408</v>
      </c>
      <c r="DI57">
        <v>6369.09576923077</v>
      </c>
      <c r="DJ57">
        <v>15</v>
      </c>
      <c r="DK57">
        <v>1620074415.1</v>
      </c>
      <c r="DL57" t="s">
        <v>295</v>
      </c>
      <c r="DM57">
        <v>1620074410.1</v>
      </c>
      <c r="DN57">
        <v>1620074415.1</v>
      </c>
      <c r="DO57">
        <v>3</v>
      </c>
      <c r="DP57">
        <v>-0.047</v>
      </c>
      <c r="DQ57">
        <v>0.064</v>
      </c>
      <c r="DR57">
        <v>-1.276</v>
      </c>
      <c r="DS57">
        <v>-0.115</v>
      </c>
      <c r="DT57">
        <v>420</v>
      </c>
      <c r="DU57">
        <v>1</v>
      </c>
      <c r="DV57">
        <v>0.23</v>
      </c>
      <c r="DW57">
        <v>0.04</v>
      </c>
      <c r="DX57">
        <v>-11.5898634146341</v>
      </c>
      <c r="DY57">
        <v>0.281571428571445</v>
      </c>
      <c r="DZ57">
        <v>0.0349685207293476</v>
      </c>
      <c r="EA57">
        <v>1</v>
      </c>
      <c r="EB57">
        <v>1083.64</v>
      </c>
      <c r="EC57">
        <v>-1.50938292476962</v>
      </c>
      <c r="ED57">
        <v>0.236220236220359</v>
      </c>
      <c r="EE57">
        <v>1</v>
      </c>
      <c r="EF57">
        <v>1.24563219512195</v>
      </c>
      <c r="EG57">
        <v>-0.0341577700348426</v>
      </c>
      <c r="EH57">
        <v>0.00898646937160558</v>
      </c>
      <c r="EI57">
        <v>1</v>
      </c>
      <c r="EJ57">
        <v>3</v>
      </c>
      <c r="EK57">
        <v>3</v>
      </c>
      <c r="EL57" t="s">
        <v>335</v>
      </c>
      <c r="EM57">
        <v>100</v>
      </c>
      <c r="EN57">
        <v>100</v>
      </c>
      <c r="EO57">
        <v>-1.276</v>
      </c>
      <c r="EP57">
        <v>-0.1147</v>
      </c>
      <c r="EQ57">
        <v>-1.27634999999998</v>
      </c>
      <c r="ER57">
        <v>0</v>
      </c>
      <c r="ES57">
        <v>0</v>
      </c>
      <c r="ET57">
        <v>0</v>
      </c>
      <c r="EU57">
        <v>-0.11468485</v>
      </c>
      <c r="EV57">
        <v>0</v>
      </c>
      <c r="EW57">
        <v>0</v>
      </c>
      <c r="EX57">
        <v>0</v>
      </c>
      <c r="EY57">
        <v>-1</v>
      </c>
      <c r="EZ57">
        <v>-1</v>
      </c>
      <c r="FA57">
        <v>-1</v>
      </c>
      <c r="FB57">
        <v>-1</v>
      </c>
      <c r="FC57">
        <v>20.9</v>
      </c>
      <c r="FD57">
        <v>20.8</v>
      </c>
      <c r="FE57">
        <v>2</v>
      </c>
      <c r="FF57">
        <v>778.936</v>
      </c>
      <c r="FG57">
        <v>714.786</v>
      </c>
      <c r="FH57">
        <v>29.3078</v>
      </c>
      <c r="FI57">
        <v>24.5595</v>
      </c>
      <c r="FJ57">
        <v>30.0003</v>
      </c>
      <c r="FK57">
        <v>24.5925</v>
      </c>
      <c r="FL57">
        <v>24.5704</v>
      </c>
      <c r="FM57">
        <v>26.5702</v>
      </c>
      <c r="FN57">
        <v>26.4971</v>
      </c>
      <c r="FO57">
        <v>0</v>
      </c>
      <c r="FP57">
        <v>29.36</v>
      </c>
      <c r="FQ57">
        <v>420</v>
      </c>
      <c r="FR57">
        <v>16.956</v>
      </c>
      <c r="FS57">
        <v>102.041</v>
      </c>
      <c r="FT57">
        <v>100.564</v>
      </c>
    </row>
    <row r="58" spans="1:176">
      <c r="A58">
        <v>42</v>
      </c>
      <c r="B58">
        <v>1620075695</v>
      </c>
      <c r="C58">
        <v>1230.40000009537</v>
      </c>
      <c r="D58" t="s">
        <v>380</v>
      </c>
      <c r="E58" t="s">
        <v>381</v>
      </c>
      <c r="F58">
        <v>1620075694</v>
      </c>
      <c r="G58">
        <f>CC58*AE58*(BY58-BZ58)/(100*BR58*(1000-AE58*BY58))</f>
        <v>0</v>
      </c>
      <c r="H58">
        <f>CC58*AE58*(BX58-BW58*(1000-AE58*BZ58)/(1000-AE58*BY58))/(100*BR58)</f>
        <v>0</v>
      </c>
      <c r="I58">
        <f>BW58 - IF(AE58&gt;1, H58*BR58*100.0/(AG58*CK58), 0)</f>
        <v>0</v>
      </c>
      <c r="J58">
        <f>((P58-G58/2)*I58-H58)/(P58+G58/2)</f>
        <v>0</v>
      </c>
      <c r="K58">
        <f>J58*(CD58+CE58)/1000.0</f>
        <v>0</v>
      </c>
      <c r="L58">
        <f>(BW58 - IF(AE58&gt;1, H58*BR58*100.0/(AG58*CK58), 0))*(CD58+CE58)/1000.0</f>
        <v>0</v>
      </c>
      <c r="M58">
        <f>2.0/((1/O58-1/N58)+SIGN(O58)*SQRT((1/O58-1/N58)*(1/O58-1/N58) + 4*BS58/((BS58+1)*(BS58+1))*(2*1/O58*1/N58-1/N58*1/N58)))</f>
        <v>0</v>
      </c>
      <c r="N58">
        <f>IF(LEFT(BT58,1)&lt;&gt;"0",IF(LEFT(BT58,1)="1",3.0,BU58),$D$5+$E$5*(CK58*CD58/($K$5*1000))+$F$5*(CK58*CD58/($K$5*1000))*MAX(MIN(BR58,$J$5),$I$5)*MAX(MIN(BR58,$J$5),$I$5)+$G$5*MAX(MIN(BR58,$J$5),$I$5)*(CK58*CD58/($K$5*1000))+$H$5*(CK58*CD58/($K$5*1000))*(CK58*CD58/($K$5*1000)))</f>
        <v>0</v>
      </c>
      <c r="O58">
        <f>G58*(1000-(1000*0.61365*exp(17.502*S58/(240.97+S58))/(CD58+CE58)+BY58)/2)/(1000*0.61365*exp(17.502*S58/(240.97+S58))/(CD58+CE58)-BY58)</f>
        <v>0</v>
      </c>
      <c r="P58">
        <f>1/((BS58+1)/(M58/1.6)+1/(N58/1.37)) + BS58/((BS58+1)/(M58/1.6) + BS58/(N58/1.37))</f>
        <v>0</v>
      </c>
      <c r="Q58">
        <f>(BO58*BQ58)</f>
        <v>0</v>
      </c>
      <c r="R58">
        <f>(CF58+(Q58+2*0.95*5.67E-8*(((CF58+$B$7)+273)^4-(CF58+273)^4)-44100*G58)/(1.84*29.3*N58+8*0.95*5.67E-8*(CF58+273)^3))</f>
        <v>0</v>
      </c>
      <c r="S58">
        <f>($C$7*CG58+$D$7*CH58+$E$7*R58)</f>
        <v>0</v>
      </c>
      <c r="T58">
        <f>0.61365*exp(17.502*S58/(240.97+S58))</f>
        <v>0</v>
      </c>
      <c r="U58">
        <f>(V58/W58*100)</f>
        <v>0</v>
      </c>
      <c r="V58">
        <f>BY58*(CD58+CE58)/1000</f>
        <v>0</v>
      </c>
      <c r="W58">
        <f>0.61365*exp(17.502*CF58/(240.97+CF58))</f>
        <v>0</v>
      </c>
      <c r="X58">
        <f>(T58-BY58*(CD58+CE58)/1000)</f>
        <v>0</v>
      </c>
      <c r="Y58">
        <f>(-G58*44100)</f>
        <v>0</v>
      </c>
      <c r="Z58">
        <f>2*29.3*N58*0.92*(CF58-S58)</f>
        <v>0</v>
      </c>
      <c r="AA58">
        <f>2*0.95*5.67E-8*(((CF58+$B$7)+273)^4-(S58+273)^4)</f>
        <v>0</v>
      </c>
      <c r="AB58">
        <f>Q58+AA58+Y58+Z58</f>
        <v>0</v>
      </c>
      <c r="AC58">
        <v>0</v>
      </c>
      <c r="AD58">
        <v>0</v>
      </c>
      <c r="AE58">
        <f>IF(AC58*$H$13&gt;=AG58,1.0,(AG58/(AG58-AC58*$H$13)))</f>
        <v>0</v>
      </c>
      <c r="AF58">
        <f>(AE58-1)*100</f>
        <v>0</v>
      </c>
      <c r="AG58">
        <f>MAX(0,($B$13+$C$13*CK58)/(1+$D$13*CK58)*CD58/(CF58+273)*$E$13)</f>
        <v>0</v>
      </c>
      <c r="AH58" t="s">
        <v>293</v>
      </c>
      <c r="AI58">
        <v>0</v>
      </c>
      <c r="AJ58">
        <v>0</v>
      </c>
      <c r="AK58">
        <f>AJ58-AI58</f>
        <v>0</v>
      </c>
      <c r="AL58">
        <f>AK58/AJ58</f>
        <v>0</v>
      </c>
      <c r="AM58">
        <v>0</v>
      </c>
      <c r="AN58" t="s">
        <v>293</v>
      </c>
      <c r="AO58">
        <v>0</v>
      </c>
      <c r="AP58">
        <v>0</v>
      </c>
      <c r="AQ58">
        <f>1-AO58/AP58</f>
        <v>0</v>
      </c>
      <c r="AR58">
        <v>0.5</v>
      </c>
      <c r="AS58">
        <f>BO58</f>
        <v>0</v>
      </c>
      <c r="AT58">
        <f>H58</f>
        <v>0</v>
      </c>
      <c r="AU58">
        <f>AQ58*AR58*AS58</f>
        <v>0</v>
      </c>
      <c r="AV58">
        <f>BA58/AP58</f>
        <v>0</v>
      </c>
      <c r="AW58">
        <f>(AT58-AM58)/AS58</f>
        <v>0</v>
      </c>
      <c r="AX58">
        <f>(AJ58-AP58)/AP58</f>
        <v>0</v>
      </c>
      <c r="AY58" t="s">
        <v>293</v>
      </c>
      <c r="AZ58">
        <v>0</v>
      </c>
      <c r="BA58">
        <f>AP58-AZ58</f>
        <v>0</v>
      </c>
      <c r="BB58">
        <f>(AP58-AO58)/(AP58-AZ58)</f>
        <v>0</v>
      </c>
      <c r="BC58">
        <f>(AJ58-AP58)/(AJ58-AZ58)</f>
        <v>0</v>
      </c>
      <c r="BD58">
        <f>(AP58-AO58)/(AP58-AI58)</f>
        <v>0</v>
      </c>
      <c r="BE58">
        <f>(AJ58-AP58)/(AJ58-AI58)</f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f>$B$11*CL58+$C$11*CM58+$F$11*CN58*(1-CQ58)</f>
        <v>0</v>
      </c>
      <c r="BO58">
        <f>BN58*BP58</f>
        <v>0</v>
      </c>
      <c r="BP58">
        <f>($B$11*$D$9+$C$11*$D$9+$F$11*((DA58+CS58)/MAX(DA58+CS58+DB58, 0.1)*$I$9+DB58/MAX(DA58+CS58+DB58, 0.1)*$J$9))/($B$11+$C$11+$F$11)</f>
        <v>0</v>
      </c>
      <c r="BQ58">
        <f>($B$11*$K$9+$C$11*$K$9+$F$11*((DA58+CS58)/MAX(DA58+CS58+DB58, 0.1)*$P$9+DB58/MAX(DA58+CS58+DB58, 0.1)*$Q$9))/($B$11+$C$11+$F$11)</f>
        <v>0</v>
      </c>
      <c r="BR58">
        <v>6</v>
      </c>
      <c r="BS58">
        <v>0.5</v>
      </c>
      <c r="BT58" t="s">
        <v>294</v>
      </c>
      <c r="BU58">
        <v>2</v>
      </c>
      <c r="BV58">
        <v>1620075694</v>
      </c>
      <c r="BW58">
        <v>408.410666666667</v>
      </c>
      <c r="BX58">
        <v>419.941333333333</v>
      </c>
      <c r="BY58">
        <v>18.5412333333333</v>
      </c>
      <c r="BZ58">
        <v>17.328</v>
      </c>
      <c r="CA58">
        <v>409.687</v>
      </c>
      <c r="CB58">
        <v>18.6559</v>
      </c>
      <c r="CC58">
        <v>699.994666666667</v>
      </c>
      <c r="CD58">
        <v>101.066333333333</v>
      </c>
      <c r="CE58">
        <v>0.100103666666667</v>
      </c>
      <c r="CF58">
        <v>26.8701666666667</v>
      </c>
      <c r="CG58">
        <v>26.2057666666667</v>
      </c>
      <c r="CH58">
        <v>999.9</v>
      </c>
      <c r="CI58">
        <v>0</v>
      </c>
      <c r="CJ58">
        <v>0</v>
      </c>
      <c r="CK58">
        <v>9992.5</v>
      </c>
      <c r="CL58">
        <v>0</v>
      </c>
      <c r="CM58">
        <v>2.53649</v>
      </c>
      <c r="CN58">
        <v>599.976333333333</v>
      </c>
      <c r="CO58">
        <v>0.932983</v>
      </c>
      <c r="CP58">
        <v>0.0670175</v>
      </c>
      <c r="CQ58">
        <v>0</v>
      </c>
      <c r="CR58">
        <v>1083.40666666667</v>
      </c>
      <c r="CS58">
        <v>4.99912</v>
      </c>
      <c r="CT58">
        <v>6370.46666666667</v>
      </c>
      <c r="CU58">
        <v>3805.39</v>
      </c>
      <c r="CV58">
        <v>35.4583333333333</v>
      </c>
      <c r="CW58">
        <v>38.312</v>
      </c>
      <c r="CX58">
        <v>36.8953333333333</v>
      </c>
      <c r="CY58">
        <v>38.2083333333333</v>
      </c>
      <c r="CZ58">
        <v>37.5623333333333</v>
      </c>
      <c r="DA58">
        <v>555.103333333333</v>
      </c>
      <c r="DB58">
        <v>39.87</v>
      </c>
      <c r="DC58">
        <v>0</v>
      </c>
      <c r="DD58">
        <v>1620075695.3</v>
      </c>
      <c r="DE58">
        <v>0</v>
      </c>
      <c r="DF58">
        <v>1083.37615384615</v>
      </c>
      <c r="DG58">
        <v>0.834871790710709</v>
      </c>
      <c r="DH58">
        <v>3.94188034966887</v>
      </c>
      <c r="DI58">
        <v>6369.96384615385</v>
      </c>
      <c r="DJ58">
        <v>15</v>
      </c>
      <c r="DK58">
        <v>1620074415.1</v>
      </c>
      <c r="DL58" t="s">
        <v>295</v>
      </c>
      <c r="DM58">
        <v>1620074410.1</v>
      </c>
      <c r="DN58">
        <v>1620074415.1</v>
      </c>
      <c r="DO58">
        <v>3</v>
      </c>
      <c r="DP58">
        <v>-0.047</v>
      </c>
      <c r="DQ58">
        <v>0.064</v>
      </c>
      <c r="DR58">
        <v>-1.276</v>
      </c>
      <c r="DS58">
        <v>-0.115</v>
      </c>
      <c r="DT58">
        <v>420</v>
      </c>
      <c r="DU58">
        <v>1</v>
      </c>
      <c r="DV58">
        <v>0.23</v>
      </c>
      <c r="DW58">
        <v>0.04</v>
      </c>
      <c r="DX58">
        <v>-11.5190317073171</v>
      </c>
      <c r="DY58">
        <v>-0.0335686411149898</v>
      </c>
      <c r="DZ58">
        <v>0.0257672361354623</v>
      </c>
      <c r="EA58">
        <v>1</v>
      </c>
      <c r="EB58">
        <v>1083.38411764706</v>
      </c>
      <c r="EC58">
        <v>0.0379822849448475</v>
      </c>
      <c r="ED58">
        <v>0.188416273292725</v>
      </c>
      <c r="EE58">
        <v>1</v>
      </c>
      <c r="EF58">
        <v>1.23230292682927</v>
      </c>
      <c r="EG58">
        <v>-0.0352350522648071</v>
      </c>
      <c r="EH58">
        <v>0.0178230406159983</v>
      </c>
      <c r="EI58">
        <v>1</v>
      </c>
      <c r="EJ58">
        <v>3</v>
      </c>
      <c r="EK58">
        <v>3</v>
      </c>
      <c r="EL58" t="s">
        <v>335</v>
      </c>
      <c r="EM58">
        <v>100</v>
      </c>
      <c r="EN58">
        <v>100</v>
      </c>
      <c r="EO58">
        <v>-1.277</v>
      </c>
      <c r="EP58">
        <v>-0.1147</v>
      </c>
      <c r="EQ58">
        <v>-1.27634999999998</v>
      </c>
      <c r="ER58">
        <v>0</v>
      </c>
      <c r="ES58">
        <v>0</v>
      </c>
      <c r="ET58">
        <v>0</v>
      </c>
      <c r="EU58">
        <v>-0.11468485</v>
      </c>
      <c r="EV58">
        <v>0</v>
      </c>
      <c r="EW58">
        <v>0</v>
      </c>
      <c r="EX58">
        <v>0</v>
      </c>
      <c r="EY58">
        <v>-1</v>
      </c>
      <c r="EZ58">
        <v>-1</v>
      </c>
      <c r="FA58">
        <v>-1</v>
      </c>
      <c r="FB58">
        <v>-1</v>
      </c>
      <c r="FC58">
        <v>21.4</v>
      </c>
      <c r="FD58">
        <v>21.3</v>
      </c>
      <c r="FE58">
        <v>2</v>
      </c>
      <c r="FF58">
        <v>778.947</v>
      </c>
      <c r="FG58">
        <v>715.556</v>
      </c>
      <c r="FH58">
        <v>29.8168</v>
      </c>
      <c r="FI58">
        <v>24.5908</v>
      </c>
      <c r="FJ58">
        <v>30.0004</v>
      </c>
      <c r="FK58">
        <v>24.6108</v>
      </c>
      <c r="FL58">
        <v>24.5875</v>
      </c>
      <c r="FM58">
        <v>26.5843</v>
      </c>
      <c r="FN58">
        <v>23.8746</v>
      </c>
      <c r="FO58">
        <v>0</v>
      </c>
      <c r="FP58">
        <v>29.87</v>
      </c>
      <c r="FQ58">
        <v>420</v>
      </c>
      <c r="FR58">
        <v>17.5577</v>
      </c>
      <c r="FS58">
        <v>102.04</v>
      </c>
      <c r="FT58">
        <v>100.56</v>
      </c>
    </row>
    <row r="59" spans="1:176">
      <c r="A59">
        <v>43</v>
      </c>
      <c r="B59">
        <v>1620075725</v>
      </c>
      <c r="C59">
        <v>1260.40000009537</v>
      </c>
      <c r="D59" t="s">
        <v>382</v>
      </c>
      <c r="E59" t="s">
        <v>383</v>
      </c>
      <c r="F59">
        <v>1620075724</v>
      </c>
      <c r="G59">
        <f>CC59*AE59*(BY59-BZ59)/(100*BR59*(1000-AE59*BY59))</f>
        <v>0</v>
      </c>
      <c r="H59">
        <f>CC59*AE59*(BX59-BW59*(1000-AE59*BZ59)/(1000-AE59*BY59))/(100*BR59)</f>
        <v>0</v>
      </c>
      <c r="I59">
        <f>BW59 - IF(AE59&gt;1, H59*BR59*100.0/(AG59*CK59), 0)</f>
        <v>0</v>
      </c>
      <c r="J59">
        <f>((P59-G59/2)*I59-H59)/(P59+G59/2)</f>
        <v>0</v>
      </c>
      <c r="K59">
        <f>J59*(CD59+CE59)/1000.0</f>
        <v>0</v>
      </c>
      <c r="L59">
        <f>(BW59 - IF(AE59&gt;1, H59*BR59*100.0/(AG59*CK59), 0))*(CD59+CE59)/1000.0</f>
        <v>0</v>
      </c>
      <c r="M59">
        <f>2.0/((1/O59-1/N59)+SIGN(O59)*SQRT((1/O59-1/N59)*(1/O59-1/N59) + 4*BS59/((BS59+1)*(BS59+1))*(2*1/O59*1/N59-1/N59*1/N59)))</f>
        <v>0</v>
      </c>
      <c r="N59">
        <f>IF(LEFT(BT59,1)&lt;&gt;"0",IF(LEFT(BT59,1)="1",3.0,BU59),$D$5+$E$5*(CK59*CD59/($K$5*1000))+$F$5*(CK59*CD59/($K$5*1000))*MAX(MIN(BR59,$J$5),$I$5)*MAX(MIN(BR59,$J$5),$I$5)+$G$5*MAX(MIN(BR59,$J$5),$I$5)*(CK59*CD59/($K$5*1000))+$H$5*(CK59*CD59/($K$5*1000))*(CK59*CD59/($K$5*1000)))</f>
        <v>0</v>
      </c>
      <c r="O59">
        <f>G59*(1000-(1000*0.61365*exp(17.502*S59/(240.97+S59))/(CD59+CE59)+BY59)/2)/(1000*0.61365*exp(17.502*S59/(240.97+S59))/(CD59+CE59)-BY59)</f>
        <v>0</v>
      </c>
      <c r="P59">
        <f>1/((BS59+1)/(M59/1.6)+1/(N59/1.37)) + BS59/((BS59+1)/(M59/1.6) + BS59/(N59/1.37))</f>
        <v>0</v>
      </c>
      <c r="Q59">
        <f>(BO59*BQ59)</f>
        <v>0</v>
      </c>
      <c r="R59">
        <f>(CF59+(Q59+2*0.95*5.67E-8*(((CF59+$B$7)+273)^4-(CF59+273)^4)-44100*G59)/(1.84*29.3*N59+8*0.95*5.67E-8*(CF59+273)^3))</f>
        <v>0</v>
      </c>
      <c r="S59">
        <f>($C$7*CG59+$D$7*CH59+$E$7*R59)</f>
        <v>0</v>
      </c>
      <c r="T59">
        <f>0.61365*exp(17.502*S59/(240.97+S59))</f>
        <v>0</v>
      </c>
      <c r="U59">
        <f>(V59/W59*100)</f>
        <v>0</v>
      </c>
      <c r="V59">
        <f>BY59*(CD59+CE59)/1000</f>
        <v>0</v>
      </c>
      <c r="W59">
        <f>0.61365*exp(17.502*CF59/(240.97+CF59))</f>
        <v>0</v>
      </c>
      <c r="X59">
        <f>(T59-BY59*(CD59+CE59)/1000)</f>
        <v>0</v>
      </c>
      <c r="Y59">
        <f>(-G59*44100)</f>
        <v>0</v>
      </c>
      <c r="Z59">
        <f>2*29.3*N59*0.92*(CF59-S59)</f>
        <v>0</v>
      </c>
      <c r="AA59">
        <f>2*0.95*5.67E-8*(((CF59+$B$7)+273)^4-(S59+273)^4)</f>
        <v>0</v>
      </c>
      <c r="AB59">
        <f>Q59+AA59+Y59+Z59</f>
        <v>0</v>
      </c>
      <c r="AC59">
        <v>0</v>
      </c>
      <c r="AD59">
        <v>0</v>
      </c>
      <c r="AE59">
        <f>IF(AC59*$H$13&gt;=AG59,1.0,(AG59/(AG59-AC59*$H$13)))</f>
        <v>0</v>
      </c>
      <c r="AF59">
        <f>(AE59-1)*100</f>
        <v>0</v>
      </c>
      <c r="AG59">
        <f>MAX(0,($B$13+$C$13*CK59)/(1+$D$13*CK59)*CD59/(CF59+273)*$E$13)</f>
        <v>0</v>
      </c>
      <c r="AH59" t="s">
        <v>293</v>
      </c>
      <c r="AI59">
        <v>0</v>
      </c>
      <c r="AJ59">
        <v>0</v>
      </c>
      <c r="AK59">
        <f>AJ59-AI59</f>
        <v>0</v>
      </c>
      <c r="AL59">
        <f>AK59/AJ59</f>
        <v>0</v>
      </c>
      <c r="AM59">
        <v>0</v>
      </c>
      <c r="AN59" t="s">
        <v>293</v>
      </c>
      <c r="AO59">
        <v>0</v>
      </c>
      <c r="AP59">
        <v>0</v>
      </c>
      <c r="AQ59">
        <f>1-AO59/AP59</f>
        <v>0</v>
      </c>
      <c r="AR59">
        <v>0.5</v>
      </c>
      <c r="AS59">
        <f>BO59</f>
        <v>0</v>
      </c>
      <c r="AT59">
        <f>H59</f>
        <v>0</v>
      </c>
      <c r="AU59">
        <f>AQ59*AR59*AS59</f>
        <v>0</v>
      </c>
      <c r="AV59">
        <f>BA59/AP59</f>
        <v>0</v>
      </c>
      <c r="AW59">
        <f>(AT59-AM59)/AS59</f>
        <v>0</v>
      </c>
      <c r="AX59">
        <f>(AJ59-AP59)/AP59</f>
        <v>0</v>
      </c>
      <c r="AY59" t="s">
        <v>293</v>
      </c>
      <c r="AZ59">
        <v>0</v>
      </c>
      <c r="BA59">
        <f>AP59-AZ59</f>
        <v>0</v>
      </c>
      <c r="BB59">
        <f>(AP59-AO59)/(AP59-AZ59)</f>
        <v>0</v>
      </c>
      <c r="BC59">
        <f>(AJ59-AP59)/(AJ59-AZ59)</f>
        <v>0</v>
      </c>
      <c r="BD59">
        <f>(AP59-AO59)/(AP59-AI59)</f>
        <v>0</v>
      </c>
      <c r="BE59">
        <f>(AJ59-AP59)/(AJ59-AI59)</f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f>$B$11*CL59+$C$11*CM59+$F$11*CN59*(1-CQ59)</f>
        <v>0</v>
      </c>
      <c r="BO59">
        <f>BN59*BP59</f>
        <v>0</v>
      </c>
      <c r="BP59">
        <f>($B$11*$D$9+$C$11*$D$9+$F$11*((DA59+CS59)/MAX(DA59+CS59+DB59, 0.1)*$I$9+DB59/MAX(DA59+CS59+DB59, 0.1)*$J$9))/($B$11+$C$11+$F$11)</f>
        <v>0</v>
      </c>
      <c r="BQ59">
        <f>($B$11*$K$9+$C$11*$K$9+$F$11*((DA59+CS59)/MAX(DA59+CS59+DB59, 0.1)*$P$9+DB59/MAX(DA59+CS59+DB59, 0.1)*$Q$9))/($B$11+$C$11+$F$11)</f>
        <v>0</v>
      </c>
      <c r="BR59">
        <v>6</v>
      </c>
      <c r="BS59">
        <v>0.5</v>
      </c>
      <c r="BT59" t="s">
        <v>294</v>
      </c>
      <c r="BU59">
        <v>2</v>
      </c>
      <c r="BV59">
        <v>1620075724</v>
      </c>
      <c r="BW59">
        <v>408.306666666667</v>
      </c>
      <c r="BX59">
        <v>419.925333333333</v>
      </c>
      <c r="BY59">
        <v>19.2103666666667</v>
      </c>
      <c r="BZ59">
        <v>18.0106</v>
      </c>
      <c r="CA59">
        <v>409.583333333333</v>
      </c>
      <c r="CB59">
        <v>19.3250666666667</v>
      </c>
      <c r="CC59">
        <v>700.013</v>
      </c>
      <c r="CD59">
        <v>101.066666666667</v>
      </c>
      <c r="CE59">
        <v>0.100345</v>
      </c>
      <c r="CF59">
        <v>27.2020666666667</v>
      </c>
      <c r="CG59">
        <v>26.5332333333333</v>
      </c>
      <c r="CH59">
        <v>999.9</v>
      </c>
      <c r="CI59">
        <v>0</v>
      </c>
      <c r="CJ59">
        <v>0</v>
      </c>
      <c r="CK59">
        <v>9981.25333333333</v>
      </c>
      <c r="CL59">
        <v>0</v>
      </c>
      <c r="CM59">
        <v>2.53649</v>
      </c>
      <c r="CN59">
        <v>600.048</v>
      </c>
      <c r="CO59">
        <v>0.932994333333333</v>
      </c>
      <c r="CP59">
        <v>0.0670060666666667</v>
      </c>
      <c r="CQ59">
        <v>0</v>
      </c>
      <c r="CR59">
        <v>1083.96333333333</v>
      </c>
      <c r="CS59">
        <v>4.99912</v>
      </c>
      <c r="CT59">
        <v>6376.61</v>
      </c>
      <c r="CU59">
        <v>3805.86</v>
      </c>
      <c r="CV59">
        <v>35.187</v>
      </c>
      <c r="CW59">
        <v>38.312</v>
      </c>
      <c r="CX59">
        <v>36.9373333333333</v>
      </c>
      <c r="CY59">
        <v>38.2703333333333</v>
      </c>
      <c r="CZ59">
        <v>37.5416666666667</v>
      </c>
      <c r="DA59">
        <v>555.176666666667</v>
      </c>
      <c r="DB59">
        <v>39.87</v>
      </c>
      <c r="DC59">
        <v>0</v>
      </c>
      <c r="DD59">
        <v>1620075725.3</v>
      </c>
      <c r="DE59">
        <v>0</v>
      </c>
      <c r="DF59">
        <v>1083.80346153846</v>
      </c>
      <c r="DG59">
        <v>1.34051282316514</v>
      </c>
      <c r="DH59">
        <v>13.9524786053183</v>
      </c>
      <c r="DI59">
        <v>6374.47884615384</v>
      </c>
      <c r="DJ59">
        <v>15</v>
      </c>
      <c r="DK59">
        <v>1620074415.1</v>
      </c>
      <c r="DL59" t="s">
        <v>295</v>
      </c>
      <c r="DM59">
        <v>1620074410.1</v>
      </c>
      <c r="DN59">
        <v>1620074415.1</v>
      </c>
      <c r="DO59">
        <v>3</v>
      </c>
      <c r="DP59">
        <v>-0.047</v>
      </c>
      <c r="DQ59">
        <v>0.064</v>
      </c>
      <c r="DR59">
        <v>-1.276</v>
      </c>
      <c r="DS59">
        <v>-0.115</v>
      </c>
      <c r="DT59">
        <v>420</v>
      </c>
      <c r="DU59">
        <v>1</v>
      </c>
      <c r="DV59">
        <v>0.23</v>
      </c>
      <c r="DW59">
        <v>0.04</v>
      </c>
      <c r="DX59">
        <v>-11.5756243902439</v>
      </c>
      <c r="DY59">
        <v>-0.288211149825764</v>
      </c>
      <c r="DZ59">
        <v>0.0330303687350677</v>
      </c>
      <c r="EA59">
        <v>1</v>
      </c>
      <c r="EB59">
        <v>1083.74411764706</v>
      </c>
      <c r="EC59">
        <v>1.17590870667898</v>
      </c>
      <c r="ED59">
        <v>0.200383714952065</v>
      </c>
      <c r="EE59">
        <v>1</v>
      </c>
      <c r="EF59">
        <v>1.22026390243902</v>
      </c>
      <c r="EG59">
        <v>-0.0999432752613219</v>
      </c>
      <c r="EH59">
        <v>0.0148020011630018</v>
      </c>
      <c r="EI59">
        <v>1</v>
      </c>
      <c r="EJ59">
        <v>3</v>
      </c>
      <c r="EK59">
        <v>3</v>
      </c>
      <c r="EL59" t="s">
        <v>335</v>
      </c>
      <c r="EM59">
        <v>100</v>
      </c>
      <c r="EN59">
        <v>100</v>
      </c>
      <c r="EO59">
        <v>-1.276</v>
      </c>
      <c r="EP59">
        <v>-0.1147</v>
      </c>
      <c r="EQ59">
        <v>-1.27634999999998</v>
      </c>
      <c r="ER59">
        <v>0</v>
      </c>
      <c r="ES59">
        <v>0</v>
      </c>
      <c r="ET59">
        <v>0</v>
      </c>
      <c r="EU59">
        <v>-0.11468485</v>
      </c>
      <c r="EV59">
        <v>0</v>
      </c>
      <c r="EW59">
        <v>0</v>
      </c>
      <c r="EX59">
        <v>0</v>
      </c>
      <c r="EY59">
        <v>-1</v>
      </c>
      <c r="EZ59">
        <v>-1</v>
      </c>
      <c r="FA59">
        <v>-1</v>
      </c>
      <c r="FB59">
        <v>-1</v>
      </c>
      <c r="FC59">
        <v>21.9</v>
      </c>
      <c r="FD59">
        <v>21.8</v>
      </c>
      <c r="FE59">
        <v>2</v>
      </c>
      <c r="FF59">
        <v>779.287</v>
      </c>
      <c r="FG59">
        <v>716.413</v>
      </c>
      <c r="FH59">
        <v>30.314</v>
      </c>
      <c r="FI59">
        <v>24.6225</v>
      </c>
      <c r="FJ59">
        <v>30.0004</v>
      </c>
      <c r="FK59">
        <v>24.6302</v>
      </c>
      <c r="FL59">
        <v>24.6058</v>
      </c>
      <c r="FM59">
        <v>26.6003</v>
      </c>
      <c r="FN59">
        <v>20.5423</v>
      </c>
      <c r="FO59">
        <v>0</v>
      </c>
      <c r="FP59">
        <v>30.37</v>
      </c>
      <c r="FQ59">
        <v>420</v>
      </c>
      <c r="FR59">
        <v>18.1872</v>
      </c>
      <c r="FS59">
        <v>102.035</v>
      </c>
      <c r="FT59">
        <v>100.555</v>
      </c>
    </row>
    <row r="60" spans="1:176">
      <c r="A60">
        <v>44</v>
      </c>
      <c r="B60">
        <v>1620075755</v>
      </c>
      <c r="C60">
        <v>1290.40000009537</v>
      </c>
      <c r="D60" t="s">
        <v>384</v>
      </c>
      <c r="E60" t="s">
        <v>385</v>
      </c>
      <c r="F60">
        <v>1620075754</v>
      </c>
      <c r="G60">
        <f>CC60*AE60*(BY60-BZ60)/(100*BR60*(1000-AE60*BY60))</f>
        <v>0</v>
      </c>
      <c r="H60">
        <f>CC60*AE60*(BX60-BW60*(1000-AE60*BZ60)/(1000-AE60*BY60))/(100*BR60)</f>
        <v>0</v>
      </c>
      <c r="I60">
        <f>BW60 - IF(AE60&gt;1, H60*BR60*100.0/(AG60*CK60), 0)</f>
        <v>0</v>
      </c>
      <c r="J60">
        <f>((P60-G60/2)*I60-H60)/(P60+G60/2)</f>
        <v>0</v>
      </c>
      <c r="K60">
        <f>J60*(CD60+CE60)/1000.0</f>
        <v>0</v>
      </c>
      <c r="L60">
        <f>(BW60 - IF(AE60&gt;1, H60*BR60*100.0/(AG60*CK60), 0))*(CD60+CE60)/1000.0</f>
        <v>0</v>
      </c>
      <c r="M60">
        <f>2.0/((1/O60-1/N60)+SIGN(O60)*SQRT((1/O60-1/N60)*(1/O60-1/N60) + 4*BS60/((BS60+1)*(BS60+1))*(2*1/O60*1/N60-1/N60*1/N60)))</f>
        <v>0</v>
      </c>
      <c r="N60">
        <f>IF(LEFT(BT60,1)&lt;&gt;"0",IF(LEFT(BT60,1)="1",3.0,BU60),$D$5+$E$5*(CK60*CD60/($K$5*1000))+$F$5*(CK60*CD60/($K$5*1000))*MAX(MIN(BR60,$J$5),$I$5)*MAX(MIN(BR60,$J$5),$I$5)+$G$5*MAX(MIN(BR60,$J$5),$I$5)*(CK60*CD60/($K$5*1000))+$H$5*(CK60*CD60/($K$5*1000))*(CK60*CD60/($K$5*1000)))</f>
        <v>0</v>
      </c>
      <c r="O60">
        <f>G60*(1000-(1000*0.61365*exp(17.502*S60/(240.97+S60))/(CD60+CE60)+BY60)/2)/(1000*0.61365*exp(17.502*S60/(240.97+S60))/(CD60+CE60)-BY60)</f>
        <v>0</v>
      </c>
      <c r="P60">
        <f>1/((BS60+1)/(M60/1.6)+1/(N60/1.37)) + BS60/((BS60+1)/(M60/1.6) + BS60/(N60/1.37))</f>
        <v>0</v>
      </c>
      <c r="Q60">
        <f>(BO60*BQ60)</f>
        <v>0</v>
      </c>
      <c r="R60">
        <f>(CF60+(Q60+2*0.95*5.67E-8*(((CF60+$B$7)+273)^4-(CF60+273)^4)-44100*G60)/(1.84*29.3*N60+8*0.95*5.67E-8*(CF60+273)^3))</f>
        <v>0</v>
      </c>
      <c r="S60">
        <f>($C$7*CG60+$D$7*CH60+$E$7*R60)</f>
        <v>0</v>
      </c>
      <c r="T60">
        <f>0.61365*exp(17.502*S60/(240.97+S60))</f>
        <v>0</v>
      </c>
      <c r="U60">
        <f>(V60/W60*100)</f>
        <v>0</v>
      </c>
      <c r="V60">
        <f>BY60*(CD60+CE60)/1000</f>
        <v>0</v>
      </c>
      <c r="W60">
        <f>0.61365*exp(17.502*CF60/(240.97+CF60))</f>
        <v>0</v>
      </c>
      <c r="X60">
        <f>(T60-BY60*(CD60+CE60)/1000)</f>
        <v>0</v>
      </c>
      <c r="Y60">
        <f>(-G60*44100)</f>
        <v>0</v>
      </c>
      <c r="Z60">
        <f>2*29.3*N60*0.92*(CF60-S60)</f>
        <v>0</v>
      </c>
      <c r="AA60">
        <f>2*0.95*5.67E-8*(((CF60+$B$7)+273)^4-(S60+273)^4)</f>
        <v>0</v>
      </c>
      <c r="AB60">
        <f>Q60+AA60+Y60+Z60</f>
        <v>0</v>
      </c>
      <c r="AC60">
        <v>0</v>
      </c>
      <c r="AD60">
        <v>0</v>
      </c>
      <c r="AE60">
        <f>IF(AC60*$H$13&gt;=AG60,1.0,(AG60/(AG60-AC60*$H$13)))</f>
        <v>0</v>
      </c>
      <c r="AF60">
        <f>(AE60-1)*100</f>
        <v>0</v>
      </c>
      <c r="AG60">
        <f>MAX(0,($B$13+$C$13*CK60)/(1+$D$13*CK60)*CD60/(CF60+273)*$E$13)</f>
        <v>0</v>
      </c>
      <c r="AH60" t="s">
        <v>293</v>
      </c>
      <c r="AI60">
        <v>0</v>
      </c>
      <c r="AJ60">
        <v>0</v>
      </c>
      <c r="AK60">
        <f>AJ60-AI60</f>
        <v>0</v>
      </c>
      <c r="AL60">
        <f>AK60/AJ60</f>
        <v>0</v>
      </c>
      <c r="AM60">
        <v>0</v>
      </c>
      <c r="AN60" t="s">
        <v>293</v>
      </c>
      <c r="AO60">
        <v>0</v>
      </c>
      <c r="AP60">
        <v>0</v>
      </c>
      <c r="AQ60">
        <f>1-AO60/AP60</f>
        <v>0</v>
      </c>
      <c r="AR60">
        <v>0.5</v>
      </c>
      <c r="AS60">
        <f>BO60</f>
        <v>0</v>
      </c>
      <c r="AT60">
        <f>H60</f>
        <v>0</v>
      </c>
      <c r="AU60">
        <f>AQ60*AR60*AS60</f>
        <v>0</v>
      </c>
      <c r="AV60">
        <f>BA60/AP60</f>
        <v>0</v>
      </c>
      <c r="AW60">
        <f>(AT60-AM60)/AS60</f>
        <v>0</v>
      </c>
      <c r="AX60">
        <f>(AJ60-AP60)/AP60</f>
        <v>0</v>
      </c>
      <c r="AY60" t="s">
        <v>293</v>
      </c>
      <c r="AZ60">
        <v>0</v>
      </c>
      <c r="BA60">
        <f>AP60-AZ60</f>
        <v>0</v>
      </c>
      <c r="BB60">
        <f>(AP60-AO60)/(AP60-AZ60)</f>
        <v>0</v>
      </c>
      <c r="BC60">
        <f>(AJ60-AP60)/(AJ60-AZ60)</f>
        <v>0</v>
      </c>
      <c r="BD60">
        <f>(AP60-AO60)/(AP60-AI60)</f>
        <v>0</v>
      </c>
      <c r="BE60">
        <f>(AJ60-AP60)/(AJ60-AI60)</f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f>$B$11*CL60+$C$11*CM60+$F$11*CN60*(1-CQ60)</f>
        <v>0</v>
      </c>
      <c r="BO60">
        <f>BN60*BP60</f>
        <v>0</v>
      </c>
      <c r="BP60">
        <f>($B$11*$D$9+$C$11*$D$9+$F$11*((DA60+CS60)/MAX(DA60+CS60+DB60, 0.1)*$I$9+DB60/MAX(DA60+CS60+DB60, 0.1)*$J$9))/($B$11+$C$11+$F$11)</f>
        <v>0</v>
      </c>
      <c r="BQ60">
        <f>($B$11*$K$9+$C$11*$K$9+$F$11*((DA60+CS60)/MAX(DA60+CS60+DB60, 0.1)*$P$9+DB60/MAX(DA60+CS60+DB60, 0.1)*$Q$9))/($B$11+$C$11+$F$11)</f>
        <v>0</v>
      </c>
      <c r="BR60">
        <v>6</v>
      </c>
      <c r="BS60">
        <v>0.5</v>
      </c>
      <c r="BT60" t="s">
        <v>294</v>
      </c>
      <c r="BU60">
        <v>2</v>
      </c>
      <c r="BV60">
        <v>1620075754</v>
      </c>
      <c r="BW60">
        <v>408.191</v>
      </c>
      <c r="BX60">
        <v>419.899666666667</v>
      </c>
      <c r="BY60">
        <v>19.8362333333333</v>
      </c>
      <c r="BZ60">
        <v>18.6110333333333</v>
      </c>
      <c r="CA60">
        <v>409.467</v>
      </c>
      <c r="CB60">
        <v>19.9509333333333</v>
      </c>
      <c r="CC60">
        <v>699.984666666667</v>
      </c>
      <c r="CD60">
        <v>101.069</v>
      </c>
      <c r="CE60">
        <v>0.0998089</v>
      </c>
      <c r="CF60">
        <v>27.5359666666667</v>
      </c>
      <c r="CG60">
        <v>26.8596</v>
      </c>
      <c r="CH60">
        <v>999.9</v>
      </c>
      <c r="CI60">
        <v>0</v>
      </c>
      <c r="CJ60">
        <v>0</v>
      </c>
      <c r="CK60">
        <v>10011.8666666667</v>
      </c>
      <c r="CL60">
        <v>0</v>
      </c>
      <c r="CM60">
        <v>2.54154666666667</v>
      </c>
      <c r="CN60">
        <v>599.921666666667</v>
      </c>
      <c r="CO60">
        <v>0.932983</v>
      </c>
      <c r="CP60">
        <v>0.0670175</v>
      </c>
      <c r="CQ60">
        <v>0</v>
      </c>
      <c r="CR60">
        <v>1084.89666666667</v>
      </c>
      <c r="CS60">
        <v>4.99912</v>
      </c>
      <c r="CT60">
        <v>6382.75333333333</v>
      </c>
      <c r="CU60">
        <v>3805.04</v>
      </c>
      <c r="CV60">
        <v>35.1666666666667</v>
      </c>
      <c r="CW60">
        <v>38.375</v>
      </c>
      <c r="CX60">
        <v>36.9583333333333</v>
      </c>
      <c r="CY60">
        <v>38.4163333333333</v>
      </c>
      <c r="CZ60">
        <v>37.812</v>
      </c>
      <c r="DA60">
        <v>555.053333333333</v>
      </c>
      <c r="DB60">
        <v>39.87</v>
      </c>
      <c r="DC60">
        <v>0</v>
      </c>
      <c r="DD60">
        <v>1620075755.3</v>
      </c>
      <c r="DE60">
        <v>0</v>
      </c>
      <c r="DF60">
        <v>1084.66384615385</v>
      </c>
      <c r="DG60">
        <v>2.63111111220632</v>
      </c>
      <c r="DH60">
        <v>18.6820512107877</v>
      </c>
      <c r="DI60">
        <v>6381.83730769231</v>
      </c>
      <c r="DJ60">
        <v>15</v>
      </c>
      <c r="DK60">
        <v>1620074415.1</v>
      </c>
      <c r="DL60" t="s">
        <v>295</v>
      </c>
      <c r="DM60">
        <v>1620074410.1</v>
      </c>
      <c r="DN60">
        <v>1620074415.1</v>
      </c>
      <c r="DO60">
        <v>3</v>
      </c>
      <c r="DP60">
        <v>-0.047</v>
      </c>
      <c r="DQ60">
        <v>0.064</v>
      </c>
      <c r="DR60">
        <v>-1.276</v>
      </c>
      <c r="DS60">
        <v>-0.115</v>
      </c>
      <c r="DT60">
        <v>420</v>
      </c>
      <c r="DU60">
        <v>1</v>
      </c>
      <c r="DV60">
        <v>0.23</v>
      </c>
      <c r="DW60">
        <v>0.04</v>
      </c>
      <c r="DX60">
        <v>-11.6851463414634</v>
      </c>
      <c r="DY60">
        <v>-0.210160975609793</v>
      </c>
      <c r="DZ60">
        <v>0.0263312306231082</v>
      </c>
      <c r="EA60">
        <v>1</v>
      </c>
      <c r="EB60">
        <v>1084.52941176471</v>
      </c>
      <c r="EC60">
        <v>2.11348325010218</v>
      </c>
      <c r="ED60">
        <v>0.277392705028054</v>
      </c>
      <c r="EE60">
        <v>1</v>
      </c>
      <c r="EF60">
        <v>1.24317585365854</v>
      </c>
      <c r="EG60">
        <v>-0.0217565853658479</v>
      </c>
      <c r="EH60">
        <v>0.0151238925779804</v>
      </c>
      <c r="EI60">
        <v>1</v>
      </c>
      <c r="EJ60">
        <v>3</v>
      </c>
      <c r="EK60">
        <v>3</v>
      </c>
      <c r="EL60" t="s">
        <v>335</v>
      </c>
      <c r="EM60">
        <v>100</v>
      </c>
      <c r="EN60">
        <v>100</v>
      </c>
      <c r="EO60">
        <v>-1.276</v>
      </c>
      <c r="EP60">
        <v>-0.1147</v>
      </c>
      <c r="EQ60">
        <v>-1.27634999999998</v>
      </c>
      <c r="ER60">
        <v>0</v>
      </c>
      <c r="ES60">
        <v>0</v>
      </c>
      <c r="ET60">
        <v>0</v>
      </c>
      <c r="EU60">
        <v>-0.11468485</v>
      </c>
      <c r="EV60">
        <v>0</v>
      </c>
      <c r="EW60">
        <v>0</v>
      </c>
      <c r="EX60">
        <v>0</v>
      </c>
      <c r="EY60">
        <v>-1</v>
      </c>
      <c r="EZ60">
        <v>-1</v>
      </c>
      <c r="FA60">
        <v>-1</v>
      </c>
      <c r="FB60">
        <v>-1</v>
      </c>
      <c r="FC60">
        <v>22.4</v>
      </c>
      <c r="FD60">
        <v>22.3</v>
      </c>
      <c r="FE60">
        <v>2</v>
      </c>
      <c r="FF60">
        <v>779.457</v>
      </c>
      <c r="FG60">
        <v>717.18</v>
      </c>
      <c r="FH60">
        <v>30.8143</v>
      </c>
      <c r="FI60">
        <v>24.6562</v>
      </c>
      <c r="FJ60">
        <v>30.0005</v>
      </c>
      <c r="FK60">
        <v>24.6523</v>
      </c>
      <c r="FL60">
        <v>24.626</v>
      </c>
      <c r="FM60">
        <v>26.6143</v>
      </c>
      <c r="FN60">
        <v>17.0019</v>
      </c>
      <c r="FO60">
        <v>0</v>
      </c>
      <c r="FP60">
        <v>30.84</v>
      </c>
      <c r="FQ60">
        <v>420</v>
      </c>
      <c r="FR60">
        <v>18.9136</v>
      </c>
      <c r="FS60">
        <v>102.029</v>
      </c>
      <c r="FT60">
        <v>100.55</v>
      </c>
    </row>
    <row r="61" spans="1:176">
      <c r="A61">
        <v>45</v>
      </c>
      <c r="B61">
        <v>1620075785</v>
      </c>
      <c r="C61">
        <v>1320.40000009537</v>
      </c>
      <c r="D61" t="s">
        <v>386</v>
      </c>
      <c r="E61" t="s">
        <v>387</v>
      </c>
      <c r="F61">
        <v>1620075784</v>
      </c>
      <c r="G61">
        <f>CC61*AE61*(BY61-BZ61)/(100*BR61*(1000-AE61*BY61))</f>
        <v>0</v>
      </c>
      <c r="H61">
        <f>CC61*AE61*(BX61-BW61*(1000-AE61*BZ61)/(1000-AE61*BY61))/(100*BR61)</f>
        <v>0</v>
      </c>
      <c r="I61">
        <f>BW61 - IF(AE61&gt;1, H61*BR61*100.0/(AG61*CK61), 0)</f>
        <v>0</v>
      </c>
      <c r="J61">
        <f>((P61-G61/2)*I61-H61)/(P61+G61/2)</f>
        <v>0</v>
      </c>
      <c r="K61">
        <f>J61*(CD61+CE61)/1000.0</f>
        <v>0</v>
      </c>
      <c r="L61">
        <f>(BW61 - IF(AE61&gt;1, H61*BR61*100.0/(AG61*CK61), 0))*(CD61+CE61)/1000.0</f>
        <v>0</v>
      </c>
      <c r="M61">
        <f>2.0/((1/O61-1/N61)+SIGN(O61)*SQRT((1/O61-1/N61)*(1/O61-1/N61) + 4*BS61/((BS61+1)*(BS61+1))*(2*1/O61*1/N61-1/N61*1/N61)))</f>
        <v>0</v>
      </c>
      <c r="N61">
        <f>IF(LEFT(BT61,1)&lt;&gt;"0",IF(LEFT(BT61,1)="1",3.0,BU61),$D$5+$E$5*(CK61*CD61/($K$5*1000))+$F$5*(CK61*CD61/($K$5*1000))*MAX(MIN(BR61,$J$5),$I$5)*MAX(MIN(BR61,$J$5),$I$5)+$G$5*MAX(MIN(BR61,$J$5),$I$5)*(CK61*CD61/($K$5*1000))+$H$5*(CK61*CD61/($K$5*1000))*(CK61*CD61/($K$5*1000)))</f>
        <v>0</v>
      </c>
      <c r="O61">
        <f>G61*(1000-(1000*0.61365*exp(17.502*S61/(240.97+S61))/(CD61+CE61)+BY61)/2)/(1000*0.61365*exp(17.502*S61/(240.97+S61))/(CD61+CE61)-BY61)</f>
        <v>0</v>
      </c>
      <c r="P61">
        <f>1/((BS61+1)/(M61/1.6)+1/(N61/1.37)) + BS61/((BS61+1)/(M61/1.6) + BS61/(N61/1.37))</f>
        <v>0</v>
      </c>
      <c r="Q61">
        <f>(BO61*BQ61)</f>
        <v>0</v>
      </c>
      <c r="R61">
        <f>(CF61+(Q61+2*0.95*5.67E-8*(((CF61+$B$7)+273)^4-(CF61+273)^4)-44100*G61)/(1.84*29.3*N61+8*0.95*5.67E-8*(CF61+273)^3))</f>
        <v>0</v>
      </c>
      <c r="S61">
        <f>($C$7*CG61+$D$7*CH61+$E$7*R61)</f>
        <v>0</v>
      </c>
      <c r="T61">
        <f>0.61365*exp(17.502*S61/(240.97+S61))</f>
        <v>0</v>
      </c>
      <c r="U61">
        <f>(V61/W61*100)</f>
        <v>0</v>
      </c>
      <c r="V61">
        <f>BY61*(CD61+CE61)/1000</f>
        <v>0</v>
      </c>
      <c r="W61">
        <f>0.61365*exp(17.502*CF61/(240.97+CF61))</f>
        <v>0</v>
      </c>
      <c r="X61">
        <f>(T61-BY61*(CD61+CE61)/1000)</f>
        <v>0</v>
      </c>
      <c r="Y61">
        <f>(-G61*44100)</f>
        <v>0</v>
      </c>
      <c r="Z61">
        <f>2*29.3*N61*0.92*(CF61-S61)</f>
        <v>0</v>
      </c>
      <c r="AA61">
        <f>2*0.95*5.67E-8*(((CF61+$B$7)+273)^4-(S61+273)^4)</f>
        <v>0</v>
      </c>
      <c r="AB61">
        <f>Q61+AA61+Y61+Z61</f>
        <v>0</v>
      </c>
      <c r="AC61">
        <v>0</v>
      </c>
      <c r="AD61">
        <v>0</v>
      </c>
      <c r="AE61">
        <f>IF(AC61*$H$13&gt;=AG61,1.0,(AG61/(AG61-AC61*$H$13)))</f>
        <v>0</v>
      </c>
      <c r="AF61">
        <f>(AE61-1)*100</f>
        <v>0</v>
      </c>
      <c r="AG61">
        <f>MAX(0,($B$13+$C$13*CK61)/(1+$D$13*CK61)*CD61/(CF61+273)*$E$13)</f>
        <v>0</v>
      </c>
      <c r="AH61" t="s">
        <v>293</v>
      </c>
      <c r="AI61">
        <v>0</v>
      </c>
      <c r="AJ61">
        <v>0</v>
      </c>
      <c r="AK61">
        <f>AJ61-AI61</f>
        <v>0</v>
      </c>
      <c r="AL61">
        <f>AK61/AJ61</f>
        <v>0</v>
      </c>
      <c r="AM61">
        <v>0</v>
      </c>
      <c r="AN61" t="s">
        <v>293</v>
      </c>
      <c r="AO61">
        <v>0</v>
      </c>
      <c r="AP61">
        <v>0</v>
      </c>
      <c r="AQ61">
        <f>1-AO61/AP61</f>
        <v>0</v>
      </c>
      <c r="AR61">
        <v>0.5</v>
      </c>
      <c r="AS61">
        <f>BO61</f>
        <v>0</v>
      </c>
      <c r="AT61">
        <f>H61</f>
        <v>0</v>
      </c>
      <c r="AU61">
        <f>AQ61*AR61*AS61</f>
        <v>0</v>
      </c>
      <c r="AV61">
        <f>BA61/AP61</f>
        <v>0</v>
      </c>
      <c r="AW61">
        <f>(AT61-AM61)/AS61</f>
        <v>0</v>
      </c>
      <c r="AX61">
        <f>(AJ61-AP61)/AP61</f>
        <v>0</v>
      </c>
      <c r="AY61" t="s">
        <v>293</v>
      </c>
      <c r="AZ61">
        <v>0</v>
      </c>
      <c r="BA61">
        <f>AP61-AZ61</f>
        <v>0</v>
      </c>
      <c r="BB61">
        <f>(AP61-AO61)/(AP61-AZ61)</f>
        <v>0</v>
      </c>
      <c r="BC61">
        <f>(AJ61-AP61)/(AJ61-AZ61)</f>
        <v>0</v>
      </c>
      <c r="BD61">
        <f>(AP61-AO61)/(AP61-AI61)</f>
        <v>0</v>
      </c>
      <c r="BE61">
        <f>(AJ61-AP61)/(AJ61-AI61)</f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f>$B$11*CL61+$C$11*CM61+$F$11*CN61*(1-CQ61)</f>
        <v>0</v>
      </c>
      <c r="BO61">
        <f>BN61*BP61</f>
        <v>0</v>
      </c>
      <c r="BP61">
        <f>($B$11*$D$9+$C$11*$D$9+$F$11*((DA61+CS61)/MAX(DA61+CS61+DB61, 0.1)*$I$9+DB61/MAX(DA61+CS61+DB61, 0.1)*$J$9))/($B$11+$C$11+$F$11)</f>
        <v>0</v>
      </c>
      <c r="BQ61">
        <f>($B$11*$K$9+$C$11*$K$9+$F$11*((DA61+CS61)/MAX(DA61+CS61+DB61, 0.1)*$P$9+DB61/MAX(DA61+CS61+DB61, 0.1)*$Q$9))/($B$11+$C$11+$F$11)</f>
        <v>0</v>
      </c>
      <c r="BR61">
        <v>6</v>
      </c>
      <c r="BS61">
        <v>0.5</v>
      </c>
      <c r="BT61" t="s">
        <v>294</v>
      </c>
      <c r="BU61">
        <v>2</v>
      </c>
      <c r="BV61">
        <v>1620075784</v>
      </c>
      <c r="BW61">
        <v>408.060666666667</v>
      </c>
      <c r="BX61">
        <v>419.930666666667</v>
      </c>
      <c r="BY61">
        <v>20.5164666666667</v>
      </c>
      <c r="BZ61">
        <v>19.2908666666667</v>
      </c>
      <c r="CA61">
        <v>409.337666666667</v>
      </c>
      <c r="CB61">
        <v>20.6311333333333</v>
      </c>
      <c r="CC61">
        <v>699.972333333333</v>
      </c>
      <c r="CD61">
        <v>101.07</v>
      </c>
      <c r="CE61">
        <v>0.0998466333333333</v>
      </c>
      <c r="CF61">
        <v>27.8729333333333</v>
      </c>
      <c r="CG61">
        <v>27.1775333333333</v>
      </c>
      <c r="CH61">
        <v>999.9</v>
      </c>
      <c r="CI61">
        <v>0</v>
      </c>
      <c r="CJ61">
        <v>0</v>
      </c>
      <c r="CK61">
        <v>10001.45</v>
      </c>
      <c r="CL61">
        <v>0</v>
      </c>
      <c r="CM61">
        <v>2.57601</v>
      </c>
      <c r="CN61">
        <v>599.988</v>
      </c>
      <c r="CO61">
        <v>0.932994333333333</v>
      </c>
      <c r="CP61">
        <v>0.0670060666666667</v>
      </c>
      <c r="CQ61">
        <v>0</v>
      </c>
      <c r="CR61">
        <v>1086.42666666667</v>
      </c>
      <c r="CS61">
        <v>4.99912</v>
      </c>
      <c r="CT61">
        <v>6393.78</v>
      </c>
      <c r="CU61">
        <v>3805.47666666667</v>
      </c>
      <c r="CV61">
        <v>35.2083333333333</v>
      </c>
      <c r="CW61">
        <v>38.4163333333333</v>
      </c>
      <c r="CX61">
        <v>37.0203333333333</v>
      </c>
      <c r="CY61">
        <v>38.312</v>
      </c>
      <c r="CZ61">
        <v>37.7083333333333</v>
      </c>
      <c r="DA61">
        <v>555.123333333333</v>
      </c>
      <c r="DB61">
        <v>39.87</v>
      </c>
      <c r="DC61">
        <v>0</v>
      </c>
      <c r="DD61">
        <v>1620075785.3</v>
      </c>
      <c r="DE61">
        <v>0</v>
      </c>
      <c r="DF61">
        <v>1085.99384615385</v>
      </c>
      <c r="DG61">
        <v>3.39965812407935</v>
      </c>
      <c r="DH61">
        <v>20.7285469892797</v>
      </c>
      <c r="DI61">
        <v>6391.34653846154</v>
      </c>
      <c r="DJ61">
        <v>15</v>
      </c>
      <c r="DK61">
        <v>1620074415.1</v>
      </c>
      <c r="DL61" t="s">
        <v>295</v>
      </c>
      <c r="DM61">
        <v>1620074410.1</v>
      </c>
      <c r="DN61">
        <v>1620074415.1</v>
      </c>
      <c r="DO61">
        <v>3</v>
      </c>
      <c r="DP61">
        <v>-0.047</v>
      </c>
      <c r="DQ61">
        <v>0.064</v>
      </c>
      <c r="DR61">
        <v>-1.276</v>
      </c>
      <c r="DS61">
        <v>-0.115</v>
      </c>
      <c r="DT61">
        <v>420</v>
      </c>
      <c r="DU61">
        <v>1</v>
      </c>
      <c r="DV61">
        <v>0.23</v>
      </c>
      <c r="DW61">
        <v>0.04</v>
      </c>
      <c r="DX61">
        <v>-11.8084853658537</v>
      </c>
      <c r="DY61">
        <v>-0.162384668989577</v>
      </c>
      <c r="DZ61">
        <v>0.0396223364018243</v>
      </c>
      <c r="EA61">
        <v>1</v>
      </c>
      <c r="EB61">
        <v>1085.82176470588</v>
      </c>
      <c r="EC61">
        <v>3.05807269653437</v>
      </c>
      <c r="ED61">
        <v>0.367275105963096</v>
      </c>
      <c r="EE61">
        <v>1</v>
      </c>
      <c r="EF61">
        <v>1.2461956097561</v>
      </c>
      <c r="EG61">
        <v>-0.0545138675958204</v>
      </c>
      <c r="EH61">
        <v>0.00749953886347572</v>
      </c>
      <c r="EI61">
        <v>1</v>
      </c>
      <c r="EJ61">
        <v>3</v>
      </c>
      <c r="EK61">
        <v>3</v>
      </c>
      <c r="EL61" t="s">
        <v>335</v>
      </c>
      <c r="EM61">
        <v>100</v>
      </c>
      <c r="EN61">
        <v>100</v>
      </c>
      <c r="EO61">
        <v>-1.276</v>
      </c>
      <c r="EP61">
        <v>-0.1147</v>
      </c>
      <c r="EQ61">
        <v>-1.27634999999998</v>
      </c>
      <c r="ER61">
        <v>0</v>
      </c>
      <c r="ES61">
        <v>0</v>
      </c>
      <c r="ET61">
        <v>0</v>
      </c>
      <c r="EU61">
        <v>-0.11468485</v>
      </c>
      <c r="EV61">
        <v>0</v>
      </c>
      <c r="EW61">
        <v>0</v>
      </c>
      <c r="EX61">
        <v>0</v>
      </c>
      <c r="EY61">
        <v>-1</v>
      </c>
      <c r="EZ61">
        <v>-1</v>
      </c>
      <c r="FA61">
        <v>-1</v>
      </c>
      <c r="FB61">
        <v>-1</v>
      </c>
      <c r="FC61">
        <v>22.9</v>
      </c>
      <c r="FD61">
        <v>22.8</v>
      </c>
      <c r="FE61">
        <v>2</v>
      </c>
      <c r="FF61">
        <v>779.602</v>
      </c>
      <c r="FG61">
        <v>718.061</v>
      </c>
      <c r="FH61">
        <v>31.3152</v>
      </c>
      <c r="FI61">
        <v>24.6922</v>
      </c>
      <c r="FJ61">
        <v>30.0005</v>
      </c>
      <c r="FK61">
        <v>24.6756</v>
      </c>
      <c r="FL61">
        <v>24.6478</v>
      </c>
      <c r="FM61">
        <v>26.6338</v>
      </c>
      <c r="FN61">
        <v>13.168</v>
      </c>
      <c r="FO61">
        <v>1.29066</v>
      </c>
      <c r="FP61">
        <v>31.35</v>
      </c>
      <c r="FQ61">
        <v>420</v>
      </c>
      <c r="FR61">
        <v>19.5582</v>
      </c>
      <c r="FS61">
        <v>102.027</v>
      </c>
      <c r="FT61">
        <v>100.546</v>
      </c>
    </row>
    <row r="62" spans="1:176">
      <c r="A62">
        <v>46</v>
      </c>
      <c r="B62">
        <v>1620075815</v>
      </c>
      <c r="C62">
        <v>1350.40000009537</v>
      </c>
      <c r="D62" t="s">
        <v>388</v>
      </c>
      <c r="E62" t="s">
        <v>389</v>
      </c>
      <c r="F62">
        <v>1620075814</v>
      </c>
      <c r="G62">
        <f>CC62*AE62*(BY62-BZ62)/(100*BR62*(1000-AE62*BY62))</f>
        <v>0</v>
      </c>
      <c r="H62">
        <f>CC62*AE62*(BX62-BW62*(1000-AE62*BZ62)/(1000-AE62*BY62))/(100*BR62)</f>
        <v>0</v>
      </c>
      <c r="I62">
        <f>BW62 - IF(AE62&gt;1, H62*BR62*100.0/(AG62*CK62), 0)</f>
        <v>0</v>
      </c>
      <c r="J62">
        <f>((P62-G62/2)*I62-H62)/(P62+G62/2)</f>
        <v>0</v>
      </c>
      <c r="K62">
        <f>J62*(CD62+CE62)/1000.0</f>
        <v>0</v>
      </c>
      <c r="L62">
        <f>(BW62 - IF(AE62&gt;1, H62*BR62*100.0/(AG62*CK62), 0))*(CD62+CE62)/1000.0</f>
        <v>0</v>
      </c>
      <c r="M62">
        <f>2.0/((1/O62-1/N62)+SIGN(O62)*SQRT((1/O62-1/N62)*(1/O62-1/N62) + 4*BS62/((BS62+1)*(BS62+1))*(2*1/O62*1/N62-1/N62*1/N62)))</f>
        <v>0</v>
      </c>
      <c r="N62">
        <f>IF(LEFT(BT62,1)&lt;&gt;"0",IF(LEFT(BT62,1)="1",3.0,BU62),$D$5+$E$5*(CK62*CD62/($K$5*1000))+$F$5*(CK62*CD62/($K$5*1000))*MAX(MIN(BR62,$J$5),$I$5)*MAX(MIN(BR62,$J$5),$I$5)+$G$5*MAX(MIN(BR62,$J$5),$I$5)*(CK62*CD62/($K$5*1000))+$H$5*(CK62*CD62/($K$5*1000))*(CK62*CD62/($K$5*1000)))</f>
        <v>0</v>
      </c>
      <c r="O62">
        <f>G62*(1000-(1000*0.61365*exp(17.502*S62/(240.97+S62))/(CD62+CE62)+BY62)/2)/(1000*0.61365*exp(17.502*S62/(240.97+S62))/(CD62+CE62)-BY62)</f>
        <v>0</v>
      </c>
      <c r="P62">
        <f>1/((BS62+1)/(M62/1.6)+1/(N62/1.37)) + BS62/((BS62+1)/(M62/1.6) + BS62/(N62/1.37))</f>
        <v>0</v>
      </c>
      <c r="Q62">
        <f>(BO62*BQ62)</f>
        <v>0</v>
      </c>
      <c r="R62">
        <f>(CF62+(Q62+2*0.95*5.67E-8*(((CF62+$B$7)+273)^4-(CF62+273)^4)-44100*G62)/(1.84*29.3*N62+8*0.95*5.67E-8*(CF62+273)^3))</f>
        <v>0</v>
      </c>
      <c r="S62">
        <f>($C$7*CG62+$D$7*CH62+$E$7*R62)</f>
        <v>0</v>
      </c>
      <c r="T62">
        <f>0.61365*exp(17.502*S62/(240.97+S62))</f>
        <v>0</v>
      </c>
      <c r="U62">
        <f>(V62/W62*100)</f>
        <v>0</v>
      </c>
      <c r="V62">
        <f>BY62*(CD62+CE62)/1000</f>
        <v>0</v>
      </c>
      <c r="W62">
        <f>0.61365*exp(17.502*CF62/(240.97+CF62))</f>
        <v>0</v>
      </c>
      <c r="X62">
        <f>(T62-BY62*(CD62+CE62)/1000)</f>
        <v>0</v>
      </c>
      <c r="Y62">
        <f>(-G62*44100)</f>
        <v>0</v>
      </c>
      <c r="Z62">
        <f>2*29.3*N62*0.92*(CF62-S62)</f>
        <v>0</v>
      </c>
      <c r="AA62">
        <f>2*0.95*5.67E-8*(((CF62+$B$7)+273)^4-(S62+273)^4)</f>
        <v>0</v>
      </c>
      <c r="AB62">
        <f>Q62+AA62+Y62+Z62</f>
        <v>0</v>
      </c>
      <c r="AC62">
        <v>0</v>
      </c>
      <c r="AD62">
        <v>0</v>
      </c>
      <c r="AE62">
        <f>IF(AC62*$H$13&gt;=AG62,1.0,(AG62/(AG62-AC62*$H$13)))</f>
        <v>0</v>
      </c>
      <c r="AF62">
        <f>(AE62-1)*100</f>
        <v>0</v>
      </c>
      <c r="AG62">
        <f>MAX(0,($B$13+$C$13*CK62)/(1+$D$13*CK62)*CD62/(CF62+273)*$E$13)</f>
        <v>0</v>
      </c>
      <c r="AH62" t="s">
        <v>293</v>
      </c>
      <c r="AI62">
        <v>0</v>
      </c>
      <c r="AJ62">
        <v>0</v>
      </c>
      <c r="AK62">
        <f>AJ62-AI62</f>
        <v>0</v>
      </c>
      <c r="AL62">
        <f>AK62/AJ62</f>
        <v>0</v>
      </c>
      <c r="AM62">
        <v>0</v>
      </c>
      <c r="AN62" t="s">
        <v>293</v>
      </c>
      <c r="AO62">
        <v>0</v>
      </c>
      <c r="AP62">
        <v>0</v>
      </c>
      <c r="AQ62">
        <f>1-AO62/AP62</f>
        <v>0</v>
      </c>
      <c r="AR62">
        <v>0.5</v>
      </c>
      <c r="AS62">
        <f>BO62</f>
        <v>0</v>
      </c>
      <c r="AT62">
        <f>H62</f>
        <v>0</v>
      </c>
      <c r="AU62">
        <f>AQ62*AR62*AS62</f>
        <v>0</v>
      </c>
      <c r="AV62">
        <f>BA62/AP62</f>
        <v>0</v>
      </c>
      <c r="AW62">
        <f>(AT62-AM62)/AS62</f>
        <v>0</v>
      </c>
      <c r="AX62">
        <f>(AJ62-AP62)/AP62</f>
        <v>0</v>
      </c>
      <c r="AY62" t="s">
        <v>293</v>
      </c>
      <c r="AZ62">
        <v>0</v>
      </c>
      <c r="BA62">
        <f>AP62-AZ62</f>
        <v>0</v>
      </c>
      <c r="BB62">
        <f>(AP62-AO62)/(AP62-AZ62)</f>
        <v>0</v>
      </c>
      <c r="BC62">
        <f>(AJ62-AP62)/(AJ62-AZ62)</f>
        <v>0</v>
      </c>
      <c r="BD62">
        <f>(AP62-AO62)/(AP62-AI62)</f>
        <v>0</v>
      </c>
      <c r="BE62">
        <f>(AJ62-AP62)/(AJ62-AI62)</f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f>$B$11*CL62+$C$11*CM62+$F$11*CN62*(1-CQ62)</f>
        <v>0</v>
      </c>
      <c r="BO62">
        <f>BN62*BP62</f>
        <v>0</v>
      </c>
      <c r="BP62">
        <f>($B$11*$D$9+$C$11*$D$9+$F$11*((DA62+CS62)/MAX(DA62+CS62+DB62, 0.1)*$I$9+DB62/MAX(DA62+CS62+DB62, 0.1)*$J$9))/($B$11+$C$11+$F$11)</f>
        <v>0</v>
      </c>
      <c r="BQ62">
        <f>($B$11*$K$9+$C$11*$K$9+$F$11*((DA62+CS62)/MAX(DA62+CS62+DB62, 0.1)*$P$9+DB62/MAX(DA62+CS62+DB62, 0.1)*$Q$9))/($B$11+$C$11+$F$11)</f>
        <v>0</v>
      </c>
      <c r="BR62">
        <v>6</v>
      </c>
      <c r="BS62">
        <v>0.5</v>
      </c>
      <c r="BT62" t="s">
        <v>294</v>
      </c>
      <c r="BU62">
        <v>2</v>
      </c>
      <c r="BV62">
        <v>1620075814</v>
      </c>
      <c r="BW62">
        <v>407.941666666667</v>
      </c>
      <c r="BX62">
        <v>419.940333333333</v>
      </c>
      <c r="BY62">
        <v>21.1796666666667</v>
      </c>
      <c r="BZ62">
        <v>19.9140333333333</v>
      </c>
      <c r="CA62">
        <v>409.217666666667</v>
      </c>
      <c r="CB62">
        <v>21.2943666666667</v>
      </c>
      <c r="CC62">
        <v>700.049333333333</v>
      </c>
      <c r="CD62">
        <v>101.069</v>
      </c>
      <c r="CE62">
        <v>0.0996877</v>
      </c>
      <c r="CF62">
        <v>28.2055</v>
      </c>
      <c r="CG62">
        <v>27.5026333333333</v>
      </c>
      <c r="CH62">
        <v>999.9</v>
      </c>
      <c r="CI62">
        <v>0</v>
      </c>
      <c r="CJ62">
        <v>0</v>
      </c>
      <c r="CK62">
        <v>10016.8666666667</v>
      </c>
      <c r="CL62">
        <v>0</v>
      </c>
      <c r="CM62">
        <v>2.59163</v>
      </c>
      <c r="CN62">
        <v>600.052333333333</v>
      </c>
      <c r="CO62">
        <v>0.932994333333333</v>
      </c>
      <c r="CP62">
        <v>0.0670060666666667</v>
      </c>
      <c r="CQ62">
        <v>0</v>
      </c>
      <c r="CR62">
        <v>1088.40666666667</v>
      </c>
      <c r="CS62">
        <v>4.99912</v>
      </c>
      <c r="CT62">
        <v>6407.64666666667</v>
      </c>
      <c r="CU62">
        <v>3805.89</v>
      </c>
      <c r="CV62">
        <v>35.2083333333333</v>
      </c>
      <c r="CW62">
        <v>38.437</v>
      </c>
      <c r="CX62">
        <v>37.0413333333333</v>
      </c>
      <c r="CY62">
        <v>38.4166666666667</v>
      </c>
      <c r="CZ62">
        <v>37.7703333333333</v>
      </c>
      <c r="DA62">
        <v>555.18</v>
      </c>
      <c r="DB62">
        <v>39.8766666666667</v>
      </c>
      <c r="DC62">
        <v>0</v>
      </c>
      <c r="DD62">
        <v>1620075815.3</v>
      </c>
      <c r="DE62">
        <v>0</v>
      </c>
      <c r="DF62">
        <v>1087.79192307692</v>
      </c>
      <c r="DG62">
        <v>4.24512820101192</v>
      </c>
      <c r="DH62">
        <v>30.3350425887833</v>
      </c>
      <c r="DI62">
        <v>6404.35384615384</v>
      </c>
      <c r="DJ62">
        <v>15</v>
      </c>
      <c r="DK62">
        <v>1620074415.1</v>
      </c>
      <c r="DL62" t="s">
        <v>295</v>
      </c>
      <c r="DM62">
        <v>1620074410.1</v>
      </c>
      <c r="DN62">
        <v>1620074415.1</v>
      </c>
      <c r="DO62">
        <v>3</v>
      </c>
      <c r="DP62">
        <v>-0.047</v>
      </c>
      <c r="DQ62">
        <v>0.064</v>
      </c>
      <c r="DR62">
        <v>-1.276</v>
      </c>
      <c r="DS62">
        <v>-0.115</v>
      </c>
      <c r="DT62">
        <v>420</v>
      </c>
      <c r="DU62">
        <v>1</v>
      </c>
      <c r="DV62">
        <v>0.23</v>
      </c>
      <c r="DW62">
        <v>0.04</v>
      </c>
      <c r="DX62">
        <v>-11.9541487804878</v>
      </c>
      <c r="DY62">
        <v>-0.351035540069698</v>
      </c>
      <c r="DZ62">
        <v>0.0376238191416751</v>
      </c>
      <c r="EA62">
        <v>1</v>
      </c>
      <c r="EB62">
        <v>1087.54352941176</v>
      </c>
      <c r="EC62">
        <v>3.96035502958688</v>
      </c>
      <c r="ED62">
        <v>0.43181479113253</v>
      </c>
      <c r="EE62">
        <v>1</v>
      </c>
      <c r="EF62">
        <v>1.27366463414634</v>
      </c>
      <c r="EG62">
        <v>-0.0143019512195091</v>
      </c>
      <c r="EH62">
        <v>0.0088351493417226</v>
      </c>
      <c r="EI62">
        <v>1</v>
      </c>
      <c r="EJ62">
        <v>3</v>
      </c>
      <c r="EK62">
        <v>3</v>
      </c>
      <c r="EL62" t="s">
        <v>335</v>
      </c>
      <c r="EM62">
        <v>100</v>
      </c>
      <c r="EN62">
        <v>100</v>
      </c>
      <c r="EO62">
        <v>-1.276</v>
      </c>
      <c r="EP62">
        <v>-0.1147</v>
      </c>
      <c r="EQ62">
        <v>-1.27634999999998</v>
      </c>
      <c r="ER62">
        <v>0</v>
      </c>
      <c r="ES62">
        <v>0</v>
      </c>
      <c r="ET62">
        <v>0</v>
      </c>
      <c r="EU62">
        <v>-0.11468485</v>
      </c>
      <c r="EV62">
        <v>0</v>
      </c>
      <c r="EW62">
        <v>0</v>
      </c>
      <c r="EX62">
        <v>0</v>
      </c>
      <c r="EY62">
        <v>-1</v>
      </c>
      <c r="EZ62">
        <v>-1</v>
      </c>
      <c r="FA62">
        <v>-1</v>
      </c>
      <c r="FB62">
        <v>-1</v>
      </c>
      <c r="FC62">
        <v>23.4</v>
      </c>
      <c r="FD62">
        <v>23.3</v>
      </c>
      <c r="FE62">
        <v>2</v>
      </c>
      <c r="FF62">
        <v>779.644</v>
      </c>
      <c r="FG62">
        <v>718.952</v>
      </c>
      <c r="FH62">
        <v>31.8169</v>
      </c>
      <c r="FI62">
        <v>24.7301</v>
      </c>
      <c r="FJ62">
        <v>30.0004</v>
      </c>
      <c r="FK62">
        <v>24.7005</v>
      </c>
      <c r="FL62">
        <v>24.6718</v>
      </c>
      <c r="FM62">
        <v>26.644</v>
      </c>
      <c r="FN62">
        <v>8.74272</v>
      </c>
      <c r="FO62">
        <v>3.97233</v>
      </c>
      <c r="FP62">
        <v>31.85</v>
      </c>
      <c r="FQ62">
        <v>420</v>
      </c>
      <c r="FR62">
        <v>20.2606</v>
      </c>
      <c r="FS62">
        <v>102.023</v>
      </c>
      <c r="FT62">
        <v>100.538</v>
      </c>
    </row>
    <row r="63" spans="1:176">
      <c r="A63">
        <v>47</v>
      </c>
      <c r="B63">
        <v>1620075845</v>
      </c>
      <c r="C63">
        <v>1380.40000009537</v>
      </c>
      <c r="D63" t="s">
        <v>390</v>
      </c>
      <c r="E63" t="s">
        <v>391</v>
      </c>
      <c r="F63">
        <v>1620075844</v>
      </c>
      <c r="G63">
        <f>CC63*AE63*(BY63-BZ63)/(100*BR63*(1000-AE63*BY63))</f>
        <v>0</v>
      </c>
      <c r="H63">
        <f>CC63*AE63*(BX63-BW63*(1000-AE63*BZ63)/(1000-AE63*BY63))/(100*BR63)</f>
        <v>0</v>
      </c>
      <c r="I63">
        <f>BW63 - IF(AE63&gt;1, H63*BR63*100.0/(AG63*CK63), 0)</f>
        <v>0</v>
      </c>
      <c r="J63">
        <f>((P63-G63/2)*I63-H63)/(P63+G63/2)</f>
        <v>0</v>
      </c>
      <c r="K63">
        <f>J63*(CD63+CE63)/1000.0</f>
        <v>0</v>
      </c>
      <c r="L63">
        <f>(BW63 - IF(AE63&gt;1, H63*BR63*100.0/(AG63*CK63), 0))*(CD63+CE63)/1000.0</f>
        <v>0</v>
      </c>
      <c r="M63">
        <f>2.0/((1/O63-1/N63)+SIGN(O63)*SQRT((1/O63-1/N63)*(1/O63-1/N63) + 4*BS63/((BS63+1)*(BS63+1))*(2*1/O63*1/N63-1/N63*1/N63)))</f>
        <v>0</v>
      </c>
      <c r="N63">
        <f>IF(LEFT(BT63,1)&lt;&gt;"0",IF(LEFT(BT63,1)="1",3.0,BU63),$D$5+$E$5*(CK63*CD63/($K$5*1000))+$F$5*(CK63*CD63/($K$5*1000))*MAX(MIN(BR63,$J$5),$I$5)*MAX(MIN(BR63,$J$5),$I$5)+$G$5*MAX(MIN(BR63,$J$5),$I$5)*(CK63*CD63/($K$5*1000))+$H$5*(CK63*CD63/($K$5*1000))*(CK63*CD63/($K$5*1000)))</f>
        <v>0</v>
      </c>
      <c r="O63">
        <f>G63*(1000-(1000*0.61365*exp(17.502*S63/(240.97+S63))/(CD63+CE63)+BY63)/2)/(1000*0.61365*exp(17.502*S63/(240.97+S63))/(CD63+CE63)-BY63)</f>
        <v>0</v>
      </c>
      <c r="P63">
        <f>1/((BS63+1)/(M63/1.6)+1/(N63/1.37)) + BS63/((BS63+1)/(M63/1.6) + BS63/(N63/1.37))</f>
        <v>0</v>
      </c>
      <c r="Q63">
        <f>(BO63*BQ63)</f>
        <v>0</v>
      </c>
      <c r="R63">
        <f>(CF63+(Q63+2*0.95*5.67E-8*(((CF63+$B$7)+273)^4-(CF63+273)^4)-44100*G63)/(1.84*29.3*N63+8*0.95*5.67E-8*(CF63+273)^3))</f>
        <v>0</v>
      </c>
      <c r="S63">
        <f>($C$7*CG63+$D$7*CH63+$E$7*R63)</f>
        <v>0</v>
      </c>
      <c r="T63">
        <f>0.61365*exp(17.502*S63/(240.97+S63))</f>
        <v>0</v>
      </c>
      <c r="U63">
        <f>(V63/W63*100)</f>
        <v>0</v>
      </c>
      <c r="V63">
        <f>BY63*(CD63+CE63)/1000</f>
        <v>0</v>
      </c>
      <c r="W63">
        <f>0.61365*exp(17.502*CF63/(240.97+CF63))</f>
        <v>0</v>
      </c>
      <c r="X63">
        <f>(T63-BY63*(CD63+CE63)/1000)</f>
        <v>0</v>
      </c>
      <c r="Y63">
        <f>(-G63*44100)</f>
        <v>0</v>
      </c>
      <c r="Z63">
        <f>2*29.3*N63*0.92*(CF63-S63)</f>
        <v>0</v>
      </c>
      <c r="AA63">
        <f>2*0.95*5.67E-8*(((CF63+$B$7)+273)^4-(S63+273)^4)</f>
        <v>0</v>
      </c>
      <c r="AB63">
        <f>Q63+AA63+Y63+Z63</f>
        <v>0</v>
      </c>
      <c r="AC63">
        <v>0</v>
      </c>
      <c r="AD63">
        <v>0</v>
      </c>
      <c r="AE63">
        <f>IF(AC63*$H$13&gt;=AG63,1.0,(AG63/(AG63-AC63*$H$13)))</f>
        <v>0</v>
      </c>
      <c r="AF63">
        <f>(AE63-1)*100</f>
        <v>0</v>
      </c>
      <c r="AG63">
        <f>MAX(0,($B$13+$C$13*CK63)/(1+$D$13*CK63)*CD63/(CF63+273)*$E$13)</f>
        <v>0</v>
      </c>
      <c r="AH63" t="s">
        <v>293</v>
      </c>
      <c r="AI63">
        <v>0</v>
      </c>
      <c r="AJ63">
        <v>0</v>
      </c>
      <c r="AK63">
        <f>AJ63-AI63</f>
        <v>0</v>
      </c>
      <c r="AL63">
        <f>AK63/AJ63</f>
        <v>0</v>
      </c>
      <c r="AM63">
        <v>0</v>
      </c>
      <c r="AN63" t="s">
        <v>293</v>
      </c>
      <c r="AO63">
        <v>0</v>
      </c>
      <c r="AP63">
        <v>0</v>
      </c>
      <c r="AQ63">
        <f>1-AO63/AP63</f>
        <v>0</v>
      </c>
      <c r="AR63">
        <v>0.5</v>
      </c>
      <c r="AS63">
        <f>BO63</f>
        <v>0</v>
      </c>
      <c r="AT63">
        <f>H63</f>
        <v>0</v>
      </c>
      <c r="AU63">
        <f>AQ63*AR63*AS63</f>
        <v>0</v>
      </c>
      <c r="AV63">
        <f>BA63/AP63</f>
        <v>0</v>
      </c>
      <c r="AW63">
        <f>(AT63-AM63)/AS63</f>
        <v>0</v>
      </c>
      <c r="AX63">
        <f>(AJ63-AP63)/AP63</f>
        <v>0</v>
      </c>
      <c r="AY63" t="s">
        <v>293</v>
      </c>
      <c r="AZ63">
        <v>0</v>
      </c>
      <c r="BA63">
        <f>AP63-AZ63</f>
        <v>0</v>
      </c>
      <c r="BB63">
        <f>(AP63-AO63)/(AP63-AZ63)</f>
        <v>0</v>
      </c>
      <c r="BC63">
        <f>(AJ63-AP63)/(AJ63-AZ63)</f>
        <v>0</v>
      </c>
      <c r="BD63">
        <f>(AP63-AO63)/(AP63-AI63)</f>
        <v>0</v>
      </c>
      <c r="BE63">
        <f>(AJ63-AP63)/(AJ63-AI63)</f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f>$B$11*CL63+$C$11*CM63+$F$11*CN63*(1-CQ63)</f>
        <v>0</v>
      </c>
      <c r="BO63">
        <f>BN63*BP63</f>
        <v>0</v>
      </c>
      <c r="BP63">
        <f>($B$11*$D$9+$C$11*$D$9+$F$11*((DA63+CS63)/MAX(DA63+CS63+DB63, 0.1)*$I$9+DB63/MAX(DA63+CS63+DB63, 0.1)*$J$9))/($B$11+$C$11+$F$11)</f>
        <v>0</v>
      </c>
      <c r="BQ63">
        <f>($B$11*$K$9+$C$11*$K$9+$F$11*((DA63+CS63)/MAX(DA63+CS63+DB63, 0.1)*$P$9+DB63/MAX(DA63+CS63+DB63, 0.1)*$Q$9))/($B$11+$C$11+$F$11)</f>
        <v>0</v>
      </c>
      <c r="BR63">
        <v>6</v>
      </c>
      <c r="BS63">
        <v>0.5</v>
      </c>
      <c r="BT63" t="s">
        <v>294</v>
      </c>
      <c r="BU63">
        <v>2</v>
      </c>
      <c r="BV63">
        <v>1620075844</v>
      </c>
      <c r="BW63">
        <v>407.747333333333</v>
      </c>
      <c r="BX63">
        <v>419.975666666667</v>
      </c>
      <c r="BY63">
        <v>21.8430666666667</v>
      </c>
      <c r="BZ63">
        <v>20.4947</v>
      </c>
      <c r="CA63">
        <v>409.023333333333</v>
      </c>
      <c r="CB63">
        <v>21.9577666666667</v>
      </c>
      <c r="CC63">
        <v>700.048666666667</v>
      </c>
      <c r="CD63">
        <v>101.068666666667</v>
      </c>
      <c r="CE63">
        <v>0.100182333333333</v>
      </c>
      <c r="CF63">
        <v>28.5369</v>
      </c>
      <c r="CG63">
        <v>27.8139333333333</v>
      </c>
      <c r="CH63">
        <v>999.9</v>
      </c>
      <c r="CI63">
        <v>0</v>
      </c>
      <c r="CJ63">
        <v>0</v>
      </c>
      <c r="CK63">
        <v>9998.75</v>
      </c>
      <c r="CL63">
        <v>0</v>
      </c>
      <c r="CM63">
        <v>2.53649</v>
      </c>
      <c r="CN63">
        <v>599.93</v>
      </c>
      <c r="CO63">
        <v>0.932994333333333</v>
      </c>
      <c r="CP63">
        <v>0.0670060666666667</v>
      </c>
      <c r="CQ63">
        <v>0</v>
      </c>
      <c r="CR63">
        <v>1090.49333333333</v>
      </c>
      <c r="CS63">
        <v>4.99912</v>
      </c>
      <c r="CT63">
        <v>6422.40666666667</v>
      </c>
      <c r="CU63">
        <v>3805.10666666667</v>
      </c>
      <c r="CV63">
        <v>35.3123333333333</v>
      </c>
      <c r="CW63">
        <v>38.5</v>
      </c>
      <c r="CX63">
        <v>37.0833333333333</v>
      </c>
      <c r="CY63">
        <v>38.5416666666667</v>
      </c>
      <c r="CZ63">
        <v>37.8123333333333</v>
      </c>
      <c r="DA63">
        <v>555.07</v>
      </c>
      <c r="DB63">
        <v>39.86</v>
      </c>
      <c r="DC63">
        <v>0</v>
      </c>
      <c r="DD63">
        <v>1620075845.3</v>
      </c>
      <c r="DE63">
        <v>0</v>
      </c>
      <c r="DF63">
        <v>1089.91076923077</v>
      </c>
      <c r="DG63">
        <v>4.46085469170275</v>
      </c>
      <c r="DH63">
        <v>33.0899146393317</v>
      </c>
      <c r="DI63">
        <v>6419.54615384615</v>
      </c>
      <c r="DJ63">
        <v>15</v>
      </c>
      <c r="DK63">
        <v>1620074415.1</v>
      </c>
      <c r="DL63" t="s">
        <v>295</v>
      </c>
      <c r="DM63">
        <v>1620074410.1</v>
      </c>
      <c r="DN63">
        <v>1620074415.1</v>
      </c>
      <c r="DO63">
        <v>3</v>
      </c>
      <c r="DP63">
        <v>-0.047</v>
      </c>
      <c r="DQ63">
        <v>0.064</v>
      </c>
      <c r="DR63">
        <v>-1.276</v>
      </c>
      <c r="DS63">
        <v>-0.115</v>
      </c>
      <c r="DT63">
        <v>420</v>
      </c>
      <c r="DU63">
        <v>1</v>
      </c>
      <c r="DV63">
        <v>0.23</v>
      </c>
      <c r="DW63">
        <v>0.04</v>
      </c>
      <c r="DX63">
        <v>-12.1890463414634</v>
      </c>
      <c r="DY63">
        <v>-0.257500348432042</v>
      </c>
      <c r="DZ63">
        <v>0.0370189081387585</v>
      </c>
      <c r="EA63">
        <v>1</v>
      </c>
      <c r="EB63">
        <v>1089.62205882353</v>
      </c>
      <c r="EC63">
        <v>4.68977649389747</v>
      </c>
      <c r="ED63">
        <v>0.506393124498928</v>
      </c>
      <c r="EE63">
        <v>1</v>
      </c>
      <c r="EF63">
        <v>1.30068658536585</v>
      </c>
      <c r="EG63">
        <v>0.139843066202087</v>
      </c>
      <c r="EH63">
        <v>0.0162627910798278</v>
      </c>
      <c r="EI63">
        <v>0</v>
      </c>
      <c r="EJ63">
        <v>2</v>
      </c>
      <c r="EK63">
        <v>3</v>
      </c>
      <c r="EL63" t="s">
        <v>332</v>
      </c>
      <c r="EM63">
        <v>100</v>
      </c>
      <c r="EN63">
        <v>100</v>
      </c>
      <c r="EO63">
        <v>-1.277</v>
      </c>
      <c r="EP63">
        <v>-0.1147</v>
      </c>
      <c r="EQ63">
        <v>-1.27634999999998</v>
      </c>
      <c r="ER63">
        <v>0</v>
      </c>
      <c r="ES63">
        <v>0</v>
      </c>
      <c r="ET63">
        <v>0</v>
      </c>
      <c r="EU63">
        <v>-0.11468485</v>
      </c>
      <c r="EV63">
        <v>0</v>
      </c>
      <c r="EW63">
        <v>0</v>
      </c>
      <c r="EX63">
        <v>0</v>
      </c>
      <c r="EY63">
        <v>-1</v>
      </c>
      <c r="EZ63">
        <v>-1</v>
      </c>
      <c r="FA63">
        <v>-1</v>
      </c>
      <c r="FB63">
        <v>-1</v>
      </c>
      <c r="FC63">
        <v>23.9</v>
      </c>
      <c r="FD63">
        <v>23.8</v>
      </c>
      <c r="FE63">
        <v>2</v>
      </c>
      <c r="FF63">
        <v>779.883</v>
      </c>
      <c r="FG63">
        <v>719.316</v>
      </c>
      <c r="FH63">
        <v>32.3113</v>
      </c>
      <c r="FI63">
        <v>24.7691</v>
      </c>
      <c r="FJ63">
        <v>30</v>
      </c>
      <c r="FK63">
        <v>24.7274</v>
      </c>
      <c r="FL63">
        <v>24.6967</v>
      </c>
      <c r="FM63">
        <v>26.648</v>
      </c>
      <c r="FN63">
        <v>1.65462</v>
      </c>
      <c r="FO63">
        <v>7.26228</v>
      </c>
      <c r="FP63">
        <v>32.35</v>
      </c>
      <c r="FQ63">
        <v>420</v>
      </c>
      <c r="FR63">
        <v>21.0072</v>
      </c>
      <c r="FS63">
        <v>102.018</v>
      </c>
      <c r="FT63">
        <v>100.535</v>
      </c>
    </row>
    <row r="64" spans="1:176">
      <c r="A64">
        <v>48</v>
      </c>
      <c r="B64">
        <v>1620075875</v>
      </c>
      <c r="C64">
        <v>1410.40000009537</v>
      </c>
      <c r="D64" t="s">
        <v>392</v>
      </c>
      <c r="E64" t="s">
        <v>393</v>
      </c>
      <c r="F64">
        <v>1620075874</v>
      </c>
      <c r="G64">
        <f>CC64*AE64*(BY64-BZ64)/(100*BR64*(1000-AE64*BY64))</f>
        <v>0</v>
      </c>
      <c r="H64">
        <f>CC64*AE64*(BX64-BW64*(1000-AE64*BZ64)/(1000-AE64*BY64))/(100*BR64)</f>
        <v>0</v>
      </c>
      <c r="I64">
        <f>BW64 - IF(AE64&gt;1, H64*BR64*100.0/(AG64*CK64), 0)</f>
        <v>0</v>
      </c>
      <c r="J64">
        <f>((P64-G64/2)*I64-H64)/(P64+G64/2)</f>
        <v>0</v>
      </c>
      <c r="K64">
        <f>J64*(CD64+CE64)/1000.0</f>
        <v>0</v>
      </c>
      <c r="L64">
        <f>(BW64 - IF(AE64&gt;1, H64*BR64*100.0/(AG64*CK64), 0))*(CD64+CE64)/1000.0</f>
        <v>0</v>
      </c>
      <c r="M64">
        <f>2.0/((1/O64-1/N64)+SIGN(O64)*SQRT((1/O64-1/N64)*(1/O64-1/N64) + 4*BS64/((BS64+1)*(BS64+1))*(2*1/O64*1/N64-1/N64*1/N64)))</f>
        <v>0</v>
      </c>
      <c r="N64">
        <f>IF(LEFT(BT64,1)&lt;&gt;"0",IF(LEFT(BT64,1)="1",3.0,BU64),$D$5+$E$5*(CK64*CD64/($K$5*1000))+$F$5*(CK64*CD64/($K$5*1000))*MAX(MIN(BR64,$J$5),$I$5)*MAX(MIN(BR64,$J$5),$I$5)+$G$5*MAX(MIN(BR64,$J$5),$I$5)*(CK64*CD64/($K$5*1000))+$H$5*(CK64*CD64/($K$5*1000))*(CK64*CD64/($K$5*1000)))</f>
        <v>0</v>
      </c>
      <c r="O64">
        <f>G64*(1000-(1000*0.61365*exp(17.502*S64/(240.97+S64))/(CD64+CE64)+BY64)/2)/(1000*0.61365*exp(17.502*S64/(240.97+S64))/(CD64+CE64)-BY64)</f>
        <v>0</v>
      </c>
      <c r="P64">
        <f>1/((BS64+1)/(M64/1.6)+1/(N64/1.37)) + BS64/((BS64+1)/(M64/1.6) + BS64/(N64/1.37))</f>
        <v>0</v>
      </c>
      <c r="Q64">
        <f>(BO64*BQ64)</f>
        <v>0</v>
      </c>
      <c r="R64">
        <f>(CF64+(Q64+2*0.95*5.67E-8*(((CF64+$B$7)+273)^4-(CF64+273)^4)-44100*G64)/(1.84*29.3*N64+8*0.95*5.67E-8*(CF64+273)^3))</f>
        <v>0</v>
      </c>
      <c r="S64">
        <f>($C$7*CG64+$D$7*CH64+$E$7*R64)</f>
        <v>0</v>
      </c>
      <c r="T64">
        <f>0.61365*exp(17.502*S64/(240.97+S64))</f>
        <v>0</v>
      </c>
      <c r="U64">
        <f>(V64/W64*100)</f>
        <v>0</v>
      </c>
      <c r="V64">
        <f>BY64*(CD64+CE64)/1000</f>
        <v>0</v>
      </c>
      <c r="W64">
        <f>0.61365*exp(17.502*CF64/(240.97+CF64))</f>
        <v>0</v>
      </c>
      <c r="X64">
        <f>(T64-BY64*(CD64+CE64)/1000)</f>
        <v>0</v>
      </c>
      <c r="Y64">
        <f>(-G64*44100)</f>
        <v>0</v>
      </c>
      <c r="Z64">
        <f>2*29.3*N64*0.92*(CF64-S64)</f>
        <v>0</v>
      </c>
      <c r="AA64">
        <f>2*0.95*5.67E-8*(((CF64+$B$7)+273)^4-(S64+273)^4)</f>
        <v>0</v>
      </c>
      <c r="AB64">
        <f>Q64+AA64+Y64+Z64</f>
        <v>0</v>
      </c>
      <c r="AC64">
        <v>0</v>
      </c>
      <c r="AD64">
        <v>0</v>
      </c>
      <c r="AE64">
        <f>IF(AC64*$H$13&gt;=AG64,1.0,(AG64/(AG64-AC64*$H$13)))</f>
        <v>0</v>
      </c>
      <c r="AF64">
        <f>(AE64-1)*100</f>
        <v>0</v>
      </c>
      <c r="AG64">
        <f>MAX(0,($B$13+$C$13*CK64)/(1+$D$13*CK64)*CD64/(CF64+273)*$E$13)</f>
        <v>0</v>
      </c>
      <c r="AH64" t="s">
        <v>293</v>
      </c>
      <c r="AI64">
        <v>0</v>
      </c>
      <c r="AJ64">
        <v>0</v>
      </c>
      <c r="AK64">
        <f>AJ64-AI64</f>
        <v>0</v>
      </c>
      <c r="AL64">
        <f>AK64/AJ64</f>
        <v>0</v>
      </c>
      <c r="AM64">
        <v>0</v>
      </c>
      <c r="AN64" t="s">
        <v>293</v>
      </c>
      <c r="AO64">
        <v>0</v>
      </c>
      <c r="AP64">
        <v>0</v>
      </c>
      <c r="AQ64">
        <f>1-AO64/AP64</f>
        <v>0</v>
      </c>
      <c r="AR64">
        <v>0.5</v>
      </c>
      <c r="AS64">
        <f>BO64</f>
        <v>0</v>
      </c>
      <c r="AT64">
        <f>H64</f>
        <v>0</v>
      </c>
      <c r="AU64">
        <f>AQ64*AR64*AS64</f>
        <v>0</v>
      </c>
      <c r="AV64">
        <f>BA64/AP64</f>
        <v>0</v>
      </c>
      <c r="AW64">
        <f>(AT64-AM64)/AS64</f>
        <v>0</v>
      </c>
      <c r="AX64">
        <f>(AJ64-AP64)/AP64</f>
        <v>0</v>
      </c>
      <c r="AY64" t="s">
        <v>293</v>
      </c>
      <c r="AZ64">
        <v>0</v>
      </c>
      <c r="BA64">
        <f>AP64-AZ64</f>
        <v>0</v>
      </c>
      <c r="BB64">
        <f>(AP64-AO64)/(AP64-AZ64)</f>
        <v>0</v>
      </c>
      <c r="BC64">
        <f>(AJ64-AP64)/(AJ64-AZ64)</f>
        <v>0</v>
      </c>
      <c r="BD64">
        <f>(AP64-AO64)/(AP64-AI64)</f>
        <v>0</v>
      </c>
      <c r="BE64">
        <f>(AJ64-AP64)/(AJ64-AI64)</f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f>$B$11*CL64+$C$11*CM64+$F$11*CN64*(1-CQ64)</f>
        <v>0</v>
      </c>
      <c r="BO64">
        <f>BN64*BP64</f>
        <v>0</v>
      </c>
      <c r="BP64">
        <f>($B$11*$D$9+$C$11*$D$9+$F$11*((DA64+CS64)/MAX(DA64+CS64+DB64, 0.1)*$I$9+DB64/MAX(DA64+CS64+DB64, 0.1)*$J$9))/($B$11+$C$11+$F$11)</f>
        <v>0</v>
      </c>
      <c r="BQ64">
        <f>($B$11*$K$9+$C$11*$K$9+$F$11*((DA64+CS64)/MAX(DA64+CS64+DB64, 0.1)*$P$9+DB64/MAX(DA64+CS64+DB64, 0.1)*$Q$9))/($B$11+$C$11+$F$11)</f>
        <v>0</v>
      </c>
      <c r="BR64">
        <v>6</v>
      </c>
      <c r="BS64">
        <v>0.5</v>
      </c>
      <c r="BT64" t="s">
        <v>294</v>
      </c>
      <c r="BU64">
        <v>2</v>
      </c>
      <c r="BV64">
        <v>1620075874</v>
      </c>
      <c r="BW64">
        <v>407.541333333333</v>
      </c>
      <c r="BX64">
        <v>420.003666666667</v>
      </c>
      <c r="BY64">
        <v>22.2732333333333</v>
      </c>
      <c r="BZ64">
        <v>20.8178666666667</v>
      </c>
      <c r="CA64">
        <v>408.817666666667</v>
      </c>
      <c r="CB64">
        <v>22.3879</v>
      </c>
      <c r="CC64">
        <v>700.007333333333</v>
      </c>
      <c r="CD64">
        <v>101.069666666667</v>
      </c>
      <c r="CE64">
        <v>0.0998172666666667</v>
      </c>
      <c r="CF64">
        <v>28.8576</v>
      </c>
      <c r="CG64">
        <v>28.1040666666667</v>
      </c>
      <c r="CH64">
        <v>999.9</v>
      </c>
      <c r="CI64">
        <v>0</v>
      </c>
      <c r="CJ64">
        <v>0</v>
      </c>
      <c r="CK64">
        <v>9991.04</v>
      </c>
      <c r="CL64">
        <v>0</v>
      </c>
      <c r="CM64">
        <v>2.53649</v>
      </c>
      <c r="CN64">
        <v>600.098</v>
      </c>
      <c r="CO64">
        <v>0.933005666666667</v>
      </c>
      <c r="CP64">
        <v>0.0669946333333333</v>
      </c>
      <c r="CQ64">
        <v>0</v>
      </c>
      <c r="CR64">
        <v>1093.49</v>
      </c>
      <c r="CS64">
        <v>4.99912</v>
      </c>
      <c r="CT64">
        <v>6444.18</v>
      </c>
      <c r="CU64">
        <v>3806.19</v>
      </c>
      <c r="CV64">
        <v>35.3123333333333</v>
      </c>
      <c r="CW64">
        <v>38.5</v>
      </c>
      <c r="CX64">
        <v>37.375</v>
      </c>
      <c r="CY64">
        <v>38.6036666666667</v>
      </c>
      <c r="CZ64">
        <v>37.9996666666667</v>
      </c>
      <c r="DA64">
        <v>555.233333333333</v>
      </c>
      <c r="DB64">
        <v>39.8666666666667</v>
      </c>
      <c r="DC64">
        <v>0</v>
      </c>
      <c r="DD64">
        <v>1620075875.3</v>
      </c>
      <c r="DE64">
        <v>0</v>
      </c>
      <c r="DF64">
        <v>1092.79038461538</v>
      </c>
      <c r="DG64">
        <v>5.46700855242616</v>
      </c>
      <c r="DH64">
        <v>39.0222222259435</v>
      </c>
      <c r="DI64">
        <v>6438.82461538462</v>
      </c>
      <c r="DJ64">
        <v>15</v>
      </c>
      <c r="DK64">
        <v>1620074415.1</v>
      </c>
      <c r="DL64" t="s">
        <v>295</v>
      </c>
      <c r="DM64">
        <v>1620074410.1</v>
      </c>
      <c r="DN64">
        <v>1620074415.1</v>
      </c>
      <c r="DO64">
        <v>3</v>
      </c>
      <c r="DP64">
        <v>-0.047</v>
      </c>
      <c r="DQ64">
        <v>0.064</v>
      </c>
      <c r="DR64">
        <v>-1.276</v>
      </c>
      <c r="DS64">
        <v>-0.115</v>
      </c>
      <c r="DT64">
        <v>420</v>
      </c>
      <c r="DU64">
        <v>1</v>
      </c>
      <c r="DV64">
        <v>0.23</v>
      </c>
      <c r="DW64">
        <v>0.04</v>
      </c>
      <c r="DX64">
        <v>-12.3997487804878</v>
      </c>
      <c r="DY64">
        <v>-0.483436933797921</v>
      </c>
      <c r="DZ64">
        <v>0.0525203938180728</v>
      </c>
      <c r="EA64">
        <v>1</v>
      </c>
      <c r="EB64">
        <v>1092.39411764706</v>
      </c>
      <c r="EC64">
        <v>6.19415260221218</v>
      </c>
      <c r="ED64">
        <v>0.630649141044655</v>
      </c>
      <c r="EE64">
        <v>1</v>
      </c>
      <c r="EF64">
        <v>1.41831146341463</v>
      </c>
      <c r="EG64">
        <v>0.244593240418121</v>
      </c>
      <c r="EH64">
        <v>0.0244195351188222</v>
      </c>
      <c r="EI64">
        <v>0</v>
      </c>
      <c r="EJ64">
        <v>2</v>
      </c>
      <c r="EK64">
        <v>3</v>
      </c>
      <c r="EL64" t="s">
        <v>332</v>
      </c>
      <c r="EM64">
        <v>100</v>
      </c>
      <c r="EN64">
        <v>100</v>
      </c>
      <c r="EO64">
        <v>-1.276</v>
      </c>
      <c r="EP64">
        <v>-0.1147</v>
      </c>
      <c r="EQ64">
        <v>-1.27634999999998</v>
      </c>
      <c r="ER64">
        <v>0</v>
      </c>
      <c r="ES64">
        <v>0</v>
      </c>
      <c r="ET64">
        <v>0</v>
      </c>
      <c r="EU64">
        <v>-0.11468485</v>
      </c>
      <c r="EV64">
        <v>0</v>
      </c>
      <c r="EW64">
        <v>0</v>
      </c>
      <c r="EX64">
        <v>0</v>
      </c>
      <c r="EY64">
        <v>-1</v>
      </c>
      <c r="EZ64">
        <v>-1</v>
      </c>
      <c r="FA64">
        <v>-1</v>
      </c>
      <c r="FB64">
        <v>-1</v>
      </c>
      <c r="FC64">
        <v>24.4</v>
      </c>
      <c r="FD64">
        <v>24.3</v>
      </c>
      <c r="FE64">
        <v>2</v>
      </c>
      <c r="FF64">
        <v>780.105</v>
      </c>
      <c r="FG64">
        <v>719.269</v>
      </c>
      <c r="FH64">
        <v>32.817</v>
      </c>
      <c r="FI64">
        <v>24.81</v>
      </c>
      <c r="FJ64">
        <v>30.0004</v>
      </c>
      <c r="FK64">
        <v>24.7547</v>
      </c>
      <c r="FL64">
        <v>24.7225</v>
      </c>
      <c r="FM64">
        <v>26.6429</v>
      </c>
      <c r="FN64">
        <v>0</v>
      </c>
      <c r="FO64">
        <v>12.4119</v>
      </c>
      <c r="FP64">
        <v>32.86</v>
      </c>
      <c r="FQ64">
        <v>420</v>
      </c>
      <c r="FR64">
        <v>22.1609</v>
      </c>
      <c r="FS64">
        <v>102.017</v>
      </c>
      <c r="FT64">
        <v>100.53</v>
      </c>
    </row>
    <row r="65" spans="1:176">
      <c r="A65">
        <v>49</v>
      </c>
      <c r="B65">
        <v>1620075905</v>
      </c>
      <c r="C65">
        <v>1440.40000009537</v>
      </c>
      <c r="D65" t="s">
        <v>394</v>
      </c>
      <c r="E65" t="s">
        <v>395</v>
      </c>
      <c r="F65">
        <v>1620075904</v>
      </c>
      <c r="G65">
        <f>CC65*AE65*(BY65-BZ65)/(100*BR65*(1000-AE65*BY65))</f>
        <v>0</v>
      </c>
      <c r="H65">
        <f>CC65*AE65*(BX65-BW65*(1000-AE65*BZ65)/(1000-AE65*BY65))/(100*BR65)</f>
        <v>0</v>
      </c>
      <c r="I65">
        <f>BW65 - IF(AE65&gt;1, H65*BR65*100.0/(AG65*CK65), 0)</f>
        <v>0</v>
      </c>
      <c r="J65">
        <f>((P65-G65/2)*I65-H65)/(P65+G65/2)</f>
        <v>0</v>
      </c>
      <c r="K65">
        <f>J65*(CD65+CE65)/1000.0</f>
        <v>0</v>
      </c>
      <c r="L65">
        <f>(BW65 - IF(AE65&gt;1, H65*BR65*100.0/(AG65*CK65), 0))*(CD65+CE65)/1000.0</f>
        <v>0</v>
      </c>
      <c r="M65">
        <f>2.0/((1/O65-1/N65)+SIGN(O65)*SQRT((1/O65-1/N65)*(1/O65-1/N65) + 4*BS65/((BS65+1)*(BS65+1))*(2*1/O65*1/N65-1/N65*1/N65)))</f>
        <v>0</v>
      </c>
      <c r="N65">
        <f>IF(LEFT(BT65,1)&lt;&gt;"0",IF(LEFT(BT65,1)="1",3.0,BU65),$D$5+$E$5*(CK65*CD65/($K$5*1000))+$F$5*(CK65*CD65/($K$5*1000))*MAX(MIN(BR65,$J$5),$I$5)*MAX(MIN(BR65,$J$5),$I$5)+$G$5*MAX(MIN(BR65,$J$5),$I$5)*(CK65*CD65/($K$5*1000))+$H$5*(CK65*CD65/($K$5*1000))*(CK65*CD65/($K$5*1000)))</f>
        <v>0</v>
      </c>
      <c r="O65">
        <f>G65*(1000-(1000*0.61365*exp(17.502*S65/(240.97+S65))/(CD65+CE65)+BY65)/2)/(1000*0.61365*exp(17.502*S65/(240.97+S65))/(CD65+CE65)-BY65)</f>
        <v>0</v>
      </c>
      <c r="P65">
        <f>1/((BS65+1)/(M65/1.6)+1/(N65/1.37)) + BS65/((BS65+1)/(M65/1.6) + BS65/(N65/1.37))</f>
        <v>0</v>
      </c>
      <c r="Q65">
        <f>(BO65*BQ65)</f>
        <v>0</v>
      </c>
      <c r="R65">
        <f>(CF65+(Q65+2*0.95*5.67E-8*(((CF65+$B$7)+273)^4-(CF65+273)^4)-44100*G65)/(1.84*29.3*N65+8*0.95*5.67E-8*(CF65+273)^3))</f>
        <v>0</v>
      </c>
      <c r="S65">
        <f>($C$7*CG65+$D$7*CH65+$E$7*R65)</f>
        <v>0</v>
      </c>
      <c r="T65">
        <f>0.61365*exp(17.502*S65/(240.97+S65))</f>
        <v>0</v>
      </c>
      <c r="U65">
        <f>(V65/W65*100)</f>
        <v>0</v>
      </c>
      <c r="V65">
        <f>BY65*(CD65+CE65)/1000</f>
        <v>0</v>
      </c>
      <c r="W65">
        <f>0.61365*exp(17.502*CF65/(240.97+CF65))</f>
        <v>0</v>
      </c>
      <c r="X65">
        <f>(T65-BY65*(CD65+CE65)/1000)</f>
        <v>0</v>
      </c>
      <c r="Y65">
        <f>(-G65*44100)</f>
        <v>0</v>
      </c>
      <c r="Z65">
        <f>2*29.3*N65*0.92*(CF65-S65)</f>
        <v>0</v>
      </c>
      <c r="AA65">
        <f>2*0.95*5.67E-8*(((CF65+$B$7)+273)^4-(S65+273)^4)</f>
        <v>0</v>
      </c>
      <c r="AB65">
        <f>Q65+AA65+Y65+Z65</f>
        <v>0</v>
      </c>
      <c r="AC65">
        <v>0</v>
      </c>
      <c r="AD65">
        <v>0</v>
      </c>
      <c r="AE65">
        <f>IF(AC65*$H$13&gt;=AG65,1.0,(AG65/(AG65-AC65*$H$13)))</f>
        <v>0</v>
      </c>
      <c r="AF65">
        <f>(AE65-1)*100</f>
        <v>0</v>
      </c>
      <c r="AG65">
        <f>MAX(0,($B$13+$C$13*CK65)/(1+$D$13*CK65)*CD65/(CF65+273)*$E$13)</f>
        <v>0</v>
      </c>
      <c r="AH65" t="s">
        <v>293</v>
      </c>
      <c r="AI65">
        <v>0</v>
      </c>
      <c r="AJ65">
        <v>0</v>
      </c>
      <c r="AK65">
        <f>AJ65-AI65</f>
        <v>0</v>
      </c>
      <c r="AL65">
        <f>AK65/AJ65</f>
        <v>0</v>
      </c>
      <c r="AM65">
        <v>0</v>
      </c>
      <c r="AN65" t="s">
        <v>293</v>
      </c>
      <c r="AO65">
        <v>0</v>
      </c>
      <c r="AP65">
        <v>0</v>
      </c>
      <c r="AQ65">
        <f>1-AO65/AP65</f>
        <v>0</v>
      </c>
      <c r="AR65">
        <v>0.5</v>
      </c>
      <c r="AS65">
        <f>BO65</f>
        <v>0</v>
      </c>
      <c r="AT65">
        <f>H65</f>
        <v>0</v>
      </c>
      <c r="AU65">
        <f>AQ65*AR65*AS65</f>
        <v>0</v>
      </c>
      <c r="AV65">
        <f>BA65/AP65</f>
        <v>0</v>
      </c>
      <c r="AW65">
        <f>(AT65-AM65)/AS65</f>
        <v>0</v>
      </c>
      <c r="AX65">
        <f>(AJ65-AP65)/AP65</f>
        <v>0</v>
      </c>
      <c r="AY65" t="s">
        <v>293</v>
      </c>
      <c r="AZ65">
        <v>0</v>
      </c>
      <c r="BA65">
        <f>AP65-AZ65</f>
        <v>0</v>
      </c>
      <c r="BB65">
        <f>(AP65-AO65)/(AP65-AZ65)</f>
        <v>0</v>
      </c>
      <c r="BC65">
        <f>(AJ65-AP65)/(AJ65-AZ65)</f>
        <v>0</v>
      </c>
      <c r="BD65">
        <f>(AP65-AO65)/(AP65-AI65)</f>
        <v>0</v>
      </c>
      <c r="BE65">
        <f>(AJ65-AP65)/(AJ65-AI65)</f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f>$B$11*CL65+$C$11*CM65+$F$11*CN65*(1-CQ65)</f>
        <v>0</v>
      </c>
      <c r="BO65">
        <f>BN65*BP65</f>
        <v>0</v>
      </c>
      <c r="BP65">
        <f>($B$11*$D$9+$C$11*$D$9+$F$11*((DA65+CS65)/MAX(DA65+CS65+DB65, 0.1)*$I$9+DB65/MAX(DA65+CS65+DB65, 0.1)*$J$9))/($B$11+$C$11+$F$11)</f>
        <v>0</v>
      </c>
      <c r="BQ65">
        <f>($B$11*$K$9+$C$11*$K$9+$F$11*((DA65+CS65)/MAX(DA65+CS65+DB65, 0.1)*$P$9+DB65/MAX(DA65+CS65+DB65, 0.1)*$Q$9))/($B$11+$C$11+$F$11)</f>
        <v>0</v>
      </c>
      <c r="BR65">
        <v>6</v>
      </c>
      <c r="BS65">
        <v>0.5</v>
      </c>
      <c r="BT65" t="s">
        <v>294</v>
      </c>
      <c r="BU65">
        <v>2</v>
      </c>
      <c r="BV65">
        <v>1620075904</v>
      </c>
      <c r="BW65">
        <v>407.272333333333</v>
      </c>
      <c r="BX65">
        <v>419.992333333333</v>
      </c>
      <c r="BY65">
        <v>22.7693666666667</v>
      </c>
      <c r="BZ65">
        <v>21.2947666666667</v>
      </c>
      <c r="CA65">
        <v>408.548666666667</v>
      </c>
      <c r="CB65">
        <v>22.8840666666667</v>
      </c>
      <c r="CC65">
        <v>700.012</v>
      </c>
      <c r="CD65">
        <v>101.067</v>
      </c>
      <c r="CE65">
        <v>0.1000461</v>
      </c>
      <c r="CF65">
        <v>29.1823333333333</v>
      </c>
      <c r="CG65">
        <v>28.4061666666667</v>
      </c>
      <c r="CH65">
        <v>999.9</v>
      </c>
      <c r="CI65">
        <v>0</v>
      </c>
      <c r="CJ65">
        <v>0</v>
      </c>
      <c r="CK65">
        <v>10028.1333333333</v>
      </c>
      <c r="CL65">
        <v>0</v>
      </c>
      <c r="CM65">
        <v>2.53741</v>
      </c>
      <c r="CN65">
        <v>599.971666666667</v>
      </c>
      <c r="CO65">
        <v>0.933005666666667</v>
      </c>
      <c r="CP65">
        <v>0.0669946333333333</v>
      </c>
      <c r="CQ65">
        <v>0</v>
      </c>
      <c r="CR65">
        <v>1096.89</v>
      </c>
      <c r="CS65">
        <v>4.99912</v>
      </c>
      <c r="CT65">
        <v>6466.18666666667</v>
      </c>
      <c r="CU65">
        <v>3805.38333333333</v>
      </c>
      <c r="CV65">
        <v>35.375</v>
      </c>
      <c r="CW65">
        <v>38.562</v>
      </c>
      <c r="CX65">
        <v>37.2496666666667</v>
      </c>
      <c r="CY65">
        <v>38.4996666666667</v>
      </c>
      <c r="CZ65">
        <v>38.062</v>
      </c>
      <c r="DA65">
        <v>555.11</v>
      </c>
      <c r="DB65">
        <v>39.86</v>
      </c>
      <c r="DC65">
        <v>0</v>
      </c>
      <c r="DD65">
        <v>1620075905.3</v>
      </c>
      <c r="DE65">
        <v>0</v>
      </c>
      <c r="DF65">
        <v>1096.23</v>
      </c>
      <c r="DG65">
        <v>6.76786325754255</v>
      </c>
      <c r="DH65">
        <v>49.2352136862155</v>
      </c>
      <c r="DI65">
        <v>6461.45192307692</v>
      </c>
      <c r="DJ65">
        <v>15</v>
      </c>
      <c r="DK65">
        <v>1620074415.1</v>
      </c>
      <c r="DL65" t="s">
        <v>295</v>
      </c>
      <c r="DM65">
        <v>1620074410.1</v>
      </c>
      <c r="DN65">
        <v>1620074415.1</v>
      </c>
      <c r="DO65">
        <v>3</v>
      </c>
      <c r="DP65">
        <v>-0.047</v>
      </c>
      <c r="DQ65">
        <v>0.064</v>
      </c>
      <c r="DR65">
        <v>-1.276</v>
      </c>
      <c r="DS65">
        <v>-0.115</v>
      </c>
      <c r="DT65">
        <v>420</v>
      </c>
      <c r="DU65">
        <v>1</v>
      </c>
      <c r="DV65">
        <v>0.23</v>
      </c>
      <c r="DW65">
        <v>0.04</v>
      </c>
      <c r="DX65">
        <v>-12.668456097561</v>
      </c>
      <c r="DY65">
        <v>-0.578652961672491</v>
      </c>
      <c r="DZ65">
        <v>0.0663655106166231</v>
      </c>
      <c r="EA65">
        <v>0</v>
      </c>
      <c r="EB65">
        <v>1095.81235294118</v>
      </c>
      <c r="EC65">
        <v>6.89978660102092</v>
      </c>
      <c r="ED65">
        <v>0.702985477314357</v>
      </c>
      <c r="EE65">
        <v>1</v>
      </c>
      <c r="EF65">
        <v>1.47357804878049</v>
      </c>
      <c r="EG65">
        <v>0.0196697560975619</v>
      </c>
      <c r="EH65">
        <v>0.00309714677468825</v>
      </c>
      <c r="EI65">
        <v>1</v>
      </c>
      <c r="EJ65">
        <v>2</v>
      </c>
      <c r="EK65">
        <v>3</v>
      </c>
      <c r="EL65" t="s">
        <v>332</v>
      </c>
      <c r="EM65">
        <v>100</v>
      </c>
      <c r="EN65">
        <v>100</v>
      </c>
      <c r="EO65">
        <v>-1.276</v>
      </c>
      <c r="EP65">
        <v>-0.1146</v>
      </c>
      <c r="EQ65">
        <v>-1.27634999999998</v>
      </c>
      <c r="ER65">
        <v>0</v>
      </c>
      <c r="ES65">
        <v>0</v>
      </c>
      <c r="ET65">
        <v>0</v>
      </c>
      <c r="EU65">
        <v>-0.11468485</v>
      </c>
      <c r="EV65">
        <v>0</v>
      </c>
      <c r="EW65">
        <v>0</v>
      </c>
      <c r="EX65">
        <v>0</v>
      </c>
      <c r="EY65">
        <v>-1</v>
      </c>
      <c r="EZ65">
        <v>-1</v>
      </c>
      <c r="FA65">
        <v>-1</v>
      </c>
      <c r="FB65">
        <v>-1</v>
      </c>
      <c r="FC65">
        <v>24.9</v>
      </c>
      <c r="FD65">
        <v>24.8</v>
      </c>
      <c r="FE65">
        <v>2</v>
      </c>
      <c r="FF65">
        <v>780.495</v>
      </c>
      <c r="FG65">
        <v>719.66</v>
      </c>
      <c r="FH65">
        <v>33.3126</v>
      </c>
      <c r="FI65">
        <v>24.851</v>
      </c>
      <c r="FJ65">
        <v>30.0005</v>
      </c>
      <c r="FK65">
        <v>24.7835</v>
      </c>
      <c r="FL65">
        <v>24.7494</v>
      </c>
      <c r="FM65">
        <v>26.6451</v>
      </c>
      <c r="FN65">
        <v>0</v>
      </c>
      <c r="FO65">
        <v>20.0742</v>
      </c>
      <c r="FP65">
        <v>33.36</v>
      </c>
      <c r="FQ65">
        <v>420</v>
      </c>
      <c r="FR65">
        <v>23.8495</v>
      </c>
      <c r="FS65">
        <v>102.011</v>
      </c>
      <c r="FT65">
        <v>100.526</v>
      </c>
    </row>
    <row r="66" spans="1:176">
      <c r="A66">
        <v>50</v>
      </c>
      <c r="B66">
        <v>1620075935</v>
      </c>
      <c r="C66">
        <v>1470.40000009537</v>
      </c>
      <c r="D66" t="s">
        <v>396</v>
      </c>
      <c r="E66" t="s">
        <v>397</v>
      </c>
      <c r="F66">
        <v>1620075934</v>
      </c>
      <c r="G66">
        <f>CC66*AE66*(BY66-BZ66)/(100*BR66*(1000-AE66*BY66))</f>
        <v>0</v>
      </c>
      <c r="H66">
        <f>CC66*AE66*(BX66-BW66*(1000-AE66*BZ66)/(1000-AE66*BY66))/(100*BR66)</f>
        <v>0</v>
      </c>
      <c r="I66">
        <f>BW66 - IF(AE66&gt;1, H66*BR66*100.0/(AG66*CK66), 0)</f>
        <v>0</v>
      </c>
      <c r="J66">
        <f>((P66-G66/2)*I66-H66)/(P66+G66/2)</f>
        <v>0</v>
      </c>
      <c r="K66">
        <f>J66*(CD66+CE66)/1000.0</f>
        <v>0</v>
      </c>
      <c r="L66">
        <f>(BW66 - IF(AE66&gt;1, H66*BR66*100.0/(AG66*CK66), 0))*(CD66+CE66)/1000.0</f>
        <v>0</v>
      </c>
      <c r="M66">
        <f>2.0/((1/O66-1/N66)+SIGN(O66)*SQRT((1/O66-1/N66)*(1/O66-1/N66) + 4*BS66/((BS66+1)*(BS66+1))*(2*1/O66*1/N66-1/N66*1/N66)))</f>
        <v>0</v>
      </c>
      <c r="N66">
        <f>IF(LEFT(BT66,1)&lt;&gt;"0",IF(LEFT(BT66,1)="1",3.0,BU66),$D$5+$E$5*(CK66*CD66/($K$5*1000))+$F$5*(CK66*CD66/($K$5*1000))*MAX(MIN(BR66,$J$5),$I$5)*MAX(MIN(BR66,$J$5),$I$5)+$G$5*MAX(MIN(BR66,$J$5),$I$5)*(CK66*CD66/($K$5*1000))+$H$5*(CK66*CD66/($K$5*1000))*(CK66*CD66/($K$5*1000)))</f>
        <v>0</v>
      </c>
      <c r="O66">
        <f>G66*(1000-(1000*0.61365*exp(17.502*S66/(240.97+S66))/(CD66+CE66)+BY66)/2)/(1000*0.61365*exp(17.502*S66/(240.97+S66))/(CD66+CE66)-BY66)</f>
        <v>0</v>
      </c>
      <c r="P66">
        <f>1/((BS66+1)/(M66/1.6)+1/(N66/1.37)) + BS66/((BS66+1)/(M66/1.6) + BS66/(N66/1.37))</f>
        <v>0</v>
      </c>
      <c r="Q66">
        <f>(BO66*BQ66)</f>
        <v>0</v>
      </c>
      <c r="R66">
        <f>(CF66+(Q66+2*0.95*5.67E-8*(((CF66+$B$7)+273)^4-(CF66+273)^4)-44100*G66)/(1.84*29.3*N66+8*0.95*5.67E-8*(CF66+273)^3))</f>
        <v>0</v>
      </c>
      <c r="S66">
        <f>($C$7*CG66+$D$7*CH66+$E$7*R66)</f>
        <v>0</v>
      </c>
      <c r="T66">
        <f>0.61365*exp(17.502*S66/(240.97+S66))</f>
        <v>0</v>
      </c>
      <c r="U66">
        <f>(V66/W66*100)</f>
        <v>0</v>
      </c>
      <c r="V66">
        <f>BY66*(CD66+CE66)/1000</f>
        <v>0</v>
      </c>
      <c r="W66">
        <f>0.61365*exp(17.502*CF66/(240.97+CF66))</f>
        <v>0</v>
      </c>
      <c r="X66">
        <f>(T66-BY66*(CD66+CE66)/1000)</f>
        <v>0</v>
      </c>
      <c r="Y66">
        <f>(-G66*44100)</f>
        <v>0</v>
      </c>
      <c r="Z66">
        <f>2*29.3*N66*0.92*(CF66-S66)</f>
        <v>0</v>
      </c>
      <c r="AA66">
        <f>2*0.95*5.67E-8*(((CF66+$B$7)+273)^4-(S66+273)^4)</f>
        <v>0</v>
      </c>
      <c r="AB66">
        <f>Q66+AA66+Y66+Z66</f>
        <v>0</v>
      </c>
      <c r="AC66">
        <v>0</v>
      </c>
      <c r="AD66">
        <v>0</v>
      </c>
      <c r="AE66">
        <f>IF(AC66*$H$13&gt;=AG66,1.0,(AG66/(AG66-AC66*$H$13)))</f>
        <v>0</v>
      </c>
      <c r="AF66">
        <f>(AE66-1)*100</f>
        <v>0</v>
      </c>
      <c r="AG66">
        <f>MAX(0,($B$13+$C$13*CK66)/(1+$D$13*CK66)*CD66/(CF66+273)*$E$13)</f>
        <v>0</v>
      </c>
      <c r="AH66" t="s">
        <v>293</v>
      </c>
      <c r="AI66">
        <v>0</v>
      </c>
      <c r="AJ66">
        <v>0</v>
      </c>
      <c r="AK66">
        <f>AJ66-AI66</f>
        <v>0</v>
      </c>
      <c r="AL66">
        <f>AK66/AJ66</f>
        <v>0</v>
      </c>
      <c r="AM66">
        <v>0</v>
      </c>
      <c r="AN66" t="s">
        <v>293</v>
      </c>
      <c r="AO66">
        <v>0</v>
      </c>
      <c r="AP66">
        <v>0</v>
      </c>
      <c r="AQ66">
        <f>1-AO66/AP66</f>
        <v>0</v>
      </c>
      <c r="AR66">
        <v>0.5</v>
      </c>
      <c r="AS66">
        <f>BO66</f>
        <v>0</v>
      </c>
      <c r="AT66">
        <f>H66</f>
        <v>0</v>
      </c>
      <c r="AU66">
        <f>AQ66*AR66*AS66</f>
        <v>0</v>
      </c>
      <c r="AV66">
        <f>BA66/AP66</f>
        <v>0</v>
      </c>
      <c r="AW66">
        <f>(AT66-AM66)/AS66</f>
        <v>0</v>
      </c>
      <c r="AX66">
        <f>(AJ66-AP66)/AP66</f>
        <v>0</v>
      </c>
      <c r="AY66" t="s">
        <v>293</v>
      </c>
      <c r="AZ66">
        <v>0</v>
      </c>
      <c r="BA66">
        <f>AP66-AZ66</f>
        <v>0</v>
      </c>
      <c r="BB66">
        <f>(AP66-AO66)/(AP66-AZ66)</f>
        <v>0</v>
      </c>
      <c r="BC66">
        <f>(AJ66-AP66)/(AJ66-AZ66)</f>
        <v>0</v>
      </c>
      <c r="BD66">
        <f>(AP66-AO66)/(AP66-AI66)</f>
        <v>0</v>
      </c>
      <c r="BE66">
        <f>(AJ66-AP66)/(AJ66-AI66)</f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f>$B$11*CL66+$C$11*CM66+$F$11*CN66*(1-CQ66)</f>
        <v>0</v>
      </c>
      <c r="BO66">
        <f>BN66*BP66</f>
        <v>0</v>
      </c>
      <c r="BP66">
        <f>($B$11*$D$9+$C$11*$D$9+$F$11*((DA66+CS66)/MAX(DA66+CS66+DB66, 0.1)*$I$9+DB66/MAX(DA66+CS66+DB66, 0.1)*$J$9))/($B$11+$C$11+$F$11)</f>
        <v>0</v>
      </c>
      <c r="BQ66">
        <f>($B$11*$K$9+$C$11*$K$9+$F$11*((DA66+CS66)/MAX(DA66+CS66+DB66, 0.1)*$P$9+DB66/MAX(DA66+CS66+DB66, 0.1)*$Q$9))/($B$11+$C$11+$F$11)</f>
        <v>0</v>
      </c>
      <c r="BR66">
        <v>6</v>
      </c>
      <c r="BS66">
        <v>0.5</v>
      </c>
      <c r="BT66" t="s">
        <v>294</v>
      </c>
      <c r="BU66">
        <v>2</v>
      </c>
      <c r="BV66">
        <v>1620075934</v>
      </c>
      <c r="BW66">
        <v>406.928666666667</v>
      </c>
      <c r="BX66">
        <v>419.930666666667</v>
      </c>
      <c r="BY66">
        <v>23.4569333333333</v>
      </c>
      <c r="BZ66">
        <v>21.9628666666667</v>
      </c>
      <c r="CA66">
        <v>408.205</v>
      </c>
      <c r="CB66">
        <v>23.5716333333333</v>
      </c>
      <c r="CC66">
        <v>700.062</v>
      </c>
      <c r="CD66">
        <v>101.067</v>
      </c>
      <c r="CE66">
        <v>0.0999546666666667</v>
      </c>
      <c r="CF66">
        <v>29.5218333333333</v>
      </c>
      <c r="CG66">
        <v>28.7242</v>
      </c>
      <c r="CH66">
        <v>999.9</v>
      </c>
      <c r="CI66">
        <v>0</v>
      </c>
      <c r="CJ66">
        <v>0</v>
      </c>
      <c r="CK66">
        <v>10053.1333333333</v>
      </c>
      <c r="CL66">
        <v>0</v>
      </c>
      <c r="CM66">
        <v>2.55028</v>
      </c>
      <c r="CN66">
        <v>600.042</v>
      </c>
      <c r="CO66">
        <v>0.933017</v>
      </c>
      <c r="CP66">
        <v>0.0669832</v>
      </c>
      <c r="CQ66">
        <v>0</v>
      </c>
      <c r="CR66">
        <v>1101.39333333333</v>
      </c>
      <c r="CS66">
        <v>4.99912</v>
      </c>
      <c r="CT66">
        <v>6494.48</v>
      </c>
      <c r="CU66">
        <v>3805.84666666667</v>
      </c>
      <c r="CV66">
        <v>35.3333333333333</v>
      </c>
      <c r="CW66">
        <v>38.583</v>
      </c>
      <c r="CX66">
        <v>37.1663333333333</v>
      </c>
      <c r="CY66">
        <v>38.604</v>
      </c>
      <c r="CZ66">
        <v>38.1036666666667</v>
      </c>
      <c r="DA66">
        <v>555.183333333333</v>
      </c>
      <c r="DB66">
        <v>39.86</v>
      </c>
      <c r="DC66">
        <v>0</v>
      </c>
      <c r="DD66">
        <v>1620075935.3</v>
      </c>
      <c r="DE66">
        <v>0</v>
      </c>
      <c r="DF66">
        <v>1100.38192307692</v>
      </c>
      <c r="DG66">
        <v>8.70256410787191</v>
      </c>
      <c r="DH66">
        <v>61.0577778964115</v>
      </c>
      <c r="DI66">
        <v>6487.92153846154</v>
      </c>
      <c r="DJ66">
        <v>15</v>
      </c>
      <c r="DK66">
        <v>1620074415.1</v>
      </c>
      <c r="DL66" t="s">
        <v>295</v>
      </c>
      <c r="DM66">
        <v>1620074410.1</v>
      </c>
      <c r="DN66">
        <v>1620074415.1</v>
      </c>
      <c r="DO66">
        <v>3</v>
      </c>
      <c r="DP66">
        <v>-0.047</v>
      </c>
      <c r="DQ66">
        <v>0.064</v>
      </c>
      <c r="DR66">
        <v>-1.276</v>
      </c>
      <c r="DS66">
        <v>-0.115</v>
      </c>
      <c r="DT66">
        <v>420</v>
      </c>
      <c r="DU66">
        <v>1</v>
      </c>
      <c r="DV66">
        <v>0.23</v>
      </c>
      <c r="DW66">
        <v>0.04</v>
      </c>
      <c r="DX66">
        <v>-12.9168195121951</v>
      </c>
      <c r="DY66">
        <v>-0.502304529616745</v>
      </c>
      <c r="DZ66">
        <v>0.0533559799355611</v>
      </c>
      <c r="EA66">
        <v>0</v>
      </c>
      <c r="EB66">
        <v>1099.87235294118</v>
      </c>
      <c r="EC66">
        <v>8.4679628064255</v>
      </c>
      <c r="ED66">
        <v>0.851614587031181</v>
      </c>
      <c r="EE66">
        <v>1</v>
      </c>
      <c r="EF66">
        <v>1.49838902439024</v>
      </c>
      <c r="EG66">
        <v>-0.00367421602787204</v>
      </c>
      <c r="EH66">
        <v>0.00662903914785509</v>
      </c>
      <c r="EI66">
        <v>1</v>
      </c>
      <c r="EJ66">
        <v>2</v>
      </c>
      <c r="EK66">
        <v>3</v>
      </c>
      <c r="EL66" t="s">
        <v>332</v>
      </c>
      <c r="EM66">
        <v>100</v>
      </c>
      <c r="EN66">
        <v>100</v>
      </c>
      <c r="EO66">
        <v>-1.276</v>
      </c>
      <c r="EP66">
        <v>-0.1147</v>
      </c>
      <c r="EQ66">
        <v>-1.27634999999998</v>
      </c>
      <c r="ER66">
        <v>0</v>
      </c>
      <c r="ES66">
        <v>0</v>
      </c>
      <c r="ET66">
        <v>0</v>
      </c>
      <c r="EU66">
        <v>-0.11468485</v>
      </c>
      <c r="EV66">
        <v>0</v>
      </c>
      <c r="EW66">
        <v>0</v>
      </c>
      <c r="EX66">
        <v>0</v>
      </c>
      <c r="EY66">
        <v>-1</v>
      </c>
      <c r="EZ66">
        <v>-1</v>
      </c>
      <c r="FA66">
        <v>-1</v>
      </c>
      <c r="FB66">
        <v>-1</v>
      </c>
      <c r="FC66">
        <v>25.4</v>
      </c>
      <c r="FD66">
        <v>25.3</v>
      </c>
      <c r="FE66">
        <v>2</v>
      </c>
      <c r="FF66">
        <v>780.601</v>
      </c>
      <c r="FG66">
        <v>720.31</v>
      </c>
      <c r="FH66">
        <v>33.8083</v>
      </c>
      <c r="FI66">
        <v>24.8917</v>
      </c>
      <c r="FJ66">
        <v>30.0005</v>
      </c>
      <c r="FK66">
        <v>24.8128</v>
      </c>
      <c r="FL66">
        <v>24.7781</v>
      </c>
      <c r="FM66">
        <v>26.6621</v>
      </c>
      <c r="FN66">
        <v>0</v>
      </c>
      <c r="FO66">
        <v>29.931</v>
      </c>
      <c r="FP66">
        <v>33.87</v>
      </c>
      <c r="FQ66">
        <v>420</v>
      </c>
      <c r="FR66">
        <v>25.7912</v>
      </c>
      <c r="FS66">
        <v>102.005</v>
      </c>
      <c r="FT66">
        <v>100.517</v>
      </c>
    </row>
    <row r="67" spans="1:176">
      <c r="A67">
        <v>51</v>
      </c>
      <c r="B67">
        <v>1620075965</v>
      </c>
      <c r="C67">
        <v>1500.40000009537</v>
      </c>
      <c r="D67" t="s">
        <v>398</v>
      </c>
      <c r="E67" t="s">
        <v>399</v>
      </c>
      <c r="F67">
        <v>1620075964</v>
      </c>
      <c r="G67">
        <f>CC67*AE67*(BY67-BZ67)/(100*BR67*(1000-AE67*BY67))</f>
        <v>0</v>
      </c>
      <c r="H67">
        <f>CC67*AE67*(BX67-BW67*(1000-AE67*BZ67)/(1000-AE67*BY67))/(100*BR67)</f>
        <v>0</v>
      </c>
      <c r="I67">
        <f>BW67 - IF(AE67&gt;1, H67*BR67*100.0/(AG67*CK67), 0)</f>
        <v>0</v>
      </c>
      <c r="J67">
        <f>((P67-G67/2)*I67-H67)/(P67+G67/2)</f>
        <v>0</v>
      </c>
      <c r="K67">
        <f>J67*(CD67+CE67)/1000.0</f>
        <v>0</v>
      </c>
      <c r="L67">
        <f>(BW67 - IF(AE67&gt;1, H67*BR67*100.0/(AG67*CK67), 0))*(CD67+CE67)/1000.0</f>
        <v>0</v>
      </c>
      <c r="M67">
        <f>2.0/((1/O67-1/N67)+SIGN(O67)*SQRT((1/O67-1/N67)*(1/O67-1/N67) + 4*BS67/((BS67+1)*(BS67+1))*(2*1/O67*1/N67-1/N67*1/N67)))</f>
        <v>0</v>
      </c>
      <c r="N67">
        <f>IF(LEFT(BT67,1)&lt;&gt;"0",IF(LEFT(BT67,1)="1",3.0,BU67),$D$5+$E$5*(CK67*CD67/($K$5*1000))+$F$5*(CK67*CD67/($K$5*1000))*MAX(MIN(BR67,$J$5),$I$5)*MAX(MIN(BR67,$J$5),$I$5)+$G$5*MAX(MIN(BR67,$J$5),$I$5)*(CK67*CD67/($K$5*1000))+$H$5*(CK67*CD67/($K$5*1000))*(CK67*CD67/($K$5*1000)))</f>
        <v>0</v>
      </c>
      <c r="O67">
        <f>G67*(1000-(1000*0.61365*exp(17.502*S67/(240.97+S67))/(CD67+CE67)+BY67)/2)/(1000*0.61365*exp(17.502*S67/(240.97+S67))/(CD67+CE67)-BY67)</f>
        <v>0</v>
      </c>
      <c r="P67">
        <f>1/((BS67+1)/(M67/1.6)+1/(N67/1.37)) + BS67/((BS67+1)/(M67/1.6) + BS67/(N67/1.37))</f>
        <v>0</v>
      </c>
      <c r="Q67">
        <f>(BO67*BQ67)</f>
        <v>0</v>
      </c>
      <c r="R67">
        <f>(CF67+(Q67+2*0.95*5.67E-8*(((CF67+$B$7)+273)^4-(CF67+273)^4)-44100*G67)/(1.84*29.3*N67+8*0.95*5.67E-8*(CF67+273)^3))</f>
        <v>0</v>
      </c>
      <c r="S67">
        <f>($C$7*CG67+$D$7*CH67+$E$7*R67)</f>
        <v>0</v>
      </c>
      <c r="T67">
        <f>0.61365*exp(17.502*S67/(240.97+S67))</f>
        <v>0</v>
      </c>
      <c r="U67">
        <f>(V67/W67*100)</f>
        <v>0</v>
      </c>
      <c r="V67">
        <f>BY67*(CD67+CE67)/1000</f>
        <v>0</v>
      </c>
      <c r="W67">
        <f>0.61365*exp(17.502*CF67/(240.97+CF67))</f>
        <v>0</v>
      </c>
      <c r="X67">
        <f>(T67-BY67*(CD67+CE67)/1000)</f>
        <v>0</v>
      </c>
      <c r="Y67">
        <f>(-G67*44100)</f>
        <v>0</v>
      </c>
      <c r="Z67">
        <f>2*29.3*N67*0.92*(CF67-S67)</f>
        <v>0</v>
      </c>
      <c r="AA67">
        <f>2*0.95*5.67E-8*(((CF67+$B$7)+273)^4-(S67+273)^4)</f>
        <v>0</v>
      </c>
      <c r="AB67">
        <f>Q67+AA67+Y67+Z67</f>
        <v>0</v>
      </c>
      <c r="AC67">
        <v>0</v>
      </c>
      <c r="AD67">
        <v>0</v>
      </c>
      <c r="AE67">
        <f>IF(AC67*$H$13&gt;=AG67,1.0,(AG67/(AG67-AC67*$H$13)))</f>
        <v>0</v>
      </c>
      <c r="AF67">
        <f>(AE67-1)*100</f>
        <v>0</v>
      </c>
      <c r="AG67">
        <f>MAX(0,($B$13+$C$13*CK67)/(1+$D$13*CK67)*CD67/(CF67+273)*$E$13)</f>
        <v>0</v>
      </c>
      <c r="AH67" t="s">
        <v>293</v>
      </c>
      <c r="AI67">
        <v>0</v>
      </c>
      <c r="AJ67">
        <v>0</v>
      </c>
      <c r="AK67">
        <f>AJ67-AI67</f>
        <v>0</v>
      </c>
      <c r="AL67">
        <f>AK67/AJ67</f>
        <v>0</v>
      </c>
      <c r="AM67">
        <v>0</v>
      </c>
      <c r="AN67" t="s">
        <v>293</v>
      </c>
      <c r="AO67">
        <v>0</v>
      </c>
      <c r="AP67">
        <v>0</v>
      </c>
      <c r="AQ67">
        <f>1-AO67/AP67</f>
        <v>0</v>
      </c>
      <c r="AR67">
        <v>0.5</v>
      </c>
      <c r="AS67">
        <f>BO67</f>
        <v>0</v>
      </c>
      <c r="AT67">
        <f>H67</f>
        <v>0</v>
      </c>
      <c r="AU67">
        <f>AQ67*AR67*AS67</f>
        <v>0</v>
      </c>
      <c r="AV67">
        <f>BA67/AP67</f>
        <v>0</v>
      </c>
      <c r="AW67">
        <f>(AT67-AM67)/AS67</f>
        <v>0</v>
      </c>
      <c r="AX67">
        <f>(AJ67-AP67)/AP67</f>
        <v>0</v>
      </c>
      <c r="AY67" t="s">
        <v>293</v>
      </c>
      <c r="AZ67">
        <v>0</v>
      </c>
      <c r="BA67">
        <f>AP67-AZ67</f>
        <v>0</v>
      </c>
      <c r="BB67">
        <f>(AP67-AO67)/(AP67-AZ67)</f>
        <v>0</v>
      </c>
      <c r="BC67">
        <f>(AJ67-AP67)/(AJ67-AZ67)</f>
        <v>0</v>
      </c>
      <c r="BD67">
        <f>(AP67-AO67)/(AP67-AI67)</f>
        <v>0</v>
      </c>
      <c r="BE67">
        <f>(AJ67-AP67)/(AJ67-AI67)</f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f>$B$11*CL67+$C$11*CM67+$F$11*CN67*(1-CQ67)</f>
        <v>0</v>
      </c>
      <c r="BO67">
        <f>BN67*BP67</f>
        <v>0</v>
      </c>
      <c r="BP67">
        <f>($B$11*$D$9+$C$11*$D$9+$F$11*((DA67+CS67)/MAX(DA67+CS67+DB67, 0.1)*$I$9+DB67/MAX(DA67+CS67+DB67, 0.1)*$J$9))/($B$11+$C$11+$F$11)</f>
        <v>0</v>
      </c>
      <c r="BQ67">
        <f>($B$11*$K$9+$C$11*$K$9+$F$11*((DA67+CS67)/MAX(DA67+CS67+DB67, 0.1)*$P$9+DB67/MAX(DA67+CS67+DB67, 0.1)*$Q$9))/($B$11+$C$11+$F$11)</f>
        <v>0</v>
      </c>
      <c r="BR67">
        <v>6</v>
      </c>
      <c r="BS67">
        <v>0.5</v>
      </c>
      <c r="BT67" t="s">
        <v>294</v>
      </c>
      <c r="BU67">
        <v>2</v>
      </c>
      <c r="BV67">
        <v>1620075964</v>
      </c>
      <c r="BW67">
        <v>406.621666666667</v>
      </c>
      <c r="BX67">
        <v>419.929333333333</v>
      </c>
      <c r="BY67">
        <v>24.3735</v>
      </c>
      <c r="BZ67">
        <v>22.8967</v>
      </c>
      <c r="CA67">
        <v>407.897666666667</v>
      </c>
      <c r="CB67">
        <v>24.4882</v>
      </c>
      <c r="CC67">
        <v>700.010666666667</v>
      </c>
      <c r="CD67">
        <v>101.063</v>
      </c>
      <c r="CE67">
        <v>0.0995798</v>
      </c>
      <c r="CF67">
        <v>29.8545</v>
      </c>
      <c r="CG67">
        <v>29.0263666666667</v>
      </c>
      <c r="CH67">
        <v>999.9</v>
      </c>
      <c r="CI67">
        <v>0</v>
      </c>
      <c r="CJ67">
        <v>0</v>
      </c>
      <c r="CK67">
        <v>9986.87333333333</v>
      </c>
      <c r="CL67">
        <v>0</v>
      </c>
      <c r="CM67">
        <v>2.55028</v>
      </c>
      <c r="CN67">
        <v>600.027</v>
      </c>
      <c r="CO67">
        <v>0.933017</v>
      </c>
      <c r="CP67">
        <v>0.0669832</v>
      </c>
      <c r="CQ67">
        <v>0</v>
      </c>
      <c r="CR67">
        <v>1105.91333333333</v>
      </c>
      <c r="CS67">
        <v>4.99912</v>
      </c>
      <c r="CT67">
        <v>6523.55666666667</v>
      </c>
      <c r="CU67">
        <v>3805.75</v>
      </c>
      <c r="CV67">
        <v>35.2706666666667</v>
      </c>
      <c r="CW67">
        <v>38.625</v>
      </c>
      <c r="CX67">
        <v>37.062</v>
      </c>
      <c r="CY67">
        <v>38.437</v>
      </c>
      <c r="CZ67">
        <v>37.937</v>
      </c>
      <c r="DA67">
        <v>555.173333333333</v>
      </c>
      <c r="DB67">
        <v>39.86</v>
      </c>
      <c r="DC67">
        <v>0</v>
      </c>
      <c r="DD67">
        <v>1620075965.3</v>
      </c>
      <c r="DE67">
        <v>0</v>
      </c>
      <c r="DF67">
        <v>1104.89769230769</v>
      </c>
      <c r="DG67">
        <v>8.92923077688909</v>
      </c>
      <c r="DH67">
        <v>58.7388034984446</v>
      </c>
      <c r="DI67">
        <v>6516.87653846154</v>
      </c>
      <c r="DJ67">
        <v>15</v>
      </c>
      <c r="DK67">
        <v>1620074415.1</v>
      </c>
      <c r="DL67" t="s">
        <v>295</v>
      </c>
      <c r="DM67">
        <v>1620074410.1</v>
      </c>
      <c r="DN67">
        <v>1620074415.1</v>
      </c>
      <c r="DO67">
        <v>3</v>
      </c>
      <c r="DP67">
        <v>-0.047</v>
      </c>
      <c r="DQ67">
        <v>0.064</v>
      </c>
      <c r="DR67">
        <v>-1.276</v>
      </c>
      <c r="DS67">
        <v>-0.115</v>
      </c>
      <c r="DT67">
        <v>420</v>
      </c>
      <c r="DU67">
        <v>1</v>
      </c>
      <c r="DV67">
        <v>0.23</v>
      </c>
      <c r="DW67">
        <v>0.04</v>
      </c>
      <c r="DX67">
        <v>-13.1683536585366</v>
      </c>
      <c r="DY67">
        <v>-0.601427874564471</v>
      </c>
      <c r="DZ67">
        <v>0.0659974578134235</v>
      </c>
      <c r="EA67">
        <v>0</v>
      </c>
      <c r="EB67">
        <v>1104.31470588235</v>
      </c>
      <c r="EC67">
        <v>9.38622147083706</v>
      </c>
      <c r="ED67">
        <v>0.93905533036922</v>
      </c>
      <c r="EE67">
        <v>1</v>
      </c>
      <c r="EF67">
        <v>1.47311829268293</v>
      </c>
      <c r="EG67">
        <v>0.000906062717767784</v>
      </c>
      <c r="EH67">
        <v>0.00398981869044565</v>
      </c>
      <c r="EI67">
        <v>1</v>
      </c>
      <c r="EJ67">
        <v>2</v>
      </c>
      <c r="EK67">
        <v>3</v>
      </c>
      <c r="EL67" t="s">
        <v>332</v>
      </c>
      <c r="EM67">
        <v>100</v>
      </c>
      <c r="EN67">
        <v>100</v>
      </c>
      <c r="EO67">
        <v>-1.276</v>
      </c>
      <c r="EP67">
        <v>-0.1147</v>
      </c>
      <c r="EQ67">
        <v>-1.27634999999998</v>
      </c>
      <c r="ER67">
        <v>0</v>
      </c>
      <c r="ES67">
        <v>0</v>
      </c>
      <c r="ET67">
        <v>0</v>
      </c>
      <c r="EU67">
        <v>-0.11468485</v>
      </c>
      <c r="EV67">
        <v>0</v>
      </c>
      <c r="EW67">
        <v>0</v>
      </c>
      <c r="EX67">
        <v>0</v>
      </c>
      <c r="EY67">
        <v>-1</v>
      </c>
      <c r="EZ67">
        <v>-1</v>
      </c>
      <c r="FA67">
        <v>-1</v>
      </c>
      <c r="FB67">
        <v>-1</v>
      </c>
      <c r="FC67">
        <v>25.9</v>
      </c>
      <c r="FD67">
        <v>25.8</v>
      </c>
      <c r="FE67">
        <v>2</v>
      </c>
      <c r="FF67">
        <v>780.849</v>
      </c>
      <c r="FG67">
        <v>721.65</v>
      </c>
      <c r="FH67">
        <v>34.3152</v>
      </c>
      <c r="FI67">
        <v>24.9333</v>
      </c>
      <c r="FJ67">
        <v>30.0004</v>
      </c>
      <c r="FK67">
        <v>24.8449</v>
      </c>
      <c r="FL67">
        <v>24.8073</v>
      </c>
      <c r="FM67">
        <v>26.6804</v>
      </c>
      <c r="FN67">
        <v>0</v>
      </c>
      <c r="FO67">
        <v>40.4768</v>
      </c>
      <c r="FP67">
        <v>34.37</v>
      </c>
      <c r="FQ67">
        <v>420</v>
      </c>
      <c r="FR67">
        <v>27.0453</v>
      </c>
      <c r="FS67">
        <v>102</v>
      </c>
      <c r="FT67">
        <v>100.511</v>
      </c>
    </row>
    <row r="68" spans="1:176">
      <c r="A68">
        <v>52</v>
      </c>
      <c r="B68">
        <v>1620075995</v>
      </c>
      <c r="C68">
        <v>1530.40000009537</v>
      </c>
      <c r="D68" t="s">
        <v>400</v>
      </c>
      <c r="E68" t="s">
        <v>401</v>
      </c>
      <c r="F68">
        <v>1620075994</v>
      </c>
      <c r="G68">
        <f>CC68*AE68*(BY68-BZ68)/(100*BR68*(1000-AE68*BY68))</f>
        <v>0</v>
      </c>
      <c r="H68">
        <f>CC68*AE68*(BX68-BW68*(1000-AE68*BZ68)/(1000-AE68*BY68))/(100*BR68)</f>
        <v>0</v>
      </c>
      <c r="I68">
        <f>BW68 - IF(AE68&gt;1, H68*BR68*100.0/(AG68*CK68), 0)</f>
        <v>0</v>
      </c>
      <c r="J68">
        <f>((P68-G68/2)*I68-H68)/(P68+G68/2)</f>
        <v>0</v>
      </c>
      <c r="K68">
        <f>J68*(CD68+CE68)/1000.0</f>
        <v>0</v>
      </c>
      <c r="L68">
        <f>(BW68 - IF(AE68&gt;1, H68*BR68*100.0/(AG68*CK68), 0))*(CD68+CE68)/1000.0</f>
        <v>0</v>
      </c>
      <c r="M68">
        <f>2.0/((1/O68-1/N68)+SIGN(O68)*SQRT((1/O68-1/N68)*(1/O68-1/N68) + 4*BS68/((BS68+1)*(BS68+1))*(2*1/O68*1/N68-1/N68*1/N68)))</f>
        <v>0</v>
      </c>
      <c r="N68">
        <f>IF(LEFT(BT68,1)&lt;&gt;"0",IF(LEFT(BT68,1)="1",3.0,BU68),$D$5+$E$5*(CK68*CD68/($K$5*1000))+$F$5*(CK68*CD68/($K$5*1000))*MAX(MIN(BR68,$J$5),$I$5)*MAX(MIN(BR68,$J$5),$I$5)+$G$5*MAX(MIN(BR68,$J$5),$I$5)*(CK68*CD68/($K$5*1000))+$H$5*(CK68*CD68/($K$5*1000))*(CK68*CD68/($K$5*1000)))</f>
        <v>0</v>
      </c>
      <c r="O68">
        <f>G68*(1000-(1000*0.61365*exp(17.502*S68/(240.97+S68))/(CD68+CE68)+BY68)/2)/(1000*0.61365*exp(17.502*S68/(240.97+S68))/(CD68+CE68)-BY68)</f>
        <v>0</v>
      </c>
      <c r="P68">
        <f>1/((BS68+1)/(M68/1.6)+1/(N68/1.37)) + BS68/((BS68+1)/(M68/1.6) + BS68/(N68/1.37))</f>
        <v>0</v>
      </c>
      <c r="Q68">
        <f>(BO68*BQ68)</f>
        <v>0</v>
      </c>
      <c r="R68">
        <f>(CF68+(Q68+2*0.95*5.67E-8*(((CF68+$B$7)+273)^4-(CF68+273)^4)-44100*G68)/(1.84*29.3*N68+8*0.95*5.67E-8*(CF68+273)^3))</f>
        <v>0</v>
      </c>
      <c r="S68">
        <f>($C$7*CG68+$D$7*CH68+$E$7*R68)</f>
        <v>0</v>
      </c>
      <c r="T68">
        <f>0.61365*exp(17.502*S68/(240.97+S68))</f>
        <v>0</v>
      </c>
      <c r="U68">
        <f>(V68/W68*100)</f>
        <v>0</v>
      </c>
      <c r="V68">
        <f>BY68*(CD68+CE68)/1000</f>
        <v>0</v>
      </c>
      <c r="W68">
        <f>0.61365*exp(17.502*CF68/(240.97+CF68))</f>
        <v>0</v>
      </c>
      <c r="X68">
        <f>(T68-BY68*(CD68+CE68)/1000)</f>
        <v>0</v>
      </c>
      <c r="Y68">
        <f>(-G68*44100)</f>
        <v>0</v>
      </c>
      <c r="Z68">
        <f>2*29.3*N68*0.92*(CF68-S68)</f>
        <v>0</v>
      </c>
      <c r="AA68">
        <f>2*0.95*5.67E-8*(((CF68+$B$7)+273)^4-(S68+273)^4)</f>
        <v>0</v>
      </c>
      <c r="AB68">
        <f>Q68+AA68+Y68+Z68</f>
        <v>0</v>
      </c>
      <c r="AC68">
        <v>0</v>
      </c>
      <c r="AD68">
        <v>0</v>
      </c>
      <c r="AE68">
        <f>IF(AC68*$H$13&gt;=AG68,1.0,(AG68/(AG68-AC68*$H$13)))</f>
        <v>0</v>
      </c>
      <c r="AF68">
        <f>(AE68-1)*100</f>
        <v>0</v>
      </c>
      <c r="AG68">
        <f>MAX(0,($B$13+$C$13*CK68)/(1+$D$13*CK68)*CD68/(CF68+273)*$E$13)</f>
        <v>0</v>
      </c>
      <c r="AH68" t="s">
        <v>293</v>
      </c>
      <c r="AI68">
        <v>0</v>
      </c>
      <c r="AJ68">
        <v>0</v>
      </c>
      <c r="AK68">
        <f>AJ68-AI68</f>
        <v>0</v>
      </c>
      <c r="AL68">
        <f>AK68/AJ68</f>
        <v>0</v>
      </c>
      <c r="AM68">
        <v>0</v>
      </c>
      <c r="AN68" t="s">
        <v>293</v>
      </c>
      <c r="AO68">
        <v>0</v>
      </c>
      <c r="AP68">
        <v>0</v>
      </c>
      <c r="AQ68">
        <f>1-AO68/AP68</f>
        <v>0</v>
      </c>
      <c r="AR68">
        <v>0.5</v>
      </c>
      <c r="AS68">
        <f>BO68</f>
        <v>0</v>
      </c>
      <c r="AT68">
        <f>H68</f>
        <v>0</v>
      </c>
      <c r="AU68">
        <f>AQ68*AR68*AS68</f>
        <v>0</v>
      </c>
      <c r="AV68">
        <f>BA68/AP68</f>
        <v>0</v>
      </c>
      <c r="AW68">
        <f>(AT68-AM68)/AS68</f>
        <v>0</v>
      </c>
      <c r="AX68">
        <f>(AJ68-AP68)/AP68</f>
        <v>0</v>
      </c>
      <c r="AY68" t="s">
        <v>293</v>
      </c>
      <c r="AZ68">
        <v>0</v>
      </c>
      <c r="BA68">
        <f>AP68-AZ68</f>
        <v>0</v>
      </c>
      <c r="BB68">
        <f>(AP68-AO68)/(AP68-AZ68)</f>
        <v>0</v>
      </c>
      <c r="BC68">
        <f>(AJ68-AP68)/(AJ68-AZ68)</f>
        <v>0</v>
      </c>
      <c r="BD68">
        <f>(AP68-AO68)/(AP68-AI68)</f>
        <v>0</v>
      </c>
      <c r="BE68">
        <f>(AJ68-AP68)/(AJ68-AI68)</f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f>$B$11*CL68+$C$11*CM68+$F$11*CN68*(1-CQ68)</f>
        <v>0</v>
      </c>
      <c r="BO68">
        <f>BN68*BP68</f>
        <v>0</v>
      </c>
      <c r="BP68">
        <f>($B$11*$D$9+$C$11*$D$9+$F$11*((DA68+CS68)/MAX(DA68+CS68+DB68, 0.1)*$I$9+DB68/MAX(DA68+CS68+DB68, 0.1)*$J$9))/($B$11+$C$11+$F$11)</f>
        <v>0</v>
      </c>
      <c r="BQ68">
        <f>($B$11*$K$9+$C$11*$K$9+$F$11*((DA68+CS68)/MAX(DA68+CS68+DB68, 0.1)*$P$9+DB68/MAX(DA68+CS68+DB68, 0.1)*$Q$9))/($B$11+$C$11+$F$11)</f>
        <v>0</v>
      </c>
      <c r="BR68">
        <v>6</v>
      </c>
      <c r="BS68">
        <v>0.5</v>
      </c>
      <c r="BT68" t="s">
        <v>294</v>
      </c>
      <c r="BU68">
        <v>2</v>
      </c>
      <c r="BV68">
        <v>1620075994</v>
      </c>
      <c r="BW68">
        <v>406.38</v>
      </c>
      <c r="BX68">
        <v>419.908666666667</v>
      </c>
      <c r="BY68">
        <v>25.3288666666667</v>
      </c>
      <c r="BZ68">
        <v>23.8251666666667</v>
      </c>
      <c r="CA68">
        <v>407.656333333333</v>
      </c>
      <c r="CB68">
        <v>25.4435666666667</v>
      </c>
      <c r="CC68">
        <v>699.975</v>
      </c>
      <c r="CD68">
        <v>101.061666666667</v>
      </c>
      <c r="CE68">
        <v>0.100328666666667</v>
      </c>
      <c r="CF68">
        <v>30.1875</v>
      </c>
      <c r="CG68">
        <v>29.3453</v>
      </c>
      <c r="CH68">
        <v>999.9</v>
      </c>
      <c r="CI68">
        <v>0</v>
      </c>
      <c r="CJ68">
        <v>0</v>
      </c>
      <c r="CK68">
        <v>9979.36</v>
      </c>
      <c r="CL68">
        <v>0</v>
      </c>
      <c r="CM68">
        <v>2.57785</v>
      </c>
      <c r="CN68">
        <v>599.989666666667</v>
      </c>
      <c r="CO68">
        <v>0.933017</v>
      </c>
      <c r="CP68">
        <v>0.0669832</v>
      </c>
      <c r="CQ68">
        <v>0</v>
      </c>
      <c r="CR68">
        <v>1110.58666666667</v>
      </c>
      <c r="CS68">
        <v>4.99912</v>
      </c>
      <c r="CT68">
        <v>6552.1</v>
      </c>
      <c r="CU68">
        <v>3805.51333333333</v>
      </c>
      <c r="CV68">
        <v>35.479</v>
      </c>
      <c r="CW68">
        <v>38.687</v>
      </c>
      <c r="CX68">
        <v>37.458</v>
      </c>
      <c r="CY68">
        <v>38.6453333333333</v>
      </c>
      <c r="CZ68">
        <v>38.2706666666667</v>
      </c>
      <c r="DA68">
        <v>555.136666666667</v>
      </c>
      <c r="DB68">
        <v>39.85</v>
      </c>
      <c r="DC68">
        <v>0</v>
      </c>
      <c r="DD68">
        <v>1620075995.3</v>
      </c>
      <c r="DE68">
        <v>0</v>
      </c>
      <c r="DF68">
        <v>1109.68076923077</v>
      </c>
      <c r="DG68">
        <v>9.74085470137073</v>
      </c>
      <c r="DH68">
        <v>56.9090598741968</v>
      </c>
      <c r="DI68">
        <v>6546.40115384615</v>
      </c>
      <c r="DJ68">
        <v>15</v>
      </c>
      <c r="DK68">
        <v>1620074415.1</v>
      </c>
      <c r="DL68" t="s">
        <v>295</v>
      </c>
      <c r="DM68">
        <v>1620074410.1</v>
      </c>
      <c r="DN68">
        <v>1620074415.1</v>
      </c>
      <c r="DO68">
        <v>3</v>
      </c>
      <c r="DP68">
        <v>-0.047</v>
      </c>
      <c r="DQ68">
        <v>0.064</v>
      </c>
      <c r="DR68">
        <v>-1.276</v>
      </c>
      <c r="DS68">
        <v>-0.115</v>
      </c>
      <c r="DT68">
        <v>420</v>
      </c>
      <c r="DU68">
        <v>1</v>
      </c>
      <c r="DV68">
        <v>0.23</v>
      </c>
      <c r="DW68">
        <v>0.04</v>
      </c>
      <c r="DX68">
        <v>-13.4469268292683</v>
      </c>
      <c r="DY68">
        <v>-0.462480836236932</v>
      </c>
      <c r="DZ68">
        <v>0.0543035372534711</v>
      </c>
      <c r="EA68">
        <v>1</v>
      </c>
      <c r="EB68">
        <v>1109.19363636364</v>
      </c>
      <c r="EC68">
        <v>9.19914839439572</v>
      </c>
      <c r="ED68">
        <v>0.891270180380359</v>
      </c>
      <c r="EE68">
        <v>1</v>
      </c>
      <c r="EF68">
        <v>1.49309707317073</v>
      </c>
      <c r="EG68">
        <v>0.0546976306620179</v>
      </c>
      <c r="EH68">
        <v>0.00660157344286006</v>
      </c>
      <c r="EI68">
        <v>1</v>
      </c>
      <c r="EJ68">
        <v>3</v>
      </c>
      <c r="EK68">
        <v>3</v>
      </c>
      <c r="EL68" t="s">
        <v>335</v>
      </c>
      <c r="EM68">
        <v>100</v>
      </c>
      <c r="EN68">
        <v>100</v>
      </c>
      <c r="EO68">
        <v>-1.276</v>
      </c>
      <c r="EP68">
        <v>-0.1146</v>
      </c>
      <c r="EQ68">
        <v>-1.27634999999998</v>
      </c>
      <c r="ER68">
        <v>0</v>
      </c>
      <c r="ES68">
        <v>0</v>
      </c>
      <c r="ET68">
        <v>0</v>
      </c>
      <c r="EU68">
        <v>-0.11468485</v>
      </c>
      <c r="EV68">
        <v>0</v>
      </c>
      <c r="EW68">
        <v>0</v>
      </c>
      <c r="EX68">
        <v>0</v>
      </c>
      <c r="EY68">
        <v>-1</v>
      </c>
      <c r="EZ68">
        <v>-1</v>
      </c>
      <c r="FA68">
        <v>-1</v>
      </c>
      <c r="FB68">
        <v>-1</v>
      </c>
      <c r="FC68">
        <v>26.4</v>
      </c>
      <c r="FD68">
        <v>26.3</v>
      </c>
      <c r="FE68">
        <v>2</v>
      </c>
      <c r="FF68">
        <v>781.274</v>
      </c>
      <c r="FG68">
        <v>723.191</v>
      </c>
      <c r="FH68">
        <v>34.8145</v>
      </c>
      <c r="FI68">
        <v>24.9744</v>
      </c>
      <c r="FJ68">
        <v>30.0006</v>
      </c>
      <c r="FK68">
        <v>24.8762</v>
      </c>
      <c r="FL68">
        <v>24.8373</v>
      </c>
      <c r="FM68">
        <v>26.705</v>
      </c>
      <c r="FN68">
        <v>0</v>
      </c>
      <c r="FO68">
        <v>50.6994</v>
      </c>
      <c r="FP68">
        <v>34.87</v>
      </c>
      <c r="FQ68">
        <v>420</v>
      </c>
      <c r="FR68">
        <v>27.655</v>
      </c>
      <c r="FS68">
        <v>101.996</v>
      </c>
      <c r="FT68">
        <v>100.499</v>
      </c>
    </row>
    <row r="69" spans="1:176">
      <c r="A69">
        <v>53</v>
      </c>
      <c r="B69">
        <v>1620076025</v>
      </c>
      <c r="C69">
        <v>1560.40000009537</v>
      </c>
      <c r="D69" t="s">
        <v>402</v>
      </c>
      <c r="E69" t="s">
        <v>403</v>
      </c>
      <c r="F69">
        <v>1620076024</v>
      </c>
      <c r="G69">
        <f>CC69*AE69*(BY69-BZ69)/(100*BR69*(1000-AE69*BY69))</f>
        <v>0</v>
      </c>
      <c r="H69">
        <f>CC69*AE69*(BX69-BW69*(1000-AE69*BZ69)/(1000-AE69*BY69))/(100*BR69)</f>
        <v>0</v>
      </c>
      <c r="I69">
        <f>BW69 - IF(AE69&gt;1, H69*BR69*100.0/(AG69*CK69), 0)</f>
        <v>0</v>
      </c>
      <c r="J69">
        <f>((P69-G69/2)*I69-H69)/(P69+G69/2)</f>
        <v>0</v>
      </c>
      <c r="K69">
        <f>J69*(CD69+CE69)/1000.0</f>
        <v>0</v>
      </c>
      <c r="L69">
        <f>(BW69 - IF(AE69&gt;1, H69*BR69*100.0/(AG69*CK69), 0))*(CD69+CE69)/1000.0</f>
        <v>0</v>
      </c>
      <c r="M69">
        <f>2.0/((1/O69-1/N69)+SIGN(O69)*SQRT((1/O69-1/N69)*(1/O69-1/N69) + 4*BS69/((BS69+1)*(BS69+1))*(2*1/O69*1/N69-1/N69*1/N69)))</f>
        <v>0</v>
      </c>
      <c r="N69">
        <f>IF(LEFT(BT69,1)&lt;&gt;"0",IF(LEFT(BT69,1)="1",3.0,BU69),$D$5+$E$5*(CK69*CD69/($K$5*1000))+$F$5*(CK69*CD69/($K$5*1000))*MAX(MIN(BR69,$J$5),$I$5)*MAX(MIN(BR69,$J$5),$I$5)+$G$5*MAX(MIN(BR69,$J$5),$I$5)*(CK69*CD69/($K$5*1000))+$H$5*(CK69*CD69/($K$5*1000))*(CK69*CD69/($K$5*1000)))</f>
        <v>0</v>
      </c>
      <c r="O69">
        <f>G69*(1000-(1000*0.61365*exp(17.502*S69/(240.97+S69))/(CD69+CE69)+BY69)/2)/(1000*0.61365*exp(17.502*S69/(240.97+S69))/(CD69+CE69)-BY69)</f>
        <v>0</v>
      </c>
      <c r="P69">
        <f>1/((BS69+1)/(M69/1.6)+1/(N69/1.37)) + BS69/((BS69+1)/(M69/1.6) + BS69/(N69/1.37))</f>
        <v>0</v>
      </c>
      <c r="Q69">
        <f>(BO69*BQ69)</f>
        <v>0</v>
      </c>
      <c r="R69">
        <f>(CF69+(Q69+2*0.95*5.67E-8*(((CF69+$B$7)+273)^4-(CF69+273)^4)-44100*G69)/(1.84*29.3*N69+8*0.95*5.67E-8*(CF69+273)^3))</f>
        <v>0</v>
      </c>
      <c r="S69">
        <f>($C$7*CG69+$D$7*CH69+$E$7*R69)</f>
        <v>0</v>
      </c>
      <c r="T69">
        <f>0.61365*exp(17.502*S69/(240.97+S69))</f>
        <v>0</v>
      </c>
      <c r="U69">
        <f>(V69/W69*100)</f>
        <v>0</v>
      </c>
      <c r="V69">
        <f>BY69*(CD69+CE69)/1000</f>
        <v>0</v>
      </c>
      <c r="W69">
        <f>0.61365*exp(17.502*CF69/(240.97+CF69))</f>
        <v>0</v>
      </c>
      <c r="X69">
        <f>(T69-BY69*(CD69+CE69)/1000)</f>
        <v>0</v>
      </c>
      <c r="Y69">
        <f>(-G69*44100)</f>
        <v>0</v>
      </c>
      <c r="Z69">
        <f>2*29.3*N69*0.92*(CF69-S69)</f>
        <v>0</v>
      </c>
      <c r="AA69">
        <f>2*0.95*5.67E-8*(((CF69+$B$7)+273)^4-(S69+273)^4)</f>
        <v>0</v>
      </c>
      <c r="AB69">
        <f>Q69+AA69+Y69+Z69</f>
        <v>0</v>
      </c>
      <c r="AC69">
        <v>0</v>
      </c>
      <c r="AD69">
        <v>0</v>
      </c>
      <c r="AE69">
        <f>IF(AC69*$H$13&gt;=AG69,1.0,(AG69/(AG69-AC69*$H$13)))</f>
        <v>0</v>
      </c>
      <c r="AF69">
        <f>(AE69-1)*100</f>
        <v>0</v>
      </c>
      <c r="AG69">
        <f>MAX(0,($B$13+$C$13*CK69)/(1+$D$13*CK69)*CD69/(CF69+273)*$E$13)</f>
        <v>0</v>
      </c>
      <c r="AH69" t="s">
        <v>293</v>
      </c>
      <c r="AI69">
        <v>0</v>
      </c>
      <c r="AJ69">
        <v>0</v>
      </c>
      <c r="AK69">
        <f>AJ69-AI69</f>
        <v>0</v>
      </c>
      <c r="AL69">
        <f>AK69/AJ69</f>
        <v>0</v>
      </c>
      <c r="AM69">
        <v>0</v>
      </c>
      <c r="AN69" t="s">
        <v>293</v>
      </c>
      <c r="AO69">
        <v>0</v>
      </c>
      <c r="AP69">
        <v>0</v>
      </c>
      <c r="AQ69">
        <f>1-AO69/AP69</f>
        <v>0</v>
      </c>
      <c r="AR69">
        <v>0.5</v>
      </c>
      <c r="AS69">
        <f>BO69</f>
        <v>0</v>
      </c>
      <c r="AT69">
        <f>H69</f>
        <v>0</v>
      </c>
      <c r="AU69">
        <f>AQ69*AR69*AS69</f>
        <v>0</v>
      </c>
      <c r="AV69">
        <f>BA69/AP69</f>
        <v>0</v>
      </c>
      <c r="AW69">
        <f>(AT69-AM69)/AS69</f>
        <v>0</v>
      </c>
      <c r="AX69">
        <f>(AJ69-AP69)/AP69</f>
        <v>0</v>
      </c>
      <c r="AY69" t="s">
        <v>293</v>
      </c>
      <c r="AZ69">
        <v>0</v>
      </c>
      <c r="BA69">
        <f>AP69-AZ69</f>
        <v>0</v>
      </c>
      <c r="BB69">
        <f>(AP69-AO69)/(AP69-AZ69)</f>
        <v>0</v>
      </c>
      <c r="BC69">
        <f>(AJ69-AP69)/(AJ69-AZ69)</f>
        <v>0</v>
      </c>
      <c r="BD69">
        <f>(AP69-AO69)/(AP69-AI69)</f>
        <v>0</v>
      </c>
      <c r="BE69">
        <f>(AJ69-AP69)/(AJ69-AI69)</f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f>$B$11*CL69+$C$11*CM69+$F$11*CN69*(1-CQ69)</f>
        <v>0</v>
      </c>
      <c r="BO69">
        <f>BN69*BP69</f>
        <v>0</v>
      </c>
      <c r="BP69">
        <f>($B$11*$D$9+$C$11*$D$9+$F$11*((DA69+CS69)/MAX(DA69+CS69+DB69, 0.1)*$I$9+DB69/MAX(DA69+CS69+DB69, 0.1)*$J$9))/($B$11+$C$11+$F$11)</f>
        <v>0</v>
      </c>
      <c r="BQ69">
        <f>($B$11*$K$9+$C$11*$K$9+$F$11*((DA69+CS69)/MAX(DA69+CS69+DB69, 0.1)*$P$9+DB69/MAX(DA69+CS69+DB69, 0.1)*$Q$9))/($B$11+$C$11+$F$11)</f>
        <v>0</v>
      </c>
      <c r="BR69">
        <v>6</v>
      </c>
      <c r="BS69">
        <v>0.5</v>
      </c>
      <c r="BT69" t="s">
        <v>294</v>
      </c>
      <c r="BU69">
        <v>2</v>
      </c>
      <c r="BV69">
        <v>1620076024</v>
      </c>
      <c r="BW69">
        <v>406.114</v>
      </c>
      <c r="BX69">
        <v>419.926333333333</v>
      </c>
      <c r="BY69">
        <v>26.1869333333333</v>
      </c>
      <c r="BZ69">
        <v>24.5584666666667</v>
      </c>
      <c r="CA69">
        <v>407.39</v>
      </c>
      <c r="CB69">
        <v>26.3016</v>
      </c>
      <c r="CC69">
        <v>700.021</v>
      </c>
      <c r="CD69">
        <v>101.06</v>
      </c>
      <c r="CE69">
        <v>0.100328666666667</v>
      </c>
      <c r="CF69">
        <v>30.5246</v>
      </c>
      <c r="CG69">
        <v>29.6666666666667</v>
      </c>
      <c r="CH69">
        <v>999.9</v>
      </c>
      <c r="CI69">
        <v>0</v>
      </c>
      <c r="CJ69">
        <v>0</v>
      </c>
      <c r="CK69">
        <v>10022.5</v>
      </c>
      <c r="CL69">
        <v>0</v>
      </c>
      <c r="CM69">
        <v>2.59163</v>
      </c>
      <c r="CN69">
        <v>599.987</v>
      </c>
      <c r="CO69">
        <v>0.932968</v>
      </c>
      <c r="CP69">
        <v>0.0670324</v>
      </c>
      <c r="CQ69">
        <v>0</v>
      </c>
      <c r="CR69">
        <v>1115.48333333333</v>
      </c>
      <c r="CS69">
        <v>4.99912</v>
      </c>
      <c r="CT69">
        <v>6582.35</v>
      </c>
      <c r="CU69">
        <v>3805.44333333333</v>
      </c>
      <c r="CV69">
        <v>35.5413333333333</v>
      </c>
      <c r="CW69">
        <v>38.687</v>
      </c>
      <c r="CX69">
        <v>37.25</v>
      </c>
      <c r="CY69">
        <v>38.6456666666667</v>
      </c>
      <c r="CZ69">
        <v>38.187</v>
      </c>
      <c r="DA69">
        <v>555.106666666667</v>
      </c>
      <c r="DB69">
        <v>39.88</v>
      </c>
      <c r="DC69">
        <v>0</v>
      </c>
      <c r="DD69">
        <v>1620076025.3</v>
      </c>
      <c r="DE69">
        <v>0</v>
      </c>
      <c r="DF69">
        <v>1114.48576923077</v>
      </c>
      <c r="DG69">
        <v>9.47863249751587</v>
      </c>
      <c r="DH69">
        <v>58.8967521817235</v>
      </c>
      <c r="DI69">
        <v>6576.08269230769</v>
      </c>
      <c r="DJ69">
        <v>15</v>
      </c>
      <c r="DK69">
        <v>1620074415.1</v>
      </c>
      <c r="DL69" t="s">
        <v>295</v>
      </c>
      <c r="DM69">
        <v>1620074410.1</v>
      </c>
      <c r="DN69">
        <v>1620074415.1</v>
      </c>
      <c r="DO69">
        <v>3</v>
      </c>
      <c r="DP69">
        <v>-0.047</v>
      </c>
      <c r="DQ69">
        <v>0.064</v>
      </c>
      <c r="DR69">
        <v>-1.276</v>
      </c>
      <c r="DS69">
        <v>-0.115</v>
      </c>
      <c r="DT69">
        <v>420</v>
      </c>
      <c r="DU69">
        <v>1</v>
      </c>
      <c r="DV69">
        <v>0.23</v>
      </c>
      <c r="DW69">
        <v>0.04</v>
      </c>
      <c r="DX69">
        <v>-13.7314487804878</v>
      </c>
      <c r="DY69">
        <v>-0.439287804877994</v>
      </c>
      <c r="DZ69">
        <v>0.0568081114182035</v>
      </c>
      <c r="EA69">
        <v>1</v>
      </c>
      <c r="EB69">
        <v>1113.90705882353</v>
      </c>
      <c r="EC69">
        <v>9.80870667793806</v>
      </c>
      <c r="ED69">
        <v>0.988473360680534</v>
      </c>
      <c r="EE69">
        <v>1</v>
      </c>
      <c r="EF69">
        <v>1.57509146341463</v>
      </c>
      <c r="EG69">
        <v>0.283675818815333</v>
      </c>
      <c r="EH69">
        <v>0.0280942918914645</v>
      </c>
      <c r="EI69">
        <v>0</v>
      </c>
      <c r="EJ69">
        <v>2</v>
      </c>
      <c r="EK69">
        <v>3</v>
      </c>
      <c r="EL69" t="s">
        <v>332</v>
      </c>
      <c r="EM69">
        <v>100</v>
      </c>
      <c r="EN69">
        <v>100</v>
      </c>
      <c r="EO69">
        <v>-1.277</v>
      </c>
      <c r="EP69">
        <v>-0.1147</v>
      </c>
      <c r="EQ69">
        <v>-1.27634999999998</v>
      </c>
      <c r="ER69">
        <v>0</v>
      </c>
      <c r="ES69">
        <v>0</v>
      </c>
      <c r="ET69">
        <v>0</v>
      </c>
      <c r="EU69">
        <v>-0.11468485</v>
      </c>
      <c r="EV69">
        <v>0</v>
      </c>
      <c r="EW69">
        <v>0</v>
      </c>
      <c r="EX69">
        <v>0</v>
      </c>
      <c r="EY69">
        <v>-1</v>
      </c>
      <c r="EZ69">
        <v>-1</v>
      </c>
      <c r="FA69">
        <v>-1</v>
      </c>
      <c r="FB69">
        <v>-1</v>
      </c>
      <c r="FC69">
        <v>26.9</v>
      </c>
      <c r="FD69">
        <v>26.8</v>
      </c>
      <c r="FE69">
        <v>2</v>
      </c>
      <c r="FF69">
        <v>781.58</v>
      </c>
      <c r="FG69">
        <v>724.495</v>
      </c>
      <c r="FH69">
        <v>35.3147</v>
      </c>
      <c r="FI69">
        <v>25.0151</v>
      </c>
      <c r="FJ69">
        <v>30.0009</v>
      </c>
      <c r="FK69">
        <v>24.9064</v>
      </c>
      <c r="FL69">
        <v>24.8653</v>
      </c>
      <c r="FM69">
        <v>26.7309</v>
      </c>
      <c r="FN69">
        <v>0</v>
      </c>
      <c r="FO69">
        <v>60.2838</v>
      </c>
      <c r="FP69">
        <v>35.35</v>
      </c>
      <c r="FQ69">
        <v>420</v>
      </c>
      <c r="FR69">
        <v>28.0057</v>
      </c>
      <c r="FS69">
        <v>101.986</v>
      </c>
      <c r="FT69">
        <v>100.485</v>
      </c>
    </row>
    <row r="70" spans="1:176">
      <c r="A70">
        <v>54</v>
      </c>
      <c r="B70">
        <v>1620076055</v>
      </c>
      <c r="C70">
        <v>1590.40000009537</v>
      </c>
      <c r="D70" t="s">
        <v>404</v>
      </c>
      <c r="E70" t="s">
        <v>405</v>
      </c>
      <c r="F70">
        <v>1620076054</v>
      </c>
      <c r="G70">
        <f>CC70*AE70*(BY70-BZ70)/(100*BR70*(1000-AE70*BY70))</f>
        <v>0</v>
      </c>
      <c r="H70">
        <f>CC70*AE70*(BX70-BW70*(1000-AE70*BZ70)/(1000-AE70*BY70))/(100*BR70)</f>
        <v>0</v>
      </c>
      <c r="I70">
        <f>BW70 - IF(AE70&gt;1, H70*BR70*100.0/(AG70*CK70), 0)</f>
        <v>0</v>
      </c>
      <c r="J70">
        <f>((P70-G70/2)*I70-H70)/(P70+G70/2)</f>
        <v>0</v>
      </c>
      <c r="K70">
        <f>J70*(CD70+CE70)/1000.0</f>
        <v>0</v>
      </c>
      <c r="L70">
        <f>(BW70 - IF(AE70&gt;1, H70*BR70*100.0/(AG70*CK70), 0))*(CD70+CE70)/1000.0</f>
        <v>0</v>
      </c>
      <c r="M70">
        <f>2.0/((1/O70-1/N70)+SIGN(O70)*SQRT((1/O70-1/N70)*(1/O70-1/N70) + 4*BS70/((BS70+1)*(BS70+1))*(2*1/O70*1/N70-1/N70*1/N70)))</f>
        <v>0</v>
      </c>
      <c r="N70">
        <f>IF(LEFT(BT70,1)&lt;&gt;"0",IF(LEFT(BT70,1)="1",3.0,BU70),$D$5+$E$5*(CK70*CD70/($K$5*1000))+$F$5*(CK70*CD70/($K$5*1000))*MAX(MIN(BR70,$J$5),$I$5)*MAX(MIN(BR70,$J$5),$I$5)+$G$5*MAX(MIN(BR70,$J$5),$I$5)*(CK70*CD70/($K$5*1000))+$H$5*(CK70*CD70/($K$5*1000))*(CK70*CD70/($K$5*1000)))</f>
        <v>0</v>
      </c>
      <c r="O70">
        <f>G70*(1000-(1000*0.61365*exp(17.502*S70/(240.97+S70))/(CD70+CE70)+BY70)/2)/(1000*0.61365*exp(17.502*S70/(240.97+S70))/(CD70+CE70)-BY70)</f>
        <v>0</v>
      </c>
      <c r="P70">
        <f>1/((BS70+1)/(M70/1.6)+1/(N70/1.37)) + BS70/((BS70+1)/(M70/1.6) + BS70/(N70/1.37))</f>
        <v>0</v>
      </c>
      <c r="Q70">
        <f>(BO70*BQ70)</f>
        <v>0</v>
      </c>
      <c r="R70">
        <f>(CF70+(Q70+2*0.95*5.67E-8*(((CF70+$B$7)+273)^4-(CF70+273)^4)-44100*G70)/(1.84*29.3*N70+8*0.95*5.67E-8*(CF70+273)^3))</f>
        <v>0</v>
      </c>
      <c r="S70">
        <f>($C$7*CG70+$D$7*CH70+$E$7*R70)</f>
        <v>0</v>
      </c>
      <c r="T70">
        <f>0.61365*exp(17.502*S70/(240.97+S70))</f>
        <v>0</v>
      </c>
      <c r="U70">
        <f>(V70/W70*100)</f>
        <v>0</v>
      </c>
      <c r="V70">
        <f>BY70*(CD70+CE70)/1000</f>
        <v>0</v>
      </c>
      <c r="W70">
        <f>0.61365*exp(17.502*CF70/(240.97+CF70))</f>
        <v>0</v>
      </c>
      <c r="X70">
        <f>(T70-BY70*(CD70+CE70)/1000)</f>
        <v>0</v>
      </c>
      <c r="Y70">
        <f>(-G70*44100)</f>
        <v>0</v>
      </c>
      <c r="Z70">
        <f>2*29.3*N70*0.92*(CF70-S70)</f>
        <v>0</v>
      </c>
      <c r="AA70">
        <f>2*0.95*5.67E-8*(((CF70+$B$7)+273)^4-(S70+273)^4)</f>
        <v>0</v>
      </c>
      <c r="AB70">
        <f>Q70+AA70+Y70+Z70</f>
        <v>0</v>
      </c>
      <c r="AC70">
        <v>0</v>
      </c>
      <c r="AD70">
        <v>0</v>
      </c>
      <c r="AE70">
        <f>IF(AC70*$H$13&gt;=AG70,1.0,(AG70/(AG70-AC70*$H$13)))</f>
        <v>0</v>
      </c>
      <c r="AF70">
        <f>(AE70-1)*100</f>
        <v>0</v>
      </c>
      <c r="AG70">
        <f>MAX(0,($B$13+$C$13*CK70)/(1+$D$13*CK70)*CD70/(CF70+273)*$E$13)</f>
        <v>0</v>
      </c>
      <c r="AH70" t="s">
        <v>293</v>
      </c>
      <c r="AI70">
        <v>0</v>
      </c>
      <c r="AJ70">
        <v>0</v>
      </c>
      <c r="AK70">
        <f>AJ70-AI70</f>
        <v>0</v>
      </c>
      <c r="AL70">
        <f>AK70/AJ70</f>
        <v>0</v>
      </c>
      <c r="AM70">
        <v>0</v>
      </c>
      <c r="AN70" t="s">
        <v>293</v>
      </c>
      <c r="AO70">
        <v>0</v>
      </c>
      <c r="AP70">
        <v>0</v>
      </c>
      <c r="AQ70">
        <f>1-AO70/AP70</f>
        <v>0</v>
      </c>
      <c r="AR70">
        <v>0.5</v>
      </c>
      <c r="AS70">
        <f>BO70</f>
        <v>0</v>
      </c>
      <c r="AT70">
        <f>H70</f>
        <v>0</v>
      </c>
      <c r="AU70">
        <f>AQ70*AR70*AS70</f>
        <v>0</v>
      </c>
      <c r="AV70">
        <f>BA70/AP70</f>
        <v>0</v>
      </c>
      <c r="AW70">
        <f>(AT70-AM70)/AS70</f>
        <v>0</v>
      </c>
      <c r="AX70">
        <f>(AJ70-AP70)/AP70</f>
        <v>0</v>
      </c>
      <c r="AY70" t="s">
        <v>293</v>
      </c>
      <c r="AZ70">
        <v>0</v>
      </c>
      <c r="BA70">
        <f>AP70-AZ70</f>
        <v>0</v>
      </c>
      <c r="BB70">
        <f>(AP70-AO70)/(AP70-AZ70)</f>
        <v>0</v>
      </c>
      <c r="BC70">
        <f>(AJ70-AP70)/(AJ70-AZ70)</f>
        <v>0</v>
      </c>
      <c r="BD70">
        <f>(AP70-AO70)/(AP70-AI70)</f>
        <v>0</v>
      </c>
      <c r="BE70">
        <f>(AJ70-AP70)/(AJ70-AI70)</f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f>$B$11*CL70+$C$11*CM70+$F$11*CN70*(1-CQ70)</f>
        <v>0</v>
      </c>
      <c r="BO70">
        <f>BN70*BP70</f>
        <v>0</v>
      </c>
      <c r="BP70">
        <f>($B$11*$D$9+$C$11*$D$9+$F$11*((DA70+CS70)/MAX(DA70+CS70+DB70, 0.1)*$I$9+DB70/MAX(DA70+CS70+DB70, 0.1)*$J$9))/($B$11+$C$11+$F$11)</f>
        <v>0</v>
      </c>
      <c r="BQ70">
        <f>($B$11*$K$9+$C$11*$K$9+$F$11*((DA70+CS70)/MAX(DA70+CS70+DB70, 0.1)*$P$9+DB70/MAX(DA70+CS70+DB70, 0.1)*$Q$9))/($B$11+$C$11+$F$11)</f>
        <v>0</v>
      </c>
      <c r="BR70">
        <v>6</v>
      </c>
      <c r="BS70">
        <v>0.5</v>
      </c>
      <c r="BT70" t="s">
        <v>294</v>
      </c>
      <c r="BU70">
        <v>2</v>
      </c>
      <c r="BV70">
        <v>1620076054</v>
      </c>
      <c r="BW70">
        <v>405.814333333333</v>
      </c>
      <c r="BX70">
        <v>419.918333333333</v>
      </c>
      <c r="BY70">
        <v>26.7118333333333</v>
      </c>
      <c r="BZ70">
        <v>24.8205333333333</v>
      </c>
      <c r="CA70">
        <v>407.090666666667</v>
      </c>
      <c r="CB70">
        <v>26.8265</v>
      </c>
      <c r="CC70">
        <v>699.951666666667</v>
      </c>
      <c r="CD70">
        <v>101.060333333333</v>
      </c>
      <c r="CE70">
        <v>0.0996957333333333</v>
      </c>
      <c r="CF70">
        <v>30.8680666666667</v>
      </c>
      <c r="CG70">
        <v>29.9751333333333</v>
      </c>
      <c r="CH70">
        <v>999.9</v>
      </c>
      <c r="CI70">
        <v>0</v>
      </c>
      <c r="CJ70">
        <v>0</v>
      </c>
      <c r="CK70">
        <v>10002.0933333333</v>
      </c>
      <c r="CL70">
        <v>0</v>
      </c>
      <c r="CM70">
        <v>2.59163</v>
      </c>
      <c r="CN70">
        <v>600.073666666667</v>
      </c>
      <c r="CO70">
        <v>0.932979333333333</v>
      </c>
      <c r="CP70">
        <v>0.0670209666666667</v>
      </c>
      <c r="CQ70">
        <v>0</v>
      </c>
      <c r="CR70">
        <v>1120.24333333333</v>
      </c>
      <c r="CS70">
        <v>4.99912</v>
      </c>
      <c r="CT70">
        <v>6612.4</v>
      </c>
      <c r="CU70">
        <v>3806.00666666667</v>
      </c>
      <c r="CV70">
        <v>35.5416666666667</v>
      </c>
      <c r="CW70">
        <v>38.75</v>
      </c>
      <c r="CX70">
        <v>37.333</v>
      </c>
      <c r="CY70">
        <v>38.7496666666667</v>
      </c>
      <c r="CZ70">
        <v>38.2706666666667</v>
      </c>
      <c r="DA70">
        <v>555.193333333333</v>
      </c>
      <c r="DB70">
        <v>39.88</v>
      </c>
      <c r="DC70">
        <v>0</v>
      </c>
      <c r="DD70">
        <v>1620076055.3</v>
      </c>
      <c r="DE70">
        <v>0</v>
      </c>
      <c r="DF70">
        <v>1119.07384615385</v>
      </c>
      <c r="DG70">
        <v>10.1094017179914</v>
      </c>
      <c r="DH70">
        <v>55.2499145019157</v>
      </c>
      <c r="DI70">
        <v>6605.51</v>
      </c>
      <c r="DJ70">
        <v>15</v>
      </c>
      <c r="DK70">
        <v>1620074415.1</v>
      </c>
      <c r="DL70" t="s">
        <v>295</v>
      </c>
      <c r="DM70">
        <v>1620074410.1</v>
      </c>
      <c r="DN70">
        <v>1620074415.1</v>
      </c>
      <c r="DO70">
        <v>3</v>
      </c>
      <c r="DP70">
        <v>-0.047</v>
      </c>
      <c r="DQ70">
        <v>0.064</v>
      </c>
      <c r="DR70">
        <v>-1.276</v>
      </c>
      <c r="DS70">
        <v>-0.115</v>
      </c>
      <c r="DT70">
        <v>420</v>
      </c>
      <c r="DU70">
        <v>1</v>
      </c>
      <c r="DV70">
        <v>0.23</v>
      </c>
      <c r="DW70">
        <v>0.04</v>
      </c>
      <c r="DX70">
        <v>-14.0210853658537</v>
      </c>
      <c r="DY70">
        <v>-0.575763763066189</v>
      </c>
      <c r="DZ70">
        <v>0.0644386513347522</v>
      </c>
      <c r="EA70">
        <v>0</v>
      </c>
      <c r="EB70">
        <v>1118.50823529412</v>
      </c>
      <c r="EC70">
        <v>9.39585798816624</v>
      </c>
      <c r="ED70">
        <v>0.952604697312865</v>
      </c>
      <c r="EE70">
        <v>1</v>
      </c>
      <c r="EF70">
        <v>1.80253073170732</v>
      </c>
      <c r="EG70">
        <v>0.531474773519166</v>
      </c>
      <c r="EH70">
        <v>0.0524104429358587</v>
      </c>
      <c r="EI70">
        <v>0</v>
      </c>
      <c r="EJ70">
        <v>1</v>
      </c>
      <c r="EK70">
        <v>3</v>
      </c>
      <c r="EL70" t="s">
        <v>296</v>
      </c>
      <c r="EM70">
        <v>100</v>
      </c>
      <c r="EN70">
        <v>100</v>
      </c>
      <c r="EO70">
        <v>-1.276</v>
      </c>
      <c r="EP70">
        <v>-0.1147</v>
      </c>
      <c r="EQ70">
        <v>-1.27634999999998</v>
      </c>
      <c r="ER70">
        <v>0</v>
      </c>
      <c r="ES70">
        <v>0</v>
      </c>
      <c r="ET70">
        <v>0</v>
      </c>
      <c r="EU70">
        <v>-0.11468485</v>
      </c>
      <c r="EV70">
        <v>0</v>
      </c>
      <c r="EW70">
        <v>0</v>
      </c>
      <c r="EX70">
        <v>0</v>
      </c>
      <c r="EY70">
        <v>-1</v>
      </c>
      <c r="EZ70">
        <v>-1</v>
      </c>
      <c r="FA70">
        <v>-1</v>
      </c>
      <c r="FB70">
        <v>-1</v>
      </c>
      <c r="FC70">
        <v>27.4</v>
      </c>
      <c r="FD70">
        <v>27.3</v>
      </c>
      <c r="FE70">
        <v>2</v>
      </c>
      <c r="FF70">
        <v>782.045</v>
      </c>
      <c r="FG70">
        <v>725.149</v>
      </c>
      <c r="FH70">
        <v>35.8151</v>
      </c>
      <c r="FI70">
        <v>25.0556</v>
      </c>
      <c r="FJ70">
        <v>30.001</v>
      </c>
      <c r="FK70">
        <v>24.9347</v>
      </c>
      <c r="FL70">
        <v>24.8924</v>
      </c>
      <c r="FM70">
        <v>26.7417</v>
      </c>
      <c r="FN70">
        <v>0</v>
      </c>
      <c r="FO70">
        <v>69.9942</v>
      </c>
      <c r="FP70">
        <v>35.85</v>
      </c>
      <c r="FQ70">
        <v>420</v>
      </c>
      <c r="FR70">
        <v>28.6834</v>
      </c>
      <c r="FS70">
        <v>101.979</v>
      </c>
      <c r="FT70">
        <v>100.483</v>
      </c>
    </row>
    <row r="71" spans="1:176">
      <c r="A71">
        <v>55</v>
      </c>
      <c r="B71">
        <v>1620076085</v>
      </c>
      <c r="C71">
        <v>1620.40000009537</v>
      </c>
      <c r="D71" t="s">
        <v>406</v>
      </c>
      <c r="E71" t="s">
        <v>407</v>
      </c>
      <c r="F71">
        <v>1620076084</v>
      </c>
      <c r="G71">
        <f>CC71*AE71*(BY71-BZ71)/(100*BR71*(1000-AE71*BY71))</f>
        <v>0</v>
      </c>
      <c r="H71">
        <f>CC71*AE71*(BX71-BW71*(1000-AE71*BZ71)/(1000-AE71*BY71))/(100*BR71)</f>
        <v>0</v>
      </c>
      <c r="I71">
        <f>BW71 - IF(AE71&gt;1, H71*BR71*100.0/(AG71*CK71), 0)</f>
        <v>0</v>
      </c>
      <c r="J71">
        <f>((P71-G71/2)*I71-H71)/(P71+G71/2)</f>
        <v>0</v>
      </c>
      <c r="K71">
        <f>J71*(CD71+CE71)/1000.0</f>
        <v>0</v>
      </c>
      <c r="L71">
        <f>(BW71 - IF(AE71&gt;1, H71*BR71*100.0/(AG71*CK71), 0))*(CD71+CE71)/1000.0</f>
        <v>0</v>
      </c>
      <c r="M71">
        <f>2.0/((1/O71-1/N71)+SIGN(O71)*SQRT((1/O71-1/N71)*(1/O71-1/N71) + 4*BS71/((BS71+1)*(BS71+1))*(2*1/O71*1/N71-1/N71*1/N71)))</f>
        <v>0</v>
      </c>
      <c r="N71">
        <f>IF(LEFT(BT71,1)&lt;&gt;"0",IF(LEFT(BT71,1)="1",3.0,BU71),$D$5+$E$5*(CK71*CD71/($K$5*1000))+$F$5*(CK71*CD71/($K$5*1000))*MAX(MIN(BR71,$J$5),$I$5)*MAX(MIN(BR71,$J$5),$I$5)+$G$5*MAX(MIN(BR71,$J$5),$I$5)*(CK71*CD71/($K$5*1000))+$H$5*(CK71*CD71/($K$5*1000))*(CK71*CD71/($K$5*1000)))</f>
        <v>0</v>
      </c>
      <c r="O71">
        <f>G71*(1000-(1000*0.61365*exp(17.502*S71/(240.97+S71))/(CD71+CE71)+BY71)/2)/(1000*0.61365*exp(17.502*S71/(240.97+S71))/(CD71+CE71)-BY71)</f>
        <v>0</v>
      </c>
      <c r="P71">
        <f>1/((BS71+1)/(M71/1.6)+1/(N71/1.37)) + BS71/((BS71+1)/(M71/1.6) + BS71/(N71/1.37))</f>
        <v>0</v>
      </c>
      <c r="Q71">
        <f>(BO71*BQ71)</f>
        <v>0</v>
      </c>
      <c r="R71">
        <f>(CF71+(Q71+2*0.95*5.67E-8*(((CF71+$B$7)+273)^4-(CF71+273)^4)-44100*G71)/(1.84*29.3*N71+8*0.95*5.67E-8*(CF71+273)^3))</f>
        <v>0</v>
      </c>
      <c r="S71">
        <f>($C$7*CG71+$D$7*CH71+$E$7*R71)</f>
        <v>0</v>
      </c>
      <c r="T71">
        <f>0.61365*exp(17.502*S71/(240.97+S71))</f>
        <v>0</v>
      </c>
      <c r="U71">
        <f>(V71/W71*100)</f>
        <v>0</v>
      </c>
      <c r="V71">
        <f>BY71*(CD71+CE71)/1000</f>
        <v>0</v>
      </c>
      <c r="W71">
        <f>0.61365*exp(17.502*CF71/(240.97+CF71))</f>
        <v>0</v>
      </c>
      <c r="X71">
        <f>(T71-BY71*(CD71+CE71)/1000)</f>
        <v>0</v>
      </c>
      <c r="Y71">
        <f>(-G71*44100)</f>
        <v>0</v>
      </c>
      <c r="Z71">
        <f>2*29.3*N71*0.92*(CF71-S71)</f>
        <v>0</v>
      </c>
      <c r="AA71">
        <f>2*0.95*5.67E-8*(((CF71+$B$7)+273)^4-(S71+273)^4)</f>
        <v>0</v>
      </c>
      <c r="AB71">
        <f>Q71+AA71+Y71+Z71</f>
        <v>0</v>
      </c>
      <c r="AC71">
        <v>0</v>
      </c>
      <c r="AD71">
        <v>0</v>
      </c>
      <c r="AE71">
        <f>IF(AC71*$H$13&gt;=AG71,1.0,(AG71/(AG71-AC71*$H$13)))</f>
        <v>0</v>
      </c>
      <c r="AF71">
        <f>(AE71-1)*100</f>
        <v>0</v>
      </c>
      <c r="AG71">
        <f>MAX(0,($B$13+$C$13*CK71)/(1+$D$13*CK71)*CD71/(CF71+273)*$E$13)</f>
        <v>0</v>
      </c>
      <c r="AH71" t="s">
        <v>293</v>
      </c>
      <c r="AI71">
        <v>0</v>
      </c>
      <c r="AJ71">
        <v>0</v>
      </c>
      <c r="AK71">
        <f>AJ71-AI71</f>
        <v>0</v>
      </c>
      <c r="AL71">
        <f>AK71/AJ71</f>
        <v>0</v>
      </c>
      <c r="AM71">
        <v>0</v>
      </c>
      <c r="AN71" t="s">
        <v>293</v>
      </c>
      <c r="AO71">
        <v>0</v>
      </c>
      <c r="AP71">
        <v>0</v>
      </c>
      <c r="AQ71">
        <f>1-AO71/AP71</f>
        <v>0</v>
      </c>
      <c r="AR71">
        <v>0.5</v>
      </c>
      <c r="AS71">
        <f>BO71</f>
        <v>0</v>
      </c>
      <c r="AT71">
        <f>H71</f>
        <v>0</v>
      </c>
      <c r="AU71">
        <f>AQ71*AR71*AS71</f>
        <v>0</v>
      </c>
      <c r="AV71">
        <f>BA71/AP71</f>
        <v>0</v>
      </c>
      <c r="AW71">
        <f>(AT71-AM71)/AS71</f>
        <v>0</v>
      </c>
      <c r="AX71">
        <f>(AJ71-AP71)/AP71</f>
        <v>0</v>
      </c>
      <c r="AY71" t="s">
        <v>293</v>
      </c>
      <c r="AZ71">
        <v>0</v>
      </c>
      <c r="BA71">
        <f>AP71-AZ71</f>
        <v>0</v>
      </c>
      <c r="BB71">
        <f>(AP71-AO71)/(AP71-AZ71)</f>
        <v>0</v>
      </c>
      <c r="BC71">
        <f>(AJ71-AP71)/(AJ71-AZ71)</f>
        <v>0</v>
      </c>
      <c r="BD71">
        <f>(AP71-AO71)/(AP71-AI71)</f>
        <v>0</v>
      </c>
      <c r="BE71">
        <f>(AJ71-AP71)/(AJ71-AI71)</f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f>$B$11*CL71+$C$11*CM71+$F$11*CN71*(1-CQ71)</f>
        <v>0</v>
      </c>
      <c r="BO71">
        <f>BN71*BP71</f>
        <v>0</v>
      </c>
      <c r="BP71">
        <f>($B$11*$D$9+$C$11*$D$9+$F$11*((DA71+CS71)/MAX(DA71+CS71+DB71, 0.1)*$I$9+DB71/MAX(DA71+CS71+DB71, 0.1)*$J$9))/($B$11+$C$11+$F$11)</f>
        <v>0</v>
      </c>
      <c r="BQ71">
        <f>($B$11*$K$9+$C$11*$K$9+$F$11*((DA71+CS71)/MAX(DA71+CS71+DB71, 0.1)*$P$9+DB71/MAX(DA71+CS71+DB71, 0.1)*$Q$9))/($B$11+$C$11+$F$11)</f>
        <v>0</v>
      </c>
      <c r="BR71">
        <v>6</v>
      </c>
      <c r="BS71">
        <v>0.5</v>
      </c>
      <c r="BT71" t="s">
        <v>294</v>
      </c>
      <c r="BU71">
        <v>2</v>
      </c>
      <c r="BV71">
        <v>1620076084</v>
      </c>
      <c r="BW71">
        <v>405.431</v>
      </c>
      <c r="BX71">
        <v>419.965666666667</v>
      </c>
      <c r="BY71">
        <v>27.0326333333333</v>
      </c>
      <c r="BZ71">
        <v>24.9069</v>
      </c>
      <c r="CA71">
        <v>406.707333333333</v>
      </c>
      <c r="CB71">
        <v>27.1473</v>
      </c>
      <c r="CC71">
        <v>700.052666666667</v>
      </c>
      <c r="CD71">
        <v>101.060666666667</v>
      </c>
      <c r="CE71">
        <v>0.100305</v>
      </c>
      <c r="CF71">
        <v>31.1935</v>
      </c>
      <c r="CG71">
        <v>30.252</v>
      </c>
      <c r="CH71">
        <v>999.9</v>
      </c>
      <c r="CI71">
        <v>0</v>
      </c>
      <c r="CJ71">
        <v>0</v>
      </c>
      <c r="CK71">
        <v>9994.57333333333</v>
      </c>
      <c r="CL71">
        <v>0</v>
      </c>
      <c r="CM71">
        <v>2.59163</v>
      </c>
      <c r="CN71">
        <v>599.941333333333</v>
      </c>
      <c r="CO71">
        <v>0.932968</v>
      </c>
      <c r="CP71">
        <v>0.0670324</v>
      </c>
      <c r="CQ71">
        <v>0</v>
      </c>
      <c r="CR71">
        <v>1124.79333333333</v>
      </c>
      <c r="CS71">
        <v>4.99912</v>
      </c>
      <c r="CT71">
        <v>6639.3</v>
      </c>
      <c r="CU71">
        <v>3805.15</v>
      </c>
      <c r="CV71">
        <v>35.687</v>
      </c>
      <c r="CW71">
        <v>38.812</v>
      </c>
      <c r="CX71">
        <v>37.479</v>
      </c>
      <c r="CY71">
        <v>38.854</v>
      </c>
      <c r="CZ71">
        <v>38.5416666666667</v>
      </c>
      <c r="DA71">
        <v>555.06</v>
      </c>
      <c r="DB71">
        <v>39.88</v>
      </c>
      <c r="DC71">
        <v>0</v>
      </c>
      <c r="DD71">
        <v>1620076085.3</v>
      </c>
      <c r="DE71">
        <v>0</v>
      </c>
      <c r="DF71">
        <v>1123.805</v>
      </c>
      <c r="DG71">
        <v>9.5572649562534</v>
      </c>
      <c r="DH71">
        <v>59.6075214619012</v>
      </c>
      <c r="DI71">
        <v>6633.92230769231</v>
      </c>
      <c r="DJ71">
        <v>15</v>
      </c>
      <c r="DK71">
        <v>1620074415.1</v>
      </c>
      <c r="DL71" t="s">
        <v>295</v>
      </c>
      <c r="DM71">
        <v>1620074410.1</v>
      </c>
      <c r="DN71">
        <v>1620074415.1</v>
      </c>
      <c r="DO71">
        <v>3</v>
      </c>
      <c r="DP71">
        <v>-0.047</v>
      </c>
      <c r="DQ71">
        <v>0.064</v>
      </c>
      <c r="DR71">
        <v>-1.276</v>
      </c>
      <c r="DS71">
        <v>-0.115</v>
      </c>
      <c r="DT71">
        <v>420</v>
      </c>
      <c r="DU71">
        <v>1</v>
      </c>
      <c r="DV71">
        <v>0.23</v>
      </c>
      <c r="DW71">
        <v>0.04</v>
      </c>
      <c r="DX71">
        <v>-14.4172658536585</v>
      </c>
      <c r="DY71">
        <v>-0.793457142857144</v>
      </c>
      <c r="DZ71">
        <v>0.0799786301023701</v>
      </c>
      <c r="EA71">
        <v>0</v>
      </c>
      <c r="EB71">
        <v>1123.25470588235</v>
      </c>
      <c r="EC71">
        <v>9.24468085106394</v>
      </c>
      <c r="ED71">
        <v>0.918695479515949</v>
      </c>
      <c r="EE71">
        <v>1</v>
      </c>
      <c r="EF71">
        <v>2.04352536585366</v>
      </c>
      <c r="EG71">
        <v>0.482107735191642</v>
      </c>
      <c r="EH71">
        <v>0.0475666598291826</v>
      </c>
      <c r="EI71">
        <v>0</v>
      </c>
      <c r="EJ71">
        <v>1</v>
      </c>
      <c r="EK71">
        <v>3</v>
      </c>
      <c r="EL71" t="s">
        <v>296</v>
      </c>
      <c r="EM71">
        <v>100</v>
      </c>
      <c r="EN71">
        <v>100</v>
      </c>
      <c r="EO71">
        <v>-1.276</v>
      </c>
      <c r="EP71">
        <v>-0.1147</v>
      </c>
      <c r="EQ71">
        <v>-1.27634999999998</v>
      </c>
      <c r="ER71">
        <v>0</v>
      </c>
      <c r="ES71">
        <v>0</v>
      </c>
      <c r="ET71">
        <v>0</v>
      </c>
      <c r="EU71">
        <v>-0.11468485</v>
      </c>
      <c r="EV71">
        <v>0</v>
      </c>
      <c r="EW71">
        <v>0</v>
      </c>
      <c r="EX71">
        <v>0</v>
      </c>
      <c r="EY71">
        <v>-1</v>
      </c>
      <c r="EZ71">
        <v>-1</v>
      </c>
      <c r="FA71">
        <v>-1</v>
      </c>
      <c r="FB71">
        <v>-1</v>
      </c>
      <c r="FC71">
        <v>27.9</v>
      </c>
      <c r="FD71">
        <v>27.8</v>
      </c>
      <c r="FE71">
        <v>2</v>
      </c>
      <c r="FF71">
        <v>782.296</v>
      </c>
      <c r="FG71">
        <v>725.227</v>
      </c>
      <c r="FH71">
        <v>36.316</v>
      </c>
      <c r="FI71">
        <v>25.0957</v>
      </c>
      <c r="FJ71">
        <v>29.9999</v>
      </c>
      <c r="FK71">
        <v>24.964</v>
      </c>
      <c r="FL71">
        <v>24.9205</v>
      </c>
      <c r="FM71">
        <v>26.7461</v>
      </c>
      <c r="FN71">
        <v>0</v>
      </c>
      <c r="FO71">
        <v>81.8299</v>
      </c>
      <c r="FP71">
        <v>36.35</v>
      </c>
      <c r="FQ71">
        <v>420</v>
      </c>
      <c r="FR71">
        <v>30.4238</v>
      </c>
      <c r="FS71">
        <v>101.974</v>
      </c>
      <c r="FT71">
        <v>100.476</v>
      </c>
    </row>
    <row r="72" spans="1:176">
      <c r="A72">
        <v>56</v>
      </c>
      <c r="B72">
        <v>1620076115</v>
      </c>
      <c r="C72">
        <v>1650.40000009537</v>
      </c>
      <c r="D72" t="s">
        <v>408</v>
      </c>
      <c r="E72" t="s">
        <v>409</v>
      </c>
      <c r="F72">
        <v>1620076114</v>
      </c>
      <c r="G72">
        <f>CC72*AE72*(BY72-BZ72)/(100*BR72*(1000-AE72*BY72))</f>
        <v>0</v>
      </c>
      <c r="H72">
        <f>CC72*AE72*(BX72-BW72*(1000-AE72*BZ72)/(1000-AE72*BY72))/(100*BR72)</f>
        <v>0</v>
      </c>
      <c r="I72">
        <f>BW72 - IF(AE72&gt;1, H72*BR72*100.0/(AG72*CK72), 0)</f>
        <v>0</v>
      </c>
      <c r="J72">
        <f>((P72-G72/2)*I72-H72)/(P72+G72/2)</f>
        <v>0</v>
      </c>
      <c r="K72">
        <f>J72*(CD72+CE72)/1000.0</f>
        <v>0</v>
      </c>
      <c r="L72">
        <f>(BW72 - IF(AE72&gt;1, H72*BR72*100.0/(AG72*CK72), 0))*(CD72+CE72)/1000.0</f>
        <v>0</v>
      </c>
      <c r="M72">
        <f>2.0/((1/O72-1/N72)+SIGN(O72)*SQRT((1/O72-1/N72)*(1/O72-1/N72) + 4*BS72/((BS72+1)*(BS72+1))*(2*1/O72*1/N72-1/N72*1/N72)))</f>
        <v>0</v>
      </c>
      <c r="N72">
        <f>IF(LEFT(BT72,1)&lt;&gt;"0",IF(LEFT(BT72,1)="1",3.0,BU72),$D$5+$E$5*(CK72*CD72/($K$5*1000))+$F$5*(CK72*CD72/($K$5*1000))*MAX(MIN(BR72,$J$5),$I$5)*MAX(MIN(BR72,$J$5),$I$5)+$G$5*MAX(MIN(BR72,$J$5),$I$5)*(CK72*CD72/($K$5*1000))+$H$5*(CK72*CD72/($K$5*1000))*(CK72*CD72/($K$5*1000)))</f>
        <v>0</v>
      </c>
      <c r="O72">
        <f>G72*(1000-(1000*0.61365*exp(17.502*S72/(240.97+S72))/(CD72+CE72)+BY72)/2)/(1000*0.61365*exp(17.502*S72/(240.97+S72))/(CD72+CE72)-BY72)</f>
        <v>0</v>
      </c>
      <c r="P72">
        <f>1/((BS72+1)/(M72/1.6)+1/(N72/1.37)) + BS72/((BS72+1)/(M72/1.6) + BS72/(N72/1.37))</f>
        <v>0</v>
      </c>
      <c r="Q72">
        <f>(BO72*BQ72)</f>
        <v>0</v>
      </c>
      <c r="R72">
        <f>(CF72+(Q72+2*0.95*5.67E-8*(((CF72+$B$7)+273)^4-(CF72+273)^4)-44100*G72)/(1.84*29.3*N72+8*0.95*5.67E-8*(CF72+273)^3))</f>
        <v>0</v>
      </c>
      <c r="S72">
        <f>($C$7*CG72+$D$7*CH72+$E$7*R72)</f>
        <v>0</v>
      </c>
      <c r="T72">
        <f>0.61365*exp(17.502*S72/(240.97+S72))</f>
        <v>0</v>
      </c>
      <c r="U72">
        <f>(V72/W72*100)</f>
        <v>0</v>
      </c>
      <c r="V72">
        <f>BY72*(CD72+CE72)/1000</f>
        <v>0</v>
      </c>
      <c r="W72">
        <f>0.61365*exp(17.502*CF72/(240.97+CF72))</f>
        <v>0</v>
      </c>
      <c r="X72">
        <f>(T72-BY72*(CD72+CE72)/1000)</f>
        <v>0</v>
      </c>
      <c r="Y72">
        <f>(-G72*44100)</f>
        <v>0</v>
      </c>
      <c r="Z72">
        <f>2*29.3*N72*0.92*(CF72-S72)</f>
        <v>0</v>
      </c>
      <c r="AA72">
        <f>2*0.95*5.67E-8*(((CF72+$B$7)+273)^4-(S72+273)^4)</f>
        <v>0</v>
      </c>
      <c r="AB72">
        <f>Q72+AA72+Y72+Z72</f>
        <v>0</v>
      </c>
      <c r="AC72">
        <v>0</v>
      </c>
      <c r="AD72">
        <v>0</v>
      </c>
      <c r="AE72">
        <f>IF(AC72*$H$13&gt;=AG72,1.0,(AG72/(AG72-AC72*$H$13)))</f>
        <v>0</v>
      </c>
      <c r="AF72">
        <f>(AE72-1)*100</f>
        <v>0</v>
      </c>
      <c r="AG72">
        <f>MAX(0,($B$13+$C$13*CK72)/(1+$D$13*CK72)*CD72/(CF72+273)*$E$13)</f>
        <v>0</v>
      </c>
      <c r="AH72" t="s">
        <v>293</v>
      </c>
      <c r="AI72">
        <v>0</v>
      </c>
      <c r="AJ72">
        <v>0</v>
      </c>
      <c r="AK72">
        <f>AJ72-AI72</f>
        <v>0</v>
      </c>
      <c r="AL72">
        <f>AK72/AJ72</f>
        <v>0</v>
      </c>
      <c r="AM72">
        <v>0</v>
      </c>
      <c r="AN72" t="s">
        <v>293</v>
      </c>
      <c r="AO72">
        <v>0</v>
      </c>
      <c r="AP72">
        <v>0</v>
      </c>
      <c r="AQ72">
        <f>1-AO72/AP72</f>
        <v>0</v>
      </c>
      <c r="AR72">
        <v>0.5</v>
      </c>
      <c r="AS72">
        <f>BO72</f>
        <v>0</v>
      </c>
      <c r="AT72">
        <f>H72</f>
        <v>0</v>
      </c>
      <c r="AU72">
        <f>AQ72*AR72*AS72</f>
        <v>0</v>
      </c>
      <c r="AV72">
        <f>BA72/AP72</f>
        <v>0</v>
      </c>
      <c r="AW72">
        <f>(AT72-AM72)/AS72</f>
        <v>0</v>
      </c>
      <c r="AX72">
        <f>(AJ72-AP72)/AP72</f>
        <v>0</v>
      </c>
      <c r="AY72" t="s">
        <v>293</v>
      </c>
      <c r="AZ72">
        <v>0</v>
      </c>
      <c r="BA72">
        <f>AP72-AZ72</f>
        <v>0</v>
      </c>
      <c r="BB72">
        <f>(AP72-AO72)/(AP72-AZ72)</f>
        <v>0</v>
      </c>
      <c r="BC72">
        <f>(AJ72-AP72)/(AJ72-AZ72)</f>
        <v>0</v>
      </c>
      <c r="BD72">
        <f>(AP72-AO72)/(AP72-AI72)</f>
        <v>0</v>
      </c>
      <c r="BE72">
        <f>(AJ72-AP72)/(AJ72-AI72)</f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f>$B$11*CL72+$C$11*CM72+$F$11*CN72*(1-CQ72)</f>
        <v>0</v>
      </c>
      <c r="BO72">
        <f>BN72*BP72</f>
        <v>0</v>
      </c>
      <c r="BP72">
        <f>($B$11*$D$9+$C$11*$D$9+$F$11*((DA72+CS72)/MAX(DA72+CS72+DB72, 0.1)*$I$9+DB72/MAX(DA72+CS72+DB72, 0.1)*$J$9))/($B$11+$C$11+$F$11)</f>
        <v>0</v>
      </c>
      <c r="BQ72">
        <f>($B$11*$K$9+$C$11*$K$9+$F$11*((DA72+CS72)/MAX(DA72+CS72+DB72, 0.1)*$P$9+DB72/MAX(DA72+CS72+DB72, 0.1)*$Q$9))/($B$11+$C$11+$F$11)</f>
        <v>0</v>
      </c>
      <c r="BR72">
        <v>6</v>
      </c>
      <c r="BS72">
        <v>0.5</v>
      </c>
      <c r="BT72" t="s">
        <v>294</v>
      </c>
      <c r="BU72">
        <v>2</v>
      </c>
      <c r="BV72">
        <v>1620076114</v>
      </c>
      <c r="BW72">
        <v>404.936333333333</v>
      </c>
      <c r="BX72">
        <v>419.889333333333</v>
      </c>
      <c r="BY72">
        <v>27.3086666666667</v>
      </c>
      <c r="BZ72">
        <v>24.9507333333333</v>
      </c>
      <c r="CA72">
        <v>406.212666666667</v>
      </c>
      <c r="CB72">
        <v>27.4233666666667</v>
      </c>
      <c r="CC72">
        <v>700.010666666667</v>
      </c>
      <c r="CD72">
        <v>101.06</v>
      </c>
      <c r="CE72">
        <v>0.0998959</v>
      </c>
      <c r="CF72">
        <v>31.5138</v>
      </c>
      <c r="CG72">
        <v>30.5131666666667</v>
      </c>
      <c r="CH72">
        <v>999.9</v>
      </c>
      <c r="CI72">
        <v>0</v>
      </c>
      <c r="CJ72">
        <v>0</v>
      </c>
      <c r="CK72">
        <v>10030.6</v>
      </c>
      <c r="CL72">
        <v>0</v>
      </c>
      <c r="CM72">
        <v>2.57371333333333</v>
      </c>
      <c r="CN72">
        <v>600.116</v>
      </c>
      <c r="CO72">
        <v>0.932995666666667</v>
      </c>
      <c r="CP72">
        <v>0.0670045666666667</v>
      </c>
      <c r="CQ72">
        <v>0</v>
      </c>
      <c r="CR72">
        <v>1129.13</v>
      </c>
      <c r="CS72">
        <v>4.99912</v>
      </c>
      <c r="CT72">
        <v>6668.83</v>
      </c>
      <c r="CU72">
        <v>3806.29666666667</v>
      </c>
      <c r="CV72">
        <v>35.833</v>
      </c>
      <c r="CW72">
        <v>38.812</v>
      </c>
      <c r="CX72">
        <v>37.7703333333333</v>
      </c>
      <c r="CY72">
        <v>39.0416666666667</v>
      </c>
      <c r="CZ72">
        <v>38.6036666666667</v>
      </c>
      <c r="DA72">
        <v>555.24</v>
      </c>
      <c r="DB72">
        <v>39.8766666666667</v>
      </c>
      <c r="DC72">
        <v>0</v>
      </c>
      <c r="DD72">
        <v>1620076115.3</v>
      </c>
      <c r="DE72">
        <v>0</v>
      </c>
      <c r="DF72">
        <v>1128.12076923077</v>
      </c>
      <c r="DG72">
        <v>8.04854701056865</v>
      </c>
      <c r="DH72">
        <v>58.3172649462719</v>
      </c>
      <c r="DI72">
        <v>6661.87076923077</v>
      </c>
      <c r="DJ72">
        <v>15</v>
      </c>
      <c r="DK72">
        <v>1620074415.1</v>
      </c>
      <c r="DL72" t="s">
        <v>295</v>
      </c>
      <c r="DM72">
        <v>1620074410.1</v>
      </c>
      <c r="DN72">
        <v>1620074415.1</v>
      </c>
      <c r="DO72">
        <v>3</v>
      </c>
      <c r="DP72">
        <v>-0.047</v>
      </c>
      <c r="DQ72">
        <v>0.064</v>
      </c>
      <c r="DR72">
        <v>-1.276</v>
      </c>
      <c r="DS72">
        <v>-0.115</v>
      </c>
      <c r="DT72">
        <v>420</v>
      </c>
      <c r="DU72">
        <v>1</v>
      </c>
      <c r="DV72">
        <v>0.23</v>
      </c>
      <c r="DW72">
        <v>0.04</v>
      </c>
      <c r="DX72">
        <v>-14.8508926829268</v>
      </c>
      <c r="DY72">
        <v>-0.709337979094066</v>
      </c>
      <c r="DZ72">
        <v>0.0719544482946486</v>
      </c>
      <c r="EA72">
        <v>0</v>
      </c>
      <c r="EB72">
        <v>1127.60676470588</v>
      </c>
      <c r="EC72">
        <v>8.59907016060855</v>
      </c>
      <c r="ED72">
        <v>0.866621976711338</v>
      </c>
      <c r="EE72">
        <v>1</v>
      </c>
      <c r="EF72">
        <v>2.28181365853659</v>
      </c>
      <c r="EG72">
        <v>0.447089059233452</v>
      </c>
      <c r="EH72">
        <v>0.0441184578792085</v>
      </c>
      <c r="EI72">
        <v>0</v>
      </c>
      <c r="EJ72">
        <v>1</v>
      </c>
      <c r="EK72">
        <v>3</v>
      </c>
      <c r="EL72" t="s">
        <v>296</v>
      </c>
      <c r="EM72">
        <v>100</v>
      </c>
      <c r="EN72">
        <v>100</v>
      </c>
      <c r="EO72">
        <v>-1.276</v>
      </c>
      <c r="EP72">
        <v>-0.1147</v>
      </c>
      <c r="EQ72">
        <v>-1.27634999999998</v>
      </c>
      <c r="ER72">
        <v>0</v>
      </c>
      <c r="ES72">
        <v>0</v>
      </c>
      <c r="ET72">
        <v>0</v>
      </c>
      <c r="EU72">
        <v>-0.11468485</v>
      </c>
      <c r="EV72">
        <v>0</v>
      </c>
      <c r="EW72">
        <v>0</v>
      </c>
      <c r="EX72">
        <v>0</v>
      </c>
      <c r="EY72">
        <v>-1</v>
      </c>
      <c r="EZ72">
        <v>-1</v>
      </c>
      <c r="FA72">
        <v>-1</v>
      </c>
      <c r="FB72">
        <v>-1</v>
      </c>
      <c r="FC72">
        <v>28.4</v>
      </c>
      <c r="FD72">
        <v>28.3</v>
      </c>
      <c r="FE72">
        <v>2</v>
      </c>
      <c r="FF72">
        <v>782.505</v>
      </c>
      <c r="FG72">
        <v>726.63</v>
      </c>
      <c r="FH72">
        <v>36.816</v>
      </c>
      <c r="FI72">
        <v>25.1358</v>
      </c>
      <c r="FJ72">
        <v>30.0006</v>
      </c>
      <c r="FK72">
        <v>24.9934</v>
      </c>
      <c r="FL72">
        <v>24.9486</v>
      </c>
      <c r="FM72">
        <v>26.7621</v>
      </c>
      <c r="FN72">
        <v>0</v>
      </c>
      <c r="FO72">
        <v>97.2765</v>
      </c>
      <c r="FP72">
        <v>36.85</v>
      </c>
      <c r="FQ72">
        <v>420</v>
      </c>
      <c r="FR72">
        <v>33.2903</v>
      </c>
      <c r="FS72">
        <v>101.968</v>
      </c>
      <c r="FT72">
        <v>100.465</v>
      </c>
    </row>
    <row r="73" spans="1:176">
      <c r="A73">
        <v>57</v>
      </c>
      <c r="B73">
        <v>1620076145</v>
      </c>
      <c r="C73">
        <v>1680.40000009537</v>
      </c>
      <c r="D73" t="s">
        <v>410</v>
      </c>
      <c r="E73" t="s">
        <v>411</v>
      </c>
      <c r="F73">
        <v>1620076144</v>
      </c>
      <c r="G73">
        <f>CC73*AE73*(BY73-BZ73)/(100*BR73*(1000-AE73*BY73))</f>
        <v>0</v>
      </c>
      <c r="H73">
        <f>CC73*AE73*(BX73-BW73*(1000-AE73*BZ73)/(1000-AE73*BY73))/(100*BR73)</f>
        <v>0</v>
      </c>
      <c r="I73">
        <f>BW73 - IF(AE73&gt;1, H73*BR73*100.0/(AG73*CK73), 0)</f>
        <v>0</v>
      </c>
      <c r="J73">
        <f>((P73-G73/2)*I73-H73)/(P73+G73/2)</f>
        <v>0</v>
      </c>
      <c r="K73">
        <f>J73*(CD73+CE73)/1000.0</f>
        <v>0</v>
      </c>
      <c r="L73">
        <f>(BW73 - IF(AE73&gt;1, H73*BR73*100.0/(AG73*CK73), 0))*(CD73+CE73)/1000.0</f>
        <v>0</v>
      </c>
      <c r="M73">
        <f>2.0/((1/O73-1/N73)+SIGN(O73)*SQRT((1/O73-1/N73)*(1/O73-1/N73) + 4*BS73/((BS73+1)*(BS73+1))*(2*1/O73*1/N73-1/N73*1/N73)))</f>
        <v>0</v>
      </c>
      <c r="N73">
        <f>IF(LEFT(BT73,1)&lt;&gt;"0",IF(LEFT(BT73,1)="1",3.0,BU73),$D$5+$E$5*(CK73*CD73/($K$5*1000))+$F$5*(CK73*CD73/($K$5*1000))*MAX(MIN(BR73,$J$5),$I$5)*MAX(MIN(BR73,$J$5),$I$5)+$G$5*MAX(MIN(BR73,$J$5),$I$5)*(CK73*CD73/($K$5*1000))+$H$5*(CK73*CD73/($K$5*1000))*(CK73*CD73/($K$5*1000)))</f>
        <v>0</v>
      </c>
      <c r="O73">
        <f>G73*(1000-(1000*0.61365*exp(17.502*S73/(240.97+S73))/(CD73+CE73)+BY73)/2)/(1000*0.61365*exp(17.502*S73/(240.97+S73))/(CD73+CE73)-BY73)</f>
        <v>0</v>
      </c>
      <c r="P73">
        <f>1/((BS73+1)/(M73/1.6)+1/(N73/1.37)) + BS73/((BS73+1)/(M73/1.6) + BS73/(N73/1.37))</f>
        <v>0</v>
      </c>
      <c r="Q73">
        <f>(BO73*BQ73)</f>
        <v>0</v>
      </c>
      <c r="R73">
        <f>(CF73+(Q73+2*0.95*5.67E-8*(((CF73+$B$7)+273)^4-(CF73+273)^4)-44100*G73)/(1.84*29.3*N73+8*0.95*5.67E-8*(CF73+273)^3))</f>
        <v>0</v>
      </c>
      <c r="S73">
        <f>($C$7*CG73+$D$7*CH73+$E$7*R73)</f>
        <v>0</v>
      </c>
      <c r="T73">
        <f>0.61365*exp(17.502*S73/(240.97+S73))</f>
        <v>0</v>
      </c>
      <c r="U73">
        <f>(V73/W73*100)</f>
        <v>0</v>
      </c>
      <c r="V73">
        <f>BY73*(CD73+CE73)/1000</f>
        <v>0</v>
      </c>
      <c r="W73">
        <f>0.61365*exp(17.502*CF73/(240.97+CF73))</f>
        <v>0</v>
      </c>
      <c r="X73">
        <f>(T73-BY73*(CD73+CE73)/1000)</f>
        <v>0</v>
      </c>
      <c r="Y73">
        <f>(-G73*44100)</f>
        <v>0</v>
      </c>
      <c r="Z73">
        <f>2*29.3*N73*0.92*(CF73-S73)</f>
        <v>0</v>
      </c>
      <c r="AA73">
        <f>2*0.95*5.67E-8*(((CF73+$B$7)+273)^4-(S73+273)^4)</f>
        <v>0</v>
      </c>
      <c r="AB73">
        <f>Q73+AA73+Y73+Z73</f>
        <v>0</v>
      </c>
      <c r="AC73">
        <v>0</v>
      </c>
      <c r="AD73">
        <v>0</v>
      </c>
      <c r="AE73">
        <f>IF(AC73*$H$13&gt;=AG73,1.0,(AG73/(AG73-AC73*$H$13)))</f>
        <v>0</v>
      </c>
      <c r="AF73">
        <f>(AE73-1)*100</f>
        <v>0</v>
      </c>
      <c r="AG73">
        <f>MAX(0,($B$13+$C$13*CK73)/(1+$D$13*CK73)*CD73/(CF73+273)*$E$13)</f>
        <v>0</v>
      </c>
      <c r="AH73" t="s">
        <v>293</v>
      </c>
      <c r="AI73">
        <v>0</v>
      </c>
      <c r="AJ73">
        <v>0</v>
      </c>
      <c r="AK73">
        <f>AJ73-AI73</f>
        <v>0</v>
      </c>
      <c r="AL73">
        <f>AK73/AJ73</f>
        <v>0</v>
      </c>
      <c r="AM73">
        <v>0</v>
      </c>
      <c r="AN73" t="s">
        <v>293</v>
      </c>
      <c r="AO73">
        <v>0</v>
      </c>
      <c r="AP73">
        <v>0</v>
      </c>
      <c r="AQ73">
        <f>1-AO73/AP73</f>
        <v>0</v>
      </c>
      <c r="AR73">
        <v>0.5</v>
      </c>
      <c r="AS73">
        <f>BO73</f>
        <v>0</v>
      </c>
      <c r="AT73">
        <f>H73</f>
        <v>0</v>
      </c>
      <c r="AU73">
        <f>AQ73*AR73*AS73</f>
        <v>0</v>
      </c>
      <c r="AV73">
        <f>BA73/AP73</f>
        <v>0</v>
      </c>
      <c r="AW73">
        <f>(AT73-AM73)/AS73</f>
        <v>0</v>
      </c>
      <c r="AX73">
        <f>(AJ73-AP73)/AP73</f>
        <v>0</v>
      </c>
      <c r="AY73" t="s">
        <v>293</v>
      </c>
      <c r="AZ73">
        <v>0</v>
      </c>
      <c r="BA73">
        <f>AP73-AZ73</f>
        <v>0</v>
      </c>
      <c r="BB73">
        <f>(AP73-AO73)/(AP73-AZ73)</f>
        <v>0</v>
      </c>
      <c r="BC73">
        <f>(AJ73-AP73)/(AJ73-AZ73)</f>
        <v>0</v>
      </c>
      <c r="BD73">
        <f>(AP73-AO73)/(AP73-AI73)</f>
        <v>0</v>
      </c>
      <c r="BE73">
        <f>(AJ73-AP73)/(AJ73-AI73)</f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f>$B$11*CL73+$C$11*CM73+$F$11*CN73*(1-CQ73)</f>
        <v>0</v>
      </c>
      <c r="BO73">
        <f>BN73*BP73</f>
        <v>0</v>
      </c>
      <c r="BP73">
        <f>($B$11*$D$9+$C$11*$D$9+$F$11*((DA73+CS73)/MAX(DA73+CS73+DB73, 0.1)*$I$9+DB73/MAX(DA73+CS73+DB73, 0.1)*$J$9))/($B$11+$C$11+$F$11)</f>
        <v>0</v>
      </c>
      <c r="BQ73">
        <f>($B$11*$K$9+$C$11*$K$9+$F$11*((DA73+CS73)/MAX(DA73+CS73+DB73, 0.1)*$P$9+DB73/MAX(DA73+CS73+DB73, 0.1)*$Q$9))/($B$11+$C$11+$F$11)</f>
        <v>0</v>
      </c>
      <c r="BR73">
        <v>6</v>
      </c>
      <c r="BS73">
        <v>0.5</v>
      </c>
      <c r="BT73" t="s">
        <v>294</v>
      </c>
      <c r="BU73">
        <v>2</v>
      </c>
      <c r="BV73">
        <v>1620076144</v>
      </c>
      <c r="BW73">
        <v>404.562333333333</v>
      </c>
      <c r="BX73">
        <v>420.020666666667</v>
      </c>
      <c r="BY73">
        <v>27.6110666666667</v>
      </c>
      <c r="BZ73">
        <v>25.0066</v>
      </c>
      <c r="CA73">
        <v>405.838333333333</v>
      </c>
      <c r="CB73">
        <v>27.7257666666667</v>
      </c>
      <c r="CC73">
        <v>699.961333333333</v>
      </c>
      <c r="CD73">
        <v>101.059666666667</v>
      </c>
      <c r="CE73">
        <v>0.100137</v>
      </c>
      <c r="CF73">
        <v>31.85</v>
      </c>
      <c r="CG73">
        <v>30.7999333333333</v>
      </c>
      <c r="CH73">
        <v>999.9</v>
      </c>
      <c r="CI73">
        <v>0</v>
      </c>
      <c r="CJ73">
        <v>0</v>
      </c>
      <c r="CK73">
        <v>10002.9166666667</v>
      </c>
      <c r="CL73">
        <v>0</v>
      </c>
      <c r="CM73">
        <v>2.53649</v>
      </c>
      <c r="CN73">
        <v>599.991666666667</v>
      </c>
      <c r="CO73">
        <v>0.933001</v>
      </c>
      <c r="CP73">
        <v>0.0669991666666667</v>
      </c>
      <c r="CQ73">
        <v>0</v>
      </c>
      <c r="CR73">
        <v>1132.61666666667</v>
      </c>
      <c r="CS73">
        <v>4.99912</v>
      </c>
      <c r="CT73">
        <v>6692.21333333333</v>
      </c>
      <c r="CU73">
        <v>3805.50666666667</v>
      </c>
      <c r="CV73">
        <v>35.7496666666667</v>
      </c>
      <c r="CW73">
        <v>38.875</v>
      </c>
      <c r="CX73">
        <v>37.6663333333333</v>
      </c>
      <c r="CY73">
        <v>39.062</v>
      </c>
      <c r="CZ73">
        <v>38.6456666666667</v>
      </c>
      <c r="DA73">
        <v>555.13</v>
      </c>
      <c r="DB73">
        <v>39.8666666666667</v>
      </c>
      <c r="DC73">
        <v>0</v>
      </c>
      <c r="DD73">
        <v>1620076145.3</v>
      </c>
      <c r="DE73">
        <v>0</v>
      </c>
      <c r="DF73">
        <v>1132.23192307692</v>
      </c>
      <c r="DG73">
        <v>7.09299146415503</v>
      </c>
      <c r="DH73">
        <v>55.0482050843249</v>
      </c>
      <c r="DI73">
        <v>6687.68307692308</v>
      </c>
      <c r="DJ73">
        <v>15</v>
      </c>
      <c r="DK73">
        <v>1620074415.1</v>
      </c>
      <c r="DL73" t="s">
        <v>295</v>
      </c>
      <c r="DM73">
        <v>1620074410.1</v>
      </c>
      <c r="DN73">
        <v>1620074415.1</v>
      </c>
      <c r="DO73">
        <v>3</v>
      </c>
      <c r="DP73">
        <v>-0.047</v>
      </c>
      <c r="DQ73">
        <v>0.064</v>
      </c>
      <c r="DR73">
        <v>-1.276</v>
      </c>
      <c r="DS73">
        <v>-0.115</v>
      </c>
      <c r="DT73">
        <v>420</v>
      </c>
      <c r="DU73">
        <v>1</v>
      </c>
      <c r="DV73">
        <v>0.23</v>
      </c>
      <c r="DW73">
        <v>0.04</v>
      </c>
      <c r="DX73">
        <v>-15.2709463414634</v>
      </c>
      <c r="DY73">
        <v>-0.954158885017442</v>
      </c>
      <c r="DZ73">
        <v>0.100509747367523</v>
      </c>
      <c r="EA73">
        <v>0</v>
      </c>
      <c r="EB73">
        <v>1131.78029411765</v>
      </c>
      <c r="EC73">
        <v>7.59376527737057</v>
      </c>
      <c r="ED73">
        <v>0.776835531439289</v>
      </c>
      <c r="EE73">
        <v>1</v>
      </c>
      <c r="EF73">
        <v>2.5205943902439</v>
      </c>
      <c r="EG73">
        <v>0.504914425087109</v>
      </c>
      <c r="EH73">
        <v>0.0498023788269528</v>
      </c>
      <c r="EI73">
        <v>0</v>
      </c>
      <c r="EJ73">
        <v>1</v>
      </c>
      <c r="EK73">
        <v>3</v>
      </c>
      <c r="EL73" t="s">
        <v>296</v>
      </c>
      <c r="EM73">
        <v>100</v>
      </c>
      <c r="EN73">
        <v>100</v>
      </c>
      <c r="EO73">
        <v>-1.276</v>
      </c>
      <c r="EP73">
        <v>-0.1147</v>
      </c>
      <c r="EQ73">
        <v>-1.27634999999998</v>
      </c>
      <c r="ER73">
        <v>0</v>
      </c>
      <c r="ES73">
        <v>0</v>
      </c>
      <c r="ET73">
        <v>0</v>
      </c>
      <c r="EU73">
        <v>-0.11468485</v>
      </c>
      <c r="EV73">
        <v>0</v>
      </c>
      <c r="EW73">
        <v>0</v>
      </c>
      <c r="EX73">
        <v>0</v>
      </c>
      <c r="EY73">
        <v>-1</v>
      </c>
      <c r="EZ73">
        <v>-1</v>
      </c>
      <c r="FA73">
        <v>-1</v>
      </c>
      <c r="FB73">
        <v>-1</v>
      </c>
      <c r="FC73">
        <v>28.9</v>
      </c>
      <c r="FD73">
        <v>28.8</v>
      </c>
      <c r="FE73">
        <v>2</v>
      </c>
      <c r="FF73">
        <v>782.64</v>
      </c>
      <c r="FG73">
        <v>727.21</v>
      </c>
      <c r="FH73">
        <v>37.3153</v>
      </c>
      <c r="FI73">
        <v>25.1768</v>
      </c>
      <c r="FJ73">
        <v>30.0005</v>
      </c>
      <c r="FK73">
        <v>25.0249</v>
      </c>
      <c r="FL73">
        <v>24.9787</v>
      </c>
      <c r="FM73">
        <v>26.7761</v>
      </c>
      <c r="FN73">
        <v>0</v>
      </c>
      <c r="FO73">
        <v>100</v>
      </c>
      <c r="FP73">
        <v>37.36</v>
      </c>
      <c r="FQ73">
        <v>420</v>
      </c>
      <c r="FR73">
        <v>33.798</v>
      </c>
      <c r="FS73">
        <v>101.962</v>
      </c>
      <c r="FT73">
        <v>100.457</v>
      </c>
    </row>
    <row r="74" spans="1:176">
      <c r="A74">
        <v>58</v>
      </c>
      <c r="B74">
        <v>1620076175</v>
      </c>
      <c r="C74">
        <v>1710.40000009537</v>
      </c>
      <c r="D74" t="s">
        <v>412</v>
      </c>
      <c r="E74" t="s">
        <v>413</v>
      </c>
      <c r="F74">
        <v>1620076174</v>
      </c>
      <c r="G74">
        <f>CC74*AE74*(BY74-BZ74)/(100*BR74*(1000-AE74*BY74))</f>
        <v>0</v>
      </c>
      <c r="H74">
        <f>CC74*AE74*(BX74-BW74*(1000-AE74*BZ74)/(1000-AE74*BY74))/(100*BR74)</f>
        <v>0</v>
      </c>
      <c r="I74">
        <f>BW74 - IF(AE74&gt;1, H74*BR74*100.0/(AG74*CK74), 0)</f>
        <v>0</v>
      </c>
      <c r="J74">
        <f>((P74-G74/2)*I74-H74)/(P74+G74/2)</f>
        <v>0</v>
      </c>
      <c r="K74">
        <f>J74*(CD74+CE74)/1000.0</f>
        <v>0</v>
      </c>
      <c r="L74">
        <f>(BW74 - IF(AE74&gt;1, H74*BR74*100.0/(AG74*CK74), 0))*(CD74+CE74)/1000.0</f>
        <v>0</v>
      </c>
      <c r="M74">
        <f>2.0/((1/O74-1/N74)+SIGN(O74)*SQRT((1/O74-1/N74)*(1/O74-1/N74) + 4*BS74/((BS74+1)*(BS74+1))*(2*1/O74*1/N74-1/N74*1/N74)))</f>
        <v>0</v>
      </c>
      <c r="N74">
        <f>IF(LEFT(BT74,1)&lt;&gt;"0",IF(LEFT(BT74,1)="1",3.0,BU74),$D$5+$E$5*(CK74*CD74/($K$5*1000))+$F$5*(CK74*CD74/($K$5*1000))*MAX(MIN(BR74,$J$5),$I$5)*MAX(MIN(BR74,$J$5),$I$5)+$G$5*MAX(MIN(BR74,$J$5),$I$5)*(CK74*CD74/($K$5*1000))+$H$5*(CK74*CD74/($K$5*1000))*(CK74*CD74/($K$5*1000)))</f>
        <v>0</v>
      </c>
      <c r="O74">
        <f>G74*(1000-(1000*0.61365*exp(17.502*S74/(240.97+S74))/(CD74+CE74)+BY74)/2)/(1000*0.61365*exp(17.502*S74/(240.97+S74))/(CD74+CE74)-BY74)</f>
        <v>0</v>
      </c>
      <c r="P74">
        <f>1/((BS74+1)/(M74/1.6)+1/(N74/1.37)) + BS74/((BS74+1)/(M74/1.6) + BS74/(N74/1.37))</f>
        <v>0</v>
      </c>
      <c r="Q74">
        <f>(BO74*BQ74)</f>
        <v>0</v>
      </c>
      <c r="R74">
        <f>(CF74+(Q74+2*0.95*5.67E-8*(((CF74+$B$7)+273)^4-(CF74+273)^4)-44100*G74)/(1.84*29.3*N74+8*0.95*5.67E-8*(CF74+273)^3))</f>
        <v>0</v>
      </c>
      <c r="S74">
        <f>($C$7*CG74+$D$7*CH74+$E$7*R74)</f>
        <v>0</v>
      </c>
      <c r="T74">
        <f>0.61365*exp(17.502*S74/(240.97+S74))</f>
        <v>0</v>
      </c>
      <c r="U74">
        <f>(V74/W74*100)</f>
        <v>0</v>
      </c>
      <c r="V74">
        <f>BY74*(CD74+CE74)/1000</f>
        <v>0</v>
      </c>
      <c r="W74">
        <f>0.61365*exp(17.502*CF74/(240.97+CF74))</f>
        <v>0</v>
      </c>
      <c r="X74">
        <f>(T74-BY74*(CD74+CE74)/1000)</f>
        <v>0</v>
      </c>
      <c r="Y74">
        <f>(-G74*44100)</f>
        <v>0</v>
      </c>
      <c r="Z74">
        <f>2*29.3*N74*0.92*(CF74-S74)</f>
        <v>0</v>
      </c>
      <c r="AA74">
        <f>2*0.95*5.67E-8*(((CF74+$B$7)+273)^4-(S74+273)^4)</f>
        <v>0</v>
      </c>
      <c r="AB74">
        <f>Q74+AA74+Y74+Z74</f>
        <v>0</v>
      </c>
      <c r="AC74">
        <v>0</v>
      </c>
      <c r="AD74">
        <v>0</v>
      </c>
      <c r="AE74">
        <f>IF(AC74*$H$13&gt;=AG74,1.0,(AG74/(AG74-AC74*$H$13)))</f>
        <v>0</v>
      </c>
      <c r="AF74">
        <f>(AE74-1)*100</f>
        <v>0</v>
      </c>
      <c r="AG74">
        <f>MAX(0,($B$13+$C$13*CK74)/(1+$D$13*CK74)*CD74/(CF74+273)*$E$13)</f>
        <v>0</v>
      </c>
      <c r="AH74" t="s">
        <v>293</v>
      </c>
      <c r="AI74">
        <v>0</v>
      </c>
      <c r="AJ74">
        <v>0</v>
      </c>
      <c r="AK74">
        <f>AJ74-AI74</f>
        <v>0</v>
      </c>
      <c r="AL74">
        <f>AK74/AJ74</f>
        <v>0</v>
      </c>
      <c r="AM74">
        <v>0</v>
      </c>
      <c r="AN74" t="s">
        <v>293</v>
      </c>
      <c r="AO74">
        <v>0</v>
      </c>
      <c r="AP74">
        <v>0</v>
      </c>
      <c r="AQ74">
        <f>1-AO74/AP74</f>
        <v>0</v>
      </c>
      <c r="AR74">
        <v>0.5</v>
      </c>
      <c r="AS74">
        <f>BO74</f>
        <v>0</v>
      </c>
      <c r="AT74">
        <f>H74</f>
        <v>0</v>
      </c>
      <c r="AU74">
        <f>AQ74*AR74*AS74</f>
        <v>0</v>
      </c>
      <c r="AV74">
        <f>BA74/AP74</f>
        <v>0</v>
      </c>
      <c r="AW74">
        <f>(AT74-AM74)/AS74</f>
        <v>0</v>
      </c>
      <c r="AX74">
        <f>(AJ74-AP74)/AP74</f>
        <v>0</v>
      </c>
      <c r="AY74" t="s">
        <v>293</v>
      </c>
      <c r="AZ74">
        <v>0</v>
      </c>
      <c r="BA74">
        <f>AP74-AZ74</f>
        <v>0</v>
      </c>
      <c r="BB74">
        <f>(AP74-AO74)/(AP74-AZ74)</f>
        <v>0</v>
      </c>
      <c r="BC74">
        <f>(AJ74-AP74)/(AJ74-AZ74)</f>
        <v>0</v>
      </c>
      <c r="BD74">
        <f>(AP74-AO74)/(AP74-AI74)</f>
        <v>0</v>
      </c>
      <c r="BE74">
        <f>(AJ74-AP74)/(AJ74-AI74)</f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f>$B$11*CL74+$C$11*CM74+$F$11*CN74*(1-CQ74)</f>
        <v>0</v>
      </c>
      <c r="BO74">
        <f>BN74*BP74</f>
        <v>0</v>
      </c>
      <c r="BP74">
        <f>($B$11*$D$9+$C$11*$D$9+$F$11*((DA74+CS74)/MAX(DA74+CS74+DB74, 0.1)*$I$9+DB74/MAX(DA74+CS74+DB74, 0.1)*$J$9))/($B$11+$C$11+$F$11)</f>
        <v>0</v>
      </c>
      <c r="BQ74">
        <f>($B$11*$K$9+$C$11*$K$9+$F$11*((DA74+CS74)/MAX(DA74+CS74+DB74, 0.1)*$P$9+DB74/MAX(DA74+CS74+DB74, 0.1)*$Q$9))/($B$11+$C$11+$F$11)</f>
        <v>0</v>
      </c>
      <c r="BR74">
        <v>6</v>
      </c>
      <c r="BS74">
        <v>0.5</v>
      </c>
      <c r="BT74" t="s">
        <v>294</v>
      </c>
      <c r="BU74">
        <v>2</v>
      </c>
      <c r="BV74">
        <v>1620076174</v>
      </c>
      <c r="BW74">
        <v>404.149</v>
      </c>
      <c r="BX74">
        <v>420.007666666667</v>
      </c>
      <c r="BY74">
        <v>27.9211666666667</v>
      </c>
      <c r="BZ74">
        <v>25.0409333333333</v>
      </c>
      <c r="CA74">
        <v>405.425333333333</v>
      </c>
      <c r="CB74">
        <v>28.0358666666667</v>
      </c>
      <c r="CC74">
        <v>699.963666666667</v>
      </c>
      <c r="CD74">
        <v>101.058666666667</v>
      </c>
      <c r="CE74">
        <v>0.100059033333333</v>
      </c>
      <c r="CF74">
        <v>32.1703333333333</v>
      </c>
      <c r="CG74">
        <v>31.0568333333333</v>
      </c>
      <c r="CH74">
        <v>999.9</v>
      </c>
      <c r="CI74">
        <v>0</v>
      </c>
      <c r="CJ74">
        <v>0</v>
      </c>
      <c r="CK74">
        <v>9970</v>
      </c>
      <c r="CL74">
        <v>0</v>
      </c>
      <c r="CM74">
        <v>2.53649</v>
      </c>
      <c r="CN74">
        <v>599.994</v>
      </c>
      <c r="CO74">
        <v>0.932979333333333</v>
      </c>
      <c r="CP74">
        <v>0.0670209666666667</v>
      </c>
      <c r="CQ74">
        <v>0</v>
      </c>
      <c r="CR74">
        <v>1136.38</v>
      </c>
      <c r="CS74">
        <v>4.99912</v>
      </c>
      <c r="CT74">
        <v>6713.77666666667</v>
      </c>
      <c r="CU74">
        <v>3805.5</v>
      </c>
      <c r="CV74">
        <v>35.854</v>
      </c>
      <c r="CW74">
        <v>38.8956666666667</v>
      </c>
      <c r="CX74">
        <v>37.7083333333333</v>
      </c>
      <c r="CY74">
        <v>39.1036666666667</v>
      </c>
      <c r="CZ74">
        <v>38.7706666666667</v>
      </c>
      <c r="DA74">
        <v>555.116666666667</v>
      </c>
      <c r="DB74">
        <v>39.88</v>
      </c>
      <c r="DC74">
        <v>0</v>
      </c>
      <c r="DD74">
        <v>1620076175.3</v>
      </c>
      <c r="DE74">
        <v>0</v>
      </c>
      <c r="DF74">
        <v>1135.67538461538</v>
      </c>
      <c r="DG74">
        <v>6.86085470085642</v>
      </c>
      <c r="DH74">
        <v>41.5914530984266</v>
      </c>
      <c r="DI74">
        <v>6709.07038461539</v>
      </c>
      <c r="DJ74">
        <v>15</v>
      </c>
      <c r="DK74">
        <v>1620074415.1</v>
      </c>
      <c r="DL74" t="s">
        <v>295</v>
      </c>
      <c r="DM74">
        <v>1620074410.1</v>
      </c>
      <c r="DN74">
        <v>1620074415.1</v>
      </c>
      <c r="DO74">
        <v>3</v>
      </c>
      <c r="DP74">
        <v>-0.047</v>
      </c>
      <c r="DQ74">
        <v>0.064</v>
      </c>
      <c r="DR74">
        <v>-1.276</v>
      </c>
      <c r="DS74">
        <v>-0.115</v>
      </c>
      <c r="DT74">
        <v>420</v>
      </c>
      <c r="DU74">
        <v>1</v>
      </c>
      <c r="DV74">
        <v>0.23</v>
      </c>
      <c r="DW74">
        <v>0.04</v>
      </c>
      <c r="DX74">
        <v>-15.7066</v>
      </c>
      <c r="DY74">
        <v>-0.802220905923381</v>
      </c>
      <c r="DZ74">
        <v>0.0804005339140142</v>
      </c>
      <c r="EA74">
        <v>0</v>
      </c>
      <c r="EB74">
        <v>1135.26647058824</v>
      </c>
      <c r="EC74">
        <v>6.68799661876481</v>
      </c>
      <c r="ED74">
        <v>0.676434781661043</v>
      </c>
      <c r="EE74">
        <v>1</v>
      </c>
      <c r="EF74">
        <v>2.78972853658537</v>
      </c>
      <c r="EG74">
        <v>0.543599581881531</v>
      </c>
      <c r="EH74">
        <v>0.053606872992227</v>
      </c>
      <c r="EI74">
        <v>0</v>
      </c>
      <c r="EJ74">
        <v>1</v>
      </c>
      <c r="EK74">
        <v>3</v>
      </c>
      <c r="EL74" t="s">
        <v>296</v>
      </c>
      <c r="EM74">
        <v>100</v>
      </c>
      <c r="EN74">
        <v>100</v>
      </c>
      <c r="EO74">
        <v>-1.276</v>
      </c>
      <c r="EP74">
        <v>-0.1147</v>
      </c>
      <c r="EQ74">
        <v>-1.27634999999998</v>
      </c>
      <c r="ER74">
        <v>0</v>
      </c>
      <c r="ES74">
        <v>0</v>
      </c>
      <c r="ET74">
        <v>0</v>
      </c>
      <c r="EU74">
        <v>-0.11468485</v>
      </c>
      <c r="EV74">
        <v>0</v>
      </c>
      <c r="EW74">
        <v>0</v>
      </c>
      <c r="EX74">
        <v>0</v>
      </c>
      <c r="EY74">
        <v>-1</v>
      </c>
      <c r="EZ74">
        <v>-1</v>
      </c>
      <c r="FA74">
        <v>-1</v>
      </c>
      <c r="FB74">
        <v>-1</v>
      </c>
      <c r="FC74">
        <v>29.4</v>
      </c>
      <c r="FD74">
        <v>29.3</v>
      </c>
      <c r="FE74">
        <v>2</v>
      </c>
      <c r="FF74">
        <v>783.187</v>
      </c>
      <c r="FG74">
        <v>726.978</v>
      </c>
      <c r="FH74">
        <v>37.8166</v>
      </c>
      <c r="FI74">
        <v>25.22</v>
      </c>
      <c r="FJ74">
        <v>30.0007</v>
      </c>
      <c r="FK74">
        <v>25.0575</v>
      </c>
      <c r="FL74">
        <v>25.0102</v>
      </c>
      <c r="FM74">
        <v>26.7804</v>
      </c>
      <c r="FN74">
        <v>0</v>
      </c>
      <c r="FO74">
        <v>100</v>
      </c>
      <c r="FP74">
        <v>37.86</v>
      </c>
      <c r="FQ74">
        <v>420</v>
      </c>
      <c r="FR74">
        <v>33.798</v>
      </c>
      <c r="FS74">
        <v>101.953</v>
      </c>
      <c r="FT74">
        <v>100.454</v>
      </c>
    </row>
    <row r="75" spans="1:176">
      <c r="A75">
        <v>59</v>
      </c>
      <c r="B75">
        <v>1620076205</v>
      </c>
      <c r="C75">
        <v>1740.40000009537</v>
      </c>
      <c r="D75" t="s">
        <v>414</v>
      </c>
      <c r="E75" t="s">
        <v>415</v>
      </c>
      <c r="F75">
        <v>1620076204</v>
      </c>
      <c r="G75">
        <f>CC75*AE75*(BY75-BZ75)/(100*BR75*(1000-AE75*BY75))</f>
        <v>0</v>
      </c>
      <c r="H75">
        <f>CC75*AE75*(BX75-BW75*(1000-AE75*BZ75)/(1000-AE75*BY75))/(100*BR75)</f>
        <v>0</v>
      </c>
      <c r="I75">
        <f>BW75 - IF(AE75&gt;1, H75*BR75*100.0/(AG75*CK75), 0)</f>
        <v>0</v>
      </c>
      <c r="J75">
        <f>((P75-G75/2)*I75-H75)/(P75+G75/2)</f>
        <v>0</v>
      </c>
      <c r="K75">
        <f>J75*(CD75+CE75)/1000.0</f>
        <v>0</v>
      </c>
      <c r="L75">
        <f>(BW75 - IF(AE75&gt;1, H75*BR75*100.0/(AG75*CK75), 0))*(CD75+CE75)/1000.0</f>
        <v>0</v>
      </c>
      <c r="M75">
        <f>2.0/((1/O75-1/N75)+SIGN(O75)*SQRT((1/O75-1/N75)*(1/O75-1/N75) + 4*BS75/((BS75+1)*(BS75+1))*(2*1/O75*1/N75-1/N75*1/N75)))</f>
        <v>0</v>
      </c>
      <c r="N75">
        <f>IF(LEFT(BT75,1)&lt;&gt;"0",IF(LEFT(BT75,1)="1",3.0,BU75),$D$5+$E$5*(CK75*CD75/($K$5*1000))+$F$5*(CK75*CD75/($K$5*1000))*MAX(MIN(BR75,$J$5),$I$5)*MAX(MIN(BR75,$J$5),$I$5)+$G$5*MAX(MIN(BR75,$J$5),$I$5)*(CK75*CD75/($K$5*1000))+$H$5*(CK75*CD75/($K$5*1000))*(CK75*CD75/($K$5*1000)))</f>
        <v>0</v>
      </c>
      <c r="O75">
        <f>G75*(1000-(1000*0.61365*exp(17.502*S75/(240.97+S75))/(CD75+CE75)+BY75)/2)/(1000*0.61365*exp(17.502*S75/(240.97+S75))/(CD75+CE75)-BY75)</f>
        <v>0</v>
      </c>
      <c r="P75">
        <f>1/((BS75+1)/(M75/1.6)+1/(N75/1.37)) + BS75/((BS75+1)/(M75/1.6) + BS75/(N75/1.37))</f>
        <v>0</v>
      </c>
      <c r="Q75">
        <f>(BO75*BQ75)</f>
        <v>0</v>
      </c>
      <c r="R75">
        <f>(CF75+(Q75+2*0.95*5.67E-8*(((CF75+$B$7)+273)^4-(CF75+273)^4)-44100*G75)/(1.84*29.3*N75+8*0.95*5.67E-8*(CF75+273)^3))</f>
        <v>0</v>
      </c>
      <c r="S75">
        <f>($C$7*CG75+$D$7*CH75+$E$7*R75)</f>
        <v>0</v>
      </c>
      <c r="T75">
        <f>0.61365*exp(17.502*S75/(240.97+S75))</f>
        <v>0</v>
      </c>
      <c r="U75">
        <f>(V75/W75*100)</f>
        <v>0</v>
      </c>
      <c r="V75">
        <f>BY75*(CD75+CE75)/1000</f>
        <v>0</v>
      </c>
      <c r="W75">
        <f>0.61365*exp(17.502*CF75/(240.97+CF75))</f>
        <v>0</v>
      </c>
      <c r="X75">
        <f>(T75-BY75*(CD75+CE75)/1000)</f>
        <v>0</v>
      </c>
      <c r="Y75">
        <f>(-G75*44100)</f>
        <v>0</v>
      </c>
      <c r="Z75">
        <f>2*29.3*N75*0.92*(CF75-S75)</f>
        <v>0</v>
      </c>
      <c r="AA75">
        <f>2*0.95*5.67E-8*(((CF75+$B$7)+273)^4-(S75+273)^4)</f>
        <v>0</v>
      </c>
      <c r="AB75">
        <f>Q75+AA75+Y75+Z75</f>
        <v>0</v>
      </c>
      <c r="AC75">
        <v>0</v>
      </c>
      <c r="AD75">
        <v>0</v>
      </c>
      <c r="AE75">
        <f>IF(AC75*$H$13&gt;=AG75,1.0,(AG75/(AG75-AC75*$H$13)))</f>
        <v>0</v>
      </c>
      <c r="AF75">
        <f>(AE75-1)*100</f>
        <v>0</v>
      </c>
      <c r="AG75">
        <f>MAX(0,($B$13+$C$13*CK75)/(1+$D$13*CK75)*CD75/(CF75+273)*$E$13)</f>
        <v>0</v>
      </c>
      <c r="AH75" t="s">
        <v>293</v>
      </c>
      <c r="AI75">
        <v>0</v>
      </c>
      <c r="AJ75">
        <v>0</v>
      </c>
      <c r="AK75">
        <f>AJ75-AI75</f>
        <v>0</v>
      </c>
      <c r="AL75">
        <f>AK75/AJ75</f>
        <v>0</v>
      </c>
      <c r="AM75">
        <v>0</v>
      </c>
      <c r="AN75" t="s">
        <v>293</v>
      </c>
      <c r="AO75">
        <v>0</v>
      </c>
      <c r="AP75">
        <v>0</v>
      </c>
      <c r="AQ75">
        <f>1-AO75/AP75</f>
        <v>0</v>
      </c>
      <c r="AR75">
        <v>0.5</v>
      </c>
      <c r="AS75">
        <f>BO75</f>
        <v>0</v>
      </c>
      <c r="AT75">
        <f>H75</f>
        <v>0</v>
      </c>
      <c r="AU75">
        <f>AQ75*AR75*AS75</f>
        <v>0</v>
      </c>
      <c r="AV75">
        <f>BA75/AP75</f>
        <v>0</v>
      </c>
      <c r="AW75">
        <f>(AT75-AM75)/AS75</f>
        <v>0</v>
      </c>
      <c r="AX75">
        <f>(AJ75-AP75)/AP75</f>
        <v>0</v>
      </c>
      <c r="AY75" t="s">
        <v>293</v>
      </c>
      <c r="AZ75">
        <v>0</v>
      </c>
      <c r="BA75">
        <f>AP75-AZ75</f>
        <v>0</v>
      </c>
      <c r="BB75">
        <f>(AP75-AO75)/(AP75-AZ75)</f>
        <v>0</v>
      </c>
      <c r="BC75">
        <f>(AJ75-AP75)/(AJ75-AZ75)</f>
        <v>0</v>
      </c>
      <c r="BD75">
        <f>(AP75-AO75)/(AP75-AI75)</f>
        <v>0</v>
      </c>
      <c r="BE75">
        <f>(AJ75-AP75)/(AJ75-AI75)</f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f>$B$11*CL75+$C$11*CM75+$F$11*CN75*(1-CQ75)</f>
        <v>0</v>
      </c>
      <c r="BO75">
        <f>BN75*BP75</f>
        <v>0</v>
      </c>
      <c r="BP75">
        <f>($B$11*$D$9+$C$11*$D$9+$F$11*((DA75+CS75)/MAX(DA75+CS75+DB75, 0.1)*$I$9+DB75/MAX(DA75+CS75+DB75, 0.1)*$J$9))/($B$11+$C$11+$F$11)</f>
        <v>0</v>
      </c>
      <c r="BQ75">
        <f>($B$11*$K$9+$C$11*$K$9+$F$11*((DA75+CS75)/MAX(DA75+CS75+DB75, 0.1)*$P$9+DB75/MAX(DA75+CS75+DB75, 0.1)*$Q$9))/($B$11+$C$11+$F$11)</f>
        <v>0</v>
      </c>
      <c r="BR75">
        <v>6</v>
      </c>
      <c r="BS75">
        <v>0.5</v>
      </c>
      <c r="BT75" t="s">
        <v>294</v>
      </c>
      <c r="BU75">
        <v>2</v>
      </c>
      <c r="BV75">
        <v>1620076204</v>
      </c>
      <c r="BW75">
        <v>403.775666666667</v>
      </c>
      <c r="BX75">
        <v>419.984</v>
      </c>
      <c r="BY75">
        <v>28.2418333333333</v>
      </c>
      <c r="BZ75">
        <v>25.0751333333333</v>
      </c>
      <c r="CA75">
        <v>405.052</v>
      </c>
      <c r="CB75">
        <v>28.3565</v>
      </c>
      <c r="CC75">
        <v>700.000666666667</v>
      </c>
      <c r="CD75">
        <v>101.059</v>
      </c>
      <c r="CE75">
        <v>0.100454666666667</v>
      </c>
      <c r="CF75">
        <v>32.5016333333333</v>
      </c>
      <c r="CG75">
        <v>31.3348333333333</v>
      </c>
      <c r="CH75">
        <v>999.9</v>
      </c>
      <c r="CI75">
        <v>0</v>
      </c>
      <c r="CJ75">
        <v>0</v>
      </c>
      <c r="CK75">
        <v>9996.87333333333</v>
      </c>
      <c r="CL75">
        <v>0</v>
      </c>
      <c r="CM75">
        <v>2.53649</v>
      </c>
      <c r="CN75">
        <v>599.969</v>
      </c>
      <c r="CO75">
        <v>0.932984333333333</v>
      </c>
      <c r="CP75">
        <v>0.067016</v>
      </c>
      <c r="CQ75">
        <v>0</v>
      </c>
      <c r="CR75">
        <v>1139.06</v>
      </c>
      <c r="CS75">
        <v>4.99912</v>
      </c>
      <c r="CT75">
        <v>6730.85333333333</v>
      </c>
      <c r="CU75">
        <v>3805.34</v>
      </c>
      <c r="CV75">
        <v>35.979</v>
      </c>
      <c r="CW75">
        <v>38.937</v>
      </c>
      <c r="CX75">
        <v>37.604</v>
      </c>
      <c r="CY75">
        <v>39.062</v>
      </c>
      <c r="CZ75">
        <v>38.8536666666667</v>
      </c>
      <c r="DA75">
        <v>555.1</v>
      </c>
      <c r="DB75">
        <v>39.8766666666667</v>
      </c>
      <c r="DC75">
        <v>0</v>
      </c>
      <c r="DD75">
        <v>1620076205.3</v>
      </c>
      <c r="DE75">
        <v>0</v>
      </c>
      <c r="DF75">
        <v>1138.57192307692</v>
      </c>
      <c r="DG75">
        <v>5.43008548219752</v>
      </c>
      <c r="DH75">
        <v>40.3600000567188</v>
      </c>
      <c r="DI75">
        <v>6727.74269230769</v>
      </c>
      <c r="DJ75">
        <v>15</v>
      </c>
      <c r="DK75">
        <v>1620074415.1</v>
      </c>
      <c r="DL75" t="s">
        <v>295</v>
      </c>
      <c r="DM75">
        <v>1620074410.1</v>
      </c>
      <c r="DN75">
        <v>1620074415.1</v>
      </c>
      <c r="DO75">
        <v>3</v>
      </c>
      <c r="DP75">
        <v>-0.047</v>
      </c>
      <c r="DQ75">
        <v>0.064</v>
      </c>
      <c r="DR75">
        <v>-1.276</v>
      </c>
      <c r="DS75">
        <v>-0.115</v>
      </c>
      <c r="DT75">
        <v>420</v>
      </c>
      <c r="DU75">
        <v>1</v>
      </c>
      <c r="DV75">
        <v>0.23</v>
      </c>
      <c r="DW75">
        <v>0.04</v>
      </c>
      <c r="DX75">
        <v>-16.1038170731707</v>
      </c>
      <c r="DY75">
        <v>-0.652323344947768</v>
      </c>
      <c r="DZ75">
        <v>0.0661397039622505</v>
      </c>
      <c r="EA75">
        <v>0</v>
      </c>
      <c r="EB75">
        <v>1138.27205882353</v>
      </c>
      <c r="EC75">
        <v>4.95291631445596</v>
      </c>
      <c r="ED75">
        <v>0.530281719864218</v>
      </c>
      <c r="EE75">
        <v>1</v>
      </c>
      <c r="EF75">
        <v>3.0680856097561</v>
      </c>
      <c r="EG75">
        <v>0.584310104529611</v>
      </c>
      <c r="EH75">
        <v>0.0576223276952471</v>
      </c>
      <c r="EI75">
        <v>0</v>
      </c>
      <c r="EJ75">
        <v>1</v>
      </c>
      <c r="EK75">
        <v>3</v>
      </c>
      <c r="EL75" t="s">
        <v>296</v>
      </c>
      <c r="EM75">
        <v>100</v>
      </c>
      <c r="EN75">
        <v>100</v>
      </c>
      <c r="EO75">
        <v>-1.277</v>
      </c>
      <c r="EP75">
        <v>-0.1147</v>
      </c>
      <c r="EQ75">
        <v>-1.27634999999998</v>
      </c>
      <c r="ER75">
        <v>0</v>
      </c>
      <c r="ES75">
        <v>0</v>
      </c>
      <c r="ET75">
        <v>0</v>
      </c>
      <c r="EU75">
        <v>-0.11468485</v>
      </c>
      <c r="EV75">
        <v>0</v>
      </c>
      <c r="EW75">
        <v>0</v>
      </c>
      <c r="EX75">
        <v>0</v>
      </c>
      <c r="EY75">
        <v>-1</v>
      </c>
      <c r="EZ75">
        <v>-1</v>
      </c>
      <c r="FA75">
        <v>-1</v>
      </c>
      <c r="FB75">
        <v>-1</v>
      </c>
      <c r="FC75">
        <v>29.9</v>
      </c>
      <c r="FD75">
        <v>29.8</v>
      </c>
      <c r="FE75">
        <v>2</v>
      </c>
      <c r="FF75">
        <v>783.583</v>
      </c>
      <c r="FG75">
        <v>726.887</v>
      </c>
      <c r="FH75">
        <v>38.3187</v>
      </c>
      <c r="FI75">
        <v>25.2645</v>
      </c>
      <c r="FJ75">
        <v>30.0008</v>
      </c>
      <c r="FK75">
        <v>25.0911</v>
      </c>
      <c r="FL75">
        <v>25.0415</v>
      </c>
      <c r="FM75">
        <v>26.7846</v>
      </c>
      <c r="FN75">
        <v>0</v>
      </c>
      <c r="FO75">
        <v>100</v>
      </c>
      <c r="FP75">
        <v>38.37</v>
      </c>
      <c r="FQ75">
        <v>420</v>
      </c>
      <c r="FR75">
        <v>33.798</v>
      </c>
      <c r="FS75">
        <v>101.949</v>
      </c>
      <c r="FT75">
        <v>100.451</v>
      </c>
    </row>
    <row r="76" spans="1:176">
      <c r="A76">
        <v>60</v>
      </c>
      <c r="B76">
        <v>1620076235</v>
      </c>
      <c r="C76">
        <v>1770.40000009537</v>
      </c>
      <c r="D76" t="s">
        <v>416</v>
      </c>
      <c r="E76" t="s">
        <v>417</v>
      </c>
      <c r="F76">
        <v>1620076234</v>
      </c>
      <c r="G76">
        <f>CC76*AE76*(BY76-BZ76)/(100*BR76*(1000-AE76*BY76))</f>
        <v>0</v>
      </c>
      <c r="H76">
        <f>CC76*AE76*(BX76-BW76*(1000-AE76*BZ76)/(1000-AE76*BY76))/(100*BR76)</f>
        <v>0</v>
      </c>
      <c r="I76">
        <f>BW76 - IF(AE76&gt;1, H76*BR76*100.0/(AG76*CK76), 0)</f>
        <v>0</v>
      </c>
      <c r="J76">
        <f>((P76-G76/2)*I76-H76)/(P76+G76/2)</f>
        <v>0</v>
      </c>
      <c r="K76">
        <f>J76*(CD76+CE76)/1000.0</f>
        <v>0</v>
      </c>
      <c r="L76">
        <f>(BW76 - IF(AE76&gt;1, H76*BR76*100.0/(AG76*CK76), 0))*(CD76+CE76)/1000.0</f>
        <v>0</v>
      </c>
      <c r="M76">
        <f>2.0/((1/O76-1/N76)+SIGN(O76)*SQRT((1/O76-1/N76)*(1/O76-1/N76) + 4*BS76/((BS76+1)*(BS76+1))*(2*1/O76*1/N76-1/N76*1/N76)))</f>
        <v>0</v>
      </c>
      <c r="N76">
        <f>IF(LEFT(BT76,1)&lt;&gt;"0",IF(LEFT(BT76,1)="1",3.0,BU76),$D$5+$E$5*(CK76*CD76/($K$5*1000))+$F$5*(CK76*CD76/($K$5*1000))*MAX(MIN(BR76,$J$5),$I$5)*MAX(MIN(BR76,$J$5),$I$5)+$G$5*MAX(MIN(BR76,$J$5),$I$5)*(CK76*CD76/($K$5*1000))+$H$5*(CK76*CD76/($K$5*1000))*(CK76*CD76/($K$5*1000)))</f>
        <v>0</v>
      </c>
      <c r="O76">
        <f>G76*(1000-(1000*0.61365*exp(17.502*S76/(240.97+S76))/(CD76+CE76)+BY76)/2)/(1000*0.61365*exp(17.502*S76/(240.97+S76))/(CD76+CE76)-BY76)</f>
        <v>0</v>
      </c>
      <c r="P76">
        <f>1/((BS76+1)/(M76/1.6)+1/(N76/1.37)) + BS76/((BS76+1)/(M76/1.6) + BS76/(N76/1.37))</f>
        <v>0</v>
      </c>
      <c r="Q76">
        <f>(BO76*BQ76)</f>
        <v>0</v>
      </c>
      <c r="R76">
        <f>(CF76+(Q76+2*0.95*5.67E-8*(((CF76+$B$7)+273)^4-(CF76+273)^4)-44100*G76)/(1.84*29.3*N76+8*0.95*5.67E-8*(CF76+273)^3))</f>
        <v>0</v>
      </c>
      <c r="S76">
        <f>($C$7*CG76+$D$7*CH76+$E$7*R76)</f>
        <v>0</v>
      </c>
      <c r="T76">
        <f>0.61365*exp(17.502*S76/(240.97+S76))</f>
        <v>0</v>
      </c>
      <c r="U76">
        <f>(V76/W76*100)</f>
        <v>0</v>
      </c>
      <c r="V76">
        <f>BY76*(CD76+CE76)/1000</f>
        <v>0</v>
      </c>
      <c r="W76">
        <f>0.61365*exp(17.502*CF76/(240.97+CF76))</f>
        <v>0</v>
      </c>
      <c r="X76">
        <f>(T76-BY76*(CD76+CE76)/1000)</f>
        <v>0</v>
      </c>
      <c r="Y76">
        <f>(-G76*44100)</f>
        <v>0</v>
      </c>
      <c r="Z76">
        <f>2*29.3*N76*0.92*(CF76-S76)</f>
        <v>0</v>
      </c>
      <c r="AA76">
        <f>2*0.95*5.67E-8*(((CF76+$B$7)+273)^4-(S76+273)^4)</f>
        <v>0</v>
      </c>
      <c r="AB76">
        <f>Q76+AA76+Y76+Z76</f>
        <v>0</v>
      </c>
      <c r="AC76">
        <v>0</v>
      </c>
      <c r="AD76">
        <v>0</v>
      </c>
      <c r="AE76">
        <f>IF(AC76*$H$13&gt;=AG76,1.0,(AG76/(AG76-AC76*$H$13)))</f>
        <v>0</v>
      </c>
      <c r="AF76">
        <f>(AE76-1)*100</f>
        <v>0</v>
      </c>
      <c r="AG76">
        <f>MAX(0,($B$13+$C$13*CK76)/(1+$D$13*CK76)*CD76/(CF76+273)*$E$13)</f>
        <v>0</v>
      </c>
      <c r="AH76" t="s">
        <v>293</v>
      </c>
      <c r="AI76">
        <v>0</v>
      </c>
      <c r="AJ76">
        <v>0</v>
      </c>
      <c r="AK76">
        <f>AJ76-AI76</f>
        <v>0</v>
      </c>
      <c r="AL76">
        <f>AK76/AJ76</f>
        <v>0</v>
      </c>
      <c r="AM76">
        <v>0</v>
      </c>
      <c r="AN76" t="s">
        <v>293</v>
      </c>
      <c r="AO76">
        <v>0</v>
      </c>
      <c r="AP76">
        <v>0</v>
      </c>
      <c r="AQ76">
        <f>1-AO76/AP76</f>
        <v>0</v>
      </c>
      <c r="AR76">
        <v>0.5</v>
      </c>
      <c r="AS76">
        <f>BO76</f>
        <v>0</v>
      </c>
      <c r="AT76">
        <f>H76</f>
        <v>0</v>
      </c>
      <c r="AU76">
        <f>AQ76*AR76*AS76</f>
        <v>0</v>
      </c>
      <c r="AV76">
        <f>BA76/AP76</f>
        <v>0</v>
      </c>
      <c r="AW76">
        <f>(AT76-AM76)/AS76</f>
        <v>0</v>
      </c>
      <c r="AX76">
        <f>(AJ76-AP76)/AP76</f>
        <v>0</v>
      </c>
      <c r="AY76" t="s">
        <v>293</v>
      </c>
      <c r="AZ76">
        <v>0</v>
      </c>
      <c r="BA76">
        <f>AP76-AZ76</f>
        <v>0</v>
      </c>
      <c r="BB76">
        <f>(AP76-AO76)/(AP76-AZ76)</f>
        <v>0</v>
      </c>
      <c r="BC76">
        <f>(AJ76-AP76)/(AJ76-AZ76)</f>
        <v>0</v>
      </c>
      <c r="BD76">
        <f>(AP76-AO76)/(AP76-AI76)</f>
        <v>0</v>
      </c>
      <c r="BE76">
        <f>(AJ76-AP76)/(AJ76-AI76)</f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f>$B$11*CL76+$C$11*CM76+$F$11*CN76*(1-CQ76)</f>
        <v>0</v>
      </c>
      <c r="BO76">
        <f>BN76*BP76</f>
        <v>0</v>
      </c>
      <c r="BP76">
        <f>($B$11*$D$9+$C$11*$D$9+$F$11*((DA76+CS76)/MAX(DA76+CS76+DB76, 0.1)*$I$9+DB76/MAX(DA76+CS76+DB76, 0.1)*$J$9))/($B$11+$C$11+$F$11)</f>
        <v>0</v>
      </c>
      <c r="BQ76">
        <f>($B$11*$K$9+$C$11*$K$9+$F$11*((DA76+CS76)/MAX(DA76+CS76+DB76, 0.1)*$P$9+DB76/MAX(DA76+CS76+DB76, 0.1)*$Q$9))/($B$11+$C$11+$F$11)</f>
        <v>0</v>
      </c>
      <c r="BR76">
        <v>6</v>
      </c>
      <c r="BS76">
        <v>0.5</v>
      </c>
      <c r="BT76" t="s">
        <v>294</v>
      </c>
      <c r="BU76">
        <v>2</v>
      </c>
      <c r="BV76">
        <v>1620076234</v>
      </c>
      <c r="BW76">
        <v>403.359666666667</v>
      </c>
      <c r="BX76">
        <v>419.973666666667</v>
      </c>
      <c r="BY76">
        <v>28.5746</v>
      </c>
      <c r="BZ76">
        <v>25.1057333333333</v>
      </c>
      <c r="CA76">
        <v>404.635666666667</v>
      </c>
      <c r="CB76">
        <v>28.6892666666667</v>
      </c>
      <c r="CC76">
        <v>699.985333333333</v>
      </c>
      <c r="CD76">
        <v>101.07</v>
      </c>
      <c r="CE76">
        <v>0.100399666666667</v>
      </c>
      <c r="CF76">
        <v>32.8270333333333</v>
      </c>
      <c r="CG76">
        <v>31.5798333333333</v>
      </c>
      <c r="CH76">
        <v>999.9</v>
      </c>
      <c r="CI76">
        <v>0</v>
      </c>
      <c r="CJ76">
        <v>0</v>
      </c>
      <c r="CK76">
        <v>9998.76</v>
      </c>
      <c r="CL76">
        <v>0</v>
      </c>
      <c r="CM76">
        <v>2.53649</v>
      </c>
      <c r="CN76">
        <v>600.072</v>
      </c>
      <c r="CO76">
        <v>0.932995666666667</v>
      </c>
      <c r="CP76">
        <v>0.0670045666666667</v>
      </c>
      <c r="CQ76">
        <v>0</v>
      </c>
      <c r="CR76">
        <v>1140.87666666667</v>
      </c>
      <c r="CS76">
        <v>4.99912</v>
      </c>
      <c r="CT76">
        <v>6744.88</v>
      </c>
      <c r="CU76">
        <v>3806.01666666667</v>
      </c>
      <c r="CV76">
        <v>36.0413333333333</v>
      </c>
      <c r="CW76">
        <v>39</v>
      </c>
      <c r="CX76">
        <v>37.8333333333333</v>
      </c>
      <c r="CY76">
        <v>39.229</v>
      </c>
      <c r="CZ76">
        <v>38.8956666666667</v>
      </c>
      <c r="DA76">
        <v>555.2</v>
      </c>
      <c r="DB76">
        <v>39.8733333333333</v>
      </c>
      <c r="DC76">
        <v>0</v>
      </c>
      <c r="DD76">
        <v>1620076235.3</v>
      </c>
      <c r="DE76">
        <v>0</v>
      </c>
      <c r="DF76">
        <v>1140.57884615385</v>
      </c>
      <c r="DG76">
        <v>3.2249572772084</v>
      </c>
      <c r="DH76">
        <v>22.6283761482985</v>
      </c>
      <c r="DI76">
        <v>6741.84461538462</v>
      </c>
      <c r="DJ76">
        <v>15</v>
      </c>
      <c r="DK76">
        <v>1620074415.1</v>
      </c>
      <c r="DL76" t="s">
        <v>295</v>
      </c>
      <c r="DM76">
        <v>1620074410.1</v>
      </c>
      <c r="DN76">
        <v>1620074415.1</v>
      </c>
      <c r="DO76">
        <v>3</v>
      </c>
      <c r="DP76">
        <v>-0.047</v>
      </c>
      <c r="DQ76">
        <v>0.064</v>
      </c>
      <c r="DR76">
        <v>-1.276</v>
      </c>
      <c r="DS76">
        <v>-0.115</v>
      </c>
      <c r="DT76">
        <v>420</v>
      </c>
      <c r="DU76">
        <v>1</v>
      </c>
      <c r="DV76">
        <v>0.23</v>
      </c>
      <c r="DW76">
        <v>0.04</v>
      </c>
      <c r="DX76">
        <v>-16.4976853658537</v>
      </c>
      <c r="DY76">
        <v>-0.686287108013953</v>
      </c>
      <c r="DZ76">
        <v>0.0702494460041541</v>
      </c>
      <c r="EA76">
        <v>0</v>
      </c>
      <c r="EB76">
        <v>1140.42441176471</v>
      </c>
      <c r="EC76">
        <v>2.69767957867324</v>
      </c>
      <c r="ED76">
        <v>0.341141605723658</v>
      </c>
      <c r="EE76">
        <v>1</v>
      </c>
      <c r="EF76">
        <v>3.36821048780488</v>
      </c>
      <c r="EG76">
        <v>0.6058931707317</v>
      </c>
      <c r="EH76">
        <v>0.0597531269495568</v>
      </c>
      <c r="EI76">
        <v>0</v>
      </c>
      <c r="EJ76">
        <v>1</v>
      </c>
      <c r="EK76">
        <v>3</v>
      </c>
      <c r="EL76" t="s">
        <v>296</v>
      </c>
      <c r="EM76">
        <v>100</v>
      </c>
      <c r="EN76">
        <v>100</v>
      </c>
      <c r="EO76">
        <v>-1.276</v>
      </c>
      <c r="EP76">
        <v>-0.1147</v>
      </c>
      <c r="EQ76">
        <v>-1.27634999999998</v>
      </c>
      <c r="ER76">
        <v>0</v>
      </c>
      <c r="ES76">
        <v>0</v>
      </c>
      <c r="ET76">
        <v>0</v>
      </c>
      <c r="EU76">
        <v>-0.11468485</v>
      </c>
      <c r="EV76">
        <v>0</v>
      </c>
      <c r="EW76">
        <v>0</v>
      </c>
      <c r="EX76">
        <v>0</v>
      </c>
      <c r="EY76">
        <v>-1</v>
      </c>
      <c r="EZ76">
        <v>-1</v>
      </c>
      <c r="FA76">
        <v>-1</v>
      </c>
      <c r="FB76">
        <v>-1</v>
      </c>
      <c r="FC76">
        <v>30.4</v>
      </c>
      <c r="FD76">
        <v>30.3</v>
      </c>
      <c r="FE76">
        <v>2</v>
      </c>
      <c r="FF76">
        <v>784.037</v>
      </c>
      <c r="FG76">
        <v>726.66</v>
      </c>
      <c r="FH76">
        <v>38.8151</v>
      </c>
      <c r="FI76">
        <v>25.3106</v>
      </c>
      <c r="FJ76">
        <v>30.0011</v>
      </c>
      <c r="FK76">
        <v>25.1259</v>
      </c>
      <c r="FL76">
        <v>25.0751</v>
      </c>
      <c r="FM76">
        <v>26.7886</v>
      </c>
      <c r="FN76">
        <v>0</v>
      </c>
      <c r="FO76">
        <v>100</v>
      </c>
      <c r="FP76">
        <v>38.87</v>
      </c>
      <c r="FQ76">
        <v>420</v>
      </c>
      <c r="FR76">
        <v>33.798</v>
      </c>
      <c r="FS76">
        <v>101.945</v>
      </c>
      <c r="FT76">
        <v>100.443</v>
      </c>
    </row>
    <row r="77" spans="1:176">
      <c r="A77">
        <v>61</v>
      </c>
      <c r="B77">
        <v>1620076265</v>
      </c>
      <c r="C77">
        <v>1800.40000009537</v>
      </c>
      <c r="D77" t="s">
        <v>418</v>
      </c>
      <c r="E77" t="s">
        <v>419</v>
      </c>
      <c r="F77">
        <v>1620076264</v>
      </c>
      <c r="G77">
        <f>CC77*AE77*(BY77-BZ77)/(100*BR77*(1000-AE77*BY77))</f>
        <v>0</v>
      </c>
      <c r="H77">
        <f>CC77*AE77*(BX77-BW77*(1000-AE77*BZ77)/(1000-AE77*BY77))/(100*BR77)</f>
        <v>0</v>
      </c>
      <c r="I77">
        <f>BW77 - IF(AE77&gt;1, H77*BR77*100.0/(AG77*CK77), 0)</f>
        <v>0</v>
      </c>
      <c r="J77">
        <f>((P77-G77/2)*I77-H77)/(P77+G77/2)</f>
        <v>0</v>
      </c>
      <c r="K77">
        <f>J77*(CD77+CE77)/1000.0</f>
        <v>0</v>
      </c>
      <c r="L77">
        <f>(BW77 - IF(AE77&gt;1, H77*BR77*100.0/(AG77*CK77), 0))*(CD77+CE77)/1000.0</f>
        <v>0</v>
      </c>
      <c r="M77">
        <f>2.0/((1/O77-1/N77)+SIGN(O77)*SQRT((1/O77-1/N77)*(1/O77-1/N77) + 4*BS77/((BS77+1)*(BS77+1))*(2*1/O77*1/N77-1/N77*1/N77)))</f>
        <v>0</v>
      </c>
      <c r="N77">
        <f>IF(LEFT(BT77,1)&lt;&gt;"0",IF(LEFT(BT77,1)="1",3.0,BU77),$D$5+$E$5*(CK77*CD77/($K$5*1000))+$F$5*(CK77*CD77/($K$5*1000))*MAX(MIN(BR77,$J$5),$I$5)*MAX(MIN(BR77,$J$5),$I$5)+$G$5*MAX(MIN(BR77,$J$5),$I$5)*(CK77*CD77/($K$5*1000))+$H$5*(CK77*CD77/($K$5*1000))*(CK77*CD77/($K$5*1000)))</f>
        <v>0</v>
      </c>
      <c r="O77">
        <f>G77*(1000-(1000*0.61365*exp(17.502*S77/(240.97+S77))/(CD77+CE77)+BY77)/2)/(1000*0.61365*exp(17.502*S77/(240.97+S77))/(CD77+CE77)-BY77)</f>
        <v>0</v>
      </c>
      <c r="P77">
        <f>1/((BS77+1)/(M77/1.6)+1/(N77/1.37)) + BS77/((BS77+1)/(M77/1.6) + BS77/(N77/1.37))</f>
        <v>0</v>
      </c>
      <c r="Q77">
        <f>(BO77*BQ77)</f>
        <v>0</v>
      </c>
      <c r="R77">
        <f>(CF77+(Q77+2*0.95*5.67E-8*(((CF77+$B$7)+273)^4-(CF77+273)^4)-44100*G77)/(1.84*29.3*N77+8*0.95*5.67E-8*(CF77+273)^3))</f>
        <v>0</v>
      </c>
      <c r="S77">
        <f>($C$7*CG77+$D$7*CH77+$E$7*R77)</f>
        <v>0</v>
      </c>
      <c r="T77">
        <f>0.61365*exp(17.502*S77/(240.97+S77))</f>
        <v>0</v>
      </c>
      <c r="U77">
        <f>(V77/W77*100)</f>
        <v>0</v>
      </c>
      <c r="V77">
        <f>BY77*(CD77+CE77)/1000</f>
        <v>0</v>
      </c>
      <c r="W77">
        <f>0.61365*exp(17.502*CF77/(240.97+CF77))</f>
        <v>0</v>
      </c>
      <c r="X77">
        <f>(T77-BY77*(CD77+CE77)/1000)</f>
        <v>0</v>
      </c>
      <c r="Y77">
        <f>(-G77*44100)</f>
        <v>0</v>
      </c>
      <c r="Z77">
        <f>2*29.3*N77*0.92*(CF77-S77)</f>
        <v>0</v>
      </c>
      <c r="AA77">
        <f>2*0.95*5.67E-8*(((CF77+$B$7)+273)^4-(S77+273)^4)</f>
        <v>0</v>
      </c>
      <c r="AB77">
        <f>Q77+AA77+Y77+Z77</f>
        <v>0</v>
      </c>
      <c r="AC77">
        <v>0</v>
      </c>
      <c r="AD77">
        <v>0</v>
      </c>
      <c r="AE77">
        <f>IF(AC77*$H$13&gt;=AG77,1.0,(AG77/(AG77-AC77*$H$13)))</f>
        <v>0</v>
      </c>
      <c r="AF77">
        <f>(AE77-1)*100</f>
        <v>0</v>
      </c>
      <c r="AG77">
        <f>MAX(0,($B$13+$C$13*CK77)/(1+$D$13*CK77)*CD77/(CF77+273)*$E$13)</f>
        <v>0</v>
      </c>
      <c r="AH77" t="s">
        <v>293</v>
      </c>
      <c r="AI77">
        <v>0</v>
      </c>
      <c r="AJ77">
        <v>0</v>
      </c>
      <c r="AK77">
        <f>AJ77-AI77</f>
        <v>0</v>
      </c>
      <c r="AL77">
        <f>AK77/AJ77</f>
        <v>0</v>
      </c>
      <c r="AM77">
        <v>0</v>
      </c>
      <c r="AN77" t="s">
        <v>293</v>
      </c>
      <c r="AO77">
        <v>0</v>
      </c>
      <c r="AP77">
        <v>0</v>
      </c>
      <c r="AQ77">
        <f>1-AO77/AP77</f>
        <v>0</v>
      </c>
      <c r="AR77">
        <v>0.5</v>
      </c>
      <c r="AS77">
        <f>BO77</f>
        <v>0</v>
      </c>
      <c r="AT77">
        <f>H77</f>
        <v>0</v>
      </c>
      <c r="AU77">
        <f>AQ77*AR77*AS77</f>
        <v>0</v>
      </c>
      <c r="AV77">
        <f>BA77/AP77</f>
        <v>0</v>
      </c>
      <c r="AW77">
        <f>(AT77-AM77)/AS77</f>
        <v>0</v>
      </c>
      <c r="AX77">
        <f>(AJ77-AP77)/AP77</f>
        <v>0</v>
      </c>
      <c r="AY77" t="s">
        <v>293</v>
      </c>
      <c r="AZ77">
        <v>0</v>
      </c>
      <c r="BA77">
        <f>AP77-AZ77</f>
        <v>0</v>
      </c>
      <c r="BB77">
        <f>(AP77-AO77)/(AP77-AZ77)</f>
        <v>0</v>
      </c>
      <c r="BC77">
        <f>(AJ77-AP77)/(AJ77-AZ77)</f>
        <v>0</v>
      </c>
      <c r="BD77">
        <f>(AP77-AO77)/(AP77-AI77)</f>
        <v>0</v>
      </c>
      <c r="BE77">
        <f>(AJ77-AP77)/(AJ77-AI77)</f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f>$B$11*CL77+$C$11*CM77+$F$11*CN77*(1-CQ77)</f>
        <v>0</v>
      </c>
      <c r="BO77">
        <f>BN77*BP77</f>
        <v>0</v>
      </c>
      <c r="BP77">
        <f>($B$11*$D$9+$C$11*$D$9+$F$11*((DA77+CS77)/MAX(DA77+CS77+DB77, 0.1)*$I$9+DB77/MAX(DA77+CS77+DB77, 0.1)*$J$9))/($B$11+$C$11+$F$11)</f>
        <v>0</v>
      </c>
      <c r="BQ77">
        <f>($B$11*$K$9+$C$11*$K$9+$F$11*((DA77+CS77)/MAX(DA77+CS77+DB77, 0.1)*$P$9+DB77/MAX(DA77+CS77+DB77, 0.1)*$Q$9))/($B$11+$C$11+$F$11)</f>
        <v>0</v>
      </c>
      <c r="BR77">
        <v>6</v>
      </c>
      <c r="BS77">
        <v>0.5</v>
      </c>
      <c r="BT77" t="s">
        <v>294</v>
      </c>
      <c r="BU77">
        <v>2</v>
      </c>
      <c r="BV77">
        <v>1620076264</v>
      </c>
      <c r="BW77">
        <v>402.965333333333</v>
      </c>
      <c r="BX77">
        <v>419.969333333333</v>
      </c>
      <c r="BY77">
        <v>28.9324</v>
      </c>
      <c r="BZ77">
        <v>25.1511666666667</v>
      </c>
      <c r="CA77">
        <v>404.241666666667</v>
      </c>
      <c r="CB77">
        <v>29.0471</v>
      </c>
      <c r="CC77">
        <v>699.983</v>
      </c>
      <c r="CD77">
        <v>101.061666666667</v>
      </c>
      <c r="CE77">
        <v>0.100262666666667</v>
      </c>
      <c r="CF77">
        <v>33.1505333333333</v>
      </c>
      <c r="CG77">
        <v>31.8332333333333</v>
      </c>
      <c r="CH77">
        <v>999.9</v>
      </c>
      <c r="CI77">
        <v>0</v>
      </c>
      <c r="CJ77">
        <v>0</v>
      </c>
      <c r="CK77">
        <v>9987.48</v>
      </c>
      <c r="CL77">
        <v>0</v>
      </c>
      <c r="CM77">
        <v>2.46618333333333</v>
      </c>
      <c r="CN77">
        <v>600.069666666667</v>
      </c>
      <c r="CO77">
        <v>0.932979333333333</v>
      </c>
      <c r="CP77">
        <v>0.0670209666666667</v>
      </c>
      <c r="CQ77">
        <v>0</v>
      </c>
      <c r="CR77">
        <v>1142.19666666667</v>
      </c>
      <c r="CS77">
        <v>4.99912</v>
      </c>
      <c r="CT77">
        <v>6753.17</v>
      </c>
      <c r="CU77">
        <v>3805.98333333333</v>
      </c>
      <c r="CV77">
        <v>36.104</v>
      </c>
      <c r="CW77">
        <v>39.0206666666667</v>
      </c>
      <c r="CX77">
        <v>37.7286666666667</v>
      </c>
      <c r="CY77">
        <v>39.1246666666667</v>
      </c>
      <c r="CZ77">
        <v>39.0203333333333</v>
      </c>
      <c r="DA77">
        <v>555.186666666667</v>
      </c>
      <c r="DB77">
        <v>39.8866666666667</v>
      </c>
      <c r="DC77">
        <v>0</v>
      </c>
      <c r="DD77">
        <v>1620076265.3</v>
      </c>
      <c r="DE77">
        <v>0</v>
      </c>
      <c r="DF77">
        <v>1141.86076923077</v>
      </c>
      <c r="DG77">
        <v>2.29401709077498</v>
      </c>
      <c r="DH77">
        <v>17.1900853459171</v>
      </c>
      <c r="DI77">
        <v>6750.80346153846</v>
      </c>
      <c r="DJ77">
        <v>15</v>
      </c>
      <c r="DK77">
        <v>1620074415.1</v>
      </c>
      <c r="DL77" t="s">
        <v>295</v>
      </c>
      <c r="DM77">
        <v>1620074410.1</v>
      </c>
      <c r="DN77">
        <v>1620074415.1</v>
      </c>
      <c r="DO77">
        <v>3</v>
      </c>
      <c r="DP77">
        <v>-0.047</v>
      </c>
      <c r="DQ77">
        <v>0.064</v>
      </c>
      <c r="DR77">
        <v>-1.276</v>
      </c>
      <c r="DS77">
        <v>-0.115</v>
      </c>
      <c r="DT77">
        <v>420</v>
      </c>
      <c r="DU77">
        <v>1</v>
      </c>
      <c r="DV77">
        <v>0.23</v>
      </c>
      <c r="DW77">
        <v>0.04</v>
      </c>
      <c r="DX77">
        <v>-16.8783219512195</v>
      </c>
      <c r="DY77">
        <v>-0.840706620209113</v>
      </c>
      <c r="DZ77">
        <v>0.0866917823550772</v>
      </c>
      <c r="EA77">
        <v>0</v>
      </c>
      <c r="EB77">
        <v>1141.75575757576</v>
      </c>
      <c r="EC77">
        <v>1.8823058424072</v>
      </c>
      <c r="ED77">
        <v>0.261962642525562</v>
      </c>
      <c r="EE77">
        <v>1</v>
      </c>
      <c r="EF77">
        <v>3.67833097560976</v>
      </c>
      <c r="EG77">
        <v>0.626802439024391</v>
      </c>
      <c r="EH77">
        <v>0.0618209508967623</v>
      </c>
      <c r="EI77">
        <v>0</v>
      </c>
      <c r="EJ77">
        <v>1</v>
      </c>
      <c r="EK77">
        <v>3</v>
      </c>
      <c r="EL77" t="s">
        <v>296</v>
      </c>
      <c r="EM77">
        <v>100</v>
      </c>
      <c r="EN77">
        <v>100</v>
      </c>
      <c r="EO77">
        <v>-1.276</v>
      </c>
      <c r="EP77">
        <v>-0.1147</v>
      </c>
      <c r="EQ77">
        <v>-1.27634999999998</v>
      </c>
      <c r="ER77">
        <v>0</v>
      </c>
      <c r="ES77">
        <v>0</v>
      </c>
      <c r="ET77">
        <v>0</v>
      </c>
      <c r="EU77">
        <v>-0.11468485</v>
      </c>
      <c r="EV77">
        <v>0</v>
      </c>
      <c r="EW77">
        <v>0</v>
      </c>
      <c r="EX77">
        <v>0</v>
      </c>
      <c r="EY77">
        <v>-1</v>
      </c>
      <c r="EZ77">
        <v>-1</v>
      </c>
      <c r="FA77">
        <v>-1</v>
      </c>
      <c r="FB77">
        <v>-1</v>
      </c>
      <c r="FC77">
        <v>30.9</v>
      </c>
      <c r="FD77">
        <v>30.8</v>
      </c>
      <c r="FE77">
        <v>2</v>
      </c>
      <c r="FF77">
        <v>784.359</v>
      </c>
      <c r="FG77">
        <v>726.684</v>
      </c>
      <c r="FH77">
        <v>39.3139</v>
      </c>
      <c r="FI77">
        <v>25.3575</v>
      </c>
      <c r="FJ77">
        <v>30.0007</v>
      </c>
      <c r="FK77">
        <v>25.1618</v>
      </c>
      <c r="FL77">
        <v>25.1097</v>
      </c>
      <c r="FM77">
        <v>26.7927</v>
      </c>
      <c r="FN77">
        <v>0</v>
      </c>
      <c r="FO77">
        <v>100</v>
      </c>
      <c r="FP77">
        <v>39.37</v>
      </c>
      <c r="FQ77">
        <v>420</v>
      </c>
      <c r="FR77">
        <v>33.798</v>
      </c>
      <c r="FS77">
        <v>101.94</v>
      </c>
      <c r="FT77">
        <v>100.44</v>
      </c>
    </row>
    <row r="78" spans="1:176">
      <c r="A78">
        <v>62</v>
      </c>
      <c r="B78">
        <v>1620076295</v>
      </c>
      <c r="C78">
        <v>1830.40000009537</v>
      </c>
      <c r="D78" t="s">
        <v>420</v>
      </c>
      <c r="E78" t="s">
        <v>421</v>
      </c>
      <c r="F78">
        <v>1620076294</v>
      </c>
      <c r="G78">
        <f>CC78*AE78*(BY78-BZ78)/(100*BR78*(1000-AE78*BY78))</f>
        <v>0</v>
      </c>
      <c r="H78">
        <f>CC78*AE78*(BX78-BW78*(1000-AE78*BZ78)/(1000-AE78*BY78))/(100*BR78)</f>
        <v>0</v>
      </c>
      <c r="I78">
        <f>BW78 - IF(AE78&gt;1, H78*BR78*100.0/(AG78*CK78), 0)</f>
        <v>0</v>
      </c>
      <c r="J78">
        <f>((P78-G78/2)*I78-H78)/(P78+G78/2)</f>
        <v>0</v>
      </c>
      <c r="K78">
        <f>J78*(CD78+CE78)/1000.0</f>
        <v>0</v>
      </c>
      <c r="L78">
        <f>(BW78 - IF(AE78&gt;1, H78*BR78*100.0/(AG78*CK78), 0))*(CD78+CE78)/1000.0</f>
        <v>0</v>
      </c>
      <c r="M78">
        <f>2.0/((1/O78-1/N78)+SIGN(O78)*SQRT((1/O78-1/N78)*(1/O78-1/N78) + 4*BS78/((BS78+1)*(BS78+1))*(2*1/O78*1/N78-1/N78*1/N78)))</f>
        <v>0</v>
      </c>
      <c r="N78">
        <f>IF(LEFT(BT78,1)&lt;&gt;"0",IF(LEFT(BT78,1)="1",3.0,BU78),$D$5+$E$5*(CK78*CD78/($K$5*1000))+$F$5*(CK78*CD78/($K$5*1000))*MAX(MIN(BR78,$J$5),$I$5)*MAX(MIN(BR78,$J$5),$I$5)+$G$5*MAX(MIN(BR78,$J$5),$I$5)*(CK78*CD78/($K$5*1000))+$H$5*(CK78*CD78/($K$5*1000))*(CK78*CD78/($K$5*1000)))</f>
        <v>0</v>
      </c>
      <c r="O78">
        <f>G78*(1000-(1000*0.61365*exp(17.502*S78/(240.97+S78))/(CD78+CE78)+BY78)/2)/(1000*0.61365*exp(17.502*S78/(240.97+S78))/(CD78+CE78)-BY78)</f>
        <v>0</v>
      </c>
      <c r="P78">
        <f>1/((BS78+1)/(M78/1.6)+1/(N78/1.37)) + BS78/((BS78+1)/(M78/1.6) + BS78/(N78/1.37))</f>
        <v>0</v>
      </c>
      <c r="Q78">
        <f>(BO78*BQ78)</f>
        <v>0</v>
      </c>
      <c r="R78">
        <f>(CF78+(Q78+2*0.95*5.67E-8*(((CF78+$B$7)+273)^4-(CF78+273)^4)-44100*G78)/(1.84*29.3*N78+8*0.95*5.67E-8*(CF78+273)^3))</f>
        <v>0</v>
      </c>
      <c r="S78">
        <f>($C$7*CG78+$D$7*CH78+$E$7*R78)</f>
        <v>0</v>
      </c>
      <c r="T78">
        <f>0.61365*exp(17.502*S78/(240.97+S78))</f>
        <v>0</v>
      </c>
      <c r="U78">
        <f>(V78/W78*100)</f>
        <v>0</v>
      </c>
      <c r="V78">
        <f>BY78*(CD78+CE78)/1000</f>
        <v>0</v>
      </c>
      <c r="W78">
        <f>0.61365*exp(17.502*CF78/(240.97+CF78))</f>
        <v>0</v>
      </c>
      <c r="X78">
        <f>(T78-BY78*(CD78+CE78)/1000)</f>
        <v>0</v>
      </c>
      <c r="Y78">
        <f>(-G78*44100)</f>
        <v>0</v>
      </c>
      <c r="Z78">
        <f>2*29.3*N78*0.92*(CF78-S78)</f>
        <v>0</v>
      </c>
      <c r="AA78">
        <f>2*0.95*5.67E-8*(((CF78+$B$7)+273)^4-(S78+273)^4)</f>
        <v>0</v>
      </c>
      <c r="AB78">
        <f>Q78+AA78+Y78+Z78</f>
        <v>0</v>
      </c>
      <c r="AC78">
        <v>0</v>
      </c>
      <c r="AD78">
        <v>0</v>
      </c>
      <c r="AE78">
        <f>IF(AC78*$H$13&gt;=AG78,1.0,(AG78/(AG78-AC78*$H$13)))</f>
        <v>0</v>
      </c>
      <c r="AF78">
        <f>(AE78-1)*100</f>
        <v>0</v>
      </c>
      <c r="AG78">
        <f>MAX(0,($B$13+$C$13*CK78)/(1+$D$13*CK78)*CD78/(CF78+273)*$E$13)</f>
        <v>0</v>
      </c>
      <c r="AH78" t="s">
        <v>293</v>
      </c>
      <c r="AI78">
        <v>0</v>
      </c>
      <c r="AJ78">
        <v>0</v>
      </c>
      <c r="AK78">
        <f>AJ78-AI78</f>
        <v>0</v>
      </c>
      <c r="AL78">
        <f>AK78/AJ78</f>
        <v>0</v>
      </c>
      <c r="AM78">
        <v>0</v>
      </c>
      <c r="AN78" t="s">
        <v>293</v>
      </c>
      <c r="AO78">
        <v>0</v>
      </c>
      <c r="AP78">
        <v>0</v>
      </c>
      <c r="AQ78">
        <f>1-AO78/AP78</f>
        <v>0</v>
      </c>
      <c r="AR78">
        <v>0.5</v>
      </c>
      <c r="AS78">
        <f>BO78</f>
        <v>0</v>
      </c>
      <c r="AT78">
        <f>H78</f>
        <v>0</v>
      </c>
      <c r="AU78">
        <f>AQ78*AR78*AS78</f>
        <v>0</v>
      </c>
      <c r="AV78">
        <f>BA78/AP78</f>
        <v>0</v>
      </c>
      <c r="AW78">
        <f>(AT78-AM78)/AS78</f>
        <v>0</v>
      </c>
      <c r="AX78">
        <f>(AJ78-AP78)/AP78</f>
        <v>0</v>
      </c>
      <c r="AY78" t="s">
        <v>293</v>
      </c>
      <c r="AZ78">
        <v>0</v>
      </c>
      <c r="BA78">
        <f>AP78-AZ78</f>
        <v>0</v>
      </c>
      <c r="BB78">
        <f>(AP78-AO78)/(AP78-AZ78)</f>
        <v>0</v>
      </c>
      <c r="BC78">
        <f>(AJ78-AP78)/(AJ78-AZ78)</f>
        <v>0</v>
      </c>
      <c r="BD78">
        <f>(AP78-AO78)/(AP78-AI78)</f>
        <v>0</v>
      </c>
      <c r="BE78">
        <f>(AJ78-AP78)/(AJ78-AI78)</f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f>$B$11*CL78+$C$11*CM78+$F$11*CN78*(1-CQ78)</f>
        <v>0</v>
      </c>
      <c r="BO78">
        <f>BN78*BP78</f>
        <v>0</v>
      </c>
      <c r="BP78">
        <f>($B$11*$D$9+$C$11*$D$9+$F$11*((DA78+CS78)/MAX(DA78+CS78+DB78, 0.1)*$I$9+DB78/MAX(DA78+CS78+DB78, 0.1)*$J$9))/($B$11+$C$11+$F$11)</f>
        <v>0</v>
      </c>
      <c r="BQ78">
        <f>($B$11*$K$9+$C$11*$K$9+$F$11*((DA78+CS78)/MAX(DA78+CS78+DB78, 0.1)*$P$9+DB78/MAX(DA78+CS78+DB78, 0.1)*$Q$9))/($B$11+$C$11+$F$11)</f>
        <v>0</v>
      </c>
      <c r="BR78">
        <v>6</v>
      </c>
      <c r="BS78">
        <v>0.5</v>
      </c>
      <c r="BT78" t="s">
        <v>294</v>
      </c>
      <c r="BU78">
        <v>2</v>
      </c>
      <c r="BV78">
        <v>1620076294</v>
      </c>
      <c r="BW78">
        <v>402.655666666667</v>
      </c>
      <c r="BX78">
        <v>419.969333333333</v>
      </c>
      <c r="BY78">
        <v>29.2995333333333</v>
      </c>
      <c r="BZ78">
        <v>25.2008333333333</v>
      </c>
      <c r="CA78">
        <v>403.932</v>
      </c>
      <c r="CB78">
        <v>29.4141666666667</v>
      </c>
      <c r="CC78">
        <v>699.958666666667</v>
      </c>
      <c r="CD78">
        <v>101.06</v>
      </c>
      <c r="CE78">
        <v>0.0993068</v>
      </c>
      <c r="CF78">
        <v>33.4540333333333</v>
      </c>
      <c r="CG78">
        <v>32.0664666666667</v>
      </c>
      <c r="CH78">
        <v>999.9</v>
      </c>
      <c r="CI78">
        <v>0</v>
      </c>
      <c r="CJ78">
        <v>0</v>
      </c>
      <c r="CK78">
        <v>9990.42666666667</v>
      </c>
      <c r="CL78">
        <v>0</v>
      </c>
      <c r="CM78">
        <v>2.48135</v>
      </c>
      <c r="CN78">
        <v>600.047</v>
      </c>
      <c r="CO78">
        <v>0.932979333333333</v>
      </c>
      <c r="CP78">
        <v>0.0670209666666667</v>
      </c>
      <c r="CQ78">
        <v>0</v>
      </c>
      <c r="CR78">
        <v>1142.32333333333</v>
      </c>
      <c r="CS78">
        <v>4.99912</v>
      </c>
      <c r="CT78">
        <v>6757.39666666667</v>
      </c>
      <c r="CU78">
        <v>3805.83666666667</v>
      </c>
      <c r="CV78">
        <v>35.9996666666667</v>
      </c>
      <c r="CW78">
        <v>39.125</v>
      </c>
      <c r="CX78">
        <v>37.8956666666667</v>
      </c>
      <c r="CY78">
        <v>39.1246666666667</v>
      </c>
      <c r="CZ78">
        <v>39.0623333333333</v>
      </c>
      <c r="DA78">
        <v>555.17</v>
      </c>
      <c r="DB78">
        <v>39.8766666666667</v>
      </c>
      <c r="DC78">
        <v>0</v>
      </c>
      <c r="DD78">
        <v>1620076295.3</v>
      </c>
      <c r="DE78">
        <v>0</v>
      </c>
      <c r="DF78">
        <v>1142.41269230769</v>
      </c>
      <c r="DG78">
        <v>0.270427350099463</v>
      </c>
      <c r="DH78">
        <v>20.3039316636285</v>
      </c>
      <c r="DI78">
        <v>6755.575</v>
      </c>
      <c r="DJ78">
        <v>15</v>
      </c>
      <c r="DK78">
        <v>1620074415.1</v>
      </c>
      <c r="DL78" t="s">
        <v>295</v>
      </c>
      <c r="DM78">
        <v>1620074410.1</v>
      </c>
      <c r="DN78">
        <v>1620074415.1</v>
      </c>
      <c r="DO78">
        <v>3</v>
      </c>
      <c r="DP78">
        <v>-0.047</v>
      </c>
      <c r="DQ78">
        <v>0.064</v>
      </c>
      <c r="DR78">
        <v>-1.276</v>
      </c>
      <c r="DS78">
        <v>-0.115</v>
      </c>
      <c r="DT78">
        <v>420</v>
      </c>
      <c r="DU78">
        <v>1</v>
      </c>
      <c r="DV78">
        <v>0.23</v>
      </c>
      <c r="DW78">
        <v>0.04</v>
      </c>
      <c r="DX78">
        <v>-17.2248804878049</v>
      </c>
      <c r="DY78">
        <v>-0.580668292682954</v>
      </c>
      <c r="DZ78">
        <v>0.0604911653275823</v>
      </c>
      <c r="EA78">
        <v>0</v>
      </c>
      <c r="EB78">
        <v>1142.37764705882</v>
      </c>
      <c r="EC78">
        <v>0.592645815721325</v>
      </c>
      <c r="ED78">
        <v>0.178392475829364</v>
      </c>
      <c r="EE78">
        <v>1</v>
      </c>
      <c r="EF78">
        <v>3.99439195121951</v>
      </c>
      <c r="EG78">
        <v>0.630541045296174</v>
      </c>
      <c r="EH78">
        <v>0.0621816015930802</v>
      </c>
      <c r="EI78">
        <v>0</v>
      </c>
      <c r="EJ78">
        <v>1</v>
      </c>
      <c r="EK78">
        <v>3</v>
      </c>
      <c r="EL78" t="s">
        <v>296</v>
      </c>
      <c r="EM78">
        <v>100</v>
      </c>
      <c r="EN78">
        <v>100</v>
      </c>
      <c r="EO78">
        <v>-1.276</v>
      </c>
      <c r="EP78">
        <v>-0.1147</v>
      </c>
      <c r="EQ78">
        <v>-1.27634999999998</v>
      </c>
      <c r="ER78">
        <v>0</v>
      </c>
      <c r="ES78">
        <v>0</v>
      </c>
      <c r="ET78">
        <v>0</v>
      </c>
      <c r="EU78">
        <v>-0.11468485</v>
      </c>
      <c r="EV78">
        <v>0</v>
      </c>
      <c r="EW78">
        <v>0</v>
      </c>
      <c r="EX78">
        <v>0</v>
      </c>
      <c r="EY78">
        <v>-1</v>
      </c>
      <c r="EZ78">
        <v>-1</v>
      </c>
      <c r="FA78">
        <v>-1</v>
      </c>
      <c r="FB78">
        <v>-1</v>
      </c>
      <c r="FC78">
        <v>31.4</v>
      </c>
      <c r="FD78">
        <v>31.3</v>
      </c>
      <c r="FE78">
        <v>2</v>
      </c>
      <c r="FF78">
        <v>784.839</v>
      </c>
      <c r="FG78">
        <v>726.581</v>
      </c>
      <c r="FH78">
        <v>39.8133</v>
      </c>
      <c r="FI78">
        <v>25.4057</v>
      </c>
      <c r="FJ78">
        <v>30.0007</v>
      </c>
      <c r="FK78">
        <v>25.1999</v>
      </c>
      <c r="FL78">
        <v>25.1455</v>
      </c>
      <c r="FM78">
        <v>26.7945</v>
      </c>
      <c r="FN78">
        <v>0</v>
      </c>
      <c r="FO78">
        <v>100</v>
      </c>
      <c r="FP78">
        <v>39.85</v>
      </c>
      <c r="FQ78">
        <v>420</v>
      </c>
      <c r="FR78">
        <v>33.798</v>
      </c>
      <c r="FS78">
        <v>101.931</v>
      </c>
      <c r="FT78">
        <v>100.433</v>
      </c>
    </row>
    <row r="79" spans="1:176">
      <c r="A79">
        <v>63</v>
      </c>
      <c r="B79">
        <v>1620076325</v>
      </c>
      <c r="C79">
        <v>1860.40000009537</v>
      </c>
      <c r="D79" t="s">
        <v>422</v>
      </c>
      <c r="E79" t="s">
        <v>423</v>
      </c>
      <c r="F79">
        <v>1620076324</v>
      </c>
      <c r="G79">
        <f>CC79*AE79*(BY79-BZ79)/(100*BR79*(1000-AE79*BY79))</f>
        <v>0</v>
      </c>
      <c r="H79">
        <f>CC79*AE79*(BX79-BW79*(1000-AE79*BZ79)/(1000-AE79*BY79))/(100*BR79)</f>
        <v>0</v>
      </c>
      <c r="I79">
        <f>BW79 - IF(AE79&gt;1, H79*BR79*100.0/(AG79*CK79), 0)</f>
        <v>0</v>
      </c>
      <c r="J79">
        <f>((P79-G79/2)*I79-H79)/(P79+G79/2)</f>
        <v>0</v>
      </c>
      <c r="K79">
        <f>J79*(CD79+CE79)/1000.0</f>
        <v>0</v>
      </c>
      <c r="L79">
        <f>(BW79 - IF(AE79&gt;1, H79*BR79*100.0/(AG79*CK79), 0))*(CD79+CE79)/1000.0</f>
        <v>0</v>
      </c>
      <c r="M79">
        <f>2.0/((1/O79-1/N79)+SIGN(O79)*SQRT((1/O79-1/N79)*(1/O79-1/N79) + 4*BS79/((BS79+1)*(BS79+1))*(2*1/O79*1/N79-1/N79*1/N79)))</f>
        <v>0</v>
      </c>
      <c r="N79">
        <f>IF(LEFT(BT79,1)&lt;&gt;"0",IF(LEFT(BT79,1)="1",3.0,BU79),$D$5+$E$5*(CK79*CD79/($K$5*1000))+$F$5*(CK79*CD79/($K$5*1000))*MAX(MIN(BR79,$J$5),$I$5)*MAX(MIN(BR79,$J$5),$I$5)+$G$5*MAX(MIN(BR79,$J$5),$I$5)*(CK79*CD79/($K$5*1000))+$H$5*(CK79*CD79/($K$5*1000))*(CK79*CD79/($K$5*1000)))</f>
        <v>0</v>
      </c>
      <c r="O79">
        <f>G79*(1000-(1000*0.61365*exp(17.502*S79/(240.97+S79))/(CD79+CE79)+BY79)/2)/(1000*0.61365*exp(17.502*S79/(240.97+S79))/(CD79+CE79)-BY79)</f>
        <v>0</v>
      </c>
      <c r="P79">
        <f>1/((BS79+1)/(M79/1.6)+1/(N79/1.37)) + BS79/((BS79+1)/(M79/1.6) + BS79/(N79/1.37))</f>
        <v>0</v>
      </c>
      <c r="Q79">
        <f>(BO79*BQ79)</f>
        <v>0</v>
      </c>
      <c r="R79">
        <f>(CF79+(Q79+2*0.95*5.67E-8*(((CF79+$B$7)+273)^4-(CF79+273)^4)-44100*G79)/(1.84*29.3*N79+8*0.95*5.67E-8*(CF79+273)^3))</f>
        <v>0</v>
      </c>
      <c r="S79">
        <f>($C$7*CG79+$D$7*CH79+$E$7*R79)</f>
        <v>0</v>
      </c>
      <c r="T79">
        <f>0.61365*exp(17.502*S79/(240.97+S79))</f>
        <v>0</v>
      </c>
      <c r="U79">
        <f>(V79/W79*100)</f>
        <v>0</v>
      </c>
      <c r="V79">
        <f>BY79*(CD79+CE79)/1000</f>
        <v>0</v>
      </c>
      <c r="W79">
        <f>0.61365*exp(17.502*CF79/(240.97+CF79))</f>
        <v>0</v>
      </c>
      <c r="X79">
        <f>(T79-BY79*(CD79+CE79)/1000)</f>
        <v>0</v>
      </c>
      <c r="Y79">
        <f>(-G79*44100)</f>
        <v>0</v>
      </c>
      <c r="Z79">
        <f>2*29.3*N79*0.92*(CF79-S79)</f>
        <v>0</v>
      </c>
      <c r="AA79">
        <f>2*0.95*5.67E-8*(((CF79+$B$7)+273)^4-(S79+273)^4)</f>
        <v>0</v>
      </c>
      <c r="AB79">
        <f>Q79+AA79+Y79+Z79</f>
        <v>0</v>
      </c>
      <c r="AC79">
        <v>0</v>
      </c>
      <c r="AD79">
        <v>0</v>
      </c>
      <c r="AE79">
        <f>IF(AC79*$H$13&gt;=AG79,1.0,(AG79/(AG79-AC79*$H$13)))</f>
        <v>0</v>
      </c>
      <c r="AF79">
        <f>(AE79-1)*100</f>
        <v>0</v>
      </c>
      <c r="AG79">
        <f>MAX(0,($B$13+$C$13*CK79)/(1+$D$13*CK79)*CD79/(CF79+273)*$E$13)</f>
        <v>0</v>
      </c>
      <c r="AH79" t="s">
        <v>293</v>
      </c>
      <c r="AI79">
        <v>0</v>
      </c>
      <c r="AJ79">
        <v>0</v>
      </c>
      <c r="AK79">
        <f>AJ79-AI79</f>
        <v>0</v>
      </c>
      <c r="AL79">
        <f>AK79/AJ79</f>
        <v>0</v>
      </c>
      <c r="AM79">
        <v>0</v>
      </c>
      <c r="AN79" t="s">
        <v>293</v>
      </c>
      <c r="AO79">
        <v>0</v>
      </c>
      <c r="AP79">
        <v>0</v>
      </c>
      <c r="AQ79">
        <f>1-AO79/AP79</f>
        <v>0</v>
      </c>
      <c r="AR79">
        <v>0.5</v>
      </c>
      <c r="AS79">
        <f>BO79</f>
        <v>0</v>
      </c>
      <c r="AT79">
        <f>H79</f>
        <v>0</v>
      </c>
      <c r="AU79">
        <f>AQ79*AR79*AS79</f>
        <v>0</v>
      </c>
      <c r="AV79">
        <f>BA79/AP79</f>
        <v>0</v>
      </c>
      <c r="AW79">
        <f>(AT79-AM79)/AS79</f>
        <v>0</v>
      </c>
      <c r="AX79">
        <f>(AJ79-AP79)/AP79</f>
        <v>0</v>
      </c>
      <c r="AY79" t="s">
        <v>293</v>
      </c>
      <c r="AZ79">
        <v>0</v>
      </c>
      <c r="BA79">
        <f>AP79-AZ79</f>
        <v>0</v>
      </c>
      <c r="BB79">
        <f>(AP79-AO79)/(AP79-AZ79)</f>
        <v>0</v>
      </c>
      <c r="BC79">
        <f>(AJ79-AP79)/(AJ79-AZ79)</f>
        <v>0</v>
      </c>
      <c r="BD79">
        <f>(AP79-AO79)/(AP79-AI79)</f>
        <v>0</v>
      </c>
      <c r="BE79">
        <f>(AJ79-AP79)/(AJ79-AI79)</f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f>$B$11*CL79+$C$11*CM79+$F$11*CN79*(1-CQ79)</f>
        <v>0</v>
      </c>
      <c r="BO79">
        <f>BN79*BP79</f>
        <v>0</v>
      </c>
      <c r="BP79">
        <f>($B$11*$D$9+$C$11*$D$9+$F$11*((DA79+CS79)/MAX(DA79+CS79+DB79, 0.1)*$I$9+DB79/MAX(DA79+CS79+DB79, 0.1)*$J$9))/($B$11+$C$11+$F$11)</f>
        <v>0</v>
      </c>
      <c r="BQ79">
        <f>($B$11*$K$9+$C$11*$K$9+$F$11*((DA79+CS79)/MAX(DA79+CS79+DB79, 0.1)*$P$9+DB79/MAX(DA79+CS79+DB79, 0.1)*$Q$9))/($B$11+$C$11+$F$11)</f>
        <v>0</v>
      </c>
      <c r="BR79">
        <v>6</v>
      </c>
      <c r="BS79">
        <v>0.5</v>
      </c>
      <c r="BT79" t="s">
        <v>294</v>
      </c>
      <c r="BU79">
        <v>2</v>
      </c>
      <c r="BV79">
        <v>1620076324</v>
      </c>
      <c r="BW79">
        <v>402.306666666667</v>
      </c>
      <c r="BX79">
        <v>419.970666666667</v>
      </c>
      <c r="BY79">
        <v>29.6859</v>
      </c>
      <c r="BZ79">
        <v>25.2435666666667</v>
      </c>
      <c r="CA79">
        <v>403.583333333333</v>
      </c>
      <c r="CB79">
        <v>29.8006</v>
      </c>
      <c r="CC79">
        <v>699.963666666667</v>
      </c>
      <c r="CD79">
        <v>101.061333333333</v>
      </c>
      <c r="CE79">
        <v>0.100015933333333</v>
      </c>
      <c r="CF79">
        <v>33.7751</v>
      </c>
      <c r="CG79">
        <v>32.2994</v>
      </c>
      <c r="CH79">
        <v>999.9</v>
      </c>
      <c r="CI79">
        <v>0</v>
      </c>
      <c r="CJ79">
        <v>0</v>
      </c>
      <c r="CK79">
        <v>10021.4666666667</v>
      </c>
      <c r="CL79">
        <v>0</v>
      </c>
      <c r="CM79">
        <v>2.48135</v>
      </c>
      <c r="CN79">
        <v>600.034666666667</v>
      </c>
      <c r="CO79">
        <v>0.932990666666667</v>
      </c>
      <c r="CP79">
        <v>0.0670095333333333</v>
      </c>
      <c r="CQ79">
        <v>0</v>
      </c>
      <c r="CR79">
        <v>1141.97333333333</v>
      </c>
      <c r="CS79">
        <v>4.99912</v>
      </c>
      <c r="CT79">
        <v>6756.46</v>
      </c>
      <c r="CU79">
        <v>3805.77</v>
      </c>
      <c r="CV79">
        <v>36.3123333333333</v>
      </c>
      <c r="CW79">
        <v>39.1456666666667</v>
      </c>
      <c r="CX79">
        <v>37.8953333333333</v>
      </c>
      <c r="CY79">
        <v>39.2083333333333</v>
      </c>
      <c r="CZ79">
        <v>39.1036666666667</v>
      </c>
      <c r="DA79">
        <v>555.163333333333</v>
      </c>
      <c r="DB79">
        <v>39.87</v>
      </c>
      <c r="DC79">
        <v>0</v>
      </c>
      <c r="DD79">
        <v>1620076325.3</v>
      </c>
      <c r="DE79">
        <v>0</v>
      </c>
      <c r="DF79">
        <v>1142.12807692308</v>
      </c>
      <c r="DG79">
        <v>-1.65641024726321</v>
      </c>
      <c r="DH79">
        <v>-5.28820505596223</v>
      </c>
      <c r="DI79">
        <v>6756.11230769231</v>
      </c>
      <c r="DJ79">
        <v>15</v>
      </c>
      <c r="DK79">
        <v>1620074415.1</v>
      </c>
      <c r="DL79" t="s">
        <v>295</v>
      </c>
      <c r="DM79">
        <v>1620074410.1</v>
      </c>
      <c r="DN79">
        <v>1620074415.1</v>
      </c>
      <c r="DO79">
        <v>3</v>
      </c>
      <c r="DP79">
        <v>-0.047</v>
      </c>
      <c r="DQ79">
        <v>0.064</v>
      </c>
      <c r="DR79">
        <v>-1.276</v>
      </c>
      <c r="DS79">
        <v>-0.115</v>
      </c>
      <c r="DT79">
        <v>420</v>
      </c>
      <c r="DU79">
        <v>1</v>
      </c>
      <c r="DV79">
        <v>0.23</v>
      </c>
      <c r="DW79">
        <v>0.04</v>
      </c>
      <c r="DX79">
        <v>-17.5513829268293</v>
      </c>
      <c r="DY79">
        <v>-0.698241114982574</v>
      </c>
      <c r="DZ79">
        <v>0.070847028278001</v>
      </c>
      <c r="EA79">
        <v>0</v>
      </c>
      <c r="EB79">
        <v>1142.20852941176</v>
      </c>
      <c r="EC79">
        <v>-1.05088757396553</v>
      </c>
      <c r="ED79">
        <v>0.233579969338379</v>
      </c>
      <c r="EE79">
        <v>1</v>
      </c>
      <c r="EF79">
        <v>4.32544951219512</v>
      </c>
      <c r="EG79">
        <v>0.694153588850185</v>
      </c>
      <c r="EH79">
        <v>0.0684755187854228</v>
      </c>
      <c r="EI79">
        <v>0</v>
      </c>
      <c r="EJ79">
        <v>1</v>
      </c>
      <c r="EK79">
        <v>3</v>
      </c>
      <c r="EL79" t="s">
        <v>296</v>
      </c>
      <c r="EM79">
        <v>100</v>
      </c>
      <c r="EN79">
        <v>100</v>
      </c>
      <c r="EO79">
        <v>-1.276</v>
      </c>
      <c r="EP79">
        <v>-0.1147</v>
      </c>
      <c r="EQ79">
        <v>-1.27634999999998</v>
      </c>
      <c r="ER79">
        <v>0</v>
      </c>
      <c r="ES79">
        <v>0</v>
      </c>
      <c r="ET79">
        <v>0</v>
      </c>
      <c r="EU79">
        <v>-0.11468485</v>
      </c>
      <c r="EV79">
        <v>0</v>
      </c>
      <c r="EW79">
        <v>0</v>
      </c>
      <c r="EX79">
        <v>0</v>
      </c>
      <c r="EY79">
        <v>-1</v>
      </c>
      <c r="EZ79">
        <v>-1</v>
      </c>
      <c r="FA79">
        <v>-1</v>
      </c>
      <c r="FB79">
        <v>-1</v>
      </c>
      <c r="FC79">
        <v>31.9</v>
      </c>
      <c r="FD79">
        <v>31.8</v>
      </c>
      <c r="FE79">
        <v>2</v>
      </c>
      <c r="FF79">
        <v>785.385</v>
      </c>
      <c r="FG79">
        <v>726.222</v>
      </c>
      <c r="FH79">
        <v>40.3179</v>
      </c>
      <c r="FI79">
        <v>25.4557</v>
      </c>
      <c r="FJ79">
        <v>30.0007</v>
      </c>
      <c r="FK79">
        <v>25.2398</v>
      </c>
      <c r="FL79">
        <v>25.1833</v>
      </c>
      <c r="FM79">
        <v>26.7981</v>
      </c>
      <c r="FN79">
        <v>0</v>
      </c>
      <c r="FO79">
        <v>100</v>
      </c>
      <c r="FP79">
        <v>40.35</v>
      </c>
      <c r="FQ79">
        <v>420</v>
      </c>
      <c r="FR79">
        <v>33.798</v>
      </c>
      <c r="FS79">
        <v>101.922</v>
      </c>
      <c r="FT79">
        <v>100.43</v>
      </c>
    </row>
    <row r="80" spans="1:176">
      <c r="A80">
        <v>64</v>
      </c>
      <c r="B80">
        <v>1620076355</v>
      </c>
      <c r="C80">
        <v>1890.40000009537</v>
      </c>
      <c r="D80" t="s">
        <v>424</v>
      </c>
      <c r="E80" t="s">
        <v>425</v>
      </c>
      <c r="F80">
        <v>1620076354</v>
      </c>
      <c r="G80">
        <f>CC80*AE80*(BY80-BZ80)/(100*BR80*(1000-AE80*BY80))</f>
        <v>0</v>
      </c>
      <c r="H80">
        <f>CC80*AE80*(BX80-BW80*(1000-AE80*BZ80)/(1000-AE80*BY80))/(100*BR80)</f>
        <v>0</v>
      </c>
      <c r="I80">
        <f>BW80 - IF(AE80&gt;1, H80*BR80*100.0/(AG80*CK80), 0)</f>
        <v>0</v>
      </c>
      <c r="J80">
        <f>((P80-G80/2)*I80-H80)/(P80+G80/2)</f>
        <v>0</v>
      </c>
      <c r="K80">
        <f>J80*(CD80+CE80)/1000.0</f>
        <v>0</v>
      </c>
      <c r="L80">
        <f>(BW80 - IF(AE80&gt;1, H80*BR80*100.0/(AG80*CK80), 0))*(CD80+CE80)/1000.0</f>
        <v>0</v>
      </c>
      <c r="M80">
        <f>2.0/((1/O80-1/N80)+SIGN(O80)*SQRT((1/O80-1/N80)*(1/O80-1/N80) + 4*BS80/((BS80+1)*(BS80+1))*(2*1/O80*1/N80-1/N80*1/N80)))</f>
        <v>0</v>
      </c>
      <c r="N80">
        <f>IF(LEFT(BT80,1)&lt;&gt;"0",IF(LEFT(BT80,1)="1",3.0,BU80),$D$5+$E$5*(CK80*CD80/($K$5*1000))+$F$5*(CK80*CD80/($K$5*1000))*MAX(MIN(BR80,$J$5),$I$5)*MAX(MIN(BR80,$J$5),$I$5)+$G$5*MAX(MIN(BR80,$J$5),$I$5)*(CK80*CD80/($K$5*1000))+$H$5*(CK80*CD80/($K$5*1000))*(CK80*CD80/($K$5*1000)))</f>
        <v>0</v>
      </c>
      <c r="O80">
        <f>G80*(1000-(1000*0.61365*exp(17.502*S80/(240.97+S80))/(CD80+CE80)+BY80)/2)/(1000*0.61365*exp(17.502*S80/(240.97+S80))/(CD80+CE80)-BY80)</f>
        <v>0</v>
      </c>
      <c r="P80">
        <f>1/((BS80+1)/(M80/1.6)+1/(N80/1.37)) + BS80/((BS80+1)/(M80/1.6) + BS80/(N80/1.37))</f>
        <v>0</v>
      </c>
      <c r="Q80">
        <f>(BO80*BQ80)</f>
        <v>0</v>
      </c>
      <c r="R80">
        <f>(CF80+(Q80+2*0.95*5.67E-8*(((CF80+$B$7)+273)^4-(CF80+273)^4)-44100*G80)/(1.84*29.3*N80+8*0.95*5.67E-8*(CF80+273)^3))</f>
        <v>0</v>
      </c>
      <c r="S80">
        <f>($C$7*CG80+$D$7*CH80+$E$7*R80)</f>
        <v>0</v>
      </c>
      <c r="T80">
        <f>0.61365*exp(17.502*S80/(240.97+S80))</f>
        <v>0</v>
      </c>
      <c r="U80">
        <f>(V80/W80*100)</f>
        <v>0</v>
      </c>
      <c r="V80">
        <f>BY80*(CD80+CE80)/1000</f>
        <v>0</v>
      </c>
      <c r="W80">
        <f>0.61365*exp(17.502*CF80/(240.97+CF80))</f>
        <v>0</v>
      </c>
      <c r="X80">
        <f>(T80-BY80*(CD80+CE80)/1000)</f>
        <v>0</v>
      </c>
      <c r="Y80">
        <f>(-G80*44100)</f>
        <v>0</v>
      </c>
      <c r="Z80">
        <f>2*29.3*N80*0.92*(CF80-S80)</f>
        <v>0</v>
      </c>
      <c r="AA80">
        <f>2*0.95*5.67E-8*(((CF80+$B$7)+273)^4-(S80+273)^4)</f>
        <v>0</v>
      </c>
      <c r="AB80">
        <f>Q80+AA80+Y80+Z80</f>
        <v>0</v>
      </c>
      <c r="AC80">
        <v>0</v>
      </c>
      <c r="AD80">
        <v>0</v>
      </c>
      <c r="AE80">
        <f>IF(AC80*$H$13&gt;=AG80,1.0,(AG80/(AG80-AC80*$H$13)))</f>
        <v>0</v>
      </c>
      <c r="AF80">
        <f>(AE80-1)*100</f>
        <v>0</v>
      </c>
      <c r="AG80">
        <f>MAX(0,($B$13+$C$13*CK80)/(1+$D$13*CK80)*CD80/(CF80+273)*$E$13)</f>
        <v>0</v>
      </c>
      <c r="AH80" t="s">
        <v>293</v>
      </c>
      <c r="AI80">
        <v>0</v>
      </c>
      <c r="AJ80">
        <v>0</v>
      </c>
      <c r="AK80">
        <f>AJ80-AI80</f>
        <v>0</v>
      </c>
      <c r="AL80">
        <f>AK80/AJ80</f>
        <v>0</v>
      </c>
      <c r="AM80">
        <v>0</v>
      </c>
      <c r="AN80" t="s">
        <v>293</v>
      </c>
      <c r="AO80">
        <v>0</v>
      </c>
      <c r="AP80">
        <v>0</v>
      </c>
      <c r="AQ80">
        <f>1-AO80/AP80</f>
        <v>0</v>
      </c>
      <c r="AR80">
        <v>0.5</v>
      </c>
      <c r="AS80">
        <f>BO80</f>
        <v>0</v>
      </c>
      <c r="AT80">
        <f>H80</f>
        <v>0</v>
      </c>
      <c r="AU80">
        <f>AQ80*AR80*AS80</f>
        <v>0</v>
      </c>
      <c r="AV80">
        <f>BA80/AP80</f>
        <v>0</v>
      </c>
      <c r="AW80">
        <f>(AT80-AM80)/AS80</f>
        <v>0</v>
      </c>
      <c r="AX80">
        <f>(AJ80-AP80)/AP80</f>
        <v>0</v>
      </c>
      <c r="AY80" t="s">
        <v>293</v>
      </c>
      <c r="AZ80">
        <v>0</v>
      </c>
      <c r="BA80">
        <f>AP80-AZ80</f>
        <v>0</v>
      </c>
      <c r="BB80">
        <f>(AP80-AO80)/(AP80-AZ80)</f>
        <v>0</v>
      </c>
      <c r="BC80">
        <f>(AJ80-AP80)/(AJ80-AZ80)</f>
        <v>0</v>
      </c>
      <c r="BD80">
        <f>(AP80-AO80)/(AP80-AI80)</f>
        <v>0</v>
      </c>
      <c r="BE80">
        <f>(AJ80-AP80)/(AJ80-AI80)</f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f>$B$11*CL80+$C$11*CM80+$F$11*CN80*(1-CQ80)</f>
        <v>0</v>
      </c>
      <c r="BO80">
        <f>BN80*BP80</f>
        <v>0</v>
      </c>
      <c r="BP80">
        <f>($B$11*$D$9+$C$11*$D$9+$F$11*((DA80+CS80)/MAX(DA80+CS80+DB80, 0.1)*$I$9+DB80/MAX(DA80+CS80+DB80, 0.1)*$J$9))/($B$11+$C$11+$F$11)</f>
        <v>0</v>
      </c>
      <c r="BQ80">
        <f>($B$11*$K$9+$C$11*$K$9+$F$11*((DA80+CS80)/MAX(DA80+CS80+DB80, 0.1)*$P$9+DB80/MAX(DA80+CS80+DB80, 0.1)*$Q$9))/($B$11+$C$11+$F$11)</f>
        <v>0</v>
      </c>
      <c r="BR80">
        <v>6</v>
      </c>
      <c r="BS80">
        <v>0.5</v>
      </c>
      <c r="BT80" t="s">
        <v>294</v>
      </c>
      <c r="BU80">
        <v>2</v>
      </c>
      <c r="BV80">
        <v>1620076354</v>
      </c>
      <c r="BW80">
        <v>402.055333333333</v>
      </c>
      <c r="BX80">
        <v>419.983</v>
      </c>
      <c r="BY80">
        <v>30.0613666666667</v>
      </c>
      <c r="BZ80">
        <v>25.2956666666667</v>
      </c>
      <c r="CA80">
        <v>403.331333333333</v>
      </c>
      <c r="CB80">
        <v>30.1760333333333</v>
      </c>
      <c r="CC80">
        <v>700.010666666667</v>
      </c>
      <c r="CD80">
        <v>101.060666666667</v>
      </c>
      <c r="CE80">
        <v>0.100389666666667</v>
      </c>
      <c r="CF80">
        <v>34.0826666666667</v>
      </c>
      <c r="CG80">
        <v>32.5246333333333</v>
      </c>
      <c r="CH80">
        <v>999.9</v>
      </c>
      <c r="CI80">
        <v>0</v>
      </c>
      <c r="CJ80">
        <v>0</v>
      </c>
      <c r="CK80">
        <v>9971.45666666667</v>
      </c>
      <c r="CL80">
        <v>0</v>
      </c>
      <c r="CM80">
        <v>2.40553333333333</v>
      </c>
      <c r="CN80">
        <v>599.935333333333</v>
      </c>
      <c r="CO80">
        <v>0.932979333333333</v>
      </c>
      <c r="CP80">
        <v>0.0670209666666667</v>
      </c>
      <c r="CQ80">
        <v>0</v>
      </c>
      <c r="CR80">
        <v>1140.94333333333</v>
      </c>
      <c r="CS80">
        <v>4.99912</v>
      </c>
      <c r="CT80">
        <v>6750.37666666667</v>
      </c>
      <c r="CU80">
        <v>3805.12333333333</v>
      </c>
      <c r="CV80">
        <v>36.2703333333333</v>
      </c>
      <c r="CW80">
        <v>39.187</v>
      </c>
      <c r="CX80">
        <v>37.958</v>
      </c>
      <c r="CY80">
        <v>39.2286666666667</v>
      </c>
      <c r="CZ80">
        <v>39.2496666666667</v>
      </c>
      <c r="DA80">
        <v>555.063333333333</v>
      </c>
      <c r="DB80">
        <v>39.87</v>
      </c>
      <c r="DC80">
        <v>0</v>
      </c>
      <c r="DD80">
        <v>1620076355.3</v>
      </c>
      <c r="DE80">
        <v>0</v>
      </c>
      <c r="DF80">
        <v>1141.24538461538</v>
      </c>
      <c r="DG80">
        <v>-2.67965811843623</v>
      </c>
      <c r="DH80">
        <v>-14.6782905824416</v>
      </c>
      <c r="DI80">
        <v>6752.52</v>
      </c>
      <c r="DJ80">
        <v>15</v>
      </c>
      <c r="DK80">
        <v>1620074415.1</v>
      </c>
      <c r="DL80" t="s">
        <v>295</v>
      </c>
      <c r="DM80">
        <v>1620074410.1</v>
      </c>
      <c r="DN80">
        <v>1620074415.1</v>
      </c>
      <c r="DO80">
        <v>3</v>
      </c>
      <c r="DP80">
        <v>-0.047</v>
      </c>
      <c r="DQ80">
        <v>0.064</v>
      </c>
      <c r="DR80">
        <v>-1.276</v>
      </c>
      <c r="DS80">
        <v>-0.115</v>
      </c>
      <c r="DT80">
        <v>420</v>
      </c>
      <c r="DU80">
        <v>1</v>
      </c>
      <c r="DV80">
        <v>0.23</v>
      </c>
      <c r="DW80">
        <v>0.04</v>
      </c>
      <c r="DX80">
        <v>-17.8693268292683</v>
      </c>
      <c r="DY80">
        <v>-0.510919860627154</v>
      </c>
      <c r="DZ80">
        <v>0.0572683542817635</v>
      </c>
      <c r="EA80">
        <v>0</v>
      </c>
      <c r="EB80">
        <v>1141.37705882353</v>
      </c>
      <c r="EC80">
        <v>-2.12772438267102</v>
      </c>
      <c r="ED80">
        <v>0.299347618229684</v>
      </c>
      <c r="EE80">
        <v>1</v>
      </c>
      <c r="EF80">
        <v>4.66157414634146</v>
      </c>
      <c r="EG80">
        <v>0.632618257839733</v>
      </c>
      <c r="EH80">
        <v>0.0623902342254803</v>
      </c>
      <c r="EI80">
        <v>0</v>
      </c>
      <c r="EJ80">
        <v>1</v>
      </c>
      <c r="EK80">
        <v>3</v>
      </c>
      <c r="EL80" t="s">
        <v>296</v>
      </c>
      <c r="EM80">
        <v>100</v>
      </c>
      <c r="EN80">
        <v>100</v>
      </c>
      <c r="EO80">
        <v>-1.276</v>
      </c>
      <c r="EP80">
        <v>-0.1147</v>
      </c>
      <c r="EQ80">
        <v>-1.27634999999998</v>
      </c>
      <c r="ER80">
        <v>0</v>
      </c>
      <c r="ES80">
        <v>0</v>
      </c>
      <c r="ET80">
        <v>0</v>
      </c>
      <c r="EU80">
        <v>-0.11468485</v>
      </c>
      <c r="EV80">
        <v>0</v>
      </c>
      <c r="EW80">
        <v>0</v>
      </c>
      <c r="EX80">
        <v>0</v>
      </c>
      <c r="EY80">
        <v>-1</v>
      </c>
      <c r="EZ80">
        <v>-1</v>
      </c>
      <c r="FA80">
        <v>-1</v>
      </c>
      <c r="FB80">
        <v>-1</v>
      </c>
      <c r="FC80">
        <v>32.4</v>
      </c>
      <c r="FD80">
        <v>32.3</v>
      </c>
      <c r="FE80">
        <v>2</v>
      </c>
      <c r="FF80">
        <v>785.846</v>
      </c>
      <c r="FG80">
        <v>725.991</v>
      </c>
      <c r="FH80">
        <v>40.815</v>
      </c>
      <c r="FI80">
        <v>25.5075</v>
      </c>
      <c r="FJ80">
        <v>30.0001</v>
      </c>
      <c r="FK80">
        <v>25.281</v>
      </c>
      <c r="FL80">
        <v>25.2218</v>
      </c>
      <c r="FM80">
        <v>26.8011</v>
      </c>
      <c r="FN80">
        <v>0</v>
      </c>
      <c r="FO80">
        <v>100</v>
      </c>
      <c r="FP80">
        <v>40.85</v>
      </c>
      <c r="FQ80">
        <v>420</v>
      </c>
      <c r="FR80">
        <v>33.798</v>
      </c>
      <c r="FS80">
        <v>101.912</v>
      </c>
      <c r="FT80">
        <v>100.422</v>
      </c>
    </row>
    <row r="81" spans="1:176">
      <c r="A81">
        <v>65</v>
      </c>
      <c r="B81">
        <v>1620076385</v>
      </c>
      <c r="C81">
        <v>1920.40000009537</v>
      </c>
      <c r="D81" t="s">
        <v>426</v>
      </c>
      <c r="E81" t="s">
        <v>427</v>
      </c>
      <c r="F81">
        <v>1620076384</v>
      </c>
      <c r="G81">
        <f>CC81*AE81*(BY81-BZ81)/(100*BR81*(1000-AE81*BY81))</f>
        <v>0</v>
      </c>
      <c r="H81">
        <f>CC81*AE81*(BX81-BW81*(1000-AE81*BZ81)/(1000-AE81*BY81))/(100*BR81)</f>
        <v>0</v>
      </c>
      <c r="I81">
        <f>BW81 - IF(AE81&gt;1, H81*BR81*100.0/(AG81*CK81), 0)</f>
        <v>0</v>
      </c>
      <c r="J81">
        <f>((P81-G81/2)*I81-H81)/(P81+G81/2)</f>
        <v>0</v>
      </c>
      <c r="K81">
        <f>J81*(CD81+CE81)/1000.0</f>
        <v>0</v>
      </c>
      <c r="L81">
        <f>(BW81 - IF(AE81&gt;1, H81*BR81*100.0/(AG81*CK81), 0))*(CD81+CE81)/1000.0</f>
        <v>0</v>
      </c>
      <c r="M81">
        <f>2.0/((1/O81-1/N81)+SIGN(O81)*SQRT((1/O81-1/N81)*(1/O81-1/N81) + 4*BS81/((BS81+1)*(BS81+1))*(2*1/O81*1/N81-1/N81*1/N81)))</f>
        <v>0</v>
      </c>
      <c r="N81">
        <f>IF(LEFT(BT81,1)&lt;&gt;"0",IF(LEFT(BT81,1)="1",3.0,BU81),$D$5+$E$5*(CK81*CD81/($K$5*1000))+$F$5*(CK81*CD81/($K$5*1000))*MAX(MIN(BR81,$J$5),$I$5)*MAX(MIN(BR81,$J$5),$I$5)+$G$5*MAX(MIN(BR81,$J$5),$I$5)*(CK81*CD81/($K$5*1000))+$H$5*(CK81*CD81/($K$5*1000))*(CK81*CD81/($K$5*1000)))</f>
        <v>0</v>
      </c>
      <c r="O81">
        <f>G81*(1000-(1000*0.61365*exp(17.502*S81/(240.97+S81))/(CD81+CE81)+BY81)/2)/(1000*0.61365*exp(17.502*S81/(240.97+S81))/(CD81+CE81)-BY81)</f>
        <v>0</v>
      </c>
      <c r="P81">
        <f>1/((BS81+1)/(M81/1.6)+1/(N81/1.37)) + BS81/((BS81+1)/(M81/1.6) + BS81/(N81/1.37))</f>
        <v>0</v>
      </c>
      <c r="Q81">
        <f>(BO81*BQ81)</f>
        <v>0</v>
      </c>
      <c r="R81">
        <f>(CF81+(Q81+2*0.95*5.67E-8*(((CF81+$B$7)+273)^4-(CF81+273)^4)-44100*G81)/(1.84*29.3*N81+8*0.95*5.67E-8*(CF81+273)^3))</f>
        <v>0</v>
      </c>
      <c r="S81">
        <f>($C$7*CG81+$D$7*CH81+$E$7*R81)</f>
        <v>0</v>
      </c>
      <c r="T81">
        <f>0.61365*exp(17.502*S81/(240.97+S81))</f>
        <v>0</v>
      </c>
      <c r="U81">
        <f>(V81/W81*100)</f>
        <v>0</v>
      </c>
      <c r="V81">
        <f>BY81*(CD81+CE81)/1000</f>
        <v>0</v>
      </c>
      <c r="W81">
        <f>0.61365*exp(17.502*CF81/(240.97+CF81))</f>
        <v>0</v>
      </c>
      <c r="X81">
        <f>(T81-BY81*(CD81+CE81)/1000)</f>
        <v>0</v>
      </c>
      <c r="Y81">
        <f>(-G81*44100)</f>
        <v>0</v>
      </c>
      <c r="Z81">
        <f>2*29.3*N81*0.92*(CF81-S81)</f>
        <v>0</v>
      </c>
      <c r="AA81">
        <f>2*0.95*5.67E-8*(((CF81+$B$7)+273)^4-(S81+273)^4)</f>
        <v>0</v>
      </c>
      <c r="AB81">
        <f>Q81+AA81+Y81+Z81</f>
        <v>0</v>
      </c>
      <c r="AC81">
        <v>0</v>
      </c>
      <c r="AD81">
        <v>0</v>
      </c>
      <c r="AE81">
        <f>IF(AC81*$H$13&gt;=AG81,1.0,(AG81/(AG81-AC81*$H$13)))</f>
        <v>0</v>
      </c>
      <c r="AF81">
        <f>(AE81-1)*100</f>
        <v>0</v>
      </c>
      <c r="AG81">
        <f>MAX(0,($B$13+$C$13*CK81)/(1+$D$13*CK81)*CD81/(CF81+273)*$E$13)</f>
        <v>0</v>
      </c>
      <c r="AH81" t="s">
        <v>293</v>
      </c>
      <c r="AI81">
        <v>0</v>
      </c>
      <c r="AJ81">
        <v>0</v>
      </c>
      <c r="AK81">
        <f>AJ81-AI81</f>
        <v>0</v>
      </c>
      <c r="AL81">
        <f>AK81/AJ81</f>
        <v>0</v>
      </c>
      <c r="AM81">
        <v>0</v>
      </c>
      <c r="AN81" t="s">
        <v>293</v>
      </c>
      <c r="AO81">
        <v>0</v>
      </c>
      <c r="AP81">
        <v>0</v>
      </c>
      <c r="AQ81">
        <f>1-AO81/AP81</f>
        <v>0</v>
      </c>
      <c r="AR81">
        <v>0.5</v>
      </c>
      <c r="AS81">
        <f>BO81</f>
        <v>0</v>
      </c>
      <c r="AT81">
        <f>H81</f>
        <v>0</v>
      </c>
      <c r="AU81">
        <f>AQ81*AR81*AS81</f>
        <v>0</v>
      </c>
      <c r="AV81">
        <f>BA81/AP81</f>
        <v>0</v>
      </c>
      <c r="AW81">
        <f>(AT81-AM81)/AS81</f>
        <v>0</v>
      </c>
      <c r="AX81">
        <f>(AJ81-AP81)/AP81</f>
        <v>0</v>
      </c>
      <c r="AY81" t="s">
        <v>293</v>
      </c>
      <c r="AZ81">
        <v>0</v>
      </c>
      <c r="BA81">
        <f>AP81-AZ81</f>
        <v>0</v>
      </c>
      <c r="BB81">
        <f>(AP81-AO81)/(AP81-AZ81)</f>
        <v>0</v>
      </c>
      <c r="BC81">
        <f>(AJ81-AP81)/(AJ81-AZ81)</f>
        <v>0</v>
      </c>
      <c r="BD81">
        <f>(AP81-AO81)/(AP81-AI81)</f>
        <v>0</v>
      </c>
      <c r="BE81">
        <f>(AJ81-AP81)/(AJ81-AI81)</f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f>$B$11*CL81+$C$11*CM81+$F$11*CN81*(1-CQ81)</f>
        <v>0</v>
      </c>
      <c r="BO81">
        <f>BN81*BP81</f>
        <v>0</v>
      </c>
      <c r="BP81">
        <f>($B$11*$D$9+$C$11*$D$9+$F$11*((DA81+CS81)/MAX(DA81+CS81+DB81, 0.1)*$I$9+DB81/MAX(DA81+CS81+DB81, 0.1)*$J$9))/($B$11+$C$11+$F$11)</f>
        <v>0</v>
      </c>
      <c r="BQ81">
        <f>($B$11*$K$9+$C$11*$K$9+$F$11*((DA81+CS81)/MAX(DA81+CS81+DB81, 0.1)*$P$9+DB81/MAX(DA81+CS81+DB81, 0.1)*$Q$9))/($B$11+$C$11+$F$11)</f>
        <v>0</v>
      </c>
      <c r="BR81">
        <v>6</v>
      </c>
      <c r="BS81">
        <v>0.5</v>
      </c>
      <c r="BT81" t="s">
        <v>294</v>
      </c>
      <c r="BU81">
        <v>2</v>
      </c>
      <c r="BV81">
        <v>1620076384</v>
      </c>
      <c r="BW81">
        <v>401.737666666667</v>
      </c>
      <c r="BX81">
        <v>419.969</v>
      </c>
      <c r="BY81">
        <v>30.4171333333333</v>
      </c>
      <c r="BZ81">
        <v>25.3468333333333</v>
      </c>
      <c r="CA81">
        <v>403.013666666667</v>
      </c>
      <c r="CB81">
        <v>30.5318</v>
      </c>
      <c r="CC81">
        <v>700.013666666667</v>
      </c>
      <c r="CD81">
        <v>101.058</v>
      </c>
      <c r="CE81">
        <v>0.100073333333333</v>
      </c>
      <c r="CF81">
        <v>34.3916666666667</v>
      </c>
      <c r="CG81">
        <v>32.7572333333333</v>
      </c>
      <c r="CH81">
        <v>999.9</v>
      </c>
      <c r="CI81">
        <v>0</v>
      </c>
      <c r="CJ81">
        <v>0</v>
      </c>
      <c r="CK81">
        <v>10030.0333333333</v>
      </c>
      <c r="CL81">
        <v>0</v>
      </c>
      <c r="CM81">
        <v>2.48135</v>
      </c>
      <c r="CN81">
        <v>599.927333333333</v>
      </c>
      <c r="CO81">
        <v>0.932979333333333</v>
      </c>
      <c r="CP81">
        <v>0.0670209666666667</v>
      </c>
      <c r="CQ81">
        <v>0</v>
      </c>
      <c r="CR81">
        <v>1139.40333333333</v>
      </c>
      <c r="CS81">
        <v>4.99912</v>
      </c>
      <c r="CT81">
        <v>6742.68333333333</v>
      </c>
      <c r="CU81">
        <v>3805.07333333333</v>
      </c>
      <c r="CV81">
        <v>36.3536666666667</v>
      </c>
      <c r="CW81">
        <v>39.25</v>
      </c>
      <c r="CX81">
        <v>38.104</v>
      </c>
      <c r="CY81">
        <v>39.4166666666667</v>
      </c>
      <c r="CZ81">
        <v>39.333</v>
      </c>
      <c r="DA81">
        <v>555.053333333333</v>
      </c>
      <c r="DB81">
        <v>39.87</v>
      </c>
      <c r="DC81">
        <v>0</v>
      </c>
      <c r="DD81">
        <v>1620076385.3</v>
      </c>
      <c r="DE81">
        <v>0</v>
      </c>
      <c r="DF81">
        <v>1139.76</v>
      </c>
      <c r="DG81">
        <v>-3.05709401380481</v>
      </c>
      <c r="DH81">
        <v>-16.9719657841148</v>
      </c>
      <c r="DI81">
        <v>6745.36423076923</v>
      </c>
      <c r="DJ81">
        <v>15</v>
      </c>
      <c r="DK81">
        <v>1620074415.1</v>
      </c>
      <c r="DL81" t="s">
        <v>295</v>
      </c>
      <c r="DM81">
        <v>1620074410.1</v>
      </c>
      <c r="DN81">
        <v>1620074415.1</v>
      </c>
      <c r="DO81">
        <v>3</v>
      </c>
      <c r="DP81">
        <v>-0.047</v>
      </c>
      <c r="DQ81">
        <v>0.064</v>
      </c>
      <c r="DR81">
        <v>-1.276</v>
      </c>
      <c r="DS81">
        <v>-0.115</v>
      </c>
      <c r="DT81">
        <v>420</v>
      </c>
      <c r="DU81">
        <v>1</v>
      </c>
      <c r="DV81">
        <v>0.23</v>
      </c>
      <c r="DW81">
        <v>0.04</v>
      </c>
      <c r="DX81">
        <v>-18.1419829268293</v>
      </c>
      <c r="DY81">
        <v>-0.492154703832754</v>
      </c>
      <c r="DZ81">
        <v>0.0548837481051339</v>
      </c>
      <c r="EA81">
        <v>1</v>
      </c>
      <c r="EB81">
        <v>1139.91529411765</v>
      </c>
      <c r="EC81">
        <v>-2.84323500000503</v>
      </c>
      <c r="ED81">
        <v>0.330278272104341</v>
      </c>
      <c r="EE81">
        <v>1</v>
      </c>
      <c r="EF81">
        <v>4.97285682926829</v>
      </c>
      <c r="EG81">
        <v>0.574645923344943</v>
      </c>
      <c r="EH81">
        <v>0.0566640143661989</v>
      </c>
      <c r="EI81">
        <v>0</v>
      </c>
      <c r="EJ81">
        <v>2</v>
      </c>
      <c r="EK81">
        <v>3</v>
      </c>
      <c r="EL81" t="s">
        <v>332</v>
      </c>
      <c r="EM81">
        <v>100</v>
      </c>
      <c r="EN81">
        <v>100</v>
      </c>
      <c r="EO81">
        <v>-1.276</v>
      </c>
      <c r="EP81">
        <v>-0.1147</v>
      </c>
      <c r="EQ81">
        <v>-1.27634999999998</v>
      </c>
      <c r="ER81">
        <v>0</v>
      </c>
      <c r="ES81">
        <v>0</v>
      </c>
      <c r="ET81">
        <v>0</v>
      </c>
      <c r="EU81">
        <v>-0.11468485</v>
      </c>
      <c r="EV81">
        <v>0</v>
      </c>
      <c r="EW81">
        <v>0</v>
      </c>
      <c r="EX81">
        <v>0</v>
      </c>
      <c r="EY81">
        <v>-1</v>
      </c>
      <c r="EZ81">
        <v>-1</v>
      </c>
      <c r="FA81">
        <v>-1</v>
      </c>
      <c r="FB81">
        <v>-1</v>
      </c>
      <c r="FC81">
        <v>32.9</v>
      </c>
      <c r="FD81">
        <v>32.8</v>
      </c>
      <c r="FE81">
        <v>2</v>
      </c>
      <c r="FF81">
        <v>786.404</v>
      </c>
      <c r="FG81">
        <v>725.772</v>
      </c>
      <c r="FH81">
        <v>41.3178</v>
      </c>
      <c r="FI81">
        <v>25.5597</v>
      </c>
      <c r="FJ81">
        <v>30.0007</v>
      </c>
      <c r="FK81">
        <v>25.3232</v>
      </c>
      <c r="FL81">
        <v>25.2613</v>
      </c>
      <c r="FM81">
        <v>26.8036</v>
      </c>
      <c r="FN81">
        <v>0</v>
      </c>
      <c r="FO81">
        <v>100</v>
      </c>
      <c r="FP81">
        <v>41.36</v>
      </c>
      <c r="FQ81">
        <v>420</v>
      </c>
      <c r="FR81">
        <v>30.1045</v>
      </c>
      <c r="FS81">
        <v>101.901</v>
      </c>
      <c r="FT81">
        <v>100.416</v>
      </c>
    </row>
    <row r="82" spans="1:176">
      <c r="A82">
        <v>66</v>
      </c>
      <c r="B82">
        <v>1620076415</v>
      </c>
      <c r="C82">
        <v>1950.40000009537</v>
      </c>
      <c r="D82" t="s">
        <v>428</v>
      </c>
      <c r="E82" t="s">
        <v>429</v>
      </c>
      <c r="F82">
        <v>1620076414</v>
      </c>
      <c r="G82">
        <f>CC82*AE82*(BY82-BZ82)/(100*BR82*(1000-AE82*BY82))</f>
        <v>0</v>
      </c>
      <c r="H82">
        <f>CC82*AE82*(BX82-BW82*(1000-AE82*BZ82)/(1000-AE82*BY82))/(100*BR82)</f>
        <v>0</v>
      </c>
      <c r="I82">
        <f>BW82 - IF(AE82&gt;1, H82*BR82*100.0/(AG82*CK82), 0)</f>
        <v>0</v>
      </c>
      <c r="J82">
        <f>((P82-G82/2)*I82-H82)/(P82+G82/2)</f>
        <v>0</v>
      </c>
      <c r="K82">
        <f>J82*(CD82+CE82)/1000.0</f>
        <v>0</v>
      </c>
      <c r="L82">
        <f>(BW82 - IF(AE82&gt;1, H82*BR82*100.0/(AG82*CK82), 0))*(CD82+CE82)/1000.0</f>
        <v>0</v>
      </c>
      <c r="M82">
        <f>2.0/((1/O82-1/N82)+SIGN(O82)*SQRT((1/O82-1/N82)*(1/O82-1/N82) + 4*BS82/((BS82+1)*(BS82+1))*(2*1/O82*1/N82-1/N82*1/N82)))</f>
        <v>0</v>
      </c>
      <c r="N82">
        <f>IF(LEFT(BT82,1)&lt;&gt;"0",IF(LEFT(BT82,1)="1",3.0,BU82),$D$5+$E$5*(CK82*CD82/($K$5*1000))+$F$5*(CK82*CD82/($K$5*1000))*MAX(MIN(BR82,$J$5),$I$5)*MAX(MIN(BR82,$J$5),$I$5)+$G$5*MAX(MIN(BR82,$J$5),$I$5)*(CK82*CD82/($K$5*1000))+$H$5*(CK82*CD82/($K$5*1000))*(CK82*CD82/($K$5*1000)))</f>
        <v>0</v>
      </c>
      <c r="O82">
        <f>G82*(1000-(1000*0.61365*exp(17.502*S82/(240.97+S82))/(CD82+CE82)+BY82)/2)/(1000*0.61365*exp(17.502*S82/(240.97+S82))/(CD82+CE82)-BY82)</f>
        <v>0</v>
      </c>
      <c r="P82">
        <f>1/((BS82+1)/(M82/1.6)+1/(N82/1.37)) + BS82/((BS82+1)/(M82/1.6) + BS82/(N82/1.37))</f>
        <v>0</v>
      </c>
      <c r="Q82">
        <f>(BO82*BQ82)</f>
        <v>0</v>
      </c>
      <c r="R82">
        <f>(CF82+(Q82+2*0.95*5.67E-8*(((CF82+$B$7)+273)^4-(CF82+273)^4)-44100*G82)/(1.84*29.3*N82+8*0.95*5.67E-8*(CF82+273)^3))</f>
        <v>0</v>
      </c>
      <c r="S82">
        <f>($C$7*CG82+$D$7*CH82+$E$7*R82)</f>
        <v>0</v>
      </c>
      <c r="T82">
        <f>0.61365*exp(17.502*S82/(240.97+S82))</f>
        <v>0</v>
      </c>
      <c r="U82">
        <f>(V82/W82*100)</f>
        <v>0</v>
      </c>
      <c r="V82">
        <f>BY82*(CD82+CE82)/1000</f>
        <v>0</v>
      </c>
      <c r="W82">
        <f>0.61365*exp(17.502*CF82/(240.97+CF82))</f>
        <v>0</v>
      </c>
      <c r="X82">
        <f>(T82-BY82*(CD82+CE82)/1000)</f>
        <v>0</v>
      </c>
      <c r="Y82">
        <f>(-G82*44100)</f>
        <v>0</v>
      </c>
      <c r="Z82">
        <f>2*29.3*N82*0.92*(CF82-S82)</f>
        <v>0</v>
      </c>
      <c r="AA82">
        <f>2*0.95*5.67E-8*(((CF82+$B$7)+273)^4-(S82+273)^4)</f>
        <v>0</v>
      </c>
      <c r="AB82">
        <f>Q82+AA82+Y82+Z82</f>
        <v>0</v>
      </c>
      <c r="AC82">
        <v>0</v>
      </c>
      <c r="AD82">
        <v>0</v>
      </c>
      <c r="AE82">
        <f>IF(AC82*$H$13&gt;=AG82,1.0,(AG82/(AG82-AC82*$H$13)))</f>
        <v>0</v>
      </c>
      <c r="AF82">
        <f>(AE82-1)*100</f>
        <v>0</v>
      </c>
      <c r="AG82">
        <f>MAX(0,($B$13+$C$13*CK82)/(1+$D$13*CK82)*CD82/(CF82+273)*$E$13)</f>
        <v>0</v>
      </c>
      <c r="AH82" t="s">
        <v>293</v>
      </c>
      <c r="AI82">
        <v>0</v>
      </c>
      <c r="AJ82">
        <v>0</v>
      </c>
      <c r="AK82">
        <f>AJ82-AI82</f>
        <v>0</v>
      </c>
      <c r="AL82">
        <f>AK82/AJ82</f>
        <v>0</v>
      </c>
      <c r="AM82">
        <v>0</v>
      </c>
      <c r="AN82" t="s">
        <v>293</v>
      </c>
      <c r="AO82">
        <v>0</v>
      </c>
      <c r="AP82">
        <v>0</v>
      </c>
      <c r="AQ82">
        <f>1-AO82/AP82</f>
        <v>0</v>
      </c>
      <c r="AR82">
        <v>0.5</v>
      </c>
      <c r="AS82">
        <f>BO82</f>
        <v>0</v>
      </c>
      <c r="AT82">
        <f>H82</f>
        <v>0</v>
      </c>
      <c r="AU82">
        <f>AQ82*AR82*AS82</f>
        <v>0</v>
      </c>
      <c r="AV82">
        <f>BA82/AP82</f>
        <v>0</v>
      </c>
      <c r="AW82">
        <f>(AT82-AM82)/AS82</f>
        <v>0</v>
      </c>
      <c r="AX82">
        <f>(AJ82-AP82)/AP82</f>
        <v>0</v>
      </c>
      <c r="AY82" t="s">
        <v>293</v>
      </c>
      <c r="AZ82">
        <v>0</v>
      </c>
      <c r="BA82">
        <f>AP82-AZ82</f>
        <v>0</v>
      </c>
      <c r="BB82">
        <f>(AP82-AO82)/(AP82-AZ82)</f>
        <v>0</v>
      </c>
      <c r="BC82">
        <f>(AJ82-AP82)/(AJ82-AZ82)</f>
        <v>0</v>
      </c>
      <c r="BD82">
        <f>(AP82-AO82)/(AP82-AI82)</f>
        <v>0</v>
      </c>
      <c r="BE82">
        <f>(AJ82-AP82)/(AJ82-AI82)</f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f>$B$11*CL82+$C$11*CM82+$F$11*CN82*(1-CQ82)</f>
        <v>0</v>
      </c>
      <c r="BO82">
        <f>BN82*BP82</f>
        <v>0</v>
      </c>
      <c r="BP82">
        <f>($B$11*$D$9+$C$11*$D$9+$F$11*((DA82+CS82)/MAX(DA82+CS82+DB82, 0.1)*$I$9+DB82/MAX(DA82+CS82+DB82, 0.1)*$J$9))/($B$11+$C$11+$F$11)</f>
        <v>0</v>
      </c>
      <c r="BQ82">
        <f>($B$11*$K$9+$C$11*$K$9+$F$11*((DA82+CS82)/MAX(DA82+CS82+DB82, 0.1)*$P$9+DB82/MAX(DA82+CS82+DB82, 0.1)*$Q$9))/($B$11+$C$11+$F$11)</f>
        <v>0</v>
      </c>
      <c r="BR82">
        <v>6</v>
      </c>
      <c r="BS82">
        <v>0.5</v>
      </c>
      <c r="BT82" t="s">
        <v>294</v>
      </c>
      <c r="BU82">
        <v>2</v>
      </c>
      <c r="BV82">
        <v>1620076414</v>
      </c>
      <c r="BW82">
        <v>401.548</v>
      </c>
      <c r="BX82">
        <v>419.985666666667</v>
      </c>
      <c r="BY82">
        <v>30.7467</v>
      </c>
      <c r="BZ82">
        <v>25.3988</v>
      </c>
      <c r="CA82">
        <v>402.824666666667</v>
      </c>
      <c r="CB82">
        <v>30.8613666666667</v>
      </c>
      <c r="CC82">
        <v>700.025333333333</v>
      </c>
      <c r="CD82">
        <v>101.056</v>
      </c>
      <c r="CE82">
        <v>0.100528333333333</v>
      </c>
      <c r="CF82">
        <v>34.6904333333333</v>
      </c>
      <c r="CG82">
        <v>32.9670333333333</v>
      </c>
      <c r="CH82">
        <v>999.9</v>
      </c>
      <c r="CI82">
        <v>0</v>
      </c>
      <c r="CJ82">
        <v>0</v>
      </c>
      <c r="CK82">
        <v>9979.37333333333</v>
      </c>
      <c r="CL82">
        <v>0</v>
      </c>
      <c r="CM82">
        <v>2.48135</v>
      </c>
      <c r="CN82">
        <v>599.921</v>
      </c>
      <c r="CO82">
        <v>0.932979333333333</v>
      </c>
      <c r="CP82">
        <v>0.0670209666666667</v>
      </c>
      <c r="CQ82">
        <v>0</v>
      </c>
      <c r="CR82">
        <v>1137.31</v>
      </c>
      <c r="CS82">
        <v>4.99912</v>
      </c>
      <c r="CT82">
        <v>6731.72</v>
      </c>
      <c r="CU82">
        <v>3805.03</v>
      </c>
      <c r="CV82">
        <v>36.3746666666667</v>
      </c>
      <c r="CW82">
        <v>39.312</v>
      </c>
      <c r="CX82">
        <v>38.0833333333333</v>
      </c>
      <c r="CY82">
        <v>39.333</v>
      </c>
      <c r="CZ82">
        <v>39.4166666666667</v>
      </c>
      <c r="DA82">
        <v>555.05</v>
      </c>
      <c r="DB82">
        <v>39.87</v>
      </c>
      <c r="DC82">
        <v>0</v>
      </c>
      <c r="DD82">
        <v>1620076415.3</v>
      </c>
      <c r="DE82">
        <v>0</v>
      </c>
      <c r="DF82">
        <v>1137.72576923077</v>
      </c>
      <c r="DG82">
        <v>-4.10700856271953</v>
      </c>
      <c r="DH82">
        <v>-25.7801710069677</v>
      </c>
      <c r="DI82">
        <v>6735.16653846154</v>
      </c>
      <c r="DJ82">
        <v>15</v>
      </c>
      <c r="DK82">
        <v>1620074415.1</v>
      </c>
      <c r="DL82" t="s">
        <v>295</v>
      </c>
      <c r="DM82">
        <v>1620074410.1</v>
      </c>
      <c r="DN82">
        <v>1620074415.1</v>
      </c>
      <c r="DO82">
        <v>3</v>
      </c>
      <c r="DP82">
        <v>-0.047</v>
      </c>
      <c r="DQ82">
        <v>0.064</v>
      </c>
      <c r="DR82">
        <v>-1.276</v>
      </c>
      <c r="DS82">
        <v>-0.115</v>
      </c>
      <c r="DT82">
        <v>420</v>
      </c>
      <c r="DU82">
        <v>1</v>
      </c>
      <c r="DV82">
        <v>0.23</v>
      </c>
      <c r="DW82">
        <v>0.04</v>
      </c>
      <c r="DX82">
        <v>-18.3762585365854</v>
      </c>
      <c r="DY82">
        <v>-0.348353310104534</v>
      </c>
      <c r="DZ82">
        <v>0.0378878188521139</v>
      </c>
      <c r="EA82">
        <v>1</v>
      </c>
      <c r="EB82">
        <v>1138.00970588235</v>
      </c>
      <c r="EC82">
        <v>-4.01969568892483</v>
      </c>
      <c r="ED82">
        <v>0.441677852353397</v>
      </c>
      <c r="EE82">
        <v>1</v>
      </c>
      <c r="EF82">
        <v>5.25965756097561</v>
      </c>
      <c r="EG82">
        <v>0.528501742160285</v>
      </c>
      <c r="EH82">
        <v>0.052124963720195</v>
      </c>
      <c r="EI82">
        <v>0</v>
      </c>
      <c r="EJ82">
        <v>2</v>
      </c>
      <c r="EK82">
        <v>3</v>
      </c>
      <c r="EL82" t="s">
        <v>332</v>
      </c>
      <c r="EM82">
        <v>100</v>
      </c>
      <c r="EN82">
        <v>100</v>
      </c>
      <c r="EO82">
        <v>-1.276</v>
      </c>
      <c r="EP82">
        <v>-0.1147</v>
      </c>
      <c r="EQ82">
        <v>-1.27634999999998</v>
      </c>
      <c r="ER82">
        <v>0</v>
      </c>
      <c r="ES82">
        <v>0</v>
      </c>
      <c r="ET82">
        <v>0</v>
      </c>
      <c r="EU82">
        <v>-0.11468485</v>
      </c>
      <c r="EV82">
        <v>0</v>
      </c>
      <c r="EW82">
        <v>0</v>
      </c>
      <c r="EX82">
        <v>0</v>
      </c>
      <c r="EY82">
        <v>-1</v>
      </c>
      <c r="EZ82">
        <v>-1</v>
      </c>
      <c r="FA82">
        <v>-1</v>
      </c>
      <c r="FB82">
        <v>-1</v>
      </c>
      <c r="FC82">
        <v>33.4</v>
      </c>
      <c r="FD82">
        <v>33.3</v>
      </c>
      <c r="FE82">
        <v>2</v>
      </c>
      <c r="FF82">
        <v>786.805</v>
      </c>
      <c r="FG82">
        <v>725.792</v>
      </c>
      <c r="FH82">
        <v>41.8157</v>
      </c>
      <c r="FI82">
        <v>25.6124</v>
      </c>
      <c r="FJ82">
        <v>30.0008</v>
      </c>
      <c r="FK82">
        <v>25.3661</v>
      </c>
      <c r="FL82">
        <v>25.3009</v>
      </c>
      <c r="FM82">
        <v>26.8065</v>
      </c>
      <c r="FN82">
        <v>0</v>
      </c>
      <c r="FO82">
        <v>100</v>
      </c>
      <c r="FP82">
        <v>41.86</v>
      </c>
      <c r="FQ82">
        <v>420</v>
      </c>
      <c r="FR82">
        <v>29.5073</v>
      </c>
      <c r="FS82">
        <v>101.894</v>
      </c>
      <c r="FT82">
        <v>100.409</v>
      </c>
    </row>
    <row r="83" spans="1:176">
      <c r="A83">
        <v>67</v>
      </c>
      <c r="B83">
        <v>1620076445</v>
      </c>
      <c r="C83">
        <v>1980.40000009537</v>
      </c>
      <c r="D83" t="s">
        <v>430</v>
      </c>
      <c r="E83" t="s">
        <v>431</v>
      </c>
      <c r="F83">
        <v>1620076444</v>
      </c>
      <c r="G83">
        <f>CC83*AE83*(BY83-BZ83)/(100*BR83*(1000-AE83*BY83))</f>
        <v>0</v>
      </c>
      <c r="H83">
        <f>CC83*AE83*(BX83-BW83*(1000-AE83*BZ83)/(1000-AE83*BY83))/(100*BR83)</f>
        <v>0</v>
      </c>
      <c r="I83">
        <f>BW83 - IF(AE83&gt;1, H83*BR83*100.0/(AG83*CK83), 0)</f>
        <v>0</v>
      </c>
      <c r="J83">
        <f>((P83-G83/2)*I83-H83)/(P83+G83/2)</f>
        <v>0</v>
      </c>
      <c r="K83">
        <f>J83*(CD83+CE83)/1000.0</f>
        <v>0</v>
      </c>
      <c r="L83">
        <f>(BW83 - IF(AE83&gt;1, H83*BR83*100.0/(AG83*CK83), 0))*(CD83+CE83)/1000.0</f>
        <v>0</v>
      </c>
      <c r="M83">
        <f>2.0/((1/O83-1/N83)+SIGN(O83)*SQRT((1/O83-1/N83)*(1/O83-1/N83) + 4*BS83/((BS83+1)*(BS83+1))*(2*1/O83*1/N83-1/N83*1/N83)))</f>
        <v>0</v>
      </c>
      <c r="N83">
        <f>IF(LEFT(BT83,1)&lt;&gt;"0",IF(LEFT(BT83,1)="1",3.0,BU83),$D$5+$E$5*(CK83*CD83/($K$5*1000))+$F$5*(CK83*CD83/($K$5*1000))*MAX(MIN(BR83,$J$5),$I$5)*MAX(MIN(BR83,$J$5),$I$5)+$G$5*MAX(MIN(BR83,$J$5),$I$5)*(CK83*CD83/($K$5*1000))+$H$5*(CK83*CD83/($K$5*1000))*(CK83*CD83/($K$5*1000)))</f>
        <v>0</v>
      </c>
      <c r="O83">
        <f>G83*(1000-(1000*0.61365*exp(17.502*S83/(240.97+S83))/(CD83+CE83)+BY83)/2)/(1000*0.61365*exp(17.502*S83/(240.97+S83))/(CD83+CE83)-BY83)</f>
        <v>0</v>
      </c>
      <c r="P83">
        <f>1/((BS83+1)/(M83/1.6)+1/(N83/1.37)) + BS83/((BS83+1)/(M83/1.6) + BS83/(N83/1.37))</f>
        <v>0</v>
      </c>
      <c r="Q83">
        <f>(BO83*BQ83)</f>
        <v>0</v>
      </c>
      <c r="R83">
        <f>(CF83+(Q83+2*0.95*5.67E-8*(((CF83+$B$7)+273)^4-(CF83+273)^4)-44100*G83)/(1.84*29.3*N83+8*0.95*5.67E-8*(CF83+273)^3))</f>
        <v>0</v>
      </c>
      <c r="S83">
        <f>($C$7*CG83+$D$7*CH83+$E$7*R83)</f>
        <v>0</v>
      </c>
      <c r="T83">
        <f>0.61365*exp(17.502*S83/(240.97+S83))</f>
        <v>0</v>
      </c>
      <c r="U83">
        <f>(V83/W83*100)</f>
        <v>0</v>
      </c>
      <c r="V83">
        <f>BY83*(CD83+CE83)/1000</f>
        <v>0</v>
      </c>
      <c r="W83">
        <f>0.61365*exp(17.502*CF83/(240.97+CF83))</f>
        <v>0</v>
      </c>
      <c r="X83">
        <f>(T83-BY83*(CD83+CE83)/1000)</f>
        <v>0</v>
      </c>
      <c r="Y83">
        <f>(-G83*44100)</f>
        <v>0</v>
      </c>
      <c r="Z83">
        <f>2*29.3*N83*0.92*(CF83-S83)</f>
        <v>0</v>
      </c>
      <c r="AA83">
        <f>2*0.95*5.67E-8*(((CF83+$B$7)+273)^4-(S83+273)^4)</f>
        <v>0</v>
      </c>
      <c r="AB83">
        <f>Q83+AA83+Y83+Z83</f>
        <v>0</v>
      </c>
      <c r="AC83">
        <v>0</v>
      </c>
      <c r="AD83">
        <v>0</v>
      </c>
      <c r="AE83">
        <f>IF(AC83*$H$13&gt;=AG83,1.0,(AG83/(AG83-AC83*$H$13)))</f>
        <v>0</v>
      </c>
      <c r="AF83">
        <f>(AE83-1)*100</f>
        <v>0</v>
      </c>
      <c r="AG83">
        <f>MAX(0,($B$13+$C$13*CK83)/(1+$D$13*CK83)*CD83/(CF83+273)*$E$13)</f>
        <v>0</v>
      </c>
      <c r="AH83" t="s">
        <v>293</v>
      </c>
      <c r="AI83">
        <v>0</v>
      </c>
      <c r="AJ83">
        <v>0</v>
      </c>
      <c r="AK83">
        <f>AJ83-AI83</f>
        <v>0</v>
      </c>
      <c r="AL83">
        <f>AK83/AJ83</f>
        <v>0</v>
      </c>
      <c r="AM83">
        <v>0</v>
      </c>
      <c r="AN83" t="s">
        <v>293</v>
      </c>
      <c r="AO83">
        <v>0</v>
      </c>
      <c r="AP83">
        <v>0</v>
      </c>
      <c r="AQ83">
        <f>1-AO83/AP83</f>
        <v>0</v>
      </c>
      <c r="AR83">
        <v>0.5</v>
      </c>
      <c r="AS83">
        <f>BO83</f>
        <v>0</v>
      </c>
      <c r="AT83">
        <f>H83</f>
        <v>0</v>
      </c>
      <c r="AU83">
        <f>AQ83*AR83*AS83</f>
        <v>0</v>
      </c>
      <c r="AV83">
        <f>BA83/AP83</f>
        <v>0</v>
      </c>
      <c r="AW83">
        <f>(AT83-AM83)/AS83</f>
        <v>0</v>
      </c>
      <c r="AX83">
        <f>(AJ83-AP83)/AP83</f>
        <v>0</v>
      </c>
      <c r="AY83" t="s">
        <v>293</v>
      </c>
      <c r="AZ83">
        <v>0</v>
      </c>
      <c r="BA83">
        <f>AP83-AZ83</f>
        <v>0</v>
      </c>
      <c r="BB83">
        <f>(AP83-AO83)/(AP83-AZ83)</f>
        <v>0</v>
      </c>
      <c r="BC83">
        <f>(AJ83-AP83)/(AJ83-AZ83)</f>
        <v>0</v>
      </c>
      <c r="BD83">
        <f>(AP83-AO83)/(AP83-AI83)</f>
        <v>0</v>
      </c>
      <c r="BE83">
        <f>(AJ83-AP83)/(AJ83-AI83)</f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f>$B$11*CL83+$C$11*CM83+$F$11*CN83*(1-CQ83)</f>
        <v>0</v>
      </c>
      <c r="BO83">
        <f>BN83*BP83</f>
        <v>0</v>
      </c>
      <c r="BP83">
        <f>($B$11*$D$9+$C$11*$D$9+$F$11*((DA83+CS83)/MAX(DA83+CS83+DB83, 0.1)*$I$9+DB83/MAX(DA83+CS83+DB83, 0.1)*$J$9))/($B$11+$C$11+$F$11)</f>
        <v>0</v>
      </c>
      <c r="BQ83">
        <f>($B$11*$K$9+$C$11*$K$9+$F$11*((DA83+CS83)/MAX(DA83+CS83+DB83, 0.1)*$P$9+DB83/MAX(DA83+CS83+DB83, 0.1)*$Q$9))/($B$11+$C$11+$F$11)</f>
        <v>0</v>
      </c>
      <c r="BR83">
        <v>6</v>
      </c>
      <c r="BS83">
        <v>0.5</v>
      </c>
      <c r="BT83" t="s">
        <v>294</v>
      </c>
      <c r="BU83">
        <v>2</v>
      </c>
      <c r="BV83">
        <v>1620076444</v>
      </c>
      <c r="BW83">
        <v>401.428</v>
      </c>
      <c r="BX83">
        <v>420.019666666667</v>
      </c>
      <c r="BY83">
        <v>31.0114</v>
      </c>
      <c r="BZ83">
        <v>25.4434666666667</v>
      </c>
      <c r="CA83">
        <v>402.704</v>
      </c>
      <c r="CB83">
        <v>31.1261</v>
      </c>
      <c r="CC83">
        <v>700.051333333333</v>
      </c>
      <c r="CD83">
        <v>101.056333333333</v>
      </c>
      <c r="CE83">
        <v>0.0996031333333333</v>
      </c>
      <c r="CF83">
        <v>35.0064666666667</v>
      </c>
      <c r="CG83">
        <v>33.2075</v>
      </c>
      <c r="CH83">
        <v>999.9</v>
      </c>
      <c r="CI83">
        <v>0</v>
      </c>
      <c r="CJ83">
        <v>0</v>
      </c>
      <c r="CK83">
        <v>10022.7333333333</v>
      </c>
      <c r="CL83">
        <v>0</v>
      </c>
      <c r="CM83">
        <v>2.48135</v>
      </c>
      <c r="CN83">
        <v>600.008666666667</v>
      </c>
      <c r="CO83">
        <v>0.932979333333333</v>
      </c>
      <c r="CP83">
        <v>0.0670209666666667</v>
      </c>
      <c r="CQ83">
        <v>0</v>
      </c>
      <c r="CR83">
        <v>1134.49666666667</v>
      </c>
      <c r="CS83">
        <v>4.99912</v>
      </c>
      <c r="CT83">
        <v>6719.45666666667</v>
      </c>
      <c r="CU83">
        <v>3805.59666666667</v>
      </c>
      <c r="CV83">
        <v>36.4373333333333</v>
      </c>
      <c r="CW83">
        <v>39.333</v>
      </c>
      <c r="CX83">
        <v>38.2496666666667</v>
      </c>
      <c r="CY83">
        <v>39.4166666666667</v>
      </c>
      <c r="CZ83">
        <v>39.3953333333333</v>
      </c>
      <c r="DA83">
        <v>555.13</v>
      </c>
      <c r="DB83">
        <v>39.8766666666667</v>
      </c>
      <c r="DC83">
        <v>0</v>
      </c>
      <c r="DD83">
        <v>1620076445.3</v>
      </c>
      <c r="DE83">
        <v>0</v>
      </c>
      <c r="DF83">
        <v>1135.21384615385</v>
      </c>
      <c r="DG83">
        <v>-5.84478632015546</v>
      </c>
      <c r="DH83">
        <v>-29.0940171251476</v>
      </c>
      <c r="DI83">
        <v>6722.16615384615</v>
      </c>
      <c r="DJ83">
        <v>15</v>
      </c>
      <c r="DK83">
        <v>1620074415.1</v>
      </c>
      <c r="DL83" t="s">
        <v>295</v>
      </c>
      <c r="DM83">
        <v>1620074410.1</v>
      </c>
      <c r="DN83">
        <v>1620074415.1</v>
      </c>
      <c r="DO83">
        <v>3</v>
      </c>
      <c r="DP83">
        <v>-0.047</v>
      </c>
      <c r="DQ83">
        <v>0.064</v>
      </c>
      <c r="DR83">
        <v>-1.276</v>
      </c>
      <c r="DS83">
        <v>-0.115</v>
      </c>
      <c r="DT83">
        <v>420</v>
      </c>
      <c r="DU83">
        <v>1</v>
      </c>
      <c r="DV83">
        <v>0.23</v>
      </c>
      <c r="DW83">
        <v>0.04</v>
      </c>
      <c r="DX83">
        <v>-18.564112195122</v>
      </c>
      <c r="DY83">
        <v>-0.237771428571416</v>
      </c>
      <c r="DZ83">
        <v>0.0418677779072257</v>
      </c>
      <c r="EA83">
        <v>1</v>
      </c>
      <c r="EB83">
        <v>1135.52558823529</v>
      </c>
      <c r="EC83">
        <v>-5.36449704142115</v>
      </c>
      <c r="ED83">
        <v>0.562354248706319</v>
      </c>
      <c r="EE83">
        <v>1</v>
      </c>
      <c r="EF83">
        <v>5.50392365853658</v>
      </c>
      <c r="EG83">
        <v>0.402714146341463</v>
      </c>
      <c r="EH83">
        <v>0.0397802563944758</v>
      </c>
      <c r="EI83">
        <v>0</v>
      </c>
      <c r="EJ83">
        <v>2</v>
      </c>
      <c r="EK83">
        <v>3</v>
      </c>
      <c r="EL83" t="s">
        <v>332</v>
      </c>
      <c r="EM83">
        <v>100</v>
      </c>
      <c r="EN83">
        <v>100</v>
      </c>
      <c r="EO83">
        <v>-1.276</v>
      </c>
      <c r="EP83">
        <v>-0.1147</v>
      </c>
      <c r="EQ83">
        <v>-1.27634999999998</v>
      </c>
      <c r="ER83">
        <v>0</v>
      </c>
      <c r="ES83">
        <v>0</v>
      </c>
      <c r="ET83">
        <v>0</v>
      </c>
      <c r="EU83">
        <v>-0.11468485</v>
      </c>
      <c r="EV83">
        <v>0</v>
      </c>
      <c r="EW83">
        <v>0</v>
      </c>
      <c r="EX83">
        <v>0</v>
      </c>
      <c r="EY83">
        <v>-1</v>
      </c>
      <c r="EZ83">
        <v>-1</v>
      </c>
      <c r="FA83">
        <v>-1</v>
      </c>
      <c r="FB83">
        <v>-1</v>
      </c>
      <c r="FC83">
        <v>33.9</v>
      </c>
      <c r="FD83">
        <v>33.8</v>
      </c>
      <c r="FE83">
        <v>2</v>
      </c>
      <c r="FF83">
        <v>786.998</v>
      </c>
      <c r="FG83">
        <v>725.66</v>
      </c>
      <c r="FH83">
        <v>42.3178</v>
      </c>
      <c r="FI83">
        <v>25.6648</v>
      </c>
      <c r="FJ83">
        <v>30.0007</v>
      </c>
      <c r="FK83">
        <v>25.4079</v>
      </c>
      <c r="FL83">
        <v>25.3417</v>
      </c>
      <c r="FM83">
        <v>26.8109</v>
      </c>
      <c r="FN83">
        <v>0</v>
      </c>
      <c r="FO83">
        <v>100</v>
      </c>
      <c r="FP83">
        <v>42.37</v>
      </c>
      <c r="FQ83">
        <v>420</v>
      </c>
      <c r="FR83">
        <v>28.1544</v>
      </c>
      <c r="FS83">
        <v>101.883</v>
      </c>
      <c r="FT83">
        <v>100.405</v>
      </c>
    </row>
    <row r="84" spans="1:176">
      <c r="A84">
        <v>68</v>
      </c>
      <c r="B84">
        <v>1620076475</v>
      </c>
      <c r="C84">
        <v>2010.40000009537</v>
      </c>
      <c r="D84" t="s">
        <v>432</v>
      </c>
      <c r="E84" t="s">
        <v>433</v>
      </c>
      <c r="F84">
        <v>1620076474</v>
      </c>
      <c r="G84">
        <f>CC84*AE84*(BY84-BZ84)/(100*BR84*(1000-AE84*BY84))</f>
        <v>0</v>
      </c>
      <c r="H84">
        <f>CC84*AE84*(BX84-BW84*(1000-AE84*BZ84)/(1000-AE84*BY84))/(100*BR84)</f>
        <v>0</v>
      </c>
      <c r="I84">
        <f>BW84 - IF(AE84&gt;1, H84*BR84*100.0/(AG84*CK84), 0)</f>
        <v>0</v>
      </c>
      <c r="J84">
        <f>((P84-G84/2)*I84-H84)/(P84+G84/2)</f>
        <v>0</v>
      </c>
      <c r="K84">
        <f>J84*(CD84+CE84)/1000.0</f>
        <v>0</v>
      </c>
      <c r="L84">
        <f>(BW84 - IF(AE84&gt;1, H84*BR84*100.0/(AG84*CK84), 0))*(CD84+CE84)/1000.0</f>
        <v>0</v>
      </c>
      <c r="M84">
        <f>2.0/((1/O84-1/N84)+SIGN(O84)*SQRT((1/O84-1/N84)*(1/O84-1/N84) + 4*BS84/((BS84+1)*(BS84+1))*(2*1/O84*1/N84-1/N84*1/N84)))</f>
        <v>0</v>
      </c>
      <c r="N84">
        <f>IF(LEFT(BT84,1)&lt;&gt;"0",IF(LEFT(BT84,1)="1",3.0,BU84),$D$5+$E$5*(CK84*CD84/($K$5*1000))+$F$5*(CK84*CD84/($K$5*1000))*MAX(MIN(BR84,$J$5),$I$5)*MAX(MIN(BR84,$J$5),$I$5)+$G$5*MAX(MIN(BR84,$J$5),$I$5)*(CK84*CD84/($K$5*1000))+$H$5*(CK84*CD84/($K$5*1000))*(CK84*CD84/($K$5*1000)))</f>
        <v>0</v>
      </c>
      <c r="O84">
        <f>G84*(1000-(1000*0.61365*exp(17.502*S84/(240.97+S84))/(CD84+CE84)+BY84)/2)/(1000*0.61365*exp(17.502*S84/(240.97+S84))/(CD84+CE84)-BY84)</f>
        <v>0</v>
      </c>
      <c r="P84">
        <f>1/((BS84+1)/(M84/1.6)+1/(N84/1.37)) + BS84/((BS84+1)/(M84/1.6) + BS84/(N84/1.37))</f>
        <v>0</v>
      </c>
      <c r="Q84">
        <f>(BO84*BQ84)</f>
        <v>0</v>
      </c>
      <c r="R84">
        <f>(CF84+(Q84+2*0.95*5.67E-8*(((CF84+$B$7)+273)^4-(CF84+273)^4)-44100*G84)/(1.84*29.3*N84+8*0.95*5.67E-8*(CF84+273)^3))</f>
        <v>0</v>
      </c>
      <c r="S84">
        <f>($C$7*CG84+$D$7*CH84+$E$7*R84)</f>
        <v>0</v>
      </c>
      <c r="T84">
        <f>0.61365*exp(17.502*S84/(240.97+S84))</f>
        <v>0</v>
      </c>
      <c r="U84">
        <f>(V84/W84*100)</f>
        <v>0</v>
      </c>
      <c r="V84">
        <f>BY84*(CD84+CE84)/1000</f>
        <v>0</v>
      </c>
      <c r="W84">
        <f>0.61365*exp(17.502*CF84/(240.97+CF84))</f>
        <v>0</v>
      </c>
      <c r="X84">
        <f>(T84-BY84*(CD84+CE84)/1000)</f>
        <v>0</v>
      </c>
      <c r="Y84">
        <f>(-G84*44100)</f>
        <v>0</v>
      </c>
      <c r="Z84">
        <f>2*29.3*N84*0.92*(CF84-S84)</f>
        <v>0</v>
      </c>
      <c r="AA84">
        <f>2*0.95*5.67E-8*(((CF84+$B$7)+273)^4-(S84+273)^4)</f>
        <v>0</v>
      </c>
      <c r="AB84">
        <f>Q84+AA84+Y84+Z84</f>
        <v>0</v>
      </c>
      <c r="AC84">
        <v>0</v>
      </c>
      <c r="AD84">
        <v>0</v>
      </c>
      <c r="AE84">
        <f>IF(AC84*$H$13&gt;=AG84,1.0,(AG84/(AG84-AC84*$H$13)))</f>
        <v>0</v>
      </c>
      <c r="AF84">
        <f>(AE84-1)*100</f>
        <v>0</v>
      </c>
      <c r="AG84">
        <f>MAX(0,($B$13+$C$13*CK84)/(1+$D$13*CK84)*CD84/(CF84+273)*$E$13)</f>
        <v>0</v>
      </c>
      <c r="AH84" t="s">
        <v>293</v>
      </c>
      <c r="AI84">
        <v>0</v>
      </c>
      <c r="AJ84">
        <v>0</v>
      </c>
      <c r="AK84">
        <f>AJ84-AI84</f>
        <v>0</v>
      </c>
      <c r="AL84">
        <f>AK84/AJ84</f>
        <v>0</v>
      </c>
      <c r="AM84">
        <v>0</v>
      </c>
      <c r="AN84" t="s">
        <v>293</v>
      </c>
      <c r="AO84">
        <v>0</v>
      </c>
      <c r="AP84">
        <v>0</v>
      </c>
      <c r="AQ84">
        <f>1-AO84/AP84</f>
        <v>0</v>
      </c>
      <c r="AR84">
        <v>0.5</v>
      </c>
      <c r="AS84">
        <f>BO84</f>
        <v>0</v>
      </c>
      <c r="AT84">
        <f>H84</f>
        <v>0</v>
      </c>
      <c r="AU84">
        <f>AQ84*AR84*AS84</f>
        <v>0</v>
      </c>
      <c r="AV84">
        <f>BA84/AP84</f>
        <v>0</v>
      </c>
      <c r="AW84">
        <f>(AT84-AM84)/AS84</f>
        <v>0</v>
      </c>
      <c r="AX84">
        <f>(AJ84-AP84)/AP84</f>
        <v>0</v>
      </c>
      <c r="AY84" t="s">
        <v>293</v>
      </c>
      <c r="AZ84">
        <v>0</v>
      </c>
      <c r="BA84">
        <f>AP84-AZ84</f>
        <v>0</v>
      </c>
      <c r="BB84">
        <f>(AP84-AO84)/(AP84-AZ84)</f>
        <v>0</v>
      </c>
      <c r="BC84">
        <f>(AJ84-AP84)/(AJ84-AZ84)</f>
        <v>0</v>
      </c>
      <c r="BD84">
        <f>(AP84-AO84)/(AP84-AI84)</f>
        <v>0</v>
      </c>
      <c r="BE84">
        <f>(AJ84-AP84)/(AJ84-AI84)</f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f>$B$11*CL84+$C$11*CM84+$F$11*CN84*(1-CQ84)</f>
        <v>0</v>
      </c>
      <c r="BO84">
        <f>BN84*BP84</f>
        <v>0</v>
      </c>
      <c r="BP84">
        <f>($B$11*$D$9+$C$11*$D$9+$F$11*((DA84+CS84)/MAX(DA84+CS84+DB84, 0.1)*$I$9+DB84/MAX(DA84+CS84+DB84, 0.1)*$J$9))/($B$11+$C$11+$F$11)</f>
        <v>0</v>
      </c>
      <c r="BQ84">
        <f>($B$11*$K$9+$C$11*$K$9+$F$11*((DA84+CS84)/MAX(DA84+CS84+DB84, 0.1)*$P$9+DB84/MAX(DA84+CS84+DB84, 0.1)*$Q$9))/($B$11+$C$11+$F$11)</f>
        <v>0</v>
      </c>
      <c r="BR84">
        <v>6</v>
      </c>
      <c r="BS84">
        <v>0.5</v>
      </c>
      <c r="BT84" t="s">
        <v>294</v>
      </c>
      <c r="BU84">
        <v>2</v>
      </c>
      <c r="BV84">
        <v>1620076474</v>
      </c>
      <c r="BW84">
        <v>401.300333333333</v>
      </c>
      <c r="BX84">
        <v>419.975</v>
      </c>
      <c r="BY84">
        <v>31.2005333333333</v>
      </c>
      <c r="BZ84">
        <v>25.4771</v>
      </c>
      <c r="CA84">
        <v>402.576333333333</v>
      </c>
      <c r="CB84">
        <v>31.3151666666667</v>
      </c>
      <c r="CC84">
        <v>699.993666666667</v>
      </c>
      <c r="CD84">
        <v>101.054666666667</v>
      </c>
      <c r="CE84">
        <v>0.0998911333333333</v>
      </c>
      <c r="CF84">
        <v>35.3195</v>
      </c>
      <c r="CG84">
        <v>33.4505333333333</v>
      </c>
      <c r="CH84">
        <v>999.9</v>
      </c>
      <c r="CI84">
        <v>0</v>
      </c>
      <c r="CJ84">
        <v>0</v>
      </c>
      <c r="CK84">
        <v>10036.2666666667</v>
      </c>
      <c r="CL84">
        <v>0</v>
      </c>
      <c r="CM84">
        <v>2.48273</v>
      </c>
      <c r="CN84">
        <v>599.903</v>
      </c>
      <c r="CO84">
        <v>0.932979333333333</v>
      </c>
      <c r="CP84">
        <v>0.0670209666666667</v>
      </c>
      <c r="CQ84">
        <v>0</v>
      </c>
      <c r="CR84">
        <v>1131.81</v>
      </c>
      <c r="CS84">
        <v>4.99912</v>
      </c>
      <c r="CT84">
        <v>6702.32333333333</v>
      </c>
      <c r="CU84">
        <v>3804.91666666667</v>
      </c>
      <c r="CV84">
        <v>36.4786666666667</v>
      </c>
      <c r="CW84">
        <v>39.3956666666667</v>
      </c>
      <c r="CX84">
        <v>38.2083333333333</v>
      </c>
      <c r="CY84">
        <v>39.6036666666667</v>
      </c>
      <c r="CZ84">
        <v>39.5623333333333</v>
      </c>
      <c r="DA84">
        <v>555.033333333333</v>
      </c>
      <c r="DB84">
        <v>39.87</v>
      </c>
      <c r="DC84">
        <v>0</v>
      </c>
      <c r="DD84">
        <v>1620076475.3</v>
      </c>
      <c r="DE84">
        <v>0</v>
      </c>
      <c r="DF84">
        <v>1132.48576923077</v>
      </c>
      <c r="DG84">
        <v>-5.36307691691355</v>
      </c>
      <c r="DH84">
        <v>-33.9035897056778</v>
      </c>
      <c r="DI84">
        <v>6707.20692307692</v>
      </c>
      <c r="DJ84">
        <v>15</v>
      </c>
      <c r="DK84">
        <v>1620074415.1</v>
      </c>
      <c r="DL84" t="s">
        <v>295</v>
      </c>
      <c r="DM84">
        <v>1620074410.1</v>
      </c>
      <c r="DN84">
        <v>1620074415.1</v>
      </c>
      <c r="DO84">
        <v>3</v>
      </c>
      <c r="DP84">
        <v>-0.047</v>
      </c>
      <c r="DQ84">
        <v>0.064</v>
      </c>
      <c r="DR84">
        <v>-1.276</v>
      </c>
      <c r="DS84">
        <v>-0.115</v>
      </c>
      <c r="DT84">
        <v>420</v>
      </c>
      <c r="DU84">
        <v>1</v>
      </c>
      <c r="DV84">
        <v>0.23</v>
      </c>
      <c r="DW84">
        <v>0.04</v>
      </c>
      <c r="DX84">
        <v>-18.6579829268293</v>
      </c>
      <c r="DY84">
        <v>-0.239623693379788</v>
      </c>
      <c r="DZ84">
        <v>0.030156364069176</v>
      </c>
      <c r="EA84">
        <v>1</v>
      </c>
      <c r="EB84">
        <v>1132.80352941176</v>
      </c>
      <c r="EC84">
        <v>-5.7398140321242</v>
      </c>
      <c r="ED84">
        <v>0.591189639888409</v>
      </c>
      <c r="EE84">
        <v>1</v>
      </c>
      <c r="EF84">
        <v>5.67838926829268</v>
      </c>
      <c r="EG84">
        <v>0.280936306620208</v>
      </c>
      <c r="EH84">
        <v>0.0277438275614106</v>
      </c>
      <c r="EI84">
        <v>0</v>
      </c>
      <c r="EJ84">
        <v>2</v>
      </c>
      <c r="EK84">
        <v>3</v>
      </c>
      <c r="EL84" t="s">
        <v>332</v>
      </c>
      <c r="EM84">
        <v>100</v>
      </c>
      <c r="EN84">
        <v>100</v>
      </c>
      <c r="EO84">
        <v>-1.277</v>
      </c>
      <c r="EP84">
        <v>-0.1146</v>
      </c>
      <c r="EQ84">
        <v>-1.27634999999998</v>
      </c>
      <c r="ER84">
        <v>0</v>
      </c>
      <c r="ES84">
        <v>0</v>
      </c>
      <c r="ET84">
        <v>0</v>
      </c>
      <c r="EU84">
        <v>-0.11468485</v>
      </c>
      <c r="EV84">
        <v>0</v>
      </c>
      <c r="EW84">
        <v>0</v>
      </c>
      <c r="EX84">
        <v>0</v>
      </c>
      <c r="EY84">
        <v>-1</v>
      </c>
      <c r="EZ84">
        <v>-1</v>
      </c>
      <c r="FA84">
        <v>-1</v>
      </c>
      <c r="FB84">
        <v>-1</v>
      </c>
      <c r="FC84">
        <v>34.4</v>
      </c>
      <c r="FD84">
        <v>34.3</v>
      </c>
      <c r="FE84">
        <v>2</v>
      </c>
      <c r="FF84">
        <v>787.328</v>
      </c>
      <c r="FG84">
        <v>725.436</v>
      </c>
      <c r="FH84">
        <v>42.8136</v>
      </c>
      <c r="FI84">
        <v>25.7178</v>
      </c>
      <c r="FJ84">
        <v>30.0008</v>
      </c>
      <c r="FK84">
        <v>25.4488</v>
      </c>
      <c r="FL84">
        <v>25.3826</v>
      </c>
      <c r="FM84">
        <v>26.8134</v>
      </c>
      <c r="FN84">
        <v>0</v>
      </c>
      <c r="FO84">
        <v>100</v>
      </c>
      <c r="FP84">
        <v>42.87</v>
      </c>
      <c r="FQ84">
        <v>420</v>
      </c>
      <c r="FR84">
        <v>26.5797</v>
      </c>
      <c r="FS84">
        <v>101.874</v>
      </c>
      <c r="FT84">
        <v>100.399</v>
      </c>
    </row>
    <row r="85" spans="1:176">
      <c r="A85">
        <v>69</v>
      </c>
      <c r="B85">
        <v>1620076505</v>
      </c>
      <c r="C85">
        <v>2040.40000009537</v>
      </c>
      <c r="D85" t="s">
        <v>434</v>
      </c>
      <c r="E85" t="s">
        <v>435</v>
      </c>
      <c r="F85">
        <v>1620076504</v>
      </c>
      <c r="G85">
        <f>CC85*AE85*(BY85-BZ85)/(100*BR85*(1000-AE85*BY85))</f>
        <v>0</v>
      </c>
      <c r="H85">
        <f>CC85*AE85*(BX85-BW85*(1000-AE85*BZ85)/(1000-AE85*BY85))/(100*BR85)</f>
        <v>0</v>
      </c>
      <c r="I85">
        <f>BW85 - IF(AE85&gt;1, H85*BR85*100.0/(AG85*CK85), 0)</f>
        <v>0</v>
      </c>
      <c r="J85">
        <f>((P85-G85/2)*I85-H85)/(P85+G85/2)</f>
        <v>0</v>
      </c>
      <c r="K85">
        <f>J85*(CD85+CE85)/1000.0</f>
        <v>0</v>
      </c>
      <c r="L85">
        <f>(BW85 - IF(AE85&gt;1, H85*BR85*100.0/(AG85*CK85), 0))*(CD85+CE85)/1000.0</f>
        <v>0</v>
      </c>
      <c r="M85">
        <f>2.0/((1/O85-1/N85)+SIGN(O85)*SQRT((1/O85-1/N85)*(1/O85-1/N85) + 4*BS85/((BS85+1)*(BS85+1))*(2*1/O85*1/N85-1/N85*1/N85)))</f>
        <v>0</v>
      </c>
      <c r="N85">
        <f>IF(LEFT(BT85,1)&lt;&gt;"0",IF(LEFT(BT85,1)="1",3.0,BU85),$D$5+$E$5*(CK85*CD85/($K$5*1000))+$F$5*(CK85*CD85/($K$5*1000))*MAX(MIN(BR85,$J$5),$I$5)*MAX(MIN(BR85,$J$5),$I$5)+$G$5*MAX(MIN(BR85,$J$5),$I$5)*(CK85*CD85/($K$5*1000))+$H$5*(CK85*CD85/($K$5*1000))*(CK85*CD85/($K$5*1000)))</f>
        <v>0</v>
      </c>
      <c r="O85">
        <f>G85*(1000-(1000*0.61365*exp(17.502*S85/(240.97+S85))/(CD85+CE85)+BY85)/2)/(1000*0.61365*exp(17.502*S85/(240.97+S85))/(CD85+CE85)-BY85)</f>
        <v>0</v>
      </c>
      <c r="P85">
        <f>1/((BS85+1)/(M85/1.6)+1/(N85/1.37)) + BS85/((BS85+1)/(M85/1.6) + BS85/(N85/1.37))</f>
        <v>0</v>
      </c>
      <c r="Q85">
        <f>(BO85*BQ85)</f>
        <v>0</v>
      </c>
      <c r="R85">
        <f>(CF85+(Q85+2*0.95*5.67E-8*(((CF85+$B$7)+273)^4-(CF85+273)^4)-44100*G85)/(1.84*29.3*N85+8*0.95*5.67E-8*(CF85+273)^3))</f>
        <v>0</v>
      </c>
      <c r="S85">
        <f>($C$7*CG85+$D$7*CH85+$E$7*R85)</f>
        <v>0</v>
      </c>
      <c r="T85">
        <f>0.61365*exp(17.502*S85/(240.97+S85))</f>
        <v>0</v>
      </c>
      <c r="U85">
        <f>(V85/W85*100)</f>
        <v>0</v>
      </c>
      <c r="V85">
        <f>BY85*(CD85+CE85)/1000</f>
        <v>0</v>
      </c>
      <c r="W85">
        <f>0.61365*exp(17.502*CF85/(240.97+CF85))</f>
        <v>0</v>
      </c>
      <c r="X85">
        <f>(T85-BY85*(CD85+CE85)/1000)</f>
        <v>0</v>
      </c>
      <c r="Y85">
        <f>(-G85*44100)</f>
        <v>0</v>
      </c>
      <c r="Z85">
        <f>2*29.3*N85*0.92*(CF85-S85)</f>
        <v>0</v>
      </c>
      <c r="AA85">
        <f>2*0.95*5.67E-8*(((CF85+$B$7)+273)^4-(S85+273)^4)</f>
        <v>0</v>
      </c>
      <c r="AB85">
        <f>Q85+AA85+Y85+Z85</f>
        <v>0</v>
      </c>
      <c r="AC85">
        <v>0</v>
      </c>
      <c r="AD85">
        <v>0</v>
      </c>
      <c r="AE85">
        <f>IF(AC85*$H$13&gt;=AG85,1.0,(AG85/(AG85-AC85*$H$13)))</f>
        <v>0</v>
      </c>
      <c r="AF85">
        <f>(AE85-1)*100</f>
        <v>0</v>
      </c>
      <c r="AG85">
        <f>MAX(0,($B$13+$C$13*CK85)/(1+$D$13*CK85)*CD85/(CF85+273)*$E$13)</f>
        <v>0</v>
      </c>
      <c r="AH85" t="s">
        <v>293</v>
      </c>
      <c r="AI85">
        <v>0</v>
      </c>
      <c r="AJ85">
        <v>0</v>
      </c>
      <c r="AK85">
        <f>AJ85-AI85</f>
        <v>0</v>
      </c>
      <c r="AL85">
        <f>AK85/AJ85</f>
        <v>0</v>
      </c>
      <c r="AM85">
        <v>0</v>
      </c>
      <c r="AN85" t="s">
        <v>293</v>
      </c>
      <c r="AO85">
        <v>0</v>
      </c>
      <c r="AP85">
        <v>0</v>
      </c>
      <c r="AQ85">
        <f>1-AO85/AP85</f>
        <v>0</v>
      </c>
      <c r="AR85">
        <v>0.5</v>
      </c>
      <c r="AS85">
        <f>BO85</f>
        <v>0</v>
      </c>
      <c r="AT85">
        <f>H85</f>
        <v>0</v>
      </c>
      <c r="AU85">
        <f>AQ85*AR85*AS85</f>
        <v>0</v>
      </c>
      <c r="AV85">
        <f>BA85/AP85</f>
        <v>0</v>
      </c>
      <c r="AW85">
        <f>(AT85-AM85)/AS85</f>
        <v>0</v>
      </c>
      <c r="AX85">
        <f>(AJ85-AP85)/AP85</f>
        <v>0</v>
      </c>
      <c r="AY85" t="s">
        <v>293</v>
      </c>
      <c r="AZ85">
        <v>0</v>
      </c>
      <c r="BA85">
        <f>AP85-AZ85</f>
        <v>0</v>
      </c>
      <c r="BB85">
        <f>(AP85-AO85)/(AP85-AZ85)</f>
        <v>0</v>
      </c>
      <c r="BC85">
        <f>(AJ85-AP85)/(AJ85-AZ85)</f>
        <v>0</v>
      </c>
      <c r="BD85">
        <f>(AP85-AO85)/(AP85-AI85)</f>
        <v>0</v>
      </c>
      <c r="BE85">
        <f>(AJ85-AP85)/(AJ85-AI85)</f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f>$B$11*CL85+$C$11*CM85+$F$11*CN85*(1-CQ85)</f>
        <v>0</v>
      </c>
      <c r="BO85">
        <f>BN85*BP85</f>
        <v>0</v>
      </c>
      <c r="BP85">
        <f>($B$11*$D$9+$C$11*$D$9+$F$11*((DA85+CS85)/MAX(DA85+CS85+DB85, 0.1)*$I$9+DB85/MAX(DA85+CS85+DB85, 0.1)*$J$9))/($B$11+$C$11+$F$11)</f>
        <v>0</v>
      </c>
      <c r="BQ85">
        <f>($B$11*$K$9+$C$11*$K$9+$F$11*((DA85+CS85)/MAX(DA85+CS85+DB85, 0.1)*$P$9+DB85/MAX(DA85+CS85+DB85, 0.1)*$Q$9))/($B$11+$C$11+$F$11)</f>
        <v>0</v>
      </c>
      <c r="BR85">
        <v>6</v>
      </c>
      <c r="BS85">
        <v>0.5</v>
      </c>
      <c r="BT85" t="s">
        <v>294</v>
      </c>
      <c r="BU85">
        <v>2</v>
      </c>
      <c r="BV85">
        <v>1620076504</v>
      </c>
      <c r="BW85">
        <v>401.257</v>
      </c>
      <c r="BX85">
        <v>420.06</v>
      </c>
      <c r="BY85">
        <v>31.3236</v>
      </c>
      <c r="BZ85">
        <v>25.5132333333333</v>
      </c>
      <c r="CA85">
        <v>402.533333333333</v>
      </c>
      <c r="CB85">
        <v>31.4383</v>
      </c>
      <c r="CC85">
        <v>699.989333333333</v>
      </c>
      <c r="CD85">
        <v>101.053666666667</v>
      </c>
      <c r="CE85">
        <v>0.100216333333333</v>
      </c>
      <c r="CF85">
        <v>35.6513666666667</v>
      </c>
      <c r="CG85">
        <v>33.7242333333333</v>
      </c>
      <c r="CH85">
        <v>999.9</v>
      </c>
      <c r="CI85">
        <v>0</v>
      </c>
      <c r="CJ85">
        <v>0</v>
      </c>
      <c r="CK85">
        <v>9988.75</v>
      </c>
      <c r="CL85">
        <v>0</v>
      </c>
      <c r="CM85">
        <v>2.491</v>
      </c>
      <c r="CN85">
        <v>599.994333333333</v>
      </c>
      <c r="CO85">
        <v>0.932990666666667</v>
      </c>
      <c r="CP85">
        <v>0.0670095333333333</v>
      </c>
      <c r="CQ85">
        <v>0</v>
      </c>
      <c r="CR85">
        <v>1128.55666666667</v>
      </c>
      <c r="CS85">
        <v>4.99912</v>
      </c>
      <c r="CT85">
        <v>6684.89333333333</v>
      </c>
      <c r="CU85">
        <v>3805.51333333333</v>
      </c>
      <c r="CV85">
        <v>36.5413333333333</v>
      </c>
      <c r="CW85">
        <v>39.437</v>
      </c>
      <c r="CX85">
        <v>38.2706666666667</v>
      </c>
      <c r="CY85">
        <v>39.4163333333333</v>
      </c>
      <c r="CZ85">
        <v>39.6246666666667</v>
      </c>
      <c r="DA85">
        <v>555.123333333333</v>
      </c>
      <c r="DB85">
        <v>39.87</v>
      </c>
      <c r="DC85">
        <v>0</v>
      </c>
      <c r="DD85">
        <v>1620076505.3</v>
      </c>
      <c r="DE85">
        <v>0</v>
      </c>
      <c r="DF85">
        <v>1129.19230769231</v>
      </c>
      <c r="DG85">
        <v>-6.27829058925594</v>
      </c>
      <c r="DH85">
        <v>-30.8851282081814</v>
      </c>
      <c r="DI85">
        <v>6689.165</v>
      </c>
      <c r="DJ85">
        <v>15</v>
      </c>
      <c r="DK85">
        <v>1620074415.1</v>
      </c>
      <c r="DL85" t="s">
        <v>295</v>
      </c>
      <c r="DM85">
        <v>1620074410.1</v>
      </c>
      <c r="DN85">
        <v>1620074415.1</v>
      </c>
      <c r="DO85">
        <v>3</v>
      </c>
      <c r="DP85">
        <v>-0.047</v>
      </c>
      <c r="DQ85">
        <v>0.064</v>
      </c>
      <c r="DR85">
        <v>-1.276</v>
      </c>
      <c r="DS85">
        <v>-0.115</v>
      </c>
      <c r="DT85">
        <v>420</v>
      </c>
      <c r="DU85">
        <v>1</v>
      </c>
      <c r="DV85">
        <v>0.23</v>
      </c>
      <c r="DW85">
        <v>0.04</v>
      </c>
      <c r="DX85">
        <v>-18.7417536585366</v>
      </c>
      <c r="DY85">
        <v>-0.19210871080143</v>
      </c>
      <c r="DZ85">
        <v>0.0272579108907363</v>
      </c>
      <c r="EA85">
        <v>1</v>
      </c>
      <c r="EB85">
        <v>1129.55151515152</v>
      </c>
      <c r="EC85">
        <v>-6.8642947076569</v>
      </c>
      <c r="ED85">
        <v>0.668939102234053</v>
      </c>
      <c r="EE85">
        <v>1</v>
      </c>
      <c r="EF85">
        <v>5.78471414634146</v>
      </c>
      <c r="EG85">
        <v>0.153952473867603</v>
      </c>
      <c r="EH85">
        <v>0.0152436084927757</v>
      </c>
      <c r="EI85">
        <v>0</v>
      </c>
      <c r="EJ85">
        <v>2</v>
      </c>
      <c r="EK85">
        <v>3</v>
      </c>
      <c r="EL85" t="s">
        <v>332</v>
      </c>
      <c r="EM85">
        <v>100</v>
      </c>
      <c r="EN85">
        <v>100</v>
      </c>
      <c r="EO85">
        <v>-1.277</v>
      </c>
      <c r="EP85">
        <v>-0.1147</v>
      </c>
      <c r="EQ85">
        <v>-1.27634999999998</v>
      </c>
      <c r="ER85">
        <v>0</v>
      </c>
      <c r="ES85">
        <v>0</v>
      </c>
      <c r="ET85">
        <v>0</v>
      </c>
      <c r="EU85">
        <v>-0.11468485</v>
      </c>
      <c r="EV85">
        <v>0</v>
      </c>
      <c r="EW85">
        <v>0</v>
      </c>
      <c r="EX85">
        <v>0</v>
      </c>
      <c r="EY85">
        <v>-1</v>
      </c>
      <c r="EZ85">
        <v>-1</v>
      </c>
      <c r="FA85">
        <v>-1</v>
      </c>
      <c r="FB85">
        <v>-1</v>
      </c>
      <c r="FC85">
        <v>34.9</v>
      </c>
      <c r="FD85">
        <v>34.8</v>
      </c>
      <c r="FE85">
        <v>2</v>
      </c>
      <c r="FF85">
        <v>787.301</v>
      </c>
      <c r="FG85">
        <v>725.102</v>
      </c>
      <c r="FH85">
        <v>43.314</v>
      </c>
      <c r="FI85">
        <v>25.7704</v>
      </c>
      <c r="FJ85">
        <v>30.0013</v>
      </c>
      <c r="FK85">
        <v>25.4899</v>
      </c>
      <c r="FL85">
        <v>25.426</v>
      </c>
      <c r="FM85">
        <v>26.8133</v>
      </c>
      <c r="FN85">
        <v>3.58712</v>
      </c>
      <c r="FO85">
        <v>100</v>
      </c>
      <c r="FP85">
        <v>43.37</v>
      </c>
      <c r="FQ85">
        <v>420</v>
      </c>
      <c r="FR85">
        <v>24.7774</v>
      </c>
      <c r="FS85">
        <v>101.866</v>
      </c>
      <c r="FT85">
        <v>100.394</v>
      </c>
    </row>
    <row r="86" spans="1:176">
      <c r="A86">
        <v>70</v>
      </c>
      <c r="B86">
        <v>1620076535</v>
      </c>
      <c r="C86">
        <v>2070.40000009537</v>
      </c>
      <c r="D86" t="s">
        <v>436</v>
      </c>
      <c r="E86" t="s">
        <v>437</v>
      </c>
      <c r="F86">
        <v>1620076534</v>
      </c>
      <c r="G86">
        <f>CC86*AE86*(BY86-BZ86)/(100*BR86*(1000-AE86*BY86))</f>
        <v>0</v>
      </c>
      <c r="H86">
        <f>CC86*AE86*(BX86-BW86*(1000-AE86*BZ86)/(1000-AE86*BY86))/(100*BR86)</f>
        <v>0</v>
      </c>
      <c r="I86">
        <f>BW86 - IF(AE86&gt;1, H86*BR86*100.0/(AG86*CK86), 0)</f>
        <v>0</v>
      </c>
      <c r="J86">
        <f>((P86-G86/2)*I86-H86)/(P86+G86/2)</f>
        <v>0</v>
      </c>
      <c r="K86">
        <f>J86*(CD86+CE86)/1000.0</f>
        <v>0</v>
      </c>
      <c r="L86">
        <f>(BW86 - IF(AE86&gt;1, H86*BR86*100.0/(AG86*CK86), 0))*(CD86+CE86)/1000.0</f>
        <v>0</v>
      </c>
      <c r="M86">
        <f>2.0/((1/O86-1/N86)+SIGN(O86)*SQRT((1/O86-1/N86)*(1/O86-1/N86) + 4*BS86/((BS86+1)*(BS86+1))*(2*1/O86*1/N86-1/N86*1/N86)))</f>
        <v>0</v>
      </c>
      <c r="N86">
        <f>IF(LEFT(BT86,1)&lt;&gt;"0",IF(LEFT(BT86,1)="1",3.0,BU86),$D$5+$E$5*(CK86*CD86/($K$5*1000))+$F$5*(CK86*CD86/($K$5*1000))*MAX(MIN(BR86,$J$5),$I$5)*MAX(MIN(BR86,$J$5),$I$5)+$G$5*MAX(MIN(BR86,$J$5),$I$5)*(CK86*CD86/($K$5*1000))+$H$5*(CK86*CD86/($K$5*1000))*(CK86*CD86/($K$5*1000)))</f>
        <v>0</v>
      </c>
      <c r="O86">
        <f>G86*(1000-(1000*0.61365*exp(17.502*S86/(240.97+S86))/(CD86+CE86)+BY86)/2)/(1000*0.61365*exp(17.502*S86/(240.97+S86))/(CD86+CE86)-BY86)</f>
        <v>0</v>
      </c>
      <c r="P86">
        <f>1/((BS86+1)/(M86/1.6)+1/(N86/1.37)) + BS86/((BS86+1)/(M86/1.6) + BS86/(N86/1.37))</f>
        <v>0</v>
      </c>
      <c r="Q86">
        <f>(BO86*BQ86)</f>
        <v>0</v>
      </c>
      <c r="R86">
        <f>(CF86+(Q86+2*0.95*5.67E-8*(((CF86+$B$7)+273)^4-(CF86+273)^4)-44100*G86)/(1.84*29.3*N86+8*0.95*5.67E-8*(CF86+273)^3))</f>
        <v>0</v>
      </c>
      <c r="S86">
        <f>($C$7*CG86+$D$7*CH86+$E$7*R86)</f>
        <v>0</v>
      </c>
      <c r="T86">
        <f>0.61365*exp(17.502*S86/(240.97+S86))</f>
        <v>0</v>
      </c>
      <c r="U86">
        <f>(V86/W86*100)</f>
        <v>0</v>
      </c>
      <c r="V86">
        <f>BY86*(CD86+CE86)/1000</f>
        <v>0</v>
      </c>
      <c r="W86">
        <f>0.61365*exp(17.502*CF86/(240.97+CF86))</f>
        <v>0</v>
      </c>
      <c r="X86">
        <f>(T86-BY86*(CD86+CE86)/1000)</f>
        <v>0</v>
      </c>
      <c r="Y86">
        <f>(-G86*44100)</f>
        <v>0</v>
      </c>
      <c r="Z86">
        <f>2*29.3*N86*0.92*(CF86-S86)</f>
        <v>0</v>
      </c>
      <c r="AA86">
        <f>2*0.95*5.67E-8*(((CF86+$B$7)+273)^4-(S86+273)^4)</f>
        <v>0</v>
      </c>
      <c r="AB86">
        <f>Q86+AA86+Y86+Z86</f>
        <v>0</v>
      </c>
      <c r="AC86">
        <v>0</v>
      </c>
      <c r="AD86">
        <v>0</v>
      </c>
      <c r="AE86">
        <f>IF(AC86*$H$13&gt;=AG86,1.0,(AG86/(AG86-AC86*$H$13)))</f>
        <v>0</v>
      </c>
      <c r="AF86">
        <f>(AE86-1)*100</f>
        <v>0</v>
      </c>
      <c r="AG86">
        <f>MAX(0,($B$13+$C$13*CK86)/(1+$D$13*CK86)*CD86/(CF86+273)*$E$13)</f>
        <v>0</v>
      </c>
      <c r="AH86" t="s">
        <v>293</v>
      </c>
      <c r="AI86">
        <v>0</v>
      </c>
      <c r="AJ86">
        <v>0</v>
      </c>
      <c r="AK86">
        <f>AJ86-AI86</f>
        <v>0</v>
      </c>
      <c r="AL86">
        <f>AK86/AJ86</f>
        <v>0</v>
      </c>
      <c r="AM86">
        <v>0</v>
      </c>
      <c r="AN86" t="s">
        <v>293</v>
      </c>
      <c r="AO86">
        <v>0</v>
      </c>
      <c r="AP86">
        <v>0</v>
      </c>
      <c r="AQ86">
        <f>1-AO86/AP86</f>
        <v>0</v>
      </c>
      <c r="AR86">
        <v>0.5</v>
      </c>
      <c r="AS86">
        <f>BO86</f>
        <v>0</v>
      </c>
      <c r="AT86">
        <f>H86</f>
        <v>0</v>
      </c>
      <c r="AU86">
        <f>AQ86*AR86*AS86</f>
        <v>0</v>
      </c>
      <c r="AV86">
        <f>BA86/AP86</f>
        <v>0</v>
      </c>
      <c r="AW86">
        <f>(AT86-AM86)/AS86</f>
        <v>0</v>
      </c>
      <c r="AX86">
        <f>(AJ86-AP86)/AP86</f>
        <v>0</v>
      </c>
      <c r="AY86" t="s">
        <v>293</v>
      </c>
      <c r="AZ86">
        <v>0</v>
      </c>
      <c r="BA86">
        <f>AP86-AZ86</f>
        <v>0</v>
      </c>
      <c r="BB86">
        <f>(AP86-AO86)/(AP86-AZ86)</f>
        <v>0</v>
      </c>
      <c r="BC86">
        <f>(AJ86-AP86)/(AJ86-AZ86)</f>
        <v>0</v>
      </c>
      <c r="BD86">
        <f>(AP86-AO86)/(AP86-AI86)</f>
        <v>0</v>
      </c>
      <c r="BE86">
        <f>(AJ86-AP86)/(AJ86-AI86)</f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f>$B$11*CL86+$C$11*CM86+$F$11*CN86*(1-CQ86)</f>
        <v>0</v>
      </c>
      <c r="BO86">
        <f>BN86*BP86</f>
        <v>0</v>
      </c>
      <c r="BP86">
        <f>($B$11*$D$9+$C$11*$D$9+$F$11*((DA86+CS86)/MAX(DA86+CS86+DB86, 0.1)*$I$9+DB86/MAX(DA86+CS86+DB86, 0.1)*$J$9))/($B$11+$C$11+$F$11)</f>
        <v>0</v>
      </c>
      <c r="BQ86">
        <f>($B$11*$K$9+$C$11*$K$9+$F$11*((DA86+CS86)/MAX(DA86+CS86+DB86, 0.1)*$P$9+DB86/MAX(DA86+CS86+DB86, 0.1)*$Q$9))/($B$11+$C$11+$F$11)</f>
        <v>0</v>
      </c>
      <c r="BR86">
        <v>6</v>
      </c>
      <c r="BS86">
        <v>0.5</v>
      </c>
      <c r="BT86" t="s">
        <v>294</v>
      </c>
      <c r="BU86">
        <v>2</v>
      </c>
      <c r="BV86">
        <v>1620076534</v>
      </c>
      <c r="BW86">
        <v>401.274333333333</v>
      </c>
      <c r="BX86">
        <v>420.087666666667</v>
      </c>
      <c r="BY86">
        <v>31.4295</v>
      </c>
      <c r="BZ86">
        <v>25.5334666666667</v>
      </c>
      <c r="CA86">
        <v>402.550666666667</v>
      </c>
      <c r="CB86">
        <v>31.5442</v>
      </c>
      <c r="CC86">
        <v>699.989</v>
      </c>
      <c r="CD86">
        <v>101.054</v>
      </c>
      <c r="CE86">
        <v>0.100325666666667</v>
      </c>
      <c r="CF86">
        <v>35.9566666666667</v>
      </c>
      <c r="CG86">
        <v>33.9571333333333</v>
      </c>
      <c r="CH86">
        <v>999.9</v>
      </c>
      <c r="CI86">
        <v>0</v>
      </c>
      <c r="CJ86">
        <v>0</v>
      </c>
      <c r="CK86">
        <v>9962.08333333333</v>
      </c>
      <c r="CL86">
        <v>0</v>
      </c>
      <c r="CM86">
        <v>2.52592666666667</v>
      </c>
      <c r="CN86">
        <v>600.081666666667</v>
      </c>
      <c r="CO86">
        <v>0.933002</v>
      </c>
      <c r="CP86">
        <v>0.0669981</v>
      </c>
      <c r="CQ86">
        <v>0</v>
      </c>
      <c r="CR86">
        <v>1124.97</v>
      </c>
      <c r="CS86">
        <v>4.99912</v>
      </c>
      <c r="CT86">
        <v>6667.48333333333</v>
      </c>
      <c r="CU86">
        <v>3806.08333333333</v>
      </c>
      <c r="CV86">
        <v>36.562</v>
      </c>
      <c r="CW86">
        <v>39.5</v>
      </c>
      <c r="CX86">
        <v>38.208</v>
      </c>
      <c r="CY86">
        <v>39.687</v>
      </c>
      <c r="CZ86">
        <v>39.687</v>
      </c>
      <c r="DA86">
        <v>555.213333333333</v>
      </c>
      <c r="DB86">
        <v>39.87</v>
      </c>
      <c r="DC86">
        <v>0</v>
      </c>
      <c r="DD86">
        <v>1620076535.3</v>
      </c>
      <c r="DE86">
        <v>0</v>
      </c>
      <c r="DF86">
        <v>1125.69153846154</v>
      </c>
      <c r="DG86">
        <v>-7.09606838559432</v>
      </c>
      <c r="DH86">
        <v>-37.2198291534832</v>
      </c>
      <c r="DI86">
        <v>6670.16615384615</v>
      </c>
      <c r="DJ86">
        <v>15</v>
      </c>
      <c r="DK86">
        <v>1620074415.1</v>
      </c>
      <c r="DL86" t="s">
        <v>295</v>
      </c>
      <c r="DM86">
        <v>1620074410.1</v>
      </c>
      <c r="DN86">
        <v>1620074415.1</v>
      </c>
      <c r="DO86">
        <v>3</v>
      </c>
      <c r="DP86">
        <v>-0.047</v>
      </c>
      <c r="DQ86">
        <v>0.064</v>
      </c>
      <c r="DR86">
        <v>-1.276</v>
      </c>
      <c r="DS86">
        <v>-0.115</v>
      </c>
      <c r="DT86">
        <v>420</v>
      </c>
      <c r="DU86">
        <v>1</v>
      </c>
      <c r="DV86">
        <v>0.23</v>
      </c>
      <c r="DW86">
        <v>0.04</v>
      </c>
      <c r="DX86">
        <v>-18.8184658536585</v>
      </c>
      <c r="DY86">
        <v>-0.0146822299651567</v>
      </c>
      <c r="DZ86">
        <v>0.0266844031339043</v>
      </c>
      <c r="EA86">
        <v>1</v>
      </c>
      <c r="EB86">
        <v>1126.115</v>
      </c>
      <c r="EC86">
        <v>-6.88072212590265</v>
      </c>
      <c r="ED86">
        <v>0.701730005058908</v>
      </c>
      <c r="EE86">
        <v>1</v>
      </c>
      <c r="EF86">
        <v>5.86465609756098</v>
      </c>
      <c r="EG86">
        <v>0.184707177700368</v>
      </c>
      <c r="EH86">
        <v>0.0182679369759241</v>
      </c>
      <c r="EI86">
        <v>0</v>
      </c>
      <c r="EJ86">
        <v>2</v>
      </c>
      <c r="EK86">
        <v>3</v>
      </c>
      <c r="EL86" t="s">
        <v>332</v>
      </c>
      <c r="EM86">
        <v>100</v>
      </c>
      <c r="EN86">
        <v>100</v>
      </c>
      <c r="EO86">
        <v>-1.276</v>
      </c>
      <c r="EP86">
        <v>-0.1147</v>
      </c>
      <c r="EQ86">
        <v>-1.27634999999998</v>
      </c>
      <c r="ER86">
        <v>0</v>
      </c>
      <c r="ES86">
        <v>0</v>
      </c>
      <c r="ET86">
        <v>0</v>
      </c>
      <c r="EU86">
        <v>-0.11468485</v>
      </c>
      <c r="EV86">
        <v>0</v>
      </c>
      <c r="EW86">
        <v>0</v>
      </c>
      <c r="EX86">
        <v>0</v>
      </c>
      <c r="EY86">
        <v>-1</v>
      </c>
      <c r="EZ86">
        <v>-1</v>
      </c>
      <c r="FA86">
        <v>-1</v>
      </c>
      <c r="FB86">
        <v>-1</v>
      </c>
      <c r="FC86">
        <v>35.4</v>
      </c>
      <c r="FD86">
        <v>35.3</v>
      </c>
      <c r="FE86">
        <v>2</v>
      </c>
      <c r="FF86">
        <v>787.554</v>
      </c>
      <c r="FG86">
        <v>722.961</v>
      </c>
      <c r="FH86">
        <v>43.8136</v>
      </c>
      <c r="FI86">
        <v>25.8236</v>
      </c>
      <c r="FJ86">
        <v>30.0008</v>
      </c>
      <c r="FK86">
        <v>25.5329</v>
      </c>
      <c r="FL86">
        <v>25.4703</v>
      </c>
      <c r="FM86">
        <v>26.8007</v>
      </c>
      <c r="FN86">
        <v>42.2782</v>
      </c>
      <c r="FO86">
        <v>100</v>
      </c>
      <c r="FP86">
        <v>43.84</v>
      </c>
      <c r="FQ86">
        <v>420</v>
      </c>
      <c r="FR86">
        <v>22.845</v>
      </c>
      <c r="FS86">
        <v>101.859</v>
      </c>
      <c r="FT86">
        <v>100.385</v>
      </c>
    </row>
    <row r="87" spans="1:176">
      <c r="A87">
        <v>71</v>
      </c>
      <c r="B87">
        <v>1620076565</v>
      </c>
      <c r="C87">
        <v>2100.40000009537</v>
      </c>
      <c r="D87" t="s">
        <v>438</v>
      </c>
      <c r="E87" t="s">
        <v>439</v>
      </c>
      <c r="F87">
        <v>1620076564</v>
      </c>
      <c r="G87">
        <f>CC87*AE87*(BY87-BZ87)/(100*BR87*(1000-AE87*BY87))</f>
        <v>0</v>
      </c>
      <c r="H87">
        <f>CC87*AE87*(BX87-BW87*(1000-AE87*BZ87)/(1000-AE87*BY87))/(100*BR87)</f>
        <v>0</v>
      </c>
      <c r="I87">
        <f>BW87 - IF(AE87&gt;1, H87*BR87*100.0/(AG87*CK87), 0)</f>
        <v>0</v>
      </c>
      <c r="J87">
        <f>((P87-G87/2)*I87-H87)/(P87+G87/2)</f>
        <v>0</v>
      </c>
      <c r="K87">
        <f>J87*(CD87+CE87)/1000.0</f>
        <v>0</v>
      </c>
      <c r="L87">
        <f>(BW87 - IF(AE87&gt;1, H87*BR87*100.0/(AG87*CK87), 0))*(CD87+CE87)/1000.0</f>
        <v>0</v>
      </c>
      <c r="M87">
        <f>2.0/((1/O87-1/N87)+SIGN(O87)*SQRT((1/O87-1/N87)*(1/O87-1/N87) + 4*BS87/((BS87+1)*(BS87+1))*(2*1/O87*1/N87-1/N87*1/N87)))</f>
        <v>0</v>
      </c>
      <c r="N87">
        <f>IF(LEFT(BT87,1)&lt;&gt;"0",IF(LEFT(BT87,1)="1",3.0,BU87),$D$5+$E$5*(CK87*CD87/($K$5*1000))+$F$5*(CK87*CD87/($K$5*1000))*MAX(MIN(BR87,$J$5),$I$5)*MAX(MIN(BR87,$J$5),$I$5)+$G$5*MAX(MIN(BR87,$J$5),$I$5)*(CK87*CD87/($K$5*1000))+$H$5*(CK87*CD87/($K$5*1000))*(CK87*CD87/($K$5*1000)))</f>
        <v>0</v>
      </c>
      <c r="O87">
        <f>G87*(1000-(1000*0.61365*exp(17.502*S87/(240.97+S87))/(CD87+CE87)+BY87)/2)/(1000*0.61365*exp(17.502*S87/(240.97+S87))/(CD87+CE87)-BY87)</f>
        <v>0</v>
      </c>
      <c r="P87">
        <f>1/((BS87+1)/(M87/1.6)+1/(N87/1.37)) + BS87/((BS87+1)/(M87/1.6) + BS87/(N87/1.37))</f>
        <v>0</v>
      </c>
      <c r="Q87">
        <f>(BO87*BQ87)</f>
        <v>0</v>
      </c>
      <c r="R87">
        <f>(CF87+(Q87+2*0.95*5.67E-8*(((CF87+$B$7)+273)^4-(CF87+273)^4)-44100*G87)/(1.84*29.3*N87+8*0.95*5.67E-8*(CF87+273)^3))</f>
        <v>0</v>
      </c>
      <c r="S87">
        <f>($C$7*CG87+$D$7*CH87+$E$7*R87)</f>
        <v>0</v>
      </c>
      <c r="T87">
        <f>0.61365*exp(17.502*S87/(240.97+S87))</f>
        <v>0</v>
      </c>
      <c r="U87">
        <f>(V87/W87*100)</f>
        <v>0</v>
      </c>
      <c r="V87">
        <f>BY87*(CD87+CE87)/1000</f>
        <v>0</v>
      </c>
      <c r="W87">
        <f>0.61365*exp(17.502*CF87/(240.97+CF87))</f>
        <v>0</v>
      </c>
      <c r="X87">
        <f>(T87-BY87*(CD87+CE87)/1000)</f>
        <v>0</v>
      </c>
      <c r="Y87">
        <f>(-G87*44100)</f>
        <v>0</v>
      </c>
      <c r="Z87">
        <f>2*29.3*N87*0.92*(CF87-S87)</f>
        <v>0</v>
      </c>
      <c r="AA87">
        <f>2*0.95*5.67E-8*(((CF87+$B$7)+273)^4-(S87+273)^4)</f>
        <v>0</v>
      </c>
      <c r="AB87">
        <f>Q87+AA87+Y87+Z87</f>
        <v>0</v>
      </c>
      <c r="AC87">
        <v>0</v>
      </c>
      <c r="AD87">
        <v>0</v>
      </c>
      <c r="AE87">
        <f>IF(AC87*$H$13&gt;=AG87,1.0,(AG87/(AG87-AC87*$H$13)))</f>
        <v>0</v>
      </c>
      <c r="AF87">
        <f>(AE87-1)*100</f>
        <v>0</v>
      </c>
      <c r="AG87">
        <f>MAX(0,($B$13+$C$13*CK87)/(1+$D$13*CK87)*CD87/(CF87+273)*$E$13)</f>
        <v>0</v>
      </c>
      <c r="AH87" t="s">
        <v>293</v>
      </c>
      <c r="AI87">
        <v>0</v>
      </c>
      <c r="AJ87">
        <v>0</v>
      </c>
      <c r="AK87">
        <f>AJ87-AI87</f>
        <v>0</v>
      </c>
      <c r="AL87">
        <f>AK87/AJ87</f>
        <v>0</v>
      </c>
      <c r="AM87">
        <v>0</v>
      </c>
      <c r="AN87" t="s">
        <v>293</v>
      </c>
      <c r="AO87">
        <v>0</v>
      </c>
      <c r="AP87">
        <v>0</v>
      </c>
      <c r="AQ87">
        <f>1-AO87/AP87</f>
        <v>0</v>
      </c>
      <c r="AR87">
        <v>0.5</v>
      </c>
      <c r="AS87">
        <f>BO87</f>
        <v>0</v>
      </c>
      <c r="AT87">
        <f>H87</f>
        <v>0</v>
      </c>
      <c r="AU87">
        <f>AQ87*AR87*AS87</f>
        <v>0</v>
      </c>
      <c r="AV87">
        <f>BA87/AP87</f>
        <v>0</v>
      </c>
      <c r="AW87">
        <f>(AT87-AM87)/AS87</f>
        <v>0</v>
      </c>
      <c r="AX87">
        <f>(AJ87-AP87)/AP87</f>
        <v>0</v>
      </c>
      <c r="AY87" t="s">
        <v>293</v>
      </c>
      <c r="AZ87">
        <v>0</v>
      </c>
      <c r="BA87">
        <f>AP87-AZ87</f>
        <v>0</v>
      </c>
      <c r="BB87">
        <f>(AP87-AO87)/(AP87-AZ87)</f>
        <v>0</v>
      </c>
      <c r="BC87">
        <f>(AJ87-AP87)/(AJ87-AZ87)</f>
        <v>0</v>
      </c>
      <c r="BD87">
        <f>(AP87-AO87)/(AP87-AI87)</f>
        <v>0</v>
      </c>
      <c r="BE87">
        <f>(AJ87-AP87)/(AJ87-AI87)</f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f>$B$11*CL87+$C$11*CM87+$F$11*CN87*(1-CQ87)</f>
        <v>0</v>
      </c>
      <c r="BO87">
        <f>BN87*BP87</f>
        <v>0</v>
      </c>
      <c r="BP87">
        <f>($B$11*$D$9+$C$11*$D$9+$F$11*((DA87+CS87)/MAX(DA87+CS87+DB87, 0.1)*$I$9+DB87/MAX(DA87+CS87+DB87, 0.1)*$J$9))/($B$11+$C$11+$F$11)</f>
        <v>0</v>
      </c>
      <c r="BQ87">
        <f>($B$11*$K$9+$C$11*$K$9+$F$11*((DA87+CS87)/MAX(DA87+CS87+DB87, 0.1)*$P$9+DB87/MAX(DA87+CS87+DB87, 0.1)*$Q$9))/($B$11+$C$11+$F$11)</f>
        <v>0</v>
      </c>
      <c r="BR87">
        <v>6</v>
      </c>
      <c r="BS87">
        <v>0.5</v>
      </c>
      <c r="BT87" t="s">
        <v>294</v>
      </c>
      <c r="BU87">
        <v>2</v>
      </c>
      <c r="BV87">
        <v>1620076564</v>
      </c>
      <c r="BW87">
        <v>401.063</v>
      </c>
      <c r="BX87">
        <v>419.370333333333</v>
      </c>
      <c r="BY87">
        <v>31.5239333333333</v>
      </c>
      <c r="BZ87">
        <v>25.5376666666667</v>
      </c>
      <c r="CA87">
        <v>402.339333333333</v>
      </c>
      <c r="CB87">
        <v>31.6386333333333</v>
      </c>
      <c r="CC87">
        <v>699.99</v>
      </c>
      <c r="CD87">
        <v>101.053</v>
      </c>
      <c r="CE87">
        <v>0.100433</v>
      </c>
      <c r="CF87">
        <v>36.2672666666667</v>
      </c>
      <c r="CG87">
        <v>34.1894333333333</v>
      </c>
      <c r="CH87">
        <v>999.9</v>
      </c>
      <c r="CI87">
        <v>0</v>
      </c>
      <c r="CJ87">
        <v>0</v>
      </c>
      <c r="CK87">
        <v>9976.87333333333</v>
      </c>
      <c r="CL87">
        <v>0</v>
      </c>
      <c r="CM87">
        <v>2.52271</v>
      </c>
      <c r="CN87">
        <v>599.974666666667</v>
      </c>
      <c r="CO87">
        <v>0.932979333333333</v>
      </c>
      <c r="CP87">
        <v>0.0670209666666667</v>
      </c>
      <c r="CQ87">
        <v>0</v>
      </c>
      <c r="CR87">
        <v>1121.41333333333</v>
      </c>
      <c r="CS87">
        <v>4.99912</v>
      </c>
      <c r="CT87">
        <v>6646.34333333333</v>
      </c>
      <c r="CU87">
        <v>3805.37333333333</v>
      </c>
      <c r="CV87">
        <v>36.6666666666667</v>
      </c>
      <c r="CW87">
        <v>39.562</v>
      </c>
      <c r="CX87">
        <v>38.3333333333333</v>
      </c>
      <c r="CY87">
        <v>39.604</v>
      </c>
      <c r="CZ87">
        <v>39.7286666666667</v>
      </c>
      <c r="DA87">
        <v>555.096666666667</v>
      </c>
      <c r="DB87">
        <v>39.8766666666667</v>
      </c>
      <c r="DC87">
        <v>0</v>
      </c>
      <c r="DD87">
        <v>1620076565.3</v>
      </c>
      <c r="DE87">
        <v>0</v>
      </c>
      <c r="DF87">
        <v>1122.12076923077</v>
      </c>
      <c r="DG87">
        <v>-6.9688888881927</v>
      </c>
      <c r="DH87">
        <v>-40.5911110895211</v>
      </c>
      <c r="DI87">
        <v>6650.63269230769</v>
      </c>
      <c r="DJ87">
        <v>15</v>
      </c>
      <c r="DK87">
        <v>1620074415.1</v>
      </c>
      <c r="DL87" t="s">
        <v>295</v>
      </c>
      <c r="DM87">
        <v>1620074410.1</v>
      </c>
      <c r="DN87">
        <v>1620074415.1</v>
      </c>
      <c r="DO87">
        <v>3</v>
      </c>
      <c r="DP87">
        <v>-0.047</v>
      </c>
      <c r="DQ87">
        <v>0.064</v>
      </c>
      <c r="DR87">
        <v>-1.276</v>
      </c>
      <c r="DS87">
        <v>-0.115</v>
      </c>
      <c r="DT87">
        <v>420</v>
      </c>
      <c r="DU87">
        <v>1</v>
      </c>
      <c r="DV87">
        <v>0.23</v>
      </c>
      <c r="DW87">
        <v>0.04</v>
      </c>
      <c r="DX87">
        <v>-18.7772292682927</v>
      </c>
      <c r="DY87">
        <v>1.17622996515679</v>
      </c>
      <c r="DZ87">
        <v>0.174207909489589</v>
      </c>
      <c r="EA87">
        <v>0</v>
      </c>
      <c r="EB87">
        <v>1122.57882352941</v>
      </c>
      <c r="EC87">
        <v>-7.50760777683884</v>
      </c>
      <c r="ED87">
        <v>0.76574748066984</v>
      </c>
      <c r="EE87">
        <v>1</v>
      </c>
      <c r="EF87">
        <v>5.95334585365854</v>
      </c>
      <c r="EG87">
        <v>0.205854355400696</v>
      </c>
      <c r="EH87">
        <v>0.0203410379349547</v>
      </c>
      <c r="EI87">
        <v>0</v>
      </c>
      <c r="EJ87">
        <v>1</v>
      </c>
      <c r="EK87">
        <v>3</v>
      </c>
      <c r="EL87" t="s">
        <v>296</v>
      </c>
      <c r="EM87">
        <v>100</v>
      </c>
      <c r="EN87">
        <v>100</v>
      </c>
      <c r="EO87">
        <v>-1.276</v>
      </c>
      <c r="EP87">
        <v>-0.1146</v>
      </c>
      <c r="EQ87">
        <v>-1.27634999999998</v>
      </c>
      <c r="ER87">
        <v>0</v>
      </c>
      <c r="ES87">
        <v>0</v>
      </c>
      <c r="ET87">
        <v>0</v>
      </c>
      <c r="EU87">
        <v>-0.11468485</v>
      </c>
      <c r="EV87">
        <v>0</v>
      </c>
      <c r="EW87">
        <v>0</v>
      </c>
      <c r="EX87">
        <v>0</v>
      </c>
      <c r="EY87">
        <v>-1</v>
      </c>
      <c r="EZ87">
        <v>-1</v>
      </c>
      <c r="FA87">
        <v>-1</v>
      </c>
      <c r="FB87">
        <v>-1</v>
      </c>
      <c r="FC87">
        <v>35.9</v>
      </c>
      <c r="FD87">
        <v>35.8</v>
      </c>
      <c r="FE87">
        <v>2</v>
      </c>
      <c r="FF87">
        <v>787.654</v>
      </c>
      <c r="FG87">
        <v>725.99</v>
      </c>
      <c r="FH87">
        <v>44.3171</v>
      </c>
      <c r="FI87">
        <v>25.8759</v>
      </c>
      <c r="FJ87">
        <v>30.0006</v>
      </c>
      <c r="FK87">
        <v>25.5772</v>
      </c>
      <c r="FL87">
        <v>25.514</v>
      </c>
      <c r="FM87">
        <v>26.81</v>
      </c>
      <c r="FN87">
        <v>100</v>
      </c>
      <c r="FO87">
        <v>98.8544</v>
      </c>
      <c r="FP87">
        <v>44.35</v>
      </c>
      <c r="FQ87">
        <v>420</v>
      </c>
      <c r="FR87">
        <v>20.9943</v>
      </c>
      <c r="FS87">
        <v>101.855</v>
      </c>
      <c r="FT87">
        <v>100.381</v>
      </c>
    </row>
    <row r="88" spans="1:176">
      <c r="A88">
        <v>72</v>
      </c>
      <c r="B88">
        <v>1620076595</v>
      </c>
      <c r="C88">
        <v>2130.40000009537</v>
      </c>
      <c r="D88" t="s">
        <v>440</v>
      </c>
      <c r="E88" t="s">
        <v>441</v>
      </c>
      <c r="F88">
        <v>1620076594</v>
      </c>
      <c r="G88">
        <f>CC88*AE88*(BY88-BZ88)/(100*BR88*(1000-AE88*BY88))</f>
        <v>0</v>
      </c>
      <c r="H88">
        <f>CC88*AE88*(BX88-BW88*(1000-AE88*BZ88)/(1000-AE88*BY88))/(100*BR88)</f>
        <v>0</v>
      </c>
      <c r="I88">
        <f>BW88 - IF(AE88&gt;1, H88*BR88*100.0/(AG88*CK88), 0)</f>
        <v>0</v>
      </c>
      <c r="J88">
        <f>((P88-G88/2)*I88-H88)/(P88+G88/2)</f>
        <v>0</v>
      </c>
      <c r="K88">
        <f>J88*(CD88+CE88)/1000.0</f>
        <v>0</v>
      </c>
      <c r="L88">
        <f>(BW88 - IF(AE88&gt;1, H88*BR88*100.0/(AG88*CK88), 0))*(CD88+CE88)/1000.0</f>
        <v>0</v>
      </c>
      <c r="M88">
        <f>2.0/((1/O88-1/N88)+SIGN(O88)*SQRT((1/O88-1/N88)*(1/O88-1/N88) + 4*BS88/((BS88+1)*(BS88+1))*(2*1/O88*1/N88-1/N88*1/N88)))</f>
        <v>0</v>
      </c>
      <c r="N88">
        <f>IF(LEFT(BT88,1)&lt;&gt;"0",IF(LEFT(BT88,1)="1",3.0,BU88),$D$5+$E$5*(CK88*CD88/($K$5*1000))+$F$5*(CK88*CD88/($K$5*1000))*MAX(MIN(BR88,$J$5),$I$5)*MAX(MIN(BR88,$J$5),$I$5)+$G$5*MAX(MIN(BR88,$J$5),$I$5)*(CK88*CD88/($K$5*1000))+$H$5*(CK88*CD88/($K$5*1000))*(CK88*CD88/($K$5*1000)))</f>
        <v>0</v>
      </c>
      <c r="O88">
        <f>G88*(1000-(1000*0.61365*exp(17.502*S88/(240.97+S88))/(CD88+CE88)+BY88)/2)/(1000*0.61365*exp(17.502*S88/(240.97+S88))/(CD88+CE88)-BY88)</f>
        <v>0</v>
      </c>
      <c r="P88">
        <f>1/((BS88+1)/(M88/1.6)+1/(N88/1.37)) + BS88/((BS88+1)/(M88/1.6) + BS88/(N88/1.37))</f>
        <v>0</v>
      </c>
      <c r="Q88">
        <f>(BO88*BQ88)</f>
        <v>0</v>
      </c>
      <c r="R88">
        <f>(CF88+(Q88+2*0.95*5.67E-8*(((CF88+$B$7)+273)^4-(CF88+273)^4)-44100*G88)/(1.84*29.3*N88+8*0.95*5.67E-8*(CF88+273)^3))</f>
        <v>0</v>
      </c>
      <c r="S88">
        <f>($C$7*CG88+$D$7*CH88+$E$7*R88)</f>
        <v>0</v>
      </c>
      <c r="T88">
        <f>0.61365*exp(17.502*S88/(240.97+S88))</f>
        <v>0</v>
      </c>
      <c r="U88">
        <f>(V88/W88*100)</f>
        <v>0</v>
      </c>
      <c r="V88">
        <f>BY88*(CD88+CE88)/1000</f>
        <v>0</v>
      </c>
      <c r="W88">
        <f>0.61365*exp(17.502*CF88/(240.97+CF88))</f>
        <v>0</v>
      </c>
      <c r="X88">
        <f>(T88-BY88*(CD88+CE88)/1000)</f>
        <v>0</v>
      </c>
      <c r="Y88">
        <f>(-G88*44100)</f>
        <v>0</v>
      </c>
      <c r="Z88">
        <f>2*29.3*N88*0.92*(CF88-S88)</f>
        <v>0</v>
      </c>
      <c r="AA88">
        <f>2*0.95*5.67E-8*(((CF88+$B$7)+273)^4-(S88+273)^4)</f>
        <v>0</v>
      </c>
      <c r="AB88">
        <f>Q88+AA88+Y88+Z88</f>
        <v>0</v>
      </c>
      <c r="AC88">
        <v>0</v>
      </c>
      <c r="AD88">
        <v>0</v>
      </c>
      <c r="AE88">
        <f>IF(AC88*$H$13&gt;=AG88,1.0,(AG88/(AG88-AC88*$H$13)))</f>
        <v>0</v>
      </c>
      <c r="AF88">
        <f>(AE88-1)*100</f>
        <v>0</v>
      </c>
      <c r="AG88">
        <f>MAX(0,($B$13+$C$13*CK88)/(1+$D$13*CK88)*CD88/(CF88+273)*$E$13)</f>
        <v>0</v>
      </c>
      <c r="AH88" t="s">
        <v>293</v>
      </c>
      <c r="AI88">
        <v>0</v>
      </c>
      <c r="AJ88">
        <v>0</v>
      </c>
      <c r="AK88">
        <f>AJ88-AI88</f>
        <v>0</v>
      </c>
      <c r="AL88">
        <f>AK88/AJ88</f>
        <v>0</v>
      </c>
      <c r="AM88">
        <v>0</v>
      </c>
      <c r="AN88" t="s">
        <v>293</v>
      </c>
      <c r="AO88">
        <v>0</v>
      </c>
      <c r="AP88">
        <v>0</v>
      </c>
      <c r="AQ88">
        <f>1-AO88/AP88</f>
        <v>0</v>
      </c>
      <c r="AR88">
        <v>0.5</v>
      </c>
      <c r="AS88">
        <f>BO88</f>
        <v>0</v>
      </c>
      <c r="AT88">
        <f>H88</f>
        <v>0</v>
      </c>
      <c r="AU88">
        <f>AQ88*AR88*AS88</f>
        <v>0</v>
      </c>
      <c r="AV88">
        <f>BA88/AP88</f>
        <v>0</v>
      </c>
      <c r="AW88">
        <f>(AT88-AM88)/AS88</f>
        <v>0</v>
      </c>
      <c r="AX88">
        <f>(AJ88-AP88)/AP88</f>
        <v>0</v>
      </c>
      <c r="AY88" t="s">
        <v>293</v>
      </c>
      <c r="AZ88">
        <v>0</v>
      </c>
      <c r="BA88">
        <f>AP88-AZ88</f>
        <v>0</v>
      </c>
      <c r="BB88">
        <f>(AP88-AO88)/(AP88-AZ88)</f>
        <v>0</v>
      </c>
      <c r="BC88">
        <f>(AJ88-AP88)/(AJ88-AZ88)</f>
        <v>0</v>
      </c>
      <c r="BD88">
        <f>(AP88-AO88)/(AP88-AI88)</f>
        <v>0</v>
      </c>
      <c r="BE88">
        <f>(AJ88-AP88)/(AJ88-AI88)</f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f>$B$11*CL88+$C$11*CM88+$F$11*CN88*(1-CQ88)</f>
        <v>0</v>
      </c>
      <c r="BO88">
        <f>BN88*BP88</f>
        <v>0</v>
      </c>
      <c r="BP88">
        <f>($B$11*$D$9+$C$11*$D$9+$F$11*((DA88+CS88)/MAX(DA88+CS88+DB88, 0.1)*$I$9+DB88/MAX(DA88+CS88+DB88, 0.1)*$J$9))/($B$11+$C$11+$F$11)</f>
        <v>0</v>
      </c>
      <c r="BQ88">
        <f>($B$11*$K$9+$C$11*$K$9+$F$11*((DA88+CS88)/MAX(DA88+CS88+DB88, 0.1)*$P$9+DB88/MAX(DA88+CS88+DB88, 0.1)*$Q$9))/($B$11+$C$11+$F$11)</f>
        <v>0</v>
      </c>
      <c r="BR88">
        <v>6</v>
      </c>
      <c r="BS88">
        <v>0.5</v>
      </c>
      <c r="BT88" t="s">
        <v>294</v>
      </c>
      <c r="BU88">
        <v>2</v>
      </c>
      <c r="BV88">
        <v>1620076594</v>
      </c>
      <c r="BW88">
        <v>401.076333333333</v>
      </c>
      <c r="BX88">
        <v>420.176</v>
      </c>
      <c r="BY88">
        <v>31.6131666666667</v>
      </c>
      <c r="BZ88">
        <v>24.9167666666667</v>
      </c>
      <c r="CA88">
        <v>402.352333333333</v>
      </c>
      <c r="CB88">
        <v>31.7278666666667</v>
      </c>
      <c r="CC88">
        <v>699.861333333333</v>
      </c>
      <c r="CD88">
        <v>101.054</v>
      </c>
      <c r="CE88">
        <v>0.0999161</v>
      </c>
      <c r="CF88">
        <v>36.5851333333333</v>
      </c>
      <c r="CG88">
        <v>34.4380666666667</v>
      </c>
      <c r="CH88">
        <v>999.9</v>
      </c>
      <c r="CI88">
        <v>0</v>
      </c>
      <c r="CJ88">
        <v>0</v>
      </c>
      <c r="CK88">
        <v>10009.35</v>
      </c>
      <c r="CL88">
        <v>0</v>
      </c>
      <c r="CM88">
        <v>2.53649</v>
      </c>
      <c r="CN88">
        <v>600.064333333333</v>
      </c>
      <c r="CO88">
        <v>0.933002</v>
      </c>
      <c r="CP88">
        <v>0.0669981</v>
      </c>
      <c r="CQ88">
        <v>0</v>
      </c>
      <c r="CR88">
        <v>1117.26666666667</v>
      </c>
      <c r="CS88">
        <v>4.99912</v>
      </c>
      <c r="CT88">
        <v>6625.11333333333</v>
      </c>
      <c r="CU88">
        <v>3805.97333333333</v>
      </c>
      <c r="CV88">
        <v>36.7286666666667</v>
      </c>
      <c r="CW88">
        <v>39.625</v>
      </c>
      <c r="CX88">
        <v>38.2916666666667</v>
      </c>
      <c r="CY88">
        <v>39.583</v>
      </c>
      <c r="CZ88">
        <v>39.854</v>
      </c>
      <c r="DA88">
        <v>555.193333333333</v>
      </c>
      <c r="DB88">
        <v>39.87</v>
      </c>
      <c r="DC88">
        <v>0</v>
      </c>
      <c r="DD88">
        <v>1620076595.3</v>
      </c>
      <c r="DE88">
        <v>0</v>
      </c>
      <c r="DF88">
        <v>1118.22730769231</v>
      </c>
      <c r="DG88">
        <v>-8.05435896352684</v>
      </c>
      <c r="DH88">
        <v>-42.6335042427156</v>
      </c>
      <c r="DI88">
        <v>6629.02807692308</v>
      </c>
      <c r="DJ88">
        <v>15</v>
      </c>
      <c r="DK88">
        <v>1620074415.1</v>
      </c>
      <c r="DL88" t="s">
        <v>295</v>
      </c>
      <c r="DM88">
        <v>1620074410.1</v>
      </c>
      <c r="DN88">
        <v>1620074415.1</v>
      </c>
      <c r="DO88">
        <v>3</v>
      </c>
      <c r="DP88">
        <v>-0.047</v>
      </c>
      <c r="DQ88">
        <v>0.064</v>
      </c>
      <c r="DR88">
        <v>-1.276</v>
      </c>
      <c r="DS88">
        <v>-0.115</v>
      </c>
      <c r="DT88">
        <v>420</v>
      </c>
      <c r="DU88">
        <v>1</v>
      </c>
      <c r="DV88">
        <v>0.23</v>
      </c>
      <c r="DW88">
        <v>0.04</v>
      </c>
      <c r="DX88">
        <v>-18.9357219512195</v>
      </c>
      <c r="DY88">
        <v>0.204566550522674</v>
      </c>
      <c r="DZ88">
        <v>0.0620244779067699</v>
      </c>
      <c r="EA88">
        <v>1</v>
      </c>
      <c r="EB88">
        <v>1118.70029411765</v>
      </c>
      <c r="EC88">
        <v>-8.06197162061275</v>
      </c>
      <c r="ED88">
        <v>0.812173863210956</v>
      </c>
      <c r="EE88">
        <v>1</v>
      </c>
      <c r="EF88">
        <v>6.11398536585366</v>
      </c>
      <c r="EG88">
        <v>1.13181574912892</v>
      </c>
      <c r="EH88">
        <v>0.145804609283386</v>
      </c>
      <c r="EI88">
        <v>0</v>
      </c>
      <c r="EJ88">
        <v>2</v>
      </c>
      <c r="EK88">
        <v>3</v>
      </c>
      <c r="EL88" t="s">
        <v>332</v>
      </c>
      <c r="EM88">
        <v>100</v>
      </c>
      <c r="EN88">
        <v>100</v>
      </c>
      <c r="EO88">
        <v>-1.277</v>
      </c>
      <c r="EP88">
        <v>-0.1147</v>
      </c>
      <c r="EQ88">
        <v>-1.27634999999998</v>
      </c>
      <c r="ER88">
        <v>0</v>
      </c>
      <c r="ES88">
        <v>0</v>
      </c>
      <c r="ET88">
        <v>0</v>
      </c>
      <c r="EU88">
        <v>-0.11468485</v>
      </c>
      <c r="EV88">
        <v>0</v>
      </c>
      <c r="EW88">
        <v>0</v>
      </c>
      <c r="EX88">
        <v>0</v>
      </c>
      <c r="EY88">
        <v>-1</v>
      </c>
      <c r="EZ88">
        <v>-1</v>
      </c>
      <c r="FA88">
        <v>-1</v>
      </c>
      <c r="FB88">
        <v>-1</v>
      </c>
      <c r="FC88">
        <v>36.4</v>
      </c>
      <c r="FD88">
        <v>36.3</v>
      </c>
      <c r="FE88">
        <v>2</v>
      </c>
      <c r="FF88">
        <v>787.971</v>
      </c>
      <c r="FG88">
        <v>723.744</v>
      </c>
      <c r="FH88">
        <v>44.8126</v>
      </c>
      <c r="FI88">
        <v>25.9277</v>
      </c>
      <c r="FJ88">
        <v>30.0003</v>
      </c>
      <c r="FK88">
        <v>25.6218</v>
      </c>
      <c r="FL88">
        <v>25.5521</v>
      </c>
      <c r="FM88">
        <v>26.8126</v>
      </c>
      <c r="FN88">
        <v>100</v>
      </c>
      <c r="FO88">
        <v>97.3168</v>
      </c>
      <c r="FP88">
        <v>44.85</v>
      </c>
      <c r="FQ88">
        <v>420</v>
      </c>
      <c r="FR88">
        <v>18.8851</v>
      </c>
      <c r="FS88">
        <v>101.852</v>
      </c>
      <c r="FT88">
        <v>100.386</v>
      </c>
    </row>
    <row r="89" spans="1:176">
      <c r="A89">
        <v>73</v>
      </c>
      <c r="B89">
        <v>1620076625</v>
      </c>
      <c r="C89">
        <v>2160.40000009537</v>
      </c>
      <c r="D89" t="s">
        <v>442</v>
      </c>
      <c r="E89" t="s">
        <v>443</v>
      </c>
      <c r="F89">
        <v>1620076624</v>
      </c>
      <c r="G89">
        <f>CC89*AE89*(BY89-BZ89)/(100*BR89*(1000-AE89*BY89))</f>
        <v>0</v>
      </c>
      <c r="H89">
        <f>CC89*AE89*(BX89-BW89*(1000-AE89*BZ89)/(1000-AE89*BY89))/(100*BR89)</f>
        <v>0</v>
      </c>
      <c r="I89">
        <f>BW89 - IF(AE89&gt;1, H89*BR89*100.0/(AG89*CK89), 0)</f>
        <v>0</v>
      </c>
      <c r="J89">
        <f>((P89-G89/2)*I89-H89)/(P89+G89/2)</f>
        <v>0</v>
      </c>
      <c r="K89">
        <f>J89*(CD89+CE89)/1000.0</f>
        <v>0</v>
      </c>
      <c r="L89">
        <f>(BW89 - IF(AE89&gt;1, H89*BR89*100.0/(AG89*CK89), 0))*(CD89+CE89)/1000.0</f>
        <v>0</v>
      </c>
      <c r="M89">
        <f>2.0/((1/O89-1/N89)+SIGN(O89)*SQRT((1/O89-1/N89)*(1/O89-1/N89) + 4*BS89/((BS89+1)*(BS89+1))*(2*1/O89*1/N89-1/N89*1/N89)))</f>
        <v>0</v>
      </c>
      <c r="N89">
        <f>IF(LEFT(BT89,1)&lt;&gt;"0",IF(LEFT(BT89,1)="1",3.0,BU89),$D$5+$E$5*(CK89*CD89/($K$5*1000))+$F$5*(CK89*CD89/($K$5*1000))*MAX(MIN(BR89,$J$5),$I$5)*MAX(MIN(BR89,$J$5),$I$5)+$G$5*MAX(MIN(BR89,$J$5),$I$5)*(CK89*CD89/($K$5*1000))+$H$5*(CK89*CD89/($K$5*1000))*(CK89*CD89/($K$5*1000)))</f>
        <v>0</v>
      </c>
      <c r="O89">
        <f>G89*(1000-(1000*0.61365*exp(17.502*S89/(240.97+S89))/(CD89+CE89)+BY89)/2)/(1000*0.61365*exp(17.502*S89/(240.97+S89))/(CD89+CE89)-BY89)</f>
        <v>0</v>
      </c>
      <c r="P89">
        <f>1/((BS89+1)/(M89/1.6)+1/(N89/1.37)) + BS89/((BS89+1)/(M89/1.6) + BS89/(N89/1.37))</f>
        <v>0</v>
      </c>
      <c r="Q89">
        <f>(BO89*BQ89)</f>
        <v>0</v>
      </c>
      <c r="R89">
        <f>(CF89+(Q89+2*0.95*5.67E-8*(((CF89+$B$7)+273)^4-(CF89+273)^4)-44100*G89)/(1.84*29.3*N89+8*0.95*5.67E-8*(CF89+273)^3))</f>
        <v>0</v>
      </c>
      <c r="S89">
        <f>($C$7*CG89+$D$7*CH89+$E$7*R89)</f>
        <v>0</v>
      </c>
      <c r="T89">
        <f>0.61365*exp(17.502*S89/(240.97+S89))</f>
        <v>0</v>
      </c>
      <c r="U89">
        <f>(V89/W89*100)</f>
        <v>0</v>
      </c>
      <c r="V89">
        <f>BY89*(CD89+CE89)/1000</f>
        <v>0</v>
      </c>
      <c r="W89">
        <f>0.61365*exp(17.502*CF89/(240.97+CF89))</f>
        <v>0</v>
      </c>
      <c r="X89">
        <f>(T89-BY89*(CD89+CE89)/1000)</f>
        <v>0</v>
      </c>
      <c r="Y89">
        <f>(-G89*44100)</f>
        <v>0</v>
      </c>
      <c r="Z89">
        <f>2*29.3*N89*0.92*(CF89-S89)</f>
        <v>0</v>
      </c>
      <c r="AA89">
        <f>2*0.95*5.67E-8*(((CF89+$B$7)+273)^4-(S89+273)^4)</f>
        <v>0</v>
      </c>
      <c r="AB89">
        <f>Q89+AA89+Y89+Z89</f>
        <v>0</v>
      </c>
      <c r="AC89">
        <v>0</v>
      </c>
      <c r="AD89">
        <v>0</v>
      </c>
      <c r="AE89">
        <f>IF(AC89*$H$13&gt;=AG89,1.0,(AG89/(AG89-AC89*$H$13)))</f>
        <v>0</v>
      </c>
      <c r="AF89">
        <f>(AE89-1)*100</f>
        <v>0</v>
      </c>
      <c r="AG89">
        <f>MAX(0,($B$13+$C$13*CK89)/(1+$D$13*CK89)*CD89/(CF89+273)*$E$13)</f>
        <v>0</v>
      </c>
      <c r="AH89" t="s">
        <v>293</v>
      </c>
      <c r="AI89">
        <v>0</v>
      </c>
      <c r="AJ89">
        <v>0</v>
      </c>
      <c r="AK89">
        <f>AJ89-AI89</f>
        <v>0</v>
      </c>
      <c r="AL89">
        <f>AK89/AJ89</f>
        <v>0</v>
      </c>
      <c r="AM89">
        <v>0</v>
      </c>
      <c r="AN89" t="s">
        <v>293</v>
      </c>
      <c r="AO89">
        <v>0</v>
      </c>
      <c r="AP89">
        <v>0</v>
      </c>
      <c r="AQ89">
        <f>1-AO89/AP89</f>
        <v>0</v>
      </c>
      <c r="AR89">
        <v>0.5</v>
      </c>
      <c r="AS89">
        <f>BO89</f>
        <v>0</v>
      </c>
      <c r="AT89">
        <f>H89</f>
        <v>0</v>
      </c>
      <c r="AU89">
        <f>AQ89*AR89*AS89</f>
        <v>0</v>
      </c>
      <c r="AV89">
        <f>BA89/AP89</f>
        <v>0</v>
      </c>
      <c r="AW89">
        <f>(AT89-AM89)/AS89</f>
        <v>0</v>
      </c>
      <c r="AX89">
        <f>(AJ89-AP89)/AP89</f>
        <v>0</v>
      </c>
      <c r="AY89" t="s">
        <v>293</v>
      </c>
      <c r="AZ89">
        <v>0</v>
      </c>
      <c r="BA89">
        <f>AP89-AZ89</f>
        <v>0</v>
      </c>
      <c r="BB89">
        <f>(AP89-AO89)/(AP89-AZ89)</f>
        <v>0</v>
      </c>
      <c r="BC89">
        <f>(AJ89-AP89)/(AJ89-AZ89)</f>
        <v>0</v>
      </c>
      <c r="BD89">
        <f>(AP89-AO89)/(AP89-AI89)</f>
        <v>0</v>
      </c>
      <c r="BE89">
        <f>(AJ89-AP89)/(AJ89-AI89)</f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f>$B$11*CL89+$C$11*CM89+$F$11*CN89*(1-CQ89)</f>
        <v>0</v>
      </c>
      <c r="BO89">
        <f>BN89*BP89</f>
        <v>0</v>
      </c>
      <c r="BP89">
        <f>($B$11*$D$9+$C$11*$D$9+$F$11*((DA89+CS89)/MAX(DA89+CS89+DB89, 0.1)*$I$9+DB89/MAX(DA89+CS89+DB89, 0.1)*$J$9))/($B$11+$C$11+$F$11)</f>
        <v>0</v>
      </c>
      <c r="BQ89">
        <f>($B$11*$K$9+$C$11*$K$9+$F$11*((DA89+CS89)/MAX(DA89+CS89+DB89, 0.1)*$P$9+DB89/MAX(DA89+CS89+DB89, 0.1)*$Q$9))/($B$11+$C$11+$F$11)</f>
        <v>0</v>
      </c>
      <c r="BR89">
        <v>6</v>
      </c>
      <c r="BS89">
        <v>0.5</v>
      </c>
      <c r="BT89" t="s">
        <v>294</v>
      </c>
      <c r="BU89">
        <v>2</v>
      </c>
      <c r="BV89">
        <v>1620076624</v>
      </c>
      <c r="BW89">
        <v>397.921</v>
      </c>
      <c r="BX89">
        <v>419.904</v>
      </c>
      <c r="BY89">
        <v>31.2314</v>
      </c>
      <c r="BZ89">
        <v>17.9121</v>
      </c>
      <c r="CA89">
        <v>399.197</v>
      </c>
      <c r="CB89">
        <v>31.3461</v>
      </c>
      <c r="CC89">
        <v>699.979666666667</v>
      </c>
      <c r="CD89">
        <v>101.054333333333</v>
      </c>
      <c r="CE89">
        <v>0.100104333333333</v>
      </c>
      <c r="CF89">
        <v>36.8508666666667</v>
      </c>
      <c r="CG89">
        <v>34.2652666666667</v>
      </c>
      <c r="CH89">
        <v>999.9</v>
      </c>
      <c r="CI89">
        <v>0</v>
      </c>
      <c r="CJ89">
        <v>0</v>
      </c>
      <c r="CK89">
        <v>9960</v>
      </c>
      <c r="CL89">
        <v>0</v>
      </c>
      <c r="CM89">
        <v>2.48135</v>
      </c>
      <c r="CN89">
        <v>600.098</v>
      </c>
      <c r="CO89">
        <v>0.933002</v>
      </c>
      <c r="CP89">
        <v>0.0669981</v>
      </c>
      <c r="CQ89">
        <v>0</v>
      </c>
      <c r="CR89">
        <v>1123.46666666667</v>
      </c>
      <c r="CS89">
        <v>4.99912</v>
      </c>
      <c r="CT89">
        <v>6662.3</v>
      </c>
      <c r="CU89">
        <v>3806.18666666667</v>
      </c>
      <c r="CV89">
        <v>36.7496666666667</v>
      </c>
      <c r="CW89">
        <v>39.6663333333333</v>
      </c>
      <c r="CX89">
        <v>38.437</v>
      </c>
      <c r="CY89">
        <v>39.708</v>
      </c>
      <c r="CZ89">
        <v>39.937</v>
      </c>
      <c r="DA89">
        <v>555.23</v>
      </c>
      <c r="DB89">
        <v>39.87</v>
      </c>
      <c r="DC89">
        <v>0</v>
      </c>
      <c r="DD89">
        <v>1620076625.3</v>
      </c>
      <c r="DE89">
        <v>0</v>
      </c>
      <c r="DF89">
        <v>1125.32769230769</v>
      </c>
      <c r="DG89">
        <v>-15.58974359132</v>
      </c>
      <c r="DH89">
        <v>-87.0899145533477</v>
      </c>
      <c r="DI89">
        <v>6670.39461538462</v>
      </c>
      <c r="DJ89">
        <v>15</v>
      </c>
      <c r="DK89">
        <v>1620074415.1</v>
      </c>
      <c r="DL89" t="s">
        <v>295</v>
      </c>
      <c r="DM89">
        <v>1620074410.1</v>
      </c>
      <c r="DN89">
        <v>1620074415.1</v>
      </c>
      <c r="DO89">
        <v>3</v>
      </c>
      <c r="DP89">
        <v>-0.047</v>
      </c>
      <c r="DQ89">
        <v>0.064</v>
      </c>
      <c r="DR89">
        <v>-1.276</v>
      </c>
      <c r="DS89">
        <v>-0.115</v>
      </c>
      <c r="DT89">
        <v>420</v>
      </c>
      <c r="DU89">
        <v>1</v>
      </c>
      <c r="DV89">
        <v>0.23</v>
      </c>
      <c r="DW89">
        <v>0.04</v>
      </c>
      <c r="DX89">
        <v>-22.0951097560976</v>
      </c>
      <c r="DY89">
        <v>0.477942857142895</v>
      </c>
      <c r="DZ89">
        <v>0.132035024556731</v>
      </c>
      <c r="EA89">
        <v>1</v>
      </c>
      <c r="EB89">
        <v>1125.22294117647</v>
      </c>
      <c r="EC89">
        <v>-0.713850000005883</v>
      </c>
      <c r="ED89">
        <v>1.30559549048515</v>
      </c>
      <c r="EE89">
        <v>1</v>
      </c>
      <c r="EF89">
        <v>15.1401414634146</v>
      </c>
      <c r="EG89">
        <v>-19.6339212543553</v>
      </c>
      <c r="EH89">
        <v>2.27486654939341</v>
      </c>
      <c r="EI89">
        <v>0</v>
      </c>
      <c r="EJ89">
        <v>2</v>
      </c>
      <c r="EK89">
        <v>3</v>
      </c>
      <c r="EL89" t="s">
        <v>332</v>
      </c>
      <c r="EM89">
        <v>100</v>
      </c>
      <c r="EN89">
        <v>100</v>
      </c>
      <c r="EO89">
        <v>-1.276</v>
      </c>
      <c r="EP89">
        <v>-0.1147</v>
      </c>
      <c r="EQ89">
        <v>-1.27634999999998</v>
      </c>
      <c r="ER89">
        <v>0</v>
      </c>
      <c r="ES89">
        <v>0</v>
      </c>
      <c r="ET89">
        <v>0</v>
      </c>
      <c r="EU89">
        <v>-0.11468485</v>
      </c>
      <c r="EV89">
        <v>0</v>
      </c>
      <c r="EW89">
        <v>0</v>
      </c>
      <c r="EX89">
        <v>0</v>
      </c>
      <c r="EY89">
        <v>-1</v>
      </c>
      <c r="EZ89">
        <v>-1</v>
      </c>
      <c r="FA89">
        <v>-1</v>
      </c>
      <c r="FB89">
        <v>-1</v>
      </c>
      <c r="FC89">
        <v>36.9</v>
      </c>
      <c r="FD89">
        <v>36.8</v>
      </c>
      <c r="FE89">
        <v>2</v>
      </c>
      <c r="FF89">
        <v>793.256</v>
      </c>
      <c r="FG89">
        <v>712.422</v>
      </c>
      <c r="FH89">
        <v>45.3161</v>
      </c>
      <c r="FI89">
        <v>25.9785</v>
      </c>
      <c r="FJ89">
        <v>30.0006</v>
      </c>
      <c r="FK89">
        <v>25.614</v>
      </c>
      <c r="FL89">
        <v>25.5754</v>
      </c>
      <c r="FM89">
        <v>26.663</v>
      </c>
      <c r="FN89">
        <v>42.3552</v>
      </c>
      <c r="FO89">
        <v>95.3876</v>
      </c>
      <c r="FP89">
        <v>45.36</v>
      </c>
      <c r="FQ89">
        <v>420</v>
      </c>
      <c r="FR89">
        <v>18.0181</v>
      </c>
      <c r="FS89">
        <v>101.865</v>
      </c>
      <c r="FT89">
        <v>100.408</v>
      </c>
    </row>
    <row r="90" spans="1:176">
      <c r="A90">
        <v>74</v>
      </c>
      <c r="B90">
        <v>1620076655</v>
      </c>
      <c r="C90">
        <v>2190.40000009537</v>
      </c>
      <c r="D90" t="s">
        <v>444</v>
      </c>
      <c r="E90" t="s">
        <v>445</v>
      </c>
      <c r="F90">
        <v>1620076654</v>
      </c>
      <c r="G90">
        <f>CC90*AE90*(BY90-BZ90)/(100*BR90*(1000-AE90*BY90))</f>
        <v>0</v>
      </c>
      <c r="H90">
        <f>CC90*AE90*(BX90-BW90*(1000-AE90*BZ90)/(1000-AE90*BY90))/(100*BR90)</f>
        <v>0</v>
      </c>
      <c r="I90">
        <f>BW90 - IF(AE90&gt;1, H90*BR90*100.0/(AG90*CK90), 0)</f>
        <v>0</v>
      </c>
      <c r="J90">
        <f>((P90-G90/2)*I90-H90)/(P90+G90/2)</f>
        <v>0</v>
      </c>
      <c r="K90">
        <f>J90*(CD90+CE90)/1000.0</f>
        <v>0</v>
      </c>
      <c r="L90">
        <f>(BW90 - IF(AE90&gt;1, H90*BR90*100.0/(AG90*CK90), 0))*(CD90+CE90)/1000.0</f>
        <v>0</v>
      </c>
      <c r="M90">
        <f>2.0/((1/O90-1/N90)+SIGN(O90)*SQRT((1/O90-1/N90)*(1/O90-1/N90) + 4*BS90/((BS90+1)*(BS90+1))*(2*1/O90*1/N90-1/N90*1/N90)))</f>
        <v>0</v>
      </c>
      <c r="N90">
        <f>IF(LEFT(BT90,1)&lt;&gt;"0",IF(LEFT(BT90,1)="1",3.0,BU90),$D$5+$E$5*(CK90*CD90/($K$5*1000))+$F$5*(CK90*CD90/($K$5*1000))*MAX(MIN(BR90,$J$5),$I$5)*MAX(MIN(BR90,$J$5),$I$5)+$G$5*MAX(MIN(BR90,$J$5),$I$5)*(CK90*CD90/($K$5*1000))+$H$5*(CK90*CD90/($K$5*1000))*(CK90*CD90/($K$5*1000)))</f>
        <v>0</v>
      </c>
      <c r="O90">
        <f>G90*(1000-(1000*0.61365*exp(17.502*S90/(240.97+S90))/(CD90+CE90)+BY90)/2)/(1000*0.61365*exp(17.502*S90/(240.97+S90))/(CD90+CE90)-BY90)</f>
        <v>0</v>
      </c>
      <c r="P90">
        <f>1/((BS90+1)/(M90/1.6)+1/(N90/1.37)) + BS90/((BS90+1)/(M90/1.6) + BS90/(N90/1.37))</f>
        <v>0</v>
      </c>
      <c r="Q90">
        <f>(BO90*BQ90)</f>
        <v>0</v>
      </c>
      <c r="R90">
        <f>(CF90+(Q90+2*0.95*5.67E-8*(((CF90+$B$7)+273)^4-(CF90+273)^4)-44100*G90)/(1.84*29.3*N90+8*0.95*5.67E-8*(CF90+273)^3))</f>
        <v>0</v>
      </c>
      <c r="S90">
        <f>($C$7*CG90+$D$7*CH90+$E$7*R90)</f>
        <v>0</v>
      </c>
      <c r="T90">
        <f>0.61365*exp(17.502*S90/(240.97+S90))</f>
        <v>0</v>
      </c>
      <c r="U90">
        <f>(V90/W90*100)</f>
        <v>0</v>
      </c>
      <c r="V90">
        <f>BY90*(CD90+CE90)/1000</f>
        <v>0</v>
      </c>
      <c r="W90">
        <f>0.61365*exp(17.502*CF90/(240.97+CF90))</f>
        <v>0</v>
      </c>
      <c r="X90">
        <f>(T90-BY90*(CD90+CE90)/1000)</f>
        <v>0</v>
      </c>
      <c r="Y90">
        <f>(-G90*44100)</f>
        <v>0</v>
      </c>
      <c r="Z90">
        <f>2*29.3*N90*0.92*(CF90-S90)</f>
        <v>0</v>
      </c>
      <c r="AA90">
        <f>2*0.95*5.67E-8*(((CF90+$B$7)+273)^4-(S90+273)^4)</f>
        <v>0</v>
      </c>
      <c r="AB90">
        <f>Q90+AA90+Y90+Z90</f>
        <v>0</v>
      </c>
      <c r="AC90">
        <v>0</v>
      </c>
      <c r="AD90">
        <v>0</v>
      </c>
      <c r="AE90">
        <f>IF(AC90*$H$13&gt;=AG90,1.0,(AG90/(AG90-AC90*$H$13)))</f>
        <v>0</v>
      </c>
      <c r="AF90">
        <f>(AE90-1)*100</f>
        <v>0</v>
      </c>
      <c r="AG90">
        <f>MAX(0,($B$13+$C$13*CK90)/(1+$D$13*CK90)*CD90/(CF90+273)*$E$13)</f>
        <v>0</v>
      </c>
      <c r="AH90" t="s">
        <v>293</v>
      </c>
      <c r="AI90">
        <v>0</v>
      </c>
      <c r="AJ90">
        <v>0</v>
      </c>
      <c r="AK90">
        <f>AJ90-AI90</f>
        <v>0</v>
      </c>
      <c r="AL90">
        <f>AK90/AJ90</f>
        <v>0</v>
      </c>
      <c r="AM90">
        <v>0</v>
      </c>
      <c r="AN90" t="s">
        <v>293</v>
      </c>
      <c r="AO90">
        <v>0</v>
      </c>
      <c r="AP90">
        <v>0</v>
      </c>
      <c r="AQ90">
        <f>1-AO90/AP90</f>
        <v>0</v>
      </c>
      <c r="AR90">
        <v>0.5</v>
      </c>
      <c r="AS90">
        <f>BO90</f>
        <v>0</v>
      </c>
      <c r="AT90">
        <f>H90</f>
        <v>0</v>
      </c>
      <c r="AU90">
        <f>AQ90*AR90*AS90</f>
        <v>0</v>
      </c>
      <c r="AV90">
        <f>BA90/AP90</f>
        <v>0</v>
      </c>
      <c r="AW90">
        <f>(AT90-AM90)/AS90</f>
        <v>0</v>
      </c>
      <c r="AX90">
        <f>(AJ90-AP90)/AP90</f>
        <v>0</v>
      </c>
      <c r="AY90" t="s">
        <v>293</v>
      </c>
      <c r="AZ90">
        <v>0</v>
      </c>
      <c r="BA90">
        <f>AP90-AZ90</f>
        <v>0</v>
      </c>
      <c r="BB90">
        <f>(AP90-AO90)/(AP90-AZ90)</f>
        <v>0</v>
      </c>
      <c r="BC90">
        <f>(AJ90-AP90)/(AJ90-AZ90)</f>
        <v>0</v>
      </c>
      <c r="BD90">
        <f>(AP90-AO90)/(AP90-AI90)</f>
        <v>0</v>
      </c>
      <c r="BE90">
        <f>(AJ90-AP90)/(AJ90-AI90)</f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f>$B$11*CL90+$C$11*CM90+$F$11*CN90*(1-CQ90)</f>
        <v>0</v>
      </c>
      <c r="BO90">
        <f>BN90*BP90</f>
        <v>0</v>
      </c>
      <c r="BP90">
        <f>($B$11*$D$9+$C$11*$D$9+$F$11*((DA90+CS90)/MAX(DA90+CS90+DB90, 0.1)*$I$9+DB90/MAX(DA90+CS90+DB90, 0.1)*$J$9))/($B$11+$C$11+$F$11)</f>
        <v>0</v>
      </c>
      <c r="BQ90">
        <f>($B$11*$K$9+$C$11*$K$9+$F$11*((DA90+CS90)/MAX(DA90+CS90+DB90, 0.1)*$P$9+DB90/MAX(DA90+CS90+DB90, 0.1)*$Q$9))/($B$11+$C$11+$F$11)</f>
        <v>0</v>
      </c>
      <c r="BR90">
        <v>6</v>
      </c>
      <c r="BS90">
        <v>0.5</v>
      </c>
      <c r="BT90" t="s">
        <v>294</v>
      </c>
      <c r="BU90">
        <v>2</v>
      </c>
      <c r="BV90">
        <v>1620076654</v>
      </c>
      <c r="BW90">
        <v>399.164</v>
      </c>
      <c r="BX90">
        <v>419.819</v>
      </c>
      <c r="BY90">
        <v>30.1269</v>
      </c>
      <c r="BZ90">
        <v>20.4415333333333</v>
      </c>
      <c r="CA90">
        <v>400.44</v>
      </c>
      <c r="CB90">
        <v>30.2415666666667</v>
      </c>
      <c r="CC90">
        <v>700.015666666667</v>
      </c>
      <c r="CD90">
        <v>101.055</v>
      </c>
      <c r="CE90">
        <v>0.0999513333333333</v>
      </c>
      <c r="CF90">
        <v>37.1837666666667</v>
      </c>
      <c r="CG90">
        <v>34.6635</v>
      </c>
      <c r="CH90">
        <v>999.9</v>
      </c>
      <c r="CI90">
        <v>0</v>
      </c>
      <c r="CJ90">
        <v>0</v>
      </c>
      <c r="CK90">
        <v>10004.3666666667</v>
      </c>
      <c r="CL90">
        <v>0</v>
      </c>
      <c r="CM90">
        <v>2.43861333333333</v>
      </c>
      <c r="CN90">
        <v>600.083333333333</v>
      </c>
      <c r="CO90">
        <v>0.932990666666667</v>
      </c>
      <c r="CP90">
        <v>0.0670095333333333</v>
      </c>
      <c r="CQ90">
        <v>0</v>
      </c>
      <c r="CR90">
        <v>1117.81</v>
      </c>
      <c r="CS90">
        <v>4.99912</v>
      </c>
      <c r="CT90">
        <v>6627.17</v>
      </c>
      <c r="CU90">
        <v>3806.08333333333</v>
      </c>
      <c r="CV90">
        <v>36.8536666666667</v>
      </c>
      <c r="CW90">
        <v>39.687</v>
      </c>
      <c r="CX90">
        <v>38.437</v>
      </c>
      <c r="CY90">
        <v>39.7706666666667</v>
      </c>
      <c r="CZ90">
        <v>39.958</v>
      </c>
      <c r="DA90">
        <v>555.206666666667</v>
      </c>
      <c r="DB90">
        <v>39.8766666666667</v>
      </c>
      <c r="DC90">
        <v>0</v>
      </c>
      <c r="DD90">
        <v>1620076655.3</v>
      </c>
      <c r="DE90">
        <v>0</v>
      </c>
      <c r="DF90">
        <v>1119.115</v>
      </c>
      <c r="DG90">
        <v>-13.5675213858189</v>
      </c>
      <c r="DH90">
        <v>-72.9302566348399</v>
      </c>
      <c r="DI90">
        <v>6634.41807692308</v>
      </c>
      <c r="DJ90">
        <v>15</v>
      </c>
      <c r="DK90">
        <v>1620074415.1</v>
      </c>
      <c r="DL90" t="s">
        <v>295</v>
      </c>
      <c r="DM90">
        <v>1620074410.1</v>
      </c>
      <c r="DN90">
        <v>1620074415.1</v>
      </c>
      <c r="DO90">
        <v>3</v>
      </c>
      <c r="DP90">
        <v>-0.047</v>
      </c>
      <c r="DQ90">
        <v>0.064</v>
      </c>
      <c r="DR90">
        <v>-1.276</v>
      </c>
      <c r="DS90">
        <v>-0.115</v>
      </c>
      <c r="DT90">
        <v>420</v>
      </c>
      <c r="DU90">
        <v>1</v>
      </c>
      <c r="DV90">
        <v>0.23</v>
      </c>
      <c r="DW90">
        <v>0.04</v>
      </c>
      <c r="DX90">
        <v>-20.9052585365854</v>
      </c>
      <c r="DY90">
        <v>2.25103066202088</v>
      </c>
      <c r="DZ90">
        <v>0.237994838000599</v>
      </c>
      <c r="EA90">
        <v>0</v>
      </c>
      <c r="EB90">
        <v>1119.82029411765</v>
      </c>
      <c r="EC90">
        <v>-12.1893424218578</v>
      </c>
      <c r="ED90">
        <v>1.21785366959814</v>
      </c>
      <c r="EE90">
        <v>0</v>
      </c>
      <c r="EF90">
        <v>10.5359636585366</v>
      </c>
      <c r="EG90">
        <v>-7.52468989547038</v>
      </c>
      <c r="EH90">
        <v>0.772912281274629</v>
      </c>
      <c r="EI90">
        <v>0</v>
      </c>
      <c r="EJ90">
        <v>0</v>
      </c>
      <c r="EK90">
        <v>3</v>
      </c>
      <c r="EL90" t="s">
        <v>299</v>
      </c>
      <c r="EM90">
        <v>100</v>
      </c>
      <c r="EN90">
        <v>100</v>
      </c>
      <c r="EO90">
        <v>-1.276</v>
      </c>
      <c r="EP90">
        <v>-0.1146</v>
      </c>
      <c r="EQ90">
        <v>-1.27634999999998</v>
      </c>
      <c r="ER90">
        <v>0</v>
      </c>
      <c r="ES90">
        <v>0</v>
      </c>
      <c r="ET90">
        <v>0</v>
      </c>
      <c r="EU90">
        <v>-0.11468485</v>
      </c>
      <c r="EV90">
        <v>0</v>
      </c>
      <c r="EW90">
        <v>0</v>
      </c>
      <c r="EX90">
        <v>0</v>
      </c>
      <c r="EY90">
        <v>-1</v>
      </c>
      <c r="EZ90">
        <v>-1</v>
      </c>
      <c r="FA90">
        <v>-1</v>
      </c>
      <c r="FB90">
        <v>-1</v>
      </c>
      <c r="FC90">
        <v>37.4</v>
      </c>
      <c r="FD90">
        <v>37.3</v>
      </c>
      <c r="FE90">
        <v>2</v>
      </c>
      <c r="FF90">
        <v>790.791</v>
      </c>
      <c r="FG90">
        <v>715.716</v>
      </c>
      <c r="FH90">
        <v>45.8093</v>
      </c>
      <c r="FI90">
        <v>26.0279</v>
      </c>
      <c r="FJ90">
        <v>30.0008</v>
      </c>
      <c r="FK90">
        <v>25.6821</v>
      </c>
      <c r="FL90">
        <v>25.6173</v>
      </c>
      <c r="FM90">
        <v>26.7089</v>
      </c>
      <c r="FN90">
        <v>33.4743</v>
      </c>
      <c r="FO90">
        <v>94.6311</v>
      </c>
      <c r="FP90">
        <v>45.86</v>
      </c>
      <c r="FQ90">
        <v>420</v>
      </c>
      <c r="FR90">
        <v>20.9099</v>
      </c>
      <c r="FS90">
        <v>101.881</v>
      </c>
      <c r="FT90">
        <v>100.398</v>
      </c>
    </row>
    <row r="91" spans="1:176">
      <c r="A91">
        <v>75</v>
      </c>
      <c r="B91">
        <v>1620076685</v>
      </c>
      <c r="C91">
        <v>2220.40000009537</v>
      </c>
      <c r="D91" t="s">
        <v>446</v>
      </c>
      <c r="E91" t="s">
        <v>447</v>
      </c>
      <c r="F91">
        <v>1620076684</v>
      </c>
      <c r="G91">
        <f>CC91*AE91*(BY91-BZ91)/(100*BR91*(1000-AE91*BY91))</f>
        <v>0</v>
      </c>
      <c r="H91">
        <f>CC91*AE91*(BX91-BW91*(1000-AE91*BZ91)/(1000-AE91*BY91))/(100*BR91)</f>
        <v>0</v>
      </c>
      <c r="I91">
        <f>BW91 - IF(AE91&gt;1, H91*BR91*100.0/(AG91*CK91), 0)</f>
        <v>0</v>
      </c>
      <c r="J91">
        <f>((P91-G91/2)*I91-H91)/(P91+G91/2)</f>
        <v>0</v>
      </c>
      <c r="K91">
        <f>J91*(CD91+CE91)/1000.0</f>
        <v>0</v>
      </c>
      <c r="L91">
        <f>(BW91 - IF(AE91&gt;1, H91*BR91*100.0/(AG91*CK91), 0))*(CD91+CE91)/1000.0</f>
        <v>0</v>
      </c>
      <c r="M91">
        <f>2.0/((1/O91-1/N91)+SIGN(O91)*SQRT((1/O91-1/N91)*(1/O91-1/N91) + 4*BS91/((BS91+1)*(BS91+1))*(2*1/O91*1/N91-1/N91*1/N91)))</f>
        <v>0</v>
      </c>
      <c r="N91">
        <f>IF(LEFT(BT91,1)&lt;&gt;"0",IF(LEFT(BT91,1)="1",3.0,BU91),$D$5+$E$5*(CK91*CD91/($K$5*1000))+$F$5*(CK91*CD91/($K$5*1000))*MAX(MIN(BR91,$J$5),$I$5)*MAX(MIN(BR91,$J$5),$I$5)+$G$5*MAX(MIN(BR91,$J$5),$I$5)*(CK91*CD91/($K$5*1000))+$H$5*(CK91*CD91/($K$5*1000))*(CK91*CD91/($K$5*1000)))</f>
        <v>0</v>
      </c>
      <c r="O91">
        <f>G91*(1000-(1000*0.61365*exp(17.502*S91/(240.97+S91))/(CD91+CE91)+BY91)/2)/(1000*0.61365*exp(17.502*S91/(240.97+S91))/(CD91+CE91)-BY91)</f>
        <v>0</v>
      </c>
      <c r="P91">
        <f>1/((BS91+1)/(M91/1.6)+1/(N91/1.37)) + BS91/((BS91+1)/(M91/1.6) + BS91/(N91/1.37))</f>
        <v>0</v>
      </c>
      <c r="Q91">
        <f>(BO91*BQ91)</f>
        <v>0</v>
      </c>
      <c r="R91">
        <f>(CF91+(Q91+2*0.95*5.67E-8*(((CF91+$B$7)+273)^4-(CF91+273)^4)-44100*G91)/(1.84*29.3*N91+8*0.95*5.67E-8*(CF91+273)^3))</f>
        <v>0</v>
      </c>
      <c r="S91">
        <f>($C$7*CG91+$D$7*CH91+$E$7*R91)</f>
        <v>0</v>
      </c>
      <c r="T91">
        <f>0.61365*exp(17.502*S91/(240.97+S91))</f>
        <v>0</v>
      </c>
      <c r="U91">
        <f>(V91/W91*100)</f>
        <v>0</v>
      </c>
      <c r="V91">
        <f>BY91*(CD91+CE91)/1000</f>
        <v>0</v>
      </c>
      <c r="W91">
        <f>0.61365*exp(17.502*CF91/(240.97+CF91))</f>
        <v>0</v>
      </c>
      <c r="X91">
        <f>(T91-BY91*(CD91+CE91)/1000)</f>
        <v>0</v>
      </c>
      <c r="Y91">
        <f>(-G91*44100)</f>
        <v>0</v>
      </c>
      <c r="Z91">
        <f>2*29.3*N91*0.92*(CF91-S91)</f>
        <v>0</v>
      </c>
      <c r="AA91">
        <f>2*0.95*5.67E-8*(((CF91+$B$7)+273)^4-(S91+273)^4)</f>
        <v>0</v>
      </c>
      <c r="AB91">
        <f>Q91+AA91+Y91+Z91</f>
        <v>0</v>
      </c>
      <c r="AC91">
        <v>0</v>
      </c>
      <c r="AD91">
        <v>0</v>
      </c>
      <c r="AE91">
        <f>IF(AC91*$H$13&gt;=AG91,1.0,(AG91/(AG91-AC91*$H$13)))</f>
        <v>0</v>
      </c>
      <c r="AF91">
        <f>(AE91-1)*100</f>
        <v>0</v>
      </c>
      <c r="AG91">
        <f>MAX(0,($B$13+$C$13*CK91)/(1+$D$13*CK91)*CD91/(CF91+273)*$E$13)</f>
        <v>0</v>
      </c>
      <c r="AH91" t="s">
        <v>293</v>
      </c>
      <c r="AI91">
        <v>0</v>
      </c>
      <c r="AJ91">
        <v>0</v>
      </c>
      <c r="AK91">
        <f>AJ91-AI91</f>
        <v>0</v>
      </c>
      <c r="AL91">
        <f>AK91/AJ91</f>
        <v>0</v>
      </c>
      <c r="AM91">
        <v>0</v>
      </c>
      <c r="AN91" t="s">
        <v>293</v>
      </c>
      <c r="AO91">
        <v>0</v>
      </c>
      <c r="AP91">
        <v>0</v>
      </c>
      <c r="AQ91">
        <f>1-AO91/AP91</f>
        <v>0</v>
      </c>
      <c r="AR91">
        <v>0.5</v>
      </c>
      <c r="AS91">
        <f>BO91</f>
        <v>0</v>
      </c>
      <c r="AT91">
        <f>H91</f>
        <v>0</v>
      </c>
      <c r="AU91">
        <f>AQ91*AR91*AS91</f>
        <v>0</v>
      </c>
      <c r="AV91">
        <f>BA91/AP91</f>
        <v>0</v>
      </c>
      <c r="AW91">
        <f>(AT91-AM91)/AS91</f>
        <v>0</v>
      </c>
      <c r="AX91">
        <f>(AJ91-AP91)/AP91</f>
        <v>0</v>
      </c>
      <c r="AY91" t="s">
        <v>293</v>
      </c>
      <c r="AZ91">
        <v>0</v>
      </c>
      <c r="BA91">
        <f>AP91-AZ91</f>
        <v>0</v>
      </c>
      <c r="BB91">
        <f>(AP91-AO91)/(AP91-AZ91)</f>
        <v>0</v>
      </c>
      <c r="BC91">
        <f>(AJ91-AP91)/(AJ91-AZ91)</f>
        <v>0</v>
      </c>
      <c r="BD91">
        <f>(AP91-AO91)/(AP91-AI91)</f>
        <v>0</v>
      </c>
      <c r="BE91">
        <f>(AJ91-AP91)/(AJ91-AI91)</f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f>$B$11*CL91+$C$11*CM91+$F$11*CN91*(1-CQ91)</f>
        <v>0</v>
      </c>
      <c r="BO91">
        <f>BN91*BP91</f>
        <v>0</v>
      </c>
      <c r="BP91">
        <f>($B$11*$D$9+$C$11*$D$9+$F$11*((DA91+CS91)/MAX(DA91+CS91+DB91, 0.1)*$I$9+DB91/MAX(DA91+CS91+DB91, 0.1)*$J$9))/($B$11+$C$11+$F$11)</f>
        <v>0</v>
      </c>
      <c r="BQ91">
        <f>($B$11*$K$9+$C$11*$K$9+$F$11*((DA91+CS91)/MAX(DA91+CS91+DB91, 0.1)*$P$9+DB91/MAX(DA91+CS91+DB91, 0.1)*$Q$9))/($B$11+$C$11+$F$11)</f>
        <v>0</v>
      </c>
      <c r="BR91">
        <v>6</v>
      </c>
      <c r="BS91">
        <v>0.5</v>
      </c>
      <c r="BT91" t="s">
        <v>294</v>
      </c>
      <c r="BU91">
        <v>2</v>
      </c>
      <c r="BV91">
        <v>1620076684</v>
      </c>
      <c r="BW91">
        <v>399.586666666667</v>
      </c>
      <c r="BX91">
        <v>419.96</v>
      </c>
      <c r="BY91">
        <v>31.0016666666667</v>
      </c>
      <c r="BZ91">
        <v>21.1829333333333</v>
      </c>
      <c r="CA91">
        <v>400.863333333333</v>
      </c>
      <c r="CB91">
        <v>31.1163666666667</v>
      </c>
      <c r="CC91">
        <v>699.970333333333</v>
      </c>
      <c r="CD91">
        <v>101.058</v>
      </c>
      <c r="CE91">
        <v>0.0999938</v>
      </c>
      <c r="CF91">
        <v>37.5103666666667</v>
      </c>
      <c r="CG91">
        <v>34.9776666666667</v>
      </c>
      <c r="CH91">
        <v>999.9</v>
      </c>
      <c r="CI91">
        <v>0</v>
      </c>
      <c r="CJ91">
        <v>0</v>
      </c>
      <c r="CK91">
        <v>9986.04</v>
      </c>
      <c r="CL91">
        <v>0</v>
      </c>
      <c r="CM91">
        <v>2.42621</v>
      </c>
      <c r="CN91">
        <v>600.074666666667</v>
      </c>
      <c r="CO91">
        <v>0.933002</v>
      </c>
      <c r="CP91">
        <v>0.0669981</v>
      </c>
      <c r="CQ91">
        <v>0</v>
      </c>
      <c r="CR91">
        <v>1112.71666666667</v>
      </c>
      <c r="CS91">
        <v>4.99912</v>
      </c>
      <c r="CT91">
        <v>6599.08333333333</v>
      </c>
      <c r="CU91">
        <v>3806.04</v>
      </c>
      <c r="CV91">
        <v>36.958</v>
      </c>
      <c r="CW91">
        <v>39.708</v>
      </c>
      <c r="CX91">
        <v>38.583</v>
      </c>
      <c r="CY91">
        <v>39.8746666666667</v>
      </c>
      <c r="CZ91">
        <v>40.1456666666667</v>
      </c>
      <c r="DA91">
        <v>555.206666666667</v>
      </c>
      <c r="DB91">
        <v>39.87</v>
      </c>
      <c r="DC91">
        <v>0</v>
      </c>
      <c r="DD91">
        <v>1620076685.3</v>
      </c>
      <c r="DE91">
        <v>0</v>
      </c>
      <c r="DF91">
        <v>1113.54615384615</v>
      </c>
      <c r="DG91">
        <v>-7.37572650881535</v>
      </c>
      <c r="DH91">
        <v>-38.5593162741012</v>
      </c>
      <c r="DI91">
        <v>6602.18461538462</v>
      </c>
      <c r="DJ91">
        <v>15</v>
      </c>
      <c r="DK91">
        <v>1620074415.1</v>
      </c>
      <c r="DL91" t="s">
        <v>295</v>
      </c>
      <c r="DM91">
        <v>1620074410.1</v>
      </c>
      <c r="DN91">
        <v>1620074415.1</v>
      </c>
      <c r="DO91">
        <v>3</v>
      </c>
      <c r="DP91">
        <v>-0.047</v>
      </c>
      <c r="DQ91">
        <v>0.064</v>
      </c>
      <c r="DR91">
        <v>-1.276</v>
      </c>
      <c r="DS91">
        <v>-0.115</v>
      </c>
      <c r="DT91">
        <v>420</v>
      </c>
      <c r="DU91">
        <v>1</v>
      </c>
      <c r="DV91">
        <v>0.23</v>
      </c>
      <c r="DW91">
        <v>0.04</v>
      </c>
      <c r="DX91">
        <v>-20.4017341463415</v>
      </c>
      <c r="DY91">
        <v>0.205946341463429</v>
      </c>
      <c r="DZ91">
        <v>0.0377897044293366</v>
      </c>
      <c r="EA91">
        <v>1</v>
      </c>
      <c r="EB91">
        <v>1114.05941176471</v>
      </c>
      <c r="EC91">
        <v>-8.19433643279983</v>
      </c>
      <c r="ED91">
        <v>0.823210862760861</v>
      </c>
      <c r="EE91">
        <v>1</v>
      </c>
      <c r="EF91">
        <v>9.71078585365854</v>
      </c>
      <c r="EG91">
        <v>0.579451986062717</v>
      </c>
      <c r="EH91">
        <v>0.0591736703138957</v>
      </c>
      <c r="EI91">
        <v>0</v>
      </c>
      <c r="EJ91">
        <v>2</v>
      </c>
      <c r="EK91">
        <v>3</v>
      </c>
      <c r="EL91" t="s">
        <v>332</v>
      </c>
      <c r="EM91">
        <v>100</v>
      </c>
      <c r="EN91">
        <v>100</v>
      </c>
      <c r="EO91">
        <v>-1.276</v>
      </c>
      <c r="EP91">
        <v>-0.1147</v>
      </c>
      <c r="EQ91">
        <v>-1.27634999999998</v>
      </c>
      <c r="ER91">
        <v>0</v>
      </c>
      <c r="ES91">
        <v>0</v>
      </c>
      <c r="ET91">
        <v>0</v>
      </c>
      <c r="EU91">
        <v>-0.11468485</v>
      </c>
      <c r="EV91">
        <v>0</v>
      </c>
      <c r="EW91">
        <v>0</v>
      </c>
      <c r="EX91">
        <v>0</v>
      </c>
      <c r="EY91">
        <v>-1</v>
      </c>
      <c r="EZ91">
        <v>-1</v>
      </c>
      <c r="FA91">
        <v>-1</v>
      </c>
      <c r="FB91">
        <v>-1</v>
      </c>
      <c r="FC91">
        <v>37.9</v>
      </c>
      <c r="FD91">
        <v>37.8</v>
      </c>
      <c r="FE91">
        <v>2</v>
      </c>
      <c r="FF91">
        <v>790.495</v>
      </c>
      <c r="FG91">
        <v>716.719</v>
      </c>
      <c r="FH91">
        <v>46.2374</v>
      </c>
      <c r="FI91">
        <v>26.0756</v>
      </c>
      <c r="FJ91">
        <v>30.0003</v>
      </c>
      <c r="FK91">
        <v>25.7281</v>
      </c>
      <c r="FL91">
        <v>25.6537</v>
      </c>
      <c r="FM91">
        <v>26.7288</v>
      </c>
      <c r="FN91">
        <v>32.2996</v>
      </c>
      <c r="FO91">
        <v>93.8797</v>
      </c>
      <c r="FP91">
        <v>46.37</v>
      </c>
      <c r="FQ91">
        <v>420</v>
      </c>
      <c r="FR91">
        <v>21.0941</v>
      </c>
      <c r="FS91">
        <v>101.866</v>
      </c>
      <c r="FT91">
        <v>100.392</v>
      </c>
    </row>
    <row r="92" spans="1:176">
      <c r="A92">
        <v>76</v>
      </c>
      <c r="B92">
        <v>1620076715</v>
      </c>
      <c r="C92">
        <v>2250.40000009537</v>
      </c>
      <c r="D92" t="s">
        <v>448</v>
      </c>
      <c r="E92" t="s">
        <v>449</v>
      </c>
      <c r="F92">
        <v>1620076714</v>
      </c>
      <c r="G92">
        <f>CC92*AE92*(BY92-BZ92)/(100*BR92*(1000-AE92*BY92))</f>
        <v>0</v>
      </c>
      <c r="H92">
        <f>CC92*AE92*(BX92-BW92*(1000-AE92*BZ92)/(1000-AE92*BY92))/(100*BR92)</f>
        <v>0</v>
      </c>
      <c r="I92">
        <f>BW92 - IF(AE92&gt;1, H92*BR92*100.0/(AG92*CK92), 0)</f>
        <v>0</v>
      </c>
      <c r="J92">
        <f>((P92-G92/2)*I92-H92)/(P92+G92/2)</f>
        <v>0</v>
      </c>
      <c r="K92">
        <f>J92*(CD92+CE92)/1000.0</f>
        <v>0</v>
      </c>
      <c r="L92">
        <f>(BW92 - IF(AE92&gt;1, H92*BR92*100.0/(AG92*CK92), 0))*(CD92+CE92)/1000.0</f>
        <v>0</v>
      </c>
      <c r="M92">
        <f>2.0/((1/O92-1/N92)+SIGN(O92)*SQRT((1/O92-1/N92)*(1/O92-1/N92) + 4*BS92/((BS92+1)*(BS92+1))*(2*1/O92*1/N92-1/N92*1/N92)))</f>
        <v>0</v>
      </c>
      <c r="N92">
        <f>IF(LEFT(BT92,1)&lt;&gt;"0",IF(LEFT(BT92,1)="1",3.0,BU92),$D$5+$E$5*(CK92*CD92/($K$5*1000))+$F$5*(CK92*CD92/($K$5*1000))*MAX(MIN(BR92,$J$5),$I$5)*MAX(MIN(BR92,$J$5),$I$5)+$G$5*MAX(MIN(BR92,$J$5),$I$5)*(CK92*CD92/($K$5*1000))+$H$5*(CK92*CD92/($K$5*1000))*(CK92*CD92/($K$5*1000)))</f>
        <v>0</v>
      </c>
      <c r="O92">
        <f>G92*(1000-(1000*0.61365*exp(17.502*S92/(240.97+S92))/(CD92+CE92)+BY92)/2)/(1000*0.61365*exp(17.502*S92/(240.97+S92))/(CD92+CE92)-BY92)</f>
        <v>0</v>
      </c>
      <c r="P92">
        <f>1/((BS92+1)/(M92/1.6)+1/(N92/1.37)) + BS92/((BS92+1)/(M92/1.6) + BS92/(N92/1.37))</f>
        <v>0</v>
      </c>
      <c r="Q92">
        <f>(BO92*BQ92)</f>
        <v>0</v>
      </c>
      <c r="R92">
        <f>(CF92+(Q92+2*0.95*5.67E-8*(((CF92+$B$7)+273)^4-(CF92+273)^4)-44100*G92)/(1.84*29.3*N92+8*0.95*5.67E-8*(CF92+273)^3))</f>
        <v>0</v>
      </c>
      <c r="S92">
        <f>($C$7*CG92+$D$7*CH92+$E$7*R92)</f>
        <v>0</v>
      </c>
      <c r="T92">
        <f>0.61365*exp(17.502*S92/(240.97+S92))</f>
        <v>0</v>
      </c>
      <c r="U92">
        <f>(V92/W92*100)</f>
        <v>0</v>
      </c>
      <c r="V92">
        <f>BY92*(CD92+CE92)/1000</f>
        <v>0</v>
      </c>
      <c r="W92">
        <f>0.61365*exp(17.502*CF92/(240.97+CF92))</f>
        <v>0</v>
      </c>
      <c r="X92">
        <f>(T92-BY92*(CD92+CE92)/1000)</f>
        <v>0</v>
      </c>
      <c r="Y92">
        <f>(-G92*44100)</f>
        <v>0</v>
      </c>
      <c r="Z92">
        <f>2*29.3*N92*0.92*(CF92-S92)</f>
        <v>0</v>
      </c>
      <c r="AA92">
        <f>2*0.95*5.67E-8*(((CF92+$B$7)+273)^4-(S92+273)^4)</f>
        <v>0</v>
      </c>
      <c r="AB92">
        <f>Q92+AA92+Y92+Z92</f>
        <v>0</v>
      </c>
      <c r="AC92">
        <v>0</v>
      </c>
      <c r="AD92">
        <v>0</v>
      </c>
      <c r="AE92">
        <f>IF(AC92*$H$13&gt;=AG92,1.0,(AG92/(AG92-AC92*$H$13)))</f>
        <v>0</v>
      </c>
      <c r="AF92">
        <f>(AE92-1)*100</f>
        <v>0</v>
      </c>
      <c r="AG92">
        <f>MAX(0,($B$13+$C$13*CK92)/(1+$D$13*CK92)*CD92/(CF92+273)*$E$13)</f>
        <v>0</v>
      </c>
      <c r="AH92" t="s">
        <v>293</v>
      </c>
      <c r="AI92">
        <v>0</v>
      </c>
      <c r="AJ92">
        <v>0</v>
      </c>
      <c r="AK92">
        <f>AJ92-AI92</f>
        <v>0</v>
      </c>
      <c r="AL92">
        <f>AK92/AJ92</f>
        <v>0</v>
      </c>
      <c r="AM92">
        <v>0</v>
      </c>
      <c r="AN92" t="s">
        <v>293</v>
      </c>
      <c r="AO92">
        <v>0</v>
      </c>
      <c r="AP92">
        <v>0</v>
      </c>
      <c r="AQ92">
        <f>1-AO92/AP92</f>
        <v>0</v>
      </c>
      <c r="AR92">
        <v>0.5</v>
      </c>
      <c r="AS92">
        <f>BO92</f>
        <v>0</v>
      </c>
      <c r="AT92">
        <f>H92</f>
        <v>0</v>
      </c>
      <c r="AU92">
        <f>AQ92*AR92*AS92</f>
        <v>0</v>
      </c>
      <c r="AV92">
        <f>BA92/AP92</f>
        <v>0</v>
      </c>
      <c r="AW92">
        <f>(AT92-AM92)/AS92</f>
        <v>0</v>
      </c>
      <c r="AX92">
        <f>(AJ92-AP92)/AP92</f>
        <v>0</v>
      </c>
      <c r="AY92" t="s">
        <v>293</v>
      </c>
      <c r="AZ92">
        <v>0</v>
      </c>
      <c r="BA92">
        <f>AP92-AZ92</f>
        <v>0</v>
      </c>
      <c r="BB92">
        <f>(AP92-AO92)/(AP92-AZ92)</f>
        <v>0</v>
      </c>
      <c r="BC92">
        <f>(AJ92-AP92)/(AJ92-AZ92)</f>
        <v>0</v>
      </c>
      <c r="BD92">
        <f>(AP92-AO92)/(AP92-AI92)</f>
        <v>0</v>
      </c>
      <c r="BE92">
        <f>(AJ92-AP92)/(AJ92-AI92)</f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f>$B$11*CL92+$C$11*CM92+$F$11*CN92*(1-CQ92)</f>
        <v>0</v>
      </c>
      <c r="BO92">
        <f>BN92*BP92</f>
        <v>0</v>
      </c>
      <c r="BP92">
        <f>($B$11*$D$9+$C$11*$D$9+$F$11*((DA92+CS92)/MAX(DA92+CS92+DB92, 0.1)*$I$9+DB92/MAX(DA92+CS92+DB92, 0.1)*$J$9))/($B$11+$C$11+$F$11)</f>
        <v>0</v>
      </c>
      <c r="BQ92">
        <f>($B$11*$K$9+$C$11*$K$9+$F$11*((DA92+CS92)/MAX(DA92+CS92+DB92, 0.1)*$P$9+DB92/MAX(DA92+CS92+DB92, 0.1)*$Q$9))/($B$11+$C$11+$F$11)</f>
        <v>0</v>
      </c>
      <c r="BR92">
        <v>6</v>
      </c>
      <c r="BS92">
        <v>0.5</v>
      </c>
      <c r="BT92" t="s">
        <v>294</v>
      </c>
      <c r="BU92">
        <v>2</v>
      </c>
      <c r="BV92">
        <v>1620076714</v>
      </c>
      <c r="BW92">
        <v>399.632</v>
      </c>
      <c r="BX92">
        <v>419.986333333333</v>
      </c>
      <c r="BY92">
        <v>31.1825</v>
      </c>
      <c r="BZ92">
        <v>20.9316333333333</v>
      </c>
      <c r="CA92">
        <v>400.908</v>
      </c>
      <c r="CB92">
        <v>31.2971666666667</v>
      </c>
      <c r="CC92">
        <v>700.003666666667</v>
      </c>
      <c r="CD92">
        <v>101.057</v>
      </c>
      <c r="CE92">
        <v>0.0998559</v>
      </c>
      <c r="CF92">
        <v>37.7777333333333</v>
      </c>
      <c r="CG92">
        <v>35.1927666666667</v>
      </c>
      <c r="CH92">
        <v>999.9</v>
      </c>
      <c r="CI92">
        <v>0</v>
      </c>
      <c r="CJ92">
        <v>0</v>
      </c>
      <c r="CK92">
        <v>9982.70666666667</v>
      </c>
      <c r="CL92">
        <v>0</v>
      </c>
      <c r="CM92">
        <v>2.42207333333333</v>
      </c>
      <c r="CN92">
        <v>599.964333333333</v>
      </c>
      <c r="CO92">
        <v>0.932990666666667</v>
      </c>
      <c r="CP92">
        <v>0.0670095333333333</v>
      </c>
      <c r="CQ92">
        <v>0</v>
      </c>
      <c r="CR92">
        <v>1110.10666666667</v>
      </c>
      <c r="CS92">
        <v>4.99912</v>
      </c>
      <c r="CT92">
        <v>6582.33666666667</v>
      </c>
      <c r="CU92">
        <v>3805.32</v>
      </c>
      <c r="CV92">
        <v>37</v>
      </c>
      <c r="CW92">
        <v>39.75</v>
      </c>
      <c r="CX92">
        <v>38.5203333333333</v>
      </c>
      <c r="CY92">
        <v>39.8333333333333</v>
      </c>
      <c r="CZ92">
        <v>40.1666666666667</v>
      </c>
      <c r="DA92">
        <v>555.096666666667</v>
      </c>
      <c r="DB92">
        <v>39.87</v>
      </c>
      <c r="DC92">
        <v>0</v>
      </c>
      <c r="DD92">
        <v>1620076715.3</v>
      </c>
      <c r="DE92">
        <v>0</v>
      </c>
      <c r="DF92">
        <v>1110.70230769231</v>
      </c>
      <c r="DG92">
        <v>-4.77948719743775</v>
      </c>
      <c r="DH92">
        <v>-31.2905983355143</v>
      </c>
      <c r="DI92">
        <v>6586.17961538462</v>
      </c>
      <c r="DJ92">
        <v>15</v>
      </c>
      <c r="DK92">
        <v>1620074415.1</v>
      </c>
      <c r="DL92" t="s">
        <v>295</v>
      </c>
      <c r="DM92">
        <v>1620074410.1</v>
      </c>
      <c r="DN92">
        <v>1620074415.1</v>
      </c>
      <c r="DO92">
        <v>3</v>
      </c>
      <c r="DP92">
        <v>-0.047</v>
      </c>
      <c r="DQ92">
        <v>0.064</v>
      </c>
      <c r="DR92">
        <v>-1.276</v>
      </c>
      <c r="DS92">
        <v>-0.115</v>
      </c>
      <c r="DT92">
        <v>420</v>
      </c>
      <c r="DU92">
        <v>1</v>
      </c>
      <c r="DV92">
        <v>0.23</v>
      </c>
      <c r="DW92">
        <v>0.04</v>
      </c>
      <c r="DX92">
        <v>-20.3833975609756</v>
      </c>
      <c r="DY92">
        <v>-0.0290090592334342</v>
      </c>
      <c r="DZ92">
        <v>0.0337785795005586</v>
      </c>
      <c r="EA92">
        <v>1</v>
      </c>
      <c r="EB92">
        <v>1111.01852941176</v>
      </c>
      <c r="EC92">
        <v>-4.87803633088146</v>
      </c>
      <c r="ED92">
        <v>0.505459210857635</v>
      </c>
      <c r="EE92">
        <v>1</v>
      </c>
      <c r="EF92">
        <v>10.1788780487805</v>
      </c>
      <c r="EG92">
        <v>0.681079442508726</v>
      </c>
      <c r="EH92">
        <v>0.0722838190313275</v>
      </c>
      <c r="EI92">
        <v>0</v>
      </c>
      <c r="EJ92">
        <v>2</v>
      </c>
      <c r="EK92">
        <v>3</v>
      </c>
      <c r="EL92" t="s">
        <v>332</v>
      </c>
      <c r="EM92">
        <v>100</v>
      </c>
      <c r="EN92">
        <v>100</v>
      </c>
      <c r="EO92">
        <v>-1.277</v>
      </c>
      <c r="EP92">
        <v>-0.1147</v>
      </c>
      <c r="EQ92">
        <v>-1.27634999999998</v>
      </c>
      <c r="ER92">
        <v>0</v>
      </c>
      <c r="ES92">
        <v>0</v>
      </c>
      <c r="ET92">
        <v>0</v>
      </c>
      <c r="EU92">
        <v>-0.11468485</v>
      </c>
      <c r="EV92">
        <v>0</v>
      </c>
      <c r="EW92">
        <v>0</v>
      </c>
      <c r="EX92">
        <v>0</v>
      </c>
      <c r="EY92">
        <v>-1</v>
      </c>
      <c r="EZ92">
        <v>-1</v>
      </c>
      <c r="FA92">
        <v>-1</v>
      </c>
      <c r="FB92">
        <v>-1</v>
      </c>
      <c r="FC92">
        <v>38.4</v>
      </c>
      <c r="FD92">
        <v>38.3</v>
      </c>
      <c r="FE92">
        <v>2</v>
      </c>
      <c r="FF92">
        <v>791.094</v>
      </c>
      <c r="FG92">
        <v>716.252</v>
      </c>
      <c r="FH92">
        <v>46.5885</v>
      </c>
      <c r="FI92">
        <v>26.1235</v>
      </c>
      <c r="FJ92">
        <v>30.0006</v>
      </c>
      <c r="FK92">
        <v>25.7598</v>
      </c>
      <c r="FL92">
        <v>25.6907</v>
      </c>
      <c r="FM92">
        <v>26.7228</v>
      </c>
      <c r="FN92">
        <v>33.1482</v>
      </c>
      <c r="FO92">
        <v>93.1311</v>
      </c>
      <c r="FP92">
        <v>46.87</v>
      </c>
      <c r="FQ92">
        <v>420</v>
      </c>
      <c r="FR92">
        <v>20.9879</v>
      </c>
      <c r="FS92">
        <v>101.861</v>
      </c>
      <c r="FT92">
        <v>100.389</v>
      </c>
    </row>
    <row r="93" spans="1:176">
      <c r="A93">
        <v>77</v>
      </c>
      <c r="B93">
        <v>1620076745</v>
      </c>
      <c r="C93">
        <v>2280.40000009537</v>
      </c>
      <c r="D93" t="s">
        <v>450</v>
      </c>
      <c r="E93" t="s">
        <v>451</v>
      </c>
      <c r="F93">
        <v>1620076744</v>
      </c>
      <c r="G93">
        <f>CC93*AE93*(BY93-BZ93)/(100*BR93*(1000-AE93*BY93))</f>
        <v>0</v>
      </c>
      <c r="H93">
        <f>CC93*AE93*(BX93-BW93*(1000-AE93*BZ93)/(1000-AE93*BY93))/(100*BR93)</f>
        <v>0</v>
      </c>
      <c r="I93">
        <f>BW93 - IF(AE93&gt;1, H93*BR93*100.0/(AG93*CK93), 0)</f>
        <v>0</v>
      </c>
      <c r="J93">
        <f>((P93-G93/2)*I93-H93)/(P93+G93/2)</f>
        <v>0</v>
      </c>
      <c r="K93">
        <f>J93*(CD93+CE93)/1000.0</f>
        <v>0</v>
      </c>
      <c r="L93">
        <f>(BW93 - IF(AE93&gt;1, H93*BR93*100.0/(AG93*CK93), 0))*(CD93+CE93)/1000.0</f>
        <v>0</v>
      </c>
      <c r="M93">
        <f>2.0/((1/O93-1/N93)+SIGN(O93)*SQRT((1/O93-1/N93)*(1/O93-1/N93) + 4*BS93/((BS93+1)*(BS93+1))*(2*1/O93*1/N93-1/N93*1/N93)))</f>
        <v>0</v>
      </c>
      <c r="N93">
        <f>IF(LEFT(BT93,1)&lt;&gt;"0",IF(LEFT(BT93,1)="1",3.0,BU93),$D$5+$E$5*(CK93*CD93/($K$5*1000))+$F$5*(CK93*CD93/($K$5*1000))*MAX(MIN(BR93,$J$5),$I$5)*MAX(MIN(BR93,$J$5),$I$5)+$G$5*MAX(MIN(BR93,$J$5),$I$5)*(CK93*CD93/($K$5*1000))+$H$5*(CK93*CD93/($K$5*1000))*(CK93*CD93/($K$5*1000)))</f>
        <v>0</v>
      </c>
      <c r="O93">
        <f>G93*(1000-(1000*0.61365*exp(17.502*S93/(240.97+S93))/(CD93+CE93)+BY93)/2)/(1000*0.61365*exp(17.502*S93/(240.97+S93))/(CD93+CE93)-BY93)</f>
        <v>0</v>
      </c>
      <c r="P93">
        <f>1/((BS93+1)/(M93/1.6)+1/(N93/1.37)) + BS93/((BS93+1)/(M93/1.6) + BS93/(N93/1.37))</f>
        <v>0</v>
      </c>
      <c r="Q93">
        <f>(BO93*BQ93)</f>
        <v>0</v>
      </c>
      <c r="R93">
        <f>(CF93+(Q93+2*0.95*5.67E-8*(((CF93+$B$7)+273)^4-(CF93+273)^4)-44100*G93)/(1.84*29.3*N93+8*0.95*5.67E-8*(CF93+273)^3))</f>
        <v>0</v>
      </c>
      <c r="S93">
        <f>($C$7*CG93+$D$7*CH93+$E$7*R93)</f>
        <v>0</v>
      </c>
      <c r="T93">
        <f>0.61365*exp(17.502*S93/(240.97+S93))</f>
        <v>0</v>
      </c>
      <c r="U93">
        <f>(V93/W93*100)</f>
        <v>0</v>
      </c>
      <c r="V93">
        <f>BY93*(CD93+CE93)/1000</f>
        <v>0</v>
      </c>
      <c r="W93">
        <f>0.61365*exp(17.502*CF93/(240.97+CF93))</f>
        <v>0</v>
      </c>
      <c r="X93">
        <f>(T93-BY93*(CD93+CE93)/1000)</f>
        <v>0</v>
      </c>
      <c r="Y93">
        <f>(-G93*44100)</f>
        <v>0</v>
      </c>
      <c r="Z93">
        <f>2*29.3*N93*0.92*(CF93-S93)</f>
        <v>0</v>
      </c>
      <c r="AA93">
        <f>2*0.95*5.67E-8*(((CF93+$B$7)+273)^4-(S93+273)^4)</f>
        <v>0</v>
      </c>
      <c r="AB93">
        <f>Q93+AA93+Y93+Z93</f>
        <v>0</v>
      </c>
      <c r="AC93">
        <v>0</v>
      </c>
      <c r="AD93">
        <v>0</v>
      </c>
      <c r="AE93">
        <f>IF(AC93*$H$13&gt;=AG93,1.0,(AG93/(AG93-AC93*$H$13)))</f>
        <v>0</v>
      </c>
      <c r="AF93">
        <f>(AE93-1)*100</f>
        <v>0</v>
      </c>
      <c r="AG93">
        <f>MAX(0,($B$13+$C$13*CK93)/(1+$D$13*CK93)*CD93/(CF93+273)*$E$13)</f>
        <v>0</v>
      </c>
      <c r="AH93" t="s">
        <v>293</v>
      </c>
      <c r="AI93">
        <v>0</v>
      </c>
      <c r="AJ93">
        <v>0</v>
      </c>
      <c r="AK93">
        <f>AJ93-AI93</f>
        <v>0</v>
      </c>
      <c r="AL93">
        <f>AK93/AJ93</f>
        <v>0</v>
      </c>
      <c r="AM93">
        <v>0</v>
      </c>
      <c r="AN93" t="s">
        <v>293</v>
      </c>
      <c r="AO93">
        <v>0</v>
      </c>
      <c r="AP93">
        <v>0</v>
      </c>
      <c r="AQ93">
        <f>1-AO93/AP93</f>
        <v>0</v>
      </c>
      <c r="AR93">
        <v>0.5</v>
      </c>
      <c r="AS93">
        <f>BO93</f>
        <v>0</v>
      </c>
      <c r="AT93">
        <f>H93</f>
        <v>0</v>
      </c>
      <c r="AU93">
        <f>AQ93*AR93*AS93</f>
        <v>0</v>
      </c>
      <c r="AV93">
        <f>BA93/AP93</f>
        <v>0</v>
      </c>
      <c r="AW93">
        <f>(AT93-AM93)/AS93</f>
        <v>0</v>
      </c>
      <c r="AX93">
        <f>(AJ93-AP93)/AP93</f>
        <v>0</v>
      </c>
      <c r="AY93" t="s">
        <v>293</v>
      </c>
      <c r="AZ93">
        <v>0</v>
      </c>
      <c r="BA93">
        <f>AP93-AZ93</f>
        <v>0</v>
      </c>
      <c r="BB93">
        <f>(AP93-AO93)/(AP93-AZ93)</f>
        <v>0</v>
      </c>
      <c r="BC93">
        <f>(AJ93-AP93)/(AJ93-AZ93)</f>
        <v>0</v>
      </c>
      <c r="BD93">
        <f>(AP93-AO93)/(AP93-AI93)</f>
        <v>0</v>
      </c>
      <c r="BE93">
        <f>(AJ93-AP93)/(AJ93-AI93)</f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f>$B$11*CL93+$C$11*CM93+$F$11*CN93*(1-CQ93)</f>
        <v>0</v>
      </c>
      <c r="BO93">
        <f>BN93*BP93</f>
        <v>0</v>
      </c>
      <c r="BP93">
        <f>($B$11*$D$9+$C$11*$D$9+$F$11*((DA93+CS93)/MAX(DA93+CS93+DB93, 0.1)*$I$9+DB93/MAX(DA93+CS93+DB93, 0.1)*$J$9))/($B$11+$C$11+$F$11)</f>
        <v>0</v>
      </c>
      <c r="BQ93">
        <f>($B$11*$K$9+$C$11*$K$9+$F$11*((DA93+CS93)/MAX(DA93+CS93+DB93, 0.1)*$P$9+DB93/MAX(DA93+CS93+DB93, 0.1)*$Q$9))/($B$11+$C$11+$F$11)</f>
        <v>0</v>
      </c>
      <c r="BR93">
        <v>6</v>
      </c>
      <c r="BS93">
        <v>0.5</v>
      </c>
      <c r="BT93" t="s">
        <v>294</v>
      </c>
      <c r="BU93">
        <v>2</v>
      </c>
      <c r="BV93">
        <v>1620076744</v>
      </c>
      <c r="BW93">
        <v>399.68</v>
      </c>
      <c r="BX93">
        <v>420.041</v>
      </c>
      <c r="BY93">
        <v>31.3193333333333</v>
      </c>
      <c r="BZ93">
        <v>20.9377</v>
      </c>
      <c r="CA93">
        <v>400.956333333333</v>
      </c>
      <c r="CB93">
        <v>31.4340333333333</v>
      </c>
      <c r="CC93">
        <v>700.037</v>
      </c>
      <c r="CD93">
        <v>101.057</v>
      </c>
      <c r="CE93">
        <v>0.100434</v>
      </c>
      <c r="CF93">
        <v>38.0626333333333</v>
      </c>
      <c r="CG93">
        <v>35.4400666666667</v>
      </c>
      <c r="CH93">
        <v>999.9</v>
      </c>
      <c r="CI93">
        <v>0</v>
      </c>
      <c r="CJ93">
        <v>0</v>
      </c>
      <c r="CK93">
        <v>9990.62333333333</v>
      </c>
      <c r="CL93">
        <v>0</v>
      </c>
      <c r="CM93">
        <v>2.28284333333333</v>
      </c>
      <c r="CN93">
        <v>600.046</v>
      </c>
      <c r="CO93">
        <v>0.933002</v>
      </c>
      <c r="CP93">
        <v>0.0669981</v>
      </c>
      <c r="CQ93">
        <v>0</v>
      </c>
      <c r="CR93">
        <v>1106.31333333333</v>
      </c>
      <c r="CS93">
        <v>4.99912</v>
      </c>
      <c r="CT93">
        <v>6561.19333333333</v>
      </c>
      <c r="CU93">
        <v>3805.86</v>
      </c>
      <c r="CV93">
        <v>37.125</v>
      </c>
      <c r="CW93">
        <v>39.812</v>
      </c>
      <c r="CX93">
        <v>38.6666666666667</v>
      </c>
      <c r="CY93">
        <v>40.1663333333333</v>
      </c>
      <c r="CZ93">
        <v>40.312</v>
      </c>
      <c r="DA93">
        <v>555.18</v>
      </c>
      <c r="DB93">
        <v>39.87</v>
      </c>
      <c r="DC93">
        <v>0</v>
      </c>
      <c r="DD93">
        <v>1620076745.3</v>
      </c>
      <c r="DE93">
        <v>0</v>
      </c>
      <c r="DF93">
        <v>1107.20230769231</v>
      </c>
      <c r="DG93">
        <v>-8.98803419974238</v>
      </c>
      <c r="DH93">
        <v>-54.4454701445912</v>
      </c>
      <c r="DI93">
        <v>6565.76576923077</v>
      </c>
      <c r="DJ93">
        <v>15</v>
      </c>
      <c r="DK93">
        <v>1620074415.1</v>
      </c>
      <c r="DL93" t="s">
        <v>295</v>
      </c>
      <c r="DM93">
        <v>1620074410.1</v>
      </c>
      <c r="DN93">
        <v>1620074415.1</v>
      </c>
      <c r="DO93">
        <v>3</v>
      </c>
      <c r="DP93">
        <v>-0.047</v>
      </c>
      <c r="DQ93">
        <v>0.064</v>
      </c>
      <c r="DR93">
        <v>-1.276</v>
      </c>
      <c r="DS93">
        <v>-0.115</v>
      </c>
      <c r="DT93">
        <v>420</v>
      </c>
      <c r="DU93">
        <v>1</v>
      </c>
      <c r="DV93">
        <v>0.23</v>
      </c>
      <c r="DW93">
        <v>0.04</v>
      </c>
      <c r="DX93">
        <v>-20.363787804878</v>
      </c>
      <c r="DY93">
        <v>0.241379790940752</v>
      </c>
      <c r="DZ93">
        <v>0.0448736013172715</v>
      </c>
      <c r="EA93">
        <v>1</v>
      </c>
      <c r="EB93">
        <v>1107.70558823529</v>
      </c>
      <c r="EC93">
        <v>-8.45756551141146</v>
      </c>
      <c r="ED93">
        <v>0.846814762633791</v>
      </c>
      <c r="EE93">
        <v>1</v>
      </c>
      <c r="EF93">
        <v>10.3221902439024</v>
      </c>
      <c r="EG93">
        <v>0.235419512195146</v>
      </c>
      <c r="EH93">
        <v>0.0267752051744825</v>
      </c>
      <c r="EI93">
        <v>0</v>
      </c>
      <c r="EJ93">
        <v>2</v>
      </c>
      <c r="EK93">
        <v>3</v>
      </c>
      <c r="EL93" t="s">
        <v>332</v>
      </c>
      <c r="EM93">
        <v>100</v>
      </c>
      <c r="EN93">
        <v>100</v>
      </c>
      <c r="EO93">
        <v>-1.277</v>
      </c>
      <c r="EP93">
        <v>-0.1147</v>
      </c>
      <c r="EQ93">
        <v>-1.27634999999998</v>
      </c>
      <c r="ER93">
        <v>0</v>
      </c>
      <c r="ES93">
        <v>0</v>
      </c>
      <c r="ET93">
        <v>0</v>
      </c>
      <c r="EU93">
        <v>-0.11468485</v>
      </c>
      <c r="EV93">
        <v>0</v>
      </c>
      <c r="EW93">
        <v>0</v>
      </c>
      <c r="EX93">
        <v>0</v>
      </c>
      <c r="EY93">
        <v>-1</v>
      </c>
      <c r="EZ93">
        <v>-1</v>
      </c>
      <c r="FA93">
        <v>-1</v>
      </c>
      <c r="FB93">
        <v>-1</v>
      </c>
      <c r="FC93">
        <v>38.9</v>
      </c>
      <c r="FD93">
        <v>38.8</v>
      </c>
      <c r="FE93">
        <v>2</v>
      </c>
      <c r="FF93">
        <v>791.456</v>
      </c>
      <c r="FG93">
        <v>715.955</v>
      </c>
      <c r="FH93">
        <v>46.884</v>
      </c>
      <c r="FI93">
        <v>26.17</v>
      </c>
      <c r="FJ93">
        <v>30.0007</v>
      </c>
      <c r="FK93">
        <v>25.8003</v>
      </c>
      <c r="FL93">
        <v>25.7282</v>
      </c>
      <c r="FM93">
        <v>26.723</v>
      </c>
      <c r="FN93">
        <v>32.8615</v>
      </c>
      <c r="FO93">
        <v>92.3849</v>
      </c>
      <c r="FP93">
        <v>47.37</v>
      </c>
      <c r="FQ93">
        <v>420</v>
      </c>
      <c r="FR93">
        <v>20.8484</v>
      </c>
      <c r="FS93">
        <v>101.856</v>
      </c>
      <c r="FT93">
        <v>100.38</v>
      </c>
    </row>
    <row r="94" spans="1:176">
      <c r="A94">
        <v>78</v>
      </c>
      <c r="B94">
        <v>1620076775</v>
      </c>
      <c r="C94">
        <v>2310.40000009537</v>
      </c>
      <c r="D94" t="s">
        <v>452</v>
      </c>
      <c r="E94" t="s">
        <v>453</v>
      </c>
      <c r="F94">
        <v>1620076774</v>
      </c>
      <c r="G94">
        <f>CC94*AE94*(BY94-BZ94)/(100*BR94*(1000-AE94*BY94))</f>
        <v>0</v>
      </c>
      <c r="H94">
        <f>CC94*AE94*(BX94-BW94*(1000-AE94*BZ94)/(1000-AE94*BY94))/(100*BR94)</f>
        <v>0</v>
      </c>
      <c r="I94">
        <f>BW94 - IF(AE94&gt;1, H94*BR94*100.0/(AG94*CK94), 0)</f>
        <v>0</v>
      </c>
      <c r="J94">
        <f>((P94-G94/2)*I94-H94)/(P94+G94/2)</f>
        <v>0</v>
      </c>
      <c r="K94">
        <f>J94*(CD94+CE94)/1000.0</f>
        <v>0</v>
      </c>
      <c r="L94">
        <f>(BW94 - IF(AE94&gt;1, H94*BR94*100.0/(AG94*CK94), 0))*(CD94+CE94)/1000.0</f>
        <v>0</v>
      </c>
      <c r="M94">
        <f>2.0/((1/O94-1/N94)+SIGN(O94)*SQRT((1/O94-1/N94)*(1/O94-1/N94) + 4*BS94/((BS94+1)*(BS94+1))*(2*1/O94*1/N94-1/N94*1/N94)))</f>
        <v>0</v>
      </c>
      <c r="N94">
        <f>IF(LEFT(BT94,1)&lt;&gt;"0",IF(LEFT(BT94,1)="1",3.0,BU94),$D$5+$E$5*(CK94*CD94/($K$5*1000))+$F$5*(CK94*CD94/($K$5*1000))*MAX(MIN(BR94,$J$5),$I$5)*MAX(MIN(BR94,$J$5),$I$5)+$G$5*MAX(MIN(BR94,$J$5),$I$5)*(CK94*CD94/($K$5*1000))+$H$5*(CK94*CD94/($K$5*1000))*(CK94*CD94/($K$5*1000)))</f>
        <v>0</v>
      </c>
      <c r="O94">
        <f>G94*(1000-(1000*0.61365*exp(17.502*S94/(240.97+S94))/(CD94+CE94)+BY94)/2)/(1000*0.61365*exp(17.502*S94/(240.97+S94))/(CD94+CE94)-BY94)</f>
        <v>0</v>
      </c>
      <c r="P94">
        <f>1/((BS94+1)/(M94/1.6)+1/(N94/1.37)) + BS94/((BS94+1)/(M94/1.6) + BS94/(N94/1.37))</f>
        <v>0</v>
      </c>
      <c r="Q94">
        <f>(BO94*BQ94)</f>
        <v>0</v>
      </c>
      <c r="R94">
        <f>(CF94+(Q94+2*0.95*5.67E-8*(((CF94+$B$7)+273)^4-(CF94+273)^4)-44100*G94)/(1.84*29.3*N94+8*0.95*5.67E-8*(CF94+273)^3))</f>
        <v>0</v>
      </c>
      <c r="S94">
        <f>($C$7*CG94+$D$7*CH94+$E$7*R94)</f>
        <v>0</v>
      </c>
      <c r="T94">
        <f>0.61365*exp(17.502*S94/(240.97+S94))</f>
        <v>0</v>
      </c>
      <c r="U94">
        <f>(V94/W94*100)</f>
        <v>0</v>
      </c>
      <c r="V94">
        <f>BY94*(CD94+CE94)/1000</f>
        <v>0</v>
      </c>
      <c r="W94">
        <f>0.61365*exp(17.502*CF94/(240.97+CF94))</f>
        <v>0</v>
      </c>
      <c r="X94">
        <f>(T94-BY94*(CD94+CE94)/1000)</f>
        <v>0</v>
      </c>
      <c r="Y94">
        <f>(-G94*44100)</f>
        <v>0</v>
      </c>
      <c r="Z94">
        <f>2*29.3*N94*0.92*(CF94-S94)</f>
        <v>0</v>
      </c>
      <c r="AA94">
        <f>2*0.95*5.67E-8*(((CF94+$B$7)+273)^4-(S94+273)^4)</f>
        <v>0</v>
      </c>
      <c r="AB94">
        <f>Q94+AA94+Y94+Z94</f>
        <v>0</v>
      </c>
      <c r="AC94">
        <v>0</v>
      </c>
      <c r="AD94">
        <v>0</v>
      </c>
      <c r="AE94">
        <f>IF(AC94*$H$13&gt;=AG94,1.0,(AG94/(AG94-AC94*$H$13)))</f>
        <v>0</v>
      </c>
      <c r="AF94">
        <f>(AE94-1)*100</f>
        <v>0</v>
      </c>
      <c r="AG94">
        <f>MAX(0,($B$13+$C$13*CK94)/(1+$D$13*CK94)*CD94/(CF94+273)*$E$13)</f>
        <v>0</v>
      </c>
      <c r="AH94" t="s">
        <v>293</v>
      </c>
      <c r="AI94">
        <v>0</v>
      </c>
      <c r="AJ94">
        <v>0</v>
      </c>
      <c r="AK94">
        <f>AJ94-AI94</f>
        <v>0</v>
      </c>
      <c r="AL94">
        <f>AK94/AJ94</f>
        <v>0</v>
      </c>
      <c r="AM94">
        <v>0</v>
      </c>
      <c r="AN94" t="s">
        <v>293</v>
      </c>
      <c r="AO94">
        <v>0</v>
      </c>
      <c r="AP94">
        <v>0</v>
      </c>
      <c r="AQ94">
        <f>1-AO94/AP94</f>
        <v>0</v>
      </c>
      <c r="AR94">
        <v>0.5</v>
      </c>
      <c r="AS94">
        <f>BO94</f>
        <v>0</v>
      </c>
      <c r="AT94">
        <f>H94</f>
        <v>0</v>
      </c>
      <c r="AU94">
        <f>AQ94*AR94*AS94</f>
        <v>0</v>
      </c>
      <c r="AV94">
        <f>BA94/AP94</f>
        <v>0</v>
      </c>
      <c r="AW94">
        <f>(AT94-AM94)/AS94</f>
        <v>0</v>
      </c>
      <c r="AX94">
        <f>(AJ94-AP94)/AP94</f>
        <v>0</v>
      </c>
      <c r="AY94" t="s">
        <v>293</v>
      </c>
      <c r="AZ94">
        <v>0</v>
      </c>
      <c r="BA94">
        <f>AP94-AZ94</f>
        <v>0</v>
      </c>
      <c r="BB94">
        <f>(AP94-AO94)/(AP94-AZ94)</f>
        <v>0</v>
      </c>
      <c r="BC94">
        <f>(AJ94-AP94)/(AJ94-AZ94)</f>
        <v>0</v>
      </c>
      <c r="BD94">
        <f>(AP94-AO94)/(AP94-AI94)</f>
        <v>0</v>
      </c>
      <c r="BE94">
        <f>(AJ94-AP94)/(AJ94-AI94)</f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f>$B$11*CL94+$C$11*CM94+$F$11*CN94*(1-CQ94)</f>
        <v>0</v>
      </c>
      <c r="BO94">
        <f>BN94*BP94</f>
        <v>0</v>
      </c>
      <c r="BP94">
        <f>($B$11*$D$9+$C$11*$D$9+$F$11*((DA94+CS94)/MAX(DA94+CS94+DB94, 0.1)*$I$9+DB94/MAX(DA94+CS94+DB94, 0.1)*$J$9))/($B$11+$C$11+$F$11)</f>
        <v>0</v>
      </c>
      <c r="BQ94">
        <f>($B$11*$K$9+$C$11*$K$9+$F$11*((DA94+CS94)/MAX(DA94+CS94+DB94, 0.1)*$P$9+DB94/MAX(DA94+CS94+DB94, 0.1)*$Q$9))/($B$11+$C$11+$F$11)</f>
        <v>0</v>
      </c>
      <c r="BR94">
        <v>6</v>
      </c>
      <c r="BS94">
        <v>0.5</v>
      </c>
      <c r="BT94" t="s">
        <v>294</v>
      </c>
      <c r="BU94">
        <v>2</v>
      </c>
      <c r="BV94">
        <v>1620076774</v>
      </c>
      <c r="BW94">
        <v>399.689333333333</v>
      </c>
      <c r="BX94">
        <v>420.019</v>
      </c>
      <c r="BY94">
        <v>31.3625</v>
      </c>
      <c r="BZ94">
        <v>20.6058</v>
      </c>
      <c r="CA94">
        <v>400.965666666667</v>
      </c>
      <c r="CB94">
        <v>31.4771666666667</v>
      </c>
      <c r="CC94">
        <v>699.984333333333</v>
      </c>
      <c r="CD94">
        <v>101.057</v>
      </c>
      <c r="CE94">
        <v>0.0995414</v>
      </c>
      <c r="CF94">
        <v>38.3523666666667</v>
      </c>
      <c r="CG94">
        <v>35.6766666666667</v>
      </c>
      <c r="CH94">
        <v>999.9</v>
      </c>
      <c r="CI94">
        <v>0</v>
      </c>
      <c r="CJ94">
        <v>0</v>
      </c>
      <c r="CK94">
        <v>10051.8666666667</v>
      </c>
      <c r="CL94">
        <v>0</v>
      </c>
      <c r="CM94">
        <v>2.37107</v>
      </c>
      <c r="CN94">
        <v>600.039666666667</v>
      </c>
      <c r="CO94">
        <v>0.932990666666667</v>
      </c>
      <c r="CP94">
        <v>0.0670095333333333</v>
      </c>
      <c r="CQ94">
        <v>0</v>
      </c>
      <c r="CR94">
        <v>1101.80666666667</v>
      </c>
      <c r="CS94">
        <v>4.99912</v>
      </c>
      <c r="CT94">
        <v>6535.48666666667</v>
      </c>
      <c r="CU94">
        <v>3805.80333333333</v>
      </c>
      <c r="CV94">
        <v>37.2913333333333</v>
      </c>
      <c r="CW94">
        <v>39.875</v>
      </c>
      <c r="CX94">
        <v>38.8953333333333</v>
      </c>
      <c r="CY94">
        <v>40.2916666666667</v>
      </c>
      <c r="CZ94">
        <v>40.4373333333333</v>
      </c>
      <c r="DA94">
        <v>555.166666666667</v>
      </c>
      <c r="DB94">
        <v>39.8766666666667</v>
      </c>
      <c r="DC94">
        <v>0</v>
      </c>
      <c r="DD94">
        <v>1620076775.3</v>
      </c>
      <c r="DE94">
        <v>0</v>
      </c>
      <c r="DF94">
        <v>1102.74846153846</v>
      </c>
      <c r="DG94">
        <v>-8.62290600299818</v>
      </c>
      <c r="DH94">
        <v>-53.4201710359948</v>
      </c>
      <c r="DI94">
        <v>6540.50461538462</v>
      </c>
      <c r="DJ94">
        <v>15</v>
      </c>
      <c r="DK94">
        <v>1620074415.1</v>
      </c>
      <c r="DL94" t="s">
        <v>295</v>
      </c>
      <c r="DM94">
        <v>1620074410.1</v>
      </c>
      <c r="DN94">
        <v>1620074415.1</v>
      </c>
      <c r="DO94">
        <v>3</v>
      </c>
      <c r="DP94">
        <v>-0.047</v>
      </c>
      <c r="DQ94">
        <v>0.064</v>
      </c>
      <c r="DR94">
        <v>-1.276</v>
      </c>
      <c r="DS94">
        <v>-0.115</v>
      </c>
      <c r="DT94">
        <v>420</v>
      </c>
      <c r="DU94">
        <v>1</v>
      </c>
      <c r="DV94">
        <v>0.23</v>
      </c>
      <c r="DW94">
        <v>0.04</v>
      </c>
      <c r="DX94">
        <v>-20.3285585365854</v>
      </c>
      <c r="DY94">
        <v>0.297949128919869</v>
      </c>
      <c r="DZ94">
        <v>0.0382594606544021</v>
      </c>
      <c r="EA94">
        <v>1</v>
      </c>
      <c r="EB94">
        <v>1103.25515151515</v>
      </c>
      <c r="EC94">
        <v>-8.80540654284367</v>
      </c>
      <c r="ED94">
        <v>0.861331320520637</v>
      </c>
      <c r="EE94">
        <v>1</v>
      </c>
      <c r="EF94">
        <v>10.6550365853659</v>
      </c>
      <c r="EG94">
        <v>0.681978397212568</v>
      </c>
      <c r="EH94">
        <v>0.0699228730366977</v>
      </c>
      <c r="EI94">
        <v>0</v>
      </c>
      <c r="EJ94">
        <v>2</v>
      </c>
      <c r="EK94">
        <v>3</v>
      </c>
      <c r="EL94" t="s">
        <v>332</v>
      </c>
      <c r="EM94">
        <v>100</v>
      </c>
      <c r="EN94">
        <v>100</v>
      </c>
      <c r="EO94">
        <v>-1.277</v>
      </c>
      <c r="EP94">
        <v>-0.1147</v>
      </c>
      <c r="EQ94">
        <v>-1.27634999999998</v>
      </c>
      <c r="ER94">
        <v>0</v>
      </c>
      <c r="ES94">
        <v>0</v>
      </c>
      <c r="ET94">
        <v>0</v>
      </c>
      <c r="EU94">
        <v>-0.11468485</v>
      </c>
      <c r="EV94">
        <v>0</v>
      </c>
      <c r="EW94">
        <v>0</v>
      </c>
      <c r="EX94">
        <v>0</v>
      </c>
      <c r="EY94">
        <v>-1</v>
      </c>
      <c r="EZ94">
        <v>-1</v>
      </c>
      <c r="FA94">
        <v>-1</v>
      </c>
      <c r="FB94">
        <v>-1</v>
      </c>
      <c r="FC94">
        <v>39.4</v>
      </c>
      <c r="FD94">
        <v>39.3</v>
      </c>
      <c r="FE94">
        <v>2</v>
      </c>
      <c r="FF94">
        <v>791.826</v>
      </c>
      <c r="FG94">
        <v>715.085</v>
      </c>
      <c r="FH94">
        <v>47.1483</v>
      </c>
      <c r="FI94">
        <v>26.2178</v>
      </c>
      <c r="FJ94">
        <v>30.0017</v>
      </c>
      <c r="FK94">
        <v>25.8353</v>
      </c>
      <c r="FL94">
        <v>25.7666</v>
      </c>
      <c r="FM94">
        <v>26.7146</v>
      </c>
      <c r="FN94">
        <v>33.9686</v>
      </c>
      <c r="FO94">
        <v>91.2601</v>
      </c>
      <c r="FP94">
        <v>47.88</v>
      </c>
      <c r="FQ94">
        <v>420</v>
      </c>
      <c r="FR94">
        <v>20.4776</v>
      </c>
      <c r="FS94">
        <v>101.85</v>
      </c>
      <c r="FT94">
        <v>100.373</v>
      </c>
    </row>
    <row r="95" spans="1:176">
      <c r="A95">
        <v>79</v>
      </c>
      <c r="B95">
        <v>1620076805</v>
      </c>
      <c r="C95">
        <v>2340.40000009537</v>
      </c>
      <c r="D95" t="s">
        <v>454</v>
      </c>
      <c r="E95" t="s">
        <v>455</v>
      </c>
      <c r="F95">
        <v>1620076804</v>
      </c>
      <c r="G95">
        <f>CC95*AE95*(BY95-BZ95)/(100*BR95*(1000-AE95*BY95))</f>
        <v>0</v>
      </c>
      <c r="H95">
        <f>CC95*AE95*(BX95-BW95*(1000-AE95*BZ95)/(1000-AE95*BY95))/(100*BR95)</f>
        <v>0</v>
      </c>
      <c r="I95">
        <f>BW95 - IF(AE95&gt;1, H95*BR95*100.0/(AG95*CK95), 0)</f>
        <v>0</v>
      </c>
      <c r="J95">
        <f>((P95-G95/2)*I95-H95)/(P95+G95/2)</f>
        <v>0</v>
      </c>
      <c r="K95">
        <f>J95*(CD95+CE95)/1000.0</f>
        <v>0</v>
      </c>
      <c r="L95">
        <f>(BW95 - IF(AE95&gt;1, H95*BR95*100.0/(AG95*CK95), 0))*(CD95+CE95)/1000.0</f>
        <v>0</v>
      </c>
      <c r="M95">
        <f>2.0/((1/O95-1/N95)+SIGN(O95)*SQRT((1/O95-1/N95)*(1/O95-1/N95) + 4*BS95/((BS95+1)*(BS95+1))*(2*1/O95*1/N95-1/N95*1/N95)))</f>
        <v>0</v>
      </c>
      <c r="N95">
        <f>IF(LEFT(BT95,1)&lt;&gt;"0",IF(LEFT(BT95,1)="1",3.0,BU95),$D$5+$E$5*(CK95*CD95/($K$5*1000))+$F$5*(CK95*CD95/($K$5*1000))*MAX(MIN(BR95,$J$5),$I$5)*MAX(MIN(BR95,$J$5),$I$5)+$G$5*MAX(MIN(BR95,$J$5),$I$5)*(CK95*CD95/($K$5*1000))+$H$5*(CK95*CD95/($K$5*1000))*(CK95*CD95/($K$5*1000)))</f>
        <v>0</v>
      </c>
      <c r="O95">
        <f>G95*(1000-(1000*0.61365*exp(17.502*S95/(240.97+S95))/(CD95+CE95)+BY95)/2)/(1000*0.61365*exp(17.502*S95/(240.97+S95))/(CD95+CE95)-BY95)</f>
        <v>0</v>
      </c>
      <c r="P95">
        <f>1/((BS95+1)/(M95/1.6)+1/(N95/1.37)) + BS95/((BS95+1)/(M95/1.6) + BS95/(N95/1.37))</f>
        <v>0</v>
      </c>
      <c r="Q95">
        <f>(BO95*BQ95)</f>
        <v>0</v>
      </c>
      <c r="R95">
        <f>(CF95+(Q95+2*0.95*5.67E-8*(((CF95+$B$7)+273)^4-(CF95+273)^4)-44100*G95)/(1.84*29.3*N95+8*0.95*5.67E-8*(CF95+273)^3))</f>
        <v>0</v>
      </c>
      <c r="S95">
        <f>($C$7*CG95+$D$7*CH95+$E$7*R95)</f>
        <v>0</v>
      </c>
      <c r="T95">
        <f>0.61365*exp(17.502*S95/(240.97+S95))</f>
        <v>0</v>
      </c>
      <c r="U95">
        <f>(V95/W95*100)</f>
        <v>0</v>
      </c>
      <c r="V95">
        <f>BY95*(CD95+CE95)/1000</f>
        <v>0</v>
      </c>
      <c r="W95">
        <f>0.61365*exp(17.502*CF95/(240.97+CF95))</f>
        <v>0</v>
      </c>
      <c r="X95">
        <f>(T95-BY95*(CD95+CE95)/1000)</f>
        <v>0</v>
      </c>
      <c r="Y95">
        <f>(-G95*44100)</f>
        <v>0</v>
      </c>
      <c r="Z95">
        <f>2*29.3*N95*0.92*(CF95-S95)</f>
        <v>0</v>
      </c>
      <c r="AA95">
        <f>2*0.95*5.67E-8*(((CF95+$B$7)+273)^4-(S95+273)^4)</f>
        <v>0</v>
      </c>
      <c r="AB95">
        <f>Q95+AA95+Y95+Z95</f>
        <v>0</v>
      </c>
      <c r="AC95">
        <v>0</v>
      </c>
      <c r="AD95">
        <v>0</v>
      </c>
      <c r="AE95">
        <f>IF(AC95*$H$13&gt;=AG95,1.0,(AG95/(AG95-AC95*$H$13)))</f>
        <v>0</v>
      </c>
      <c r="AF95">
        <f>(AE95-1)*100</f>
        <v>0</v>
      </c>
      <c r="AG95">
        <f>MAX(0,($B$13+$C$13*CK95)/(1+$D$13*CK95)*CD95/(CF95+273)*$E$13)</f>
        <v>0</v>
      </c>
      <c r="AH95" t="s">
        <v>293</v>
      </c>
      <c r="AI95">
        <v>0</v>
      </c>
      <c r="AJ95">
        <v>0</v>
      </c>
      <c r="AK95">
        <f>AJ95-AI95</f>
        <v>0</v>
      </c>
      <c r="AL95">
        <f>AK95/AJ95</f>
        <v>0</v>
      </c>
      <c r="AM95">
        <v>0</v>
      </c>
      <c r="AN95" t="s">
        <v>293</v>
      </c>
      <c r="AO95">
        <v>0</v>
      </c>
      <c r="AP95">
        <v>0</v>
      </c>
      <c r="AQ95">
        <f>1-AO95/AP95</f>
        <v>0</v>
      </c>
      <c r="AR95">
        <v>0.5</v>
      </c>
      <c r="AS95">
        <f>BO95</f>
        <v>0</v>
      </c>
      <c r="AT95">
        <f>H95</f>
        <v>0</v>
      </c>
      <c r="AU95">
        <f>AQ95*AR95*AS95</f>
        <v>0</v>
      </c>
      <c r="AV95">
        <f>BA95/AP95</f>
        <v>0</v>
      </c>
      <c r="AW95">
        <f>(AT95-AM95)/AS95</f>
        <v>0</v>
      </c>
      <c r="AX95">
        <f>(AJ95-AP95)/AP95</f>
        <v>0</v>
      </c>
      <c r="AY95" t="s">
        <v>293</v>
      </c>
      <c r="AZ95">
        <v>0</v>
      </c>
      <c r="BA95">
        <f>AP95-AZ95</f>
        <v>0</v>
      </c>
      <c r="BB95">
        <f>(AP95-AO95)/(AP95-AZ95)</f>
        <v>0</v>
      </c>
      <c r="BC95">
        <f>(AJ95-AP95)/(AJ95-AZ95)</f>
        <v>0</v>
      </c>
      <c r="BD95">
        <f>(AP95-AO95)/(AP95-AI95)</f>
        <v>0</v>
      </c>
      <c r="BE95">
        <f>(AJ95-AP95)/(AJ95-AI95)</f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f>$B$11*CL95+$C$11*CM95+$F$11*CN95*(1-CQ95)</f>
        <v>0</v>
      </c>
      <c r="BO95">
        <f>BN95*BP95</f>
        <v>0</v>
      </c>
      <c r="BP95">
        <f>($B$11*$D$9+$C$11*$D$9+$F$11*((DA95+CS95)/MAX(DA95+CS95+DB95, 0.1)*$I$9+DB95/MAX(DA95+CS95+DB95, 0.1)*$J$9))/($B$11+$C$11+$F$11)</f>
        <v>0</v>
      </c>
      <c r="BQ95">
        <f>($B$11*$K$9+$C$11*$K$9+$F$11*((DA95+CS95)/MAX(DA95+CS95+DB95, 0.1)*$P$9+DB95/MAX(DA95+CS95+DB95, 0.1)*$Q$9))/($B$11+$C$11+$F$11)</f>
        <v>0</v>
      </c>
      <c r="BR95">
        <v>6</v>
      </c>
      <c r="BS95">
        <v>0.5</v>
      </c>
      <c r="BT95" t="s">
        <v>294</v>
      </c>
      <c r="BU95">
        <v>2</v>
      </c>
      <c r="BV95">
        <v>1620076804</v>
      </c>
      <c r="BW95">
        <v>399.810333333333</v>
      </c>
      <c r="BX95">
        <v>420.025</v>
      </c>
      <c r="BY95">
        <v>31.3393333333333</v>
      </c>
      <c r="BZ95">
        <v>20.5554</v>
      </c>
      <c r="CA95">
        <v>401.086333333333</v>
      </c>
      <c r="CB95">
        <v>31.454</v>
      </c>
      <c r="CC95">
        <v>699.962333333333</v>
      </c>
      <c r="CD95">
        <v>101.056666666667</v>
      </c>
      <c r="CE95">
        <v>0.100241666666667</v>
      </c>
      <c r="CF95">
        <v>38.6012</v>
      </c>
      <c r="CG95">
        <v>35.8942333333333</v>
      </c>
      <c r="CH95">
        <v>999.9</v>
      </c>
      <c r="CI95">
        <v>0</v>
      </c>
      <c r="CJ95">
        <v>0</v>
      </c>
      <c r="CK95">
        <v>9954.38</v>
      </c>
      <c r="CL95">
        <v>0</v>
      </c>
      <c r="CM95">
        <v>2.35728</v>
      </c>
      <c r="CN95">
        <v>599.938333333333</v>
      </c>
      <c r="CO95">
        <v>0.932990666666667</v>
      </c>
      <c r="CP95">
        <v>0.0670095333333333</v>
      </c>
      <c r="CQ95">
        <v>0</v>
      </c>
      <c r="CR95">
        <v>1096.91333333333</v>
      </c>
      <c r="CS95">
        <v>4.99912</v>
      </c>
      <c r="CT95">
        <v>6506.21666666667</v>
      </c>
      <c r="CU95">
        <v>3805.15666666667</v>
      </c>
      <c r="CV95">
        <v>37.3123333333333</v>
      </c>
      <c r="CW95">
        <v>39.937</v>
      </c>
      <c r="CX95">
        <v>38.937</v>
      </c>
      <c r="CY95">
        <v>40.1453333333333</v>
      </c>
      <c r="CZ95">
        <v>40.5833333333333</v>
      </c>
      <c r="DA95">
        <v>555.07</v>
      </c>
      <c r="DB95">
        <v>39.87</v>
      </c>
      <c r="DC95">
        <v>0</v>
      </c>
      <c r="DD95">
        <v>1620076805.3</v>
      </c>
      <c r="DE95">
        <v>0</v>
      </c>
      <c r="DF95">
        <v>1098.04192307692</v>
      </c>
      <c r="DG95">
        <v>-9.89641025995616</v>
      </c>
      <c r="DH95">
        <v>-57.9439316183589</v>
      </c>
      <c r="DI95">
        <v>6513.31384615385</v>
      </c>
      <c r="DJ95">
        <v>15</v>
      </c>
      <c r="DK95">
        <v>1620074415.1</v>
      </c>
      <c r="DL95" t="s">
        <v>295</v>
      </c>
      <c r="DM95">
        <v>1620074410.1</v>
      </c>
      <c r="DN95">
        <v>1620074415.1</v>
      </c>
      <c r="DO95">
        <v>3</v>
      </c>
      <c r="DP95">
        <v>-0.047</v>
      </c>
      <c r="DQ95">
        <v>0.064</v>
      </c>
      <c r="DR95">
        <v>-1.276</v>
      </c>
      <c r="DS95">
        <v>-0.115</v>
      </c>
      <c r="DT95">
        <v>420</v>
      </c>
      <c r="DU95">
        <v>1</v>
      </c>
      <c r="DV95">
        <v>0.23</v>
      </c>
      <c r="DW95">
        <v>0.04</v>
      </c>
      <c r="DX95">
        <v>-20.2256024390244</v>
      </c>
      <c r="DY95">
        <v>0.156315679442504</v>
      </c>
      <c r="DZ95">
        <v>0.0366728948075189</v>
      </c>
      <c r="EA95">
        <v>1</v>
      </c>
      <c r="EB95">
        <v>1098.58382352941</v>
      </c>
      <c r="EC95">
        <v>-9.04057480980642</v>
      </c>
      <c r="ED95">
        <v>0.909424558543293</v>
      </c>
      <c r="EE95">
        <v>1</v>
      </c>
      <c r="EF95">
        <v>10.7952219512195</v>
      </c>
      <c r="EG95">
        <v>-0.386080139372812</v>
      </c>
      <c r="EH95">
        <v>0.0473430527120419</v>
      </c>
      <c r="EI95">
        <v>0</v>
      </c>
      <c r="EJ95">
        <v>2</v>
      </c>
      <c r="EK95">
        <v>3</v>
      </c>
      <c r="EL95" t="s">
        <v>332</v>
      </c>
      <c r="EM95">
        <v>100</v>
      </c>
      <c r="EN95">
        <v>100</v>
      </c>
      <c r="EO95">
        <v>-1.277</v>
      </c>
      <c r="EP95">
        <v>-0.1147</v>
      </c>
      <c r="EQ95">
        <v>-1.27634999999998</v>
      </c>
      <c r="ER95">
        <v>0</v>
      </c>
      <c r="ES95">
        <v>0</v>
      </c>
      <c r="ET95">
        <v>0</v>
      </c>
      <c r="EU95">
        <v>-0.11468485</v>
      </c>
      <c r="EV95">
        <v>0</v>
      </c>
      <c r="EW95">
        <v>0</v>
      </c>
      <c r="EX95">
        <v>0</v>
      </c>
      <c r="EY95">
        <v>-1</v>
      </c>
      <c r="EZ95">
        <v>-1</v>
      </c>
      <c r="FA95">
        <v>-1</v>
      </c>
      <c r="FB95">
        <v>-1</v>
      </c>
      <c r="FC95">
        <v>39.9</v>
      </c>
      <c r="FD95">
        <v>39.8</v>
      </c>
      <c r="FE95">
        <v>2</v>
      </c>
      <c r="FF95">
        <v>792.229</v>
      </c>
      <c r="FG95">
        <v>714.884</v>
      </c>
      <c r="FH95">
        <v>47.3878</v>
      </c>
      <c r="FI95">
        <v>26.2677</v>
      </c>
      <c r="FJ95">
        <v>30.0002</v>
      </c>
      <c r="FK95">
        <v>25.8771</v>
      </c>
      <c r="FL95">
        <v>25.8061</v>
      </c>
      <c r="FM95">
        <v>26.7157</v>
      </c>
      <c r="FN95">
        <v>33.6698</v>
      </c>
      <c r="FO95">
        <v>90.4935</v>
      </c>
      <c r="FP95">
        <v>47.66</v>
      </c>
      <c r="FQ95">
        <v>420</v>
      </c>
      <c r="FR95">
        <v>20.623</v>
      </c>
      <c r="FS95">
        <v>101.85</v>
      </c>
      <c r="FT95">
        <v>100.372</v>
      </c>
    </row>
    <row r="96" spans="1:176">
      <c r="A96">
        <v>80</v>
      </c>
      <c r="B96">
        <v>1620076835</v>
      </c>
      <c r="C96">
        <v>2370.40000009537</v>
      </c>
      <c r="D96" t="s">
        <v>456</v>
      </c>
      <c r="E96" t="s">
        <v>457</v>
      </c>
      <c r="F96">
        <v>1620076834</v>
      </c>
      <c r="G96">
        <f>CC96*AE96*(BY96-BZ96)/(100*BR96*(1000-AE96*BY96))</f>
        <v>0</v>
      </c>
      <c r="H96">
        <f>CC96*AE96*(BX96-BW96*(1000-AE96*BZ96)/(1000-AE96*BY96))/(100*BR96)</f>
        <v>0</v>
      </c>
      <c r="I96">
        <f>BW96 - IF(AE96&gt;1, H96*BR96*100.0/(AG96*CK96), 0)</f>
        <v>0</v>
      </c>
      <c r="J96">
        <f>((P96-G96/2)*I96-H96)/(P96+G96/2)</f>
        <v>0</v>
      </c>
      <c r="K96">
        <f>J96*(CD96+CE96)/1000.0</f>
        <v>0</v>
      </c>
      <c r="L96">
        <f>(BW96 - IF(AE96&gt;1, H96*BR96*100.0/(AG96*CK96), 0))*(CD96+CE96)/1000.0</f>
        <v>0</v>
      </c>
      <c r="M96">
        <f>2.0/((1/O96-1/N96)+SIGN(O96)*SQRT((1/O96-1/N96)*(1/O96-1/N96) + 4*BS96/((BS96+1)*(BS96+1))*(2*1/O96*1/N96-1/N96*1/N96)))</f>
        <v>0</v>
      </c>
      <c r="N96">
        <f>IF(LEFT(BT96,1)&lt;&gt;"0",IF(LEFT(BT96,1)="1",3.0,BU96),$D$5+$E$5*(CK96*CD96/($K$5*1000))+$F$5*(CK96*CD96/($K$5*1000))*MAX(MIN(BR96,$J$5),$I$5)*MAX(MIN(BR96,$J$5),$I$5)+$G$5*MAX(MIN(BR96,$J$5),$I$5)*(CK96*CD96/($K$5*1000))+$H$5*(CK96*CD96/($K$5*1000))*(CK96*CD96/($K$5*1000)))</f>
        <v>0</v>
      </c>
      <c r="O96">
        <f>G96*(1000-(1000*0.61365*exp(17.502*S96/(240.97+S96))/(CD96+CE96)+BY96)/2)/(1000*0.61365*exp(17.502*S96/(240.97+S96))/(CD96+CE96)-BY96)</f>
        <v>0</v>
      </c>
      <c r="P96">
        <f>1/((BS96+1)/(M96/1.6)+1/(N96/1.37)) + BS96/((BS96+1)/(M96/1.6) + BS96/(N96/1.37))</f>
        <v>0</v>
      </c>
      <c r="Q96">
        <f>(BO96*BQ96)</f>
        <v>0</v>
      </c>
      <c r="R96">
        <f>(CF96+(Q96+2*0.95*5.67E-8*(((CF96+$B$7)+273)^4-(CF96+273)^4)-44100*G96)/(1.84*29.3*N96+8*0.95*5.67E-8*(CF96+273)^3))</f>
        <v>0</v>
      </c>
      <c r="S96">
        <f>($C$7*CG96+$D$7*CH96+$E$7*R96)</f>
        <v>0</v>
      </c>
      <c r="T96">
        <f>0.61365*exp(17.502*S96/(240.97+S96))</f>
        <v>0</v>
      </c>
      <c r="U96">
        <f>(V96/W96*100)</f>
        <v>0</v>
      </c>
      <c r="V96">
        <f>BY96*(CD96+CE96)/1000</f>
        <v>0</v>
      </c>
      <c r="W96">
        <f>0.61365*exp(17.502*CF96/(240.97+CF96))</f>
        <v>0</v>
      </c>
      <c r="X96">
        <f>(T96-BY96*(CD96+CE96)/1000)</f>
        <v>0</v>
      </c>
      <c r="Y96">
        <f>(-G96*44100)</f>
        <v>0</v>
      </c>
      <c r="Z96">
        <f>2*29.3*N96*0.92*(CF96-S96)</f>
        <v>0</v>
      </c>
      <c r="AA96">
        <f>2*0.95*5.67E-8*(((CF96+$B$7)+273)^4-(S96+273)^4)</f>
        <v>0</v>
      </c>
      <c r="AB96">
        <f>Q96+AA96+Y96+Z96</f>
        <v>0</v>
      </c>
      <c r="AC96">
        <v>0</v>
      </c>
      <c r="AD96">
        <v>0</v>
      </c>
      <c r="AE96">
        <f>IF(AC96*$H$13&gt;=AG96,1.0,(AG96/(AG96-AC96*$H$13)))</f>
        <v>0</v>
      </c>
      <c r="AF96">
        <f>(AE96-1)*100</f>
        <v>0</v>
      </c>
      <c r="AG96">
        <f>MAX(0,($B$13+$C$13*CK96)/(1+$D$13*CK96)*CD96/(CF96+273)*$E$13)</f>
        <v>0</v>
      </c>
      <c r="AH96" t="s">
        <v>293</v>
      </c>
      <c r="AI96">
        <v>0</v>
      </c>
      <c r="AJ96">
        <v>0</v>
      </c>
      <c r="AK96">
        <f>AJ96-AI96</f>
        <v>0</v>
      </c>
      <c r="AL96">
        <f>AK96/AJ96</f>
        <v>0</v>
      </c>
      <c r="AM96">
        <v>0</v>
      </c>
      <c r="AN96" t="s">
        <v>293</v>
      </c>
      <c r="AO96">
        <v>0</v>
      </c>
      <c r="AP96">
        <v>0</v>
      </c>
      <c r="AQ96">
        <f>1-AO96/AP96</f>
        <v>0</v>
      </c>
      <c r="AR96">
        <v>0.5</v>
      </c>
      <c r="AS96">
        <f>BO96</f>
        <v>0</v>
      </c>
      <c r="AT96">
        <f>H96</f>
        <v>0</v>
      </c>
      <c r="AU96">
        <f>AQ96*AR96*AS96</f>
        <v>0</v>
      </c>
      <c r="AV96">
        <f>BA96/AP96</f>
        <v>0</v>
      </c>
      <c r="AW96">
        <f>(AT96-AM96)/AS96</f>
        <v>0</v>
      </c>
      <c r="AX96">
        <f>(AJ96-AP96)/AP96</f>
        <v>0</v>
      </c>
      <c r="AY96" t="s">
        <v>293</v>
      </c>
      <c r="AZ96">
        <v>0</v>
      </c>
      <c r="BA96">
        <f>AP96-AZ96</f>
        <v>0</v>
      </c>
      <c r="BB96">
        <f>(AP96-AO96)/(AP96-AZ96)</f>
        <v>0</v>
      </c>
      <c r="BC96">
        <f>(AJ96-AP96)/(AJ96-AZ96)</f>
        <v>0</v>
      </c>
      <c r="BD96">
        <f>(AP96-AO96)/(AP96-AI96)</f>
        <v>0</v>
      </c>
      <c r="BE96">
        <f>(AJ96-AP96)/(AJ96-AI96)</f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f>$B$11*CL96+$C$11*CM96+$F$11*CN96*(1-CQ96)</f>
        <v>0</v>
      </c>
      <c r="BO96">
        <f>BN96*BP96</f>
        <v>0</v>
      </c>
      <c r="BP96">
        <f>($B$11*$D$9+$C$11*$D$9+$F$11*((DA96+CS96)/MAX(DA96+CS96+DB96, 0.1)*$I$9+DB96/MAX(DA96+CS96+DB96, 0.1)*$J$9))/($B$11+$C$11+$F$11)</f>
        <v>0</v>
      </c>
      <c r="BQ96">
        <f>($B$11*$K$9+$C$11*$K$9+$F$11*((DA96+CS96)/MAX(DA96+CS96+DB96, 0.1)*$P$9+DB96/MAX(DA96+CS96+DB96, 0.1)*$Q$9))/($B$11+$C$11+$F$11)</f>
        <v>0</v>
      </c>
      <c r="BR96">
        <v>6</v>
      </c>
      <c r="BS96">
        <v>0.5</v>
      </c>
      <c r="BT96" t="s">
        <v>294</v>
      </c>
      <c r="BU96">
        <v>2</v>
      </c>
      <c r="BV96">
        <v>1620076834</v>
      </c>
      <c r="BW96">
        <v>399.921333333333</v>
      </c>
      <c r="BX96">
        <v>420.011</v>
      </c>
      <c r="BY96">
        <v>31.4007666666667</v>
      </c>
      <c r="BZ96">
        <v>20.5623333333333</v>
      </c>
      <c r="CA96">
        <v>401.197333333333</v>
      </c>
      <c r="CB96">
        <v>31.5154333333333</v>
      </c>
      <c r="CC96">
        <v>700.015</v>
      </c>
      <c r="CD96">
        <v>101.057</v>
      </c>
      <c r="CE96">
        <v>0.100156666666667</v>
      </c>
      <c r="CF96">
        <v>38.8319333333333</v>
      </c>
      <c r="CG96">
        <v>36.0852666666667</v>
      </c>
      <c r="CH96">
        <v>999.9</v>
      </c>
      <c r="CI96">
        <v>0</v>
      </c>
      <c r="CJ96">
        <v>0</v>
      </c>
      <c r="CK96">
        <v>9984.16666666667</v>
      </c>
      <c r="CL96">
        <v>0</v>
      </c>
      <c r="CM96">
        <v>2.31593</v>
      </c>
      <c r="CN96">
        <v>600.036666666667</v>
      </c>
      <c r="CO96">
        <v>0.933002</v>
      </c>
      <c r="CP96">
        <v>0.0669981</v>
      </c>
      <c r="CQ96">
        <v>0</v>
      </c>
      <c r="CR96">
        <v>1091.64333333333</v>
      </c>
      <c r="CS96">
        <v>4.99912</v>
      </c>
      <c r="CT96">
        <v>6477.20333333333</v>
      </c>
      <c r="CU96">
        <v>3805.79333333333</v>
      </c>
      <c r="CV96">
        <v>37.4583333333333</v>
      </c>
      <c r="CW96">
        <v>39.937</v>
      </c>
      <c r="CX96">
        <v>38.8953333333333</v>
      </c>
      <c r="CY96">
        <v>40.3123333333333</v>
      </c>
      <c r="CZ96">
        <v>40.6036666666667</v>
      </c>
      <c r="DA96">
        <v>555.17</v>
      </c>
      <c r="DB96">
        <v>39.87</v>
      </c>
      <c r="DC96">
        <v>0</v>
      </c>
      <c r="DD96">
        <v>1620076835.3</v>
      </c>
      <c r="DE96">
        <v>0</v>
      </c>
      <c r="DF96">
        <v>1092.73730769231</v>
      </c>
      <c r="DG96">
        <v>-10.4194871953464</v>
      </c>
      <c r="DH96">
        <v>-61.0427351044276</v>
      </c>
      <c r="DI96">
        <v>6483.07153846154</v>
      </c>
      <c r="DJ96">
        <v>15</v>
      </c>
      <c r="DK96">
        <v>1620074415.1</v>
      </c>
      <c r="DL96" t="s">
        <v>295</v>
      </c>
      <c r="DM96">
        <v>1620074410.1</v>
      </c>
      <c r="DN96">
        <v>1620074415.1</v>
      </c>
      <c r="DO96">
        <v>3</v>
      </c>
      <c r="DP96">
        <v>-0.047</v>
      </c>
      <c r="DQ96">
        <v>0.064</v>
      </c>
      <c r="DR96">
        <v>-1.276</v>
      </c>
      <c r="DS96">
        <v>-0.115</v>
      </c>
      <c r="DT96">
        <v>420</v>
      </c>
      <c r="DU96">
        <v>1</v>
      </c>
      <c r="DV96">
        <v>0.23</v>
      </c>
      <c r="DW96">
        <v>0.04</v>
      </c>
      <c r="DX96">
        <v>-20.0952780487805</v>
      </c>
      <c r="DY96">
        <v>0.0980675958188336</v>
      </c>
      <c r="DZ96">
        <v>0.0157598828798905</v>
      </c>
      <c r="EA96">
        <v>1</v>
      </c>
      <c r="EB96">
        <v>1093.38470588235</v>
      </c>
      <c r="EC96">
        <v>-10.5684699915467</v>
      </c>
      <c r="ED96">
        <v>1.05588055054737</v>
      </c>
      <c r="EE96">
        <v>0</v>
      </c>
      <c r="EF96">
        <v>10.8078804878049</v>
      </c>
      <c r="EG96">
        <v>0.203142857142843</v>
      </c>
      <c r="EH96">
        <v>0.021507868322129</v>
      </c>
      <c r="EI96">
        <v>0</v>
      </c>
      <c r="EJ96">
        <v>1</v>
      </c>
      <c r="EK96">
        <v>3</v>
      </c>
      <c r="EL96" t="s">
        <v>296</v>
      </c>
      <c r="EM96">
        <v>100</v>
      </c>
      <c r="EN96">
        <v>100</v>
      </c>
      <c r="EO96">
        <v>-1.276</v>
      </c>
      <c r="EP96">
        <v>-0.1147</v>
      </c>
      <c r="EQ96">
        <v>-1.27634999999998</v>
      </c>
      <c r="ER96">
        <v>0</v>
      </c>
      <c r="ES96">
        <v>0</v>
      </c>
      <c r="ET96">
        <v>0</v>
      </c>
      <c r="EU96">
        <v>-0.11468485</v>
      </c>
      <c r="EV96">
        <v>0</v>
      </c>
      <c r="EW96">
        <v>0</v>
      </c>
      <c r="EX96">
        <v>0</v>
      </c>
      <c r="EY96">
        <v>-1</v>
      </c>
      <c r="EZ96">
        <v>-1</v>
      </c>
      <c r="FA96">
        <v>-1</v>
      </c>
      <c r="FB96">
        <v>-1</v>
      </c>
      <c r="FC96">
        <v>40.4</v>
      </c>
      <c r="FD96">
        <v>40.3</v>
      </c>
      <c r="FE96">
        <v>2</v>
      </c>
      <c r="FF96">
        <v>791.995</v>
      </c>
      <c r="FG96">
        <v>714.579</v>
      </c>
      <c r="FH96">
        <v>47.6004</v>
      </c>
      <c r="FI96">
        <v>26.317</v>
      </c>
      <c r="FJ96">
        <v>29.9999</v>
      </c>
      <c r="FK96">
        <v>25.9175</v>
      </c>
      <c r="FL96">
        <v>25.8466</v>
      </c>
      <c r="FM96">
        <v>26.7153</v>
      </c>
      <c r="FN96">
        <v>33.3971</v>
      </c>
      <c r="FO96">
        <v>89.3542</v>
      </c>
      <c r="FP96">
        <v>47.16</v>
      </c>
      <c r="FQ96">
        <v>420</v>
      </c>
      <c r="FR96">
        <v>20.6206</v>
      </c>
      <c r="FS96">
        <v>101.845</v>
      </c>
      <c r="FT96">
        <v>100.367</v>
      </c>
    </row>
    <row r="97" spans="1:176">
      <c r="A97">
        <v>81</v>
      </c>
      <c r="B97">
        <v>1620077008</v>
      </c>
      <c r="C97">
        <v>2543.40000009537</v>
      </c>
      <c r="D97" t="s">
        <v>458</v>
      </c>
      <c r="E97" t="s">
        <v>459</v>
      </c>
      <c r="F97">
        <v>1620077007</v>
      </c>
      <c r="G97">
        <f>CC97*AE97*(BY97-BZ97)/(100*BR97*(1000-AE97*BY97))</f>
        <v>0</v>
      </c>
      <c r="H97">
        <f>CC97*AE97*(BX97-BW97*(1000-AE97*BZ97)/(1000-AE97*BY97))/(100*BR97)</f>
        <v>0</v>
      </c>
      <c r="I97">
        <f>BW97 - IF(AE97&gt;1, H97*BR97*100.0/(AG97*CK97), 0)</f>
        <v>0</v>
      </c>
      <c r="J97">
        <f>((P97-G97/2)*I97-H97)/(P97+G97/2)</f>
        <v>0</v>
      </c>
      <c r="K97">
        <f>J97*(CD97+CE97)/1000.0</f>
        <v>0</v>
      </c>
      <c r="L97">
        <f>(BW97 - IF(AE97&gt;1, H97*BR97*100.0/(AG97*CK97), 0))*(CD97+CE97)/1000.0</f>
        <v>0</v>
      </c>
      <c r="M97">
        <f>2.0/((1/O97-1/N97)+SIGN(O97)*SQRT((1/O97-1/N97)*(1/O97-1/N97) + 4*BS97/((BS97+1)*(BS97+1))*(2*1/O97*1/N97-1/N97*1/N97)))</f>
        <v>0</v>
      </c>
      <c r="N97">
        <f>IF(LEFT(BT97,1)&lt;&gt;"0",IF(LEFT(BT97,1)="1",3.0,BU97),$D$5+$E$5*(CK97*CD97/($K$5*1000))+$F$5*(CK97*CD97/($K$5*1000))*MAX(MIN(BR97,$J$5),$I$5)*MAX(MIN(BR97,$J$5),$I$5)+$G$5*MAX(MIN(BR97,$J$5),$I$5)*(CK97*CD97/($K$5*1000))+$H$5*(CK97*CD97/($K$5*1000))*(CK97*CD97/($K$5*1000)))</f>
        <v>0</v>
      </c>
      <c r="O97">
        <f>G97*(1000-(1000*0.61365*exp(17.502*S97/(240.97+S97))/(CD97+CE97)+BY97)/2)/(1000*0.61365*exp(17.502*S97/(240.97+S97))/(CD97+CE97)-BY97)</f>
        <v>0</v>
      </c>
      <c r="P97">
        <f>1/((BS97+1)/(M97/1.6)+1/(N97/1.37)) + BS97/((BS97+1)/(M97/1.6) + BS97/(N97/1.37))</f>
        <v>0</v>
      </c>
      <c r="Q97">
        <f>(BO97*BQ97)</f>
        <v>0</v>
      </c>
      <c r="R97">
        <f>(CF97+(Q97+2*0.95*5.67E-8*(((CF97+$B$7)+273)^4-(CF97+273)^4)-44100*G97)/(1.84*29.3*N97+8*0.95*5.67E-8*(CF97+273)^3))</f>
        <v>0</v>
      </c>
      <c r="S97">
        <f>($C$7*CG97+$D$7*CH97+$E$7*R97)</f>
        <v>0</v>
      </c>
      <c r="T97">
        <f>0.61365*exp(17.502*S97/(240.97+S97))</f>
        <v>0</v>
      </c>
      <c r="U97">
        <f>(V97/W97*100)</f>
        <v>0</v>
      </c>
      <c r="V97">
        <f>BY97*(CD97+CE97)/1000</f>
        <v>0</v>
      </c>
      <c r="W97">
        <f>0.61365*exp(17.502*CF97/(240.97+CF97))</f>
        <v>0</v>
      </c>
      <c r="X97">
        <f>(T97-BY97*(CD97+CE97)/1000)</f>
        <v>0</v>
      </c>
      <c r="Y97">
        <f>(-G97*44100)</f>
        <v>0</v>
      </c>
      <c r="Z97">
        <f>2*29.3*N97*0.92*(CF97-S97)</f>
        <v>0</v>
      </c>
      <c r="AA97">
        <f>2*0.95*5.67E-8*(((CF97+$B$7)+273)^4-(S97+273)^4)</f>
        <v>0</v>
      </c>
      <c r="AB97">
        <f>Q97+AA97+Y97+Z97</f>
        <v>0</v>
      </c>
      <c r="AC97">
        <v>0</v>
      </c>
      <c r="AD97">
        <v>0</v>
      </c>
      <c r="AE97">
        <f>IF(AC97*$H$13&gt;=AG97,1.0,(AG97/(AG97-AC97*$H$13)))</f>
        <v>0</v>
      </c>
      <c r="AF97">
        <f>(AE97-1)*100</f>
        <v>0</v>
      </c>
      <c r="AG97">
        <f>MAX(0,($B$13+$C$13*CK97)/(1+$D$13*CK97)*CD97/(CF97+273)*$E$13)</f>
        <v>0</v>
      </c>
      <c r="AH97" t="s">
        <v>293</v>
      </c>
      <c r="AI97">
        <v>0</v>
      </c>
      <c r="AJ97">
        <v>0</v>
      </c>
      <c r="AK97">
        <f>AJ97-AI97</f>
        <v>0</v>
      </c>
      <c r="AL97">
        <f>AK97/AJ97</f>
        <v>0</v>
      </c>
      <c r="AM97">
        <v>0</v>
      </c>
      <c r="AN97" t="s">
        <v>293</v>
      </c>
      <c r="AO97">
        <v>0</v>
      </c>
      <c r="AP97">
        <v>0</v>
      </c>
      <c r="AQ97">
        <f>1-AO97/AP97</f>
        <v>0</v>
      </c>
      <c r="AR97">
        <v>0.5</v>
      </c>
      <c r="AS97">
        <f>BO97</f>
        <v>0</v>
      </c>
      <c r="AT97">
        <f>H97</f>
        <v>0</v>
      </c>
      <c r="AU97">
        <f>AQ97*AR97*AS97</f>
        <v>0</v>
      </c>
      <c r="AV97">
        <f>BA97/AP97</f>
        <v>0</v>
      </c>
      <c r="AW97">
        <f>(AT97-AM97)/AS97</f>
        <v>0</v>
      </c>
      <c r="AX97">
        <f>(AJ97-AP97)/AP97</f>
        <v>0</v>
      </c>
      <c r="AY97" t="s">
        <v>293</v>
      </c>
      <c r="AZ97">
        <v>0</v>
      </c>
      <c r="BA97">
        <f>AP97-AZ97</f>
        <v>0</v>
      </c>
      <c r="BB97">
        <f>(AP97-AO97)/(AP97-AZ97)</f>
        <v>0</v>
      </c>
      <c r="BC97">
        <f>(AJ97-AP97)/(AJ97-AZ97)</f>
        <v>0</v>
      </c>
      <c r="BD97">
        <f>(AP97-AO97)/(AP97-AI97)</f>
        <v>0</v>
      </c>
      <c r="BE97">
        <f>(AJ97-AP97)/(AJ97-AI97)</f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f>$B$11*CL97+$C$11*CM97+$F$11*CN97*(1-CQ97)</f>
        <v>0</v>
      </c>
      <c r="BO97">
        <f>BN97*BP97</f>
        <v>0</v>
      </c>
      <c r="BP97">
        <f>($B$11*$D$9+$C$11*$D$9+$F$11*((DA97+CS97)/MAX(DA97+CS97+DB97, 0.1)*$I$9+DB97/MAX(DA97+CS97+DB97, 0.1)*$J$9))/($B$11+$C$11+$F$11)</f>
        <v>0</v>
      </c>
      <c r="BQ97">
        <f>($B$11*$K$9+$C$11*$K$9+$F$11*((DA97+CS97)/MAX(DA97+CS97+DB97, 0.1)*$P$9+DB97/MAX(DA97+CS97+DB97, 0.1)*$Q$9))/($B$11+$C$11+$F$11)</f>
        <v>0</v>
      </c>
      <c r="BR97">
        <v>6</v>
      </c>
      <c r="BS97">
        <v>0.5</v>
      </c>
      <c r="BT97" t="s">
        <v>294</v>
      </c>
      <c r="BU97">
        <v>2</v>
      </c>
      <c r="BV97">
        <v>1620077007</v>
      </c>
      <c r="BW97">
        <v>401.104666666667</v>
      </c>
      <c r="BX97">
        <v>420.062</v>
      </c>
      <c r="BY97">
        <v>32.3698333333333</v>
      </c>
      <c r="BZ97">
        <v>22.0200666666667</v>
      </c>
      <c r="CA97">
        <v>402.334333333333</v>
      </c>
      <c r="CB97">
        <v>32.4947333333333</v>
      </c>
      <c r="CC97">
        <v>699.983333333333</v>
      </c>
      <c r="CD97">
        <v>101.058</v>
      </c>
      <c r="CE97">
        <v>0.0998872333333333</v>
      </c>
      <c r="CF97">
        <v>39.6101333333333</v>
      </c>
      <c r="CG97">
        <v>36.9001</v>
      </c>
      <c r="CH97">
        <v>999.9</v>
      </c>
      <c r="CI97">
        <v>0</v>
      </c>
      <c r="CJ97">
        <v>0</v>
      </c>
      <c r="CK97">
        <v>9989.37333333333</v>
      </c>
      <c r="CL97">
        <v>0</v>
      </c>
      <c r="CM97">
        <v>2.31593</v>
      </c>
      <c r="CN97">
        <v>599.996333333333</v>
      </c>
      <c r="CO97">
        <v>0.933002</v>
      </c>
      <c r="CP97">
        <v>0.0669981</v>
      </c>
      <c r="CQ97">
        <v>0</v>
      </c>
      <c r="CR97">
        <v>1061.82666666667</v>
      </c>
      <c r="CS97">
        <v>4.99912</v>
      </c>
      <c r="CT97">
        <v>6308.69666666667</v>
      </c>
      <c r="CU97">
        <v>3805.53666666667</v>
      </c>
      <c r="CV97">
        <v>37.6873333333333</v>
      </c>
      <c r="CW97">
        <v>40.2706666666667</v>
      </c>
      <c r="CX97">
        <v>39.208</v>
      </c>
      <c r="CY97">
        <v>40.4166666666667</v>
      </c>
      <c r="CZ97">
        <v>41.0203333333333</v>
      </c>
      <c r="DA97">
        <v>555.133333333333</v>
      </c>
      <c r="DB97">
        <v>39.86</v>
      </c>
      <c r="DC97">
        <v>0</v>
      </c>
      <c r="DD97">
        <v>1620077008.1</v>
      </c>
      <c r="DE97">
        <v>0</v>
      </c>
      <c r="DF97">
        <v>1062.93230769231</v>
      </c>
      <c r="DG97">
        <v>-10.1682051232905</v>
      </c>
      <c r="DH97">
        <v>-54.3733333252958</v>
      </c>
      <c r="DI97">
        <v>6314.40076923077</v>
      </c>
      <c r="DJ97">
        <v>15</v>
      </c>
      <c r="DK97">
        <v>1620076960.5</v>
      </c>
      <c r="DL97" t="s">
        <v>460</v>
      </c>
      <c r="DM97">
        <v>1620076945</v>
      </c>
      <c r="DN97">
        <v>1620076960.5</v>
      </c>
      <c r="DO97">
        <v>4</v>
      </c>
      <c r="DP97">
        <v>0.047</v>
      </c>
      <c r="DQ97">
        <v>-0.01</v>
      </c>
      <c r="DR97">
        <v>-1.23</v>
      </c>
      <c r="DS97">
        <v>-0.125</v>
      </c>
      <c r="DT97">
        <v>420</v>
      </c>
      <c r="DU97">
        <v>21</v>
      </c>
      <c r="DV97">
        <v>0.07</v>
      </c>
      <c r="DW97">
        <v>0.02</v>
      </c>
      <c r="DX97">
        <v>-18.9037926829268</v>
      </c>
      <c r="DY97">
        <v>-0.375911498257857</v>
      </c>
      <c r="DZ97">
        <v>0.0432940901179753</v>
      </c>
      <c r="EA97">
        <v>1</v>
      </c>
      <c r="EB97">
        <v>1063.48696969697</v>
      </c>
      <c r="EC97">
        <v>-9.99751957125591</v>
      </c>
      <c r="ED97">
        <v>0.966958633593862</v>
      </c>
      <c r="EE97">
        <v>1</v>
      </c>
      <c r="EF97">
        <v>10.0606351219512</v>
      </c>
      <c r="EG97">
        <v>1.74703609756099</v>
      </c>
      <c r="EH97">
        <v>0.172357578761981</v>
      </c>
      <c r="EI97">
        <v>0</v>
      </c>
      <c r="EJ97">
        <v>2</v>
      </c>
      <c r="EK97">
        <v>3</v>
      </c>
      <c r="EL97" t="s">
        <v>332</v>
      </c>
      <c r="EM97">
        <v>100</v>
      </c>
      <c r="EN97">
        <v>100</v>
      </c>
      <c r="EO97">
        <v>-1.229</v>
      </c>
      <c r="EP97">
        <v>-0.1249</v>
      </c>
      <c r="EQ97">
        <v>-1.22954999999996</v>
      </c>
      <c r="ER97">
        <v>0</v>
      </c>
      <c r="ES97">
        <v>0</v>
      </c>
      <c r="ET97">
        <v>0</v>
      </c>
      <c r="EU97">
        <v>-0.12487619047619</v>
      </c>
      <c r="EV97">
        <v>0</v>
      </c>
      <c r="EW97">
        <v>0</v>
      </c>
      <c r="EX97">
        <v>0</v>
      </c>
      <c r="EY97">
        <v>-1</v>
      </c>
      <c r="EZ97">
        <v>-1</v>
      </c>
      <c r="FA97">
        <v>-1</v>
      </c>
      <c r="FB97">
        <v>-1</v>
      </c>
      <c r="FC97">
        <v>1.1</v>
      </c>
      <c r="FD97">
        <v>0.8</v>
      </c>
      <c r="FE97">
        <v>2</v>
      </c>
      <c r="FF97">
        <v>791.847</v>
      </c>
      <c r="FG97">
        <v>715.699</v>
      </c>
      <c r="FH97">
        <v>48.1143</v>
      </c>
      <c r="FI97">
        <v>26.5837</v>
      </c>
      <c r="FJ97">
        <v>30.0005</v>
      </c>
      <c r="FK97">
        <v>26.1649</v>
      </c>
      <c r="FL97">
        <v>26.0777</v>
      </c>
      <c r="FM97">
        <v>26.7463</v>
      </c>
      <c r="FN97">
        <v>28.4236</v>
      </c>
      <c r="FO97">
        <v>87.0817</v>
      </c>
      <c r="FP97">
        <v>48</v>
      </c>
      <c r="FQ97">
        <v>420</v>
      </c>
      <c r="FR97">
        <v>21.7668</v>
      </c>
      <c r="FS97">
        <v>101.806</v>
      </c>
      <c r="FT97">
        <v>100.33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2021-05-03T14:29:27Z</dcterms:created>
  <dcterms:modified xsi:type="dcterms:W3CDTF">2021-05-03T14:29:27Z</dcterms:modified>
</cp:coreProperties>
</file>